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ASŘ 01 - Architektonicko ..." sheetId="3" r:id="rId3"/>
    <sheet name="ASŘ 02 - Architektonicko ..." sheetId="4" r:id="rId4"/>
    <sheet name="ASŘ 03 - Architektonicko ..." sheetId="5" r:id="rId5"/>
    <sheet name="TI 01 - Ústřední vytápění" sheetId="6" r:id="rId6"/>
    <sheet name="TI 02 - Zdravotechnické i..." sheetId="7" r:id="rId7"/>
    <sheet name="TI 03 - Elektroinstalace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00 - Vedlejší rozpočto...'!$C$84:$K$137</definedName>
    <definedName name="_xlnm.Print_Area" localSheetId="1">'SO 00 - Vedlejší rozpočto...'!$C$4:$J$39,'SO 00 - Vedlejší rozpočto...'!$C$45:$J$66,'SO 00 - Vedlejší rozpočto...'!$C$72:$K$137</definedName>
    <definedName name="_xlnm.Print_Titles" localSheetId="1">'SO 00 - Vedlejší rozpočto...'!$84:$84</definedName>
    <definedName name="_xlnm._FilterDatabase" localSheetId="2" hidden="1">'ASŘ 01 - Architektonicko ...'!$C$98:$K$545</definedName>
    <definedName name="_xlnm.Print_Area" localSheetId="2">'ASŘ 01 - Architektonicko ...'!$C$4:$J$41,'ASŘ 01 - Architektonicko ...'!$C$47:$J$78,'ASŘ 01 - Architektonicko ...'!$C$84:$K$545</definedName>
    <definedName name="_xlnm.Print_Titles" localSheetId="2">'ASŘ 01 - Architektonicko ...'!$98:$98</definedName>
    <definedName name="_xlnm._FilterDatabase" localSheetId="3" hidden="1">'ASŘ 02 - Architektonicko ...'!$C$105:$K$920</definedName>
    <definedName name="_xlnm.Print_Area" localSheetId="3">'ASŘ 02 - Architektonicko ...'!$C$4:$J$41,'ASŘ 02 - Architektonicko ...'!$C$47:$J$85,'ASŘ 02 - Architektonicko ...'!$C$91:$K$920</definedName>
    <definedName name="_xlnm.Print_Titles" localSheetId="3">'ASŘ 02 - Architektonicko ...'!$105:$105</definedName>
    <definedName name="_xlnm._FilterDatabase" localSheetId="4" hidden="1">'ASŘ 03 - Architektonicko ...'!$C$104:$K$1548</definedName>
    <definedName name="_xlnm.Print_Area" localSheetId="4">'ASŘ 03 - Architektonicko ...'!$C$4:$J$41,'ASŘ 03 - Architektonicko ...'!$C$47:$J$84,'ASŘ 03 - Architektonicko ...'!$C$90:$K$1548</definedName>
    <definedName name="_xlnm.Print_Titles" localSheetId="4">'ASŘ 03 - Architektonicko ...'!$104:$104</definedName>
    <definedName name="_xlnm._FilterDatabase" localSheetId="5" hidden="1">'TI 01 - Ústřední vytápění'!$C$94:$K$223</definedName>
    <definedName name="_xlnm.Print_Area" localSheetId="5">'TI 01 - Ústřední vytápění'!$C$4:$J$41,'TI 01 - Ústřední vytápění'!$C$47:$J$74,'TI 01 - Ústřední vytápění'!$C$80:$K$223</definedName>
    <definedName name="_xlnm.Print_Titles" localSheetId="5">'TI 01 - Ústřední vytápění'!$94:$94</definedName>
    <definedName name="_xlnm._FilterDatabase" localSheetId="6" hidden="1">'TI 02 - Zdravotechnické i...'!$C$97:$K$280</definedName>
    <definedName name="_xlnm.Print_Area" localSheetId="6">'TI 02 - Zdravotechnické i...'!$C$4:$J$41,'TI 02 - Zdravotechnické i...'!$C$47:$J$77,'TI 02 - Zdravotechnické i...'!$C$83:$K$280</definedName>
    <definedName name="_xlnm.Print_Titles" localSheetId="6">'TI 02 - Zdravotechnické i...'!$97:$97</definedName>
    <definedName name="_xlnm._FilterDatabase" localSheetId="7" hidden="1">'TI 03 - Elektroinstalace'!$C$106:$K$240</definedName>
    <definedName name="_xlnm.Print_Area" localSheetId="7">'TI 03 - Elektroinstalace'!$C$4:$J$41,'TI 03 - Elektroinstalace'!$C$47:$J$86,'TI 03 - Elektroinstalace'!$C$92:$K$240</definedName>
    <definedName name="_xlnm.Print_Titles" localSheetId="7">'TI 03 - Elektroinstalace'!$106:$106</definedName>
    <definedName name="_xlnm.Print_Area" localSheetId="8">'Seznam figur'!$C$4:$G$401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9"/>
  <c r="J38"/>
  <c i="1" r="AY62"/>
  <c i="8" r="J37"/>
  <c i="1" r="AX62"/>
  <c i="8"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T223"/>
  <c r="R224"/>
  <c r="R223"/>
  <c r="P224"/>
  <c r="P223"/>
  <c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J104"/>
  <c r="J103"/>
  <c r="F103"/>
  <c r="F101"/>
  <c r="E99"/>
  <c r="J59"/>
  <c r="J58"/>
  <c r="F58"/>
  <c r="F56"/>
  <c r="E54"/>
  <c r="J20"/>
  <c r="E20"/>
  <c r="F59"/>
  <c r="J19"/>
  <c r="J14"/>
  <c r="J101"/>
  <c r="E7"/>
  <c r="E50"/>
  <c i="7" r="J39"/>
  <c r="J38"/>
  <c i="1" r="AY61"/>
  <c i="7" r="J37"/>
  <c i="1" r="AX61"/>
  <c i="7"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T267"/>
  <c r="R268"/>
  <c r="R267"/>
  <c r="P268"/>
  <c r="P267"/>
  <c r="BI261"/>
  <c r="BH261"/>
  <c r="BG261"/>
  <c r="BF261"/>
  <c r="T261"/>
  <c r="T249"/>
  <c r="R261"/>
  <c r="R249"/>
  <c r="P261"/>
  <c r="P249"/>
  <c r="BI256"/>
  <c r="BH256"/>
  <c r="BG256"/>
  <c r="BF256"/>
  <c r="T256"/>
  <c r="R256"/>
  <c r="P256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95"/>
  <c r="J19"/>
  <c r="J14"/>
  <c r="J92"/>
  <c r="E7"/>
  <c r="E50"/>
  <c i="6" r="J39"/>
  <c r="J38"/>
  <c i="1" r="AY60"/>
  <c i="6" r="J37"/>
  <c i="1" r="AX60"/>
  <c i="6"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5" r="J39"/>
  <c r="J38"/>
  <c i="1" r="AY59"/>
  <c i="5" r="J37"/>
  <c i="1" r="AX59"/>
  <c i="5" r="BI1545"/>
  <c r="BH1545"/>
  <c r="BG1545"/>
  <c r="BF1545"/>
  <c r="T1545"/>
  <c r="R1545"/>
  <c r="P1545"/>
  <c r="BI1541"/>
  <c r="BH1541"/>
  <c r="BG1541"/>
  <c r="BF1541"/>
  <c r="T1541"/>
  <c r="R1541"/>
  <c r="P1541"/>
  <c r="BI1537"/>
  <c r="BH1537"/>
  <c r="BG1537"/>
  <c r="BF1537"/>
  <c r="T1537"/>
  <c r="R1537"/>
  <c r="P1537"/>
  <c r="BI1533"/>
  <c r="BH1533"/>
  <c r="BG1533"/>
  <c r="BF1533"/>
  <c r="T1533"/>
  <c r="R1533"/>
  <c r="P1533"/>
  <c r="BI1529"/>
  <c r="BH1529"/>
  <c r="BG1529"/>
  <c r="BF1529"/>
  <c r="T1529"/>
  <c r="R1529"/>
  <c r="P1529"/>
  <c r="BI1525"/>
  <c r="BH1525"/>
  <c r="BG1525"/>
  <c r="BF1525"/>
  <c r="T1525"/>
  <c r="R1525"/>
  <c r="P1525"/>
  <c r="BI1521"/>
  <c r="BH1521"/>
  <c r="BG1521"/>
  <c r="BF1521"/>
  <c r="T1521"/>
  <c r="R1521"/>
  <c r="P1521"/>
  <c r="BI1517"/>
  <c r="BH1517"/>
  <c r="BG1517"/>
  <c r="BF1517"/>
  <c r="T1517"/>
  <c r="R1517"/>
  <c r="P1517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9"/>
  <c r="BH1509"/>
  <c r="BG1509"/>
  <c r="BF1509"/>
  <c r="T1509"/>
  <c r="R1509"/>
  <c r="P1509"/>
  <c r="BI1504"/>
  <c r="BH1504"/>
  <c r="BG1504"/>
  <c r="BF1504"/>
  <c r="T1504"/>
  <c r="R1504"/>
  <c r="P1504"/>
  <c r="BI1460"/>
  <c r="BH1460"/>
  <c r="BG1460"/>
  <c r="BF1460"/>
  <c r="T1460"/>
  <c r="R1460"/>
  <c r="P1460"/>
  <c r="BI1417"/>
  <c r="BH1417"/>
  <c r="BG1417"/>
  <c r="BF1417"/>
  <c r="T1417"/>
  <c r="R1417"/>
  <c r="P1417"/>
  <c r="BI1374"/>
  <c r="BH1374"/>
  <c r="BG1374"/>
  <c r="BF1374"/>
  <c r="T1374"/>
  <c r="R1374"/>
  <c r="P1374"/>
  <c r="BI1359"/>
  <c r="BH1359"/>
  <c r="BG1359"/>
  <c r="BF1359"/>
  <c r="T1359"/>
  <c r="R1359"/>
  <c r="P1359"/>
  <c r="BI1349"/>
  <c r="BH1349"/>
  <c r="BG1349"/>
  <c r="BF1349"/>
  <c r="T1349"/>
  <c r="R1349"/>
  <c r="P1349"/>
  <c r="BI1343"/>
  <c r="BH1343"/>
  <c r="BG1343"/>
  <c r="BF1343"/>
  <c r="T1343"/>
  <c r="R1343"/>
  <c r="P1343"/>
  <c r="BI1300"/>
  <c r="BH1300"/>
  <c r="BG1300"/>
  <c r="BF1300"/>
  <c r="T1300"/>
  <c r="R1300"/>
  <c r="P1300"/>
  <c r="BI1298"/>
  <c r="BH1298"/>
  <c r="BG1298"/>
  <c r="BF1298"/>
  <c r="T1298"/>
  <c r="R1298"/>
  <c r="P1298"/>
  <c r="BI1285"/>
  <c r="BH1285"/>
  <c r="BG1285"/>
  <c r="BF1285"/>
  <c r="T1285"/>
  <c r="R1285"/>
  <c r="P1285"/>
  <c r="BI1283"/>
  <c r="BH1283"/>
  <c r="BG1283"/>
  <c r="BF1283"/>
  <c r="T1283"/>
  <c r="R1283"/>
  <c r="P1283"/>
  <c r="BI1268"/>
  <c r="BH1268"/>
  <c r="BG1268"/>
  <c r="BF1268"/>
  <c r="T1268"/>
  <c r="R1268"/>
  <c r="P1268"/>
  <c r="BI1225"/>
  <c r="BH1225"/>
  <c r="BG1225"/>
  <c r="BF1225"/>
  <c r="T1225"/>
  <c r="R1225"/>
  <c r="P1225"/>
  <c r="BI1182"/>
  <c r="BH1182"/>
  <c r="BG1182"/>
  <c r="BF1182"/>
  <c r="T1182"/>
  <c r="R1182"/>
  <c r="P1182"/>
  <c r="BI1139"/>
  <c r="BH1139"/>
  <c r="BG1139"/>
  <c r="BF1139"/>
  <c r="T1139"/>
  <c r="R1139"/>
  <c r="P1139"/>
  <c r="BI1091"/>
  <c r="BH1091"/>
  <c r="BG1091"/>
  <c r="BF1091"/>
  <c r="T1091"/>
  <c r="R1091"/>
  <c r="P1091"/>
  <c r="BI1064"/>
  <c r="BH1064"/>
  <c r="BG1064"/>
  <c r="BF1064"/>
  <c r="T1064"/>
  <c r="R1064"/>
  <c r="P1064"/>
  <c r="BI1050"/>
  <c r="BH1050"/>
  <c r="BG1050"/>
  <c r="BF1050"/>
  <c r="T1050"/>
  <c r="R1050"/>
  <c r="P1050"/>
  <c r="BI1024"/>
  <c r="BH1024"/>
  <c r="BG1024"/>
  <c r="BF1024"/>
  <c r="T1024"/>
  <c r="R1024"/>
  <c r="P1024"/>
  <c r="BI998"/>
  <c r="BH998"/>
  <c r="BG998"/>
  <c r="BF998"/>
  <c r="T998"/>
  <c r="R998"/>
  <c r="P998"/>
  <c r="BI980"/>
  <c r="BH980"/>
  <c r="BG980"/>
  <c r="BF980"/>
  <c r="T980"/>
  <c r="R980"/>
  <c r="P980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7"/>
  <c r="BH967"/>
  <c r="BG967"/>
  <c r="BF967"/>
  <c r="T967"/>
  <c r="R967"/>
  <c r="P967"/>
  <c r="BI965"/>
  <c r="BH965"/>
  <c r="BG965"/>
  <c r="BF965"/>
  <c r="T965"/>
  <c r="R965"/>
  <c r="P965"/>
  <c r="BI961"/>
  <c r="BH961"/>
  <c r="BG961"/>
  <c r="BF961"/>
  <c r="T961"/>
  <c r="R961"/>
  <c r="P961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3"/>
  <c r="BH933"/>
  <c r="BG933"/>
  <c r="BF933"/>
  <c r="T933"/>
  <c r="R933"/>
  <c r="P933"/>
  <c r="BI931"/>
  <c r="BH931"/>
  <c r="BG931"/>
  <c r="BF931"/>
  <c r="T931"/>
  <c r="R931"/>
  <c r="P931"/>
  <c r="BI926"/>
  <c r="BH926"/>
  <c r="BG926"/>
  <c r="BF926"/>
  <c r="T926"/>
  <c r="R926"/>
  <c r="P926"/>
  <c r="BI918"/>
  <c r="BH918"/>
  <c r="BG918"/>
  <c r="BF918"/>
  <c r="T918"/>
  <c r="R918"/>
  <c r="P918"/>
  <c r="BI916"/>
  <c r="BH916"/>
  <c r="BG916"/>
  <c r="BF916"/>
  <c r="T916"/>
  <c r="R916"/>
  <c r="P916"/>
  <c r="BI911"/>
  <c r="BH911"/>
  <c r="BG911"/>
  <c r="BF911"/>
  <c r="T911"/>
  <c r="R911"/>
  <c r="P911"/>
  <c r="BI894"/>
  <c r="BH894"/>
  <c r="BG894"/>
  <c r="BF894"/>
  <c r="T894"/>
  <c r="R894"/>
  <c r="P894"/>
  <c r="BI877"/>
  <c r="BH877"/>
  <c r="BG877"/>
  <c r="BF877"/>
  <c r="T877"/>
  <c r="R877"/>
  <c r="P877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55"/>
  <c r="BH855"/>
  <c r="BG855"/>
  <c r="BF855"/>
  <c r="T855"/>
  <c r="R855"/>
  <c r="P855"/>
  <c r="BI853"/>
  <c r="BH853"/>
  <c r="BG853"/>
  <c r="BF853"/>
  <c r="T853"/>
  <c r="R853"/>
  <c r="P853"/>
  <c r="BI840"/>
  <c r="BH840"/>
  <c r="BG840"/>
  <c r="BF840"/>
  <c r="T840"/>
  <c r="R840"/>
  <c r="P840"/>
  <c r="BI838"/>
  <c r="BH838"/>
  <c r="BG838"/>
  <c r="BF838"/>
  <c r="T838"/>
  <c r="R838"/>
  <c r="P838"/>
  <c r="BI830"/>
  <c r="BH830"/>
  <c r="BG830"/>
  <c r="BF830"/>
  <c r="T830"/>
  <c r="R830"/>
  <c r="P830"/>
  <c r="BI827"/>
  <c r="BH827"/>
  <c r="BG827"/>
  <c r="BF827"/>
  <c r="T827"/>
  <c r="R827"/>
  <c r="P827"/>
  <c r="BI814"/>
  <c r="BH814"/>
  <c r="BG814"/>
  <c r="BF814"/>
  <c r="T814"/>
  <c r="R814"/>
  <c r="P814"/>
  <c r="BI799"/>
  <c r="BH799"/>
  <c r="BG799"/>
  <c r="BF799"/>
  <c r="T799"/>
  <c r="R799"/>
  <c r="P799"/>
  <c r="BI796"/>
  <c r="BH796"/>
  <c r="BG796"/>
  <c r="BF796"/>
  <c r="T796"/>
  <c r="R796"/>
  <c r="P796"/>
  <c r="BI781"/>
  <c r="BH781"/>
  <c r="BG781"/>
  <c r="BF781"/>
  <c r="T781"/>
  <c r="R781"/>
  <c r="P781"/>
  <c r="BI779"/>
  <c r="BH779"/>
  <c r="BG779"/>
  <c r="BF779"/>
  <c r="T779"/>
  <c r="R779"/>
  <c r="P779"/>
  <c r="BI764"/>
  <c r="BH764"/>
  <c r="BG764"/>
  <c r="BF764"/>
  <c r="T764"/>
  <c r="R764"/>
  <c r="P764"/>
  <c r="BI749"/>
  <c r="BH749"/>
  <c r="BG749"/>
  <c r="BF749"/>
  <c r="T749"/>
  <c r="R749"/>
  <c r="P749"/>
  <c r="BI734"/>
  <c r="BH734"/>
  <c r="BG734"/>
  <c r="BF734"/>
  <c r="T734"/>
  <c r="R734"/>
  <c r="P73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4"/>
  <c r="BH694"/>
  <c r="BG694"/>
  <c r="BF694"/>
  <c r="T694"/>
  <c r="R694"/>
  <c r="P694"/>
  <c r="BI693"/>
  <c r="BH693"/>
  <c r="BG693"/>
  <c r="BF693"/>
  <c r="T693"/>
  <c r="R693"/>
  <c r="P693"/>
  <c r="BI688"/>
  <c r="BH688"/>
  <c r="BG688"/>
  <c r="BF688"/>
  <c r="T688"/>
  <c r="R688"/>
  <c r="P688"/>
  <c r="BI684"/>
  <c r="BH684"/>
  <c r="BG684"/>
  <c r="BF684"/>
  <c r="T684"/>
  <c r="R684"/>
  <c r="P684"/>
  <c r="BI679"/>
  <c r="BH679"/>
  <c r="BG679"/>
  <c r="BF679"/>
  <c r="T679"/>
  <c r="R679"/>
  <c r="P679"/>
  <c r="BI677"/>
  <c r="BH677"/>
  <c r="BG677"/>
  <c r="BF677"/>
  <c r="T677"/>
  <c r="R677"/>
  <c r="P677"/>
  <c r="BI672"/>
  <c r="BH672"/>
  <c r="BG672"/>
  <c r="BF672"/>
  <c r="T672"/>
  <c r="R672"/>
  <c r="P672"/>
  <c r="BI667"/>
  <c r="BH667"/>
  <c r="BG667"/>
  <c r="BF667"/>
  <c r="T667"/>
  <c r="R667"/>
  <c r="P667"/>
  <c r="BI666"/>
  <c r="BH666"/>
  <c r="BG666"/>
  <c r="BF666"/>
  <c r="T666"/>
  <c r="R666"/>
  <c r="P666"/>
  <c r="BI661"/>
  <c r="BH661"/>
  <c r="BG661"/>
  <c r="BF661"/>
  <c r="T661"/>
  <c r="R661"/>
  <c r="P661"/>
  <c r="BI657"/>
  <c r="BH657"/>
  <c r="BG657"/>
  <c r="BF657"/>
  <c r="T657"/>
  <c r="R657"/>
  <c r="P657"/>
  <c r="BI649"/>
  <c r="BH649"/>
  <c r="BG649"/>
  <c r="BF649"/>
  <c r="T649"/>
  <c r="R649"/>
  <c r="P649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0"/>
  <c r="BH530"/>
  <c r="BG530"/>
  <c r="BF530"/>
  <c r="T530"/>
  <c r="R530"/>
  <c r="P530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17"/>
  <c r="BH517"/>
  <c r="BG517"/>
  <c r="BF517"/>
  <c r="T517"/>
  <c r="R517"/>
  <c r="P517"/>
  <c r="BI504"/>
  <c r="BH504"/>
  <c r="BG504"/>
  <c r="BF504"/>
  <c r="T504"/>
  <c r="R504"/>
  <c r="P504"/>
  <c r="BI491"/>
  <c r="BH491"/>
  <c r="BG491"/>
  <c r="BF491"/>
  <c r="T491"/>
  <c r="R491"/>
  <c r="P491"/>
  <c r="BI489"/>
  <c r="BH489"/>
  <c r="BG489"/>
  <c r="BF489"/>
  <c r="T489"/>
  <c r="R489"/>
  <c r="P489"/>
  <c r="BI483"/>
  <c r="BH483"/>
  <c r="BG483"/>
  <c r="BF483"/>
  <c r="T483"/>
  <c r="R483"/>
  <c r="P483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53"/>
  <c r="BH353"/>
  <c r="BG353"/>
  <c r="BF353"/>
  <c r="T353"/>
  <c r="R353"/>
  <c r="P353"/>
  <c r="BI338"/>
  <c r="BH338"/>
  <c r="BG338"/>
  <c r="BF338"/>
  <c r="T338"/>
  <c r="R338"/>
  <c r="P338"/>
  <c r="BI323"/>
  <c r="BH323"/>
  <c r="BG323"/>
  <c r="BF323"/>
  <c r="T323"/>
  <c r="R323"/>
  <c r="P323"/>
  <c r="BI311"/>
  <c r="BH311"/>
  <c r="BG311"/>
  <c r="BF311"/>
  <c r="T311"/>
  <c r="R311"/>
  <c r="P311"/>
  <c r="BI309"/>
  <c r="BH309"/>
  <c r="BG309"/>
  <c r="BF309"/>
  <c r="T309"/>
  <c r="R309"/>
  <c r="P309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45"/>
  <c r="BH245"/>
  <c r="BG245"/>
  <c r="BF245"/>
  <c r="T245"/>
  <c r="R245"/>
  <c r="P245"/>
  <c r="BI218"/>
  <c r="BH218"/>
  <c r="BG218"/>
  <c r="BF218"/>
  <c r="T218"/>
  <c r="R218"/>
  <c r="P21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29"/>
  <c r="BH129"/>
  <c r="BG129"/>
  <c r="BF129"/>
  <c r="T129"/>
  <c r="R129"/>
  <c r="P129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J102"/>
  <c r="J101"/>
  <c r="F101"/>
  <c r="F99"/>
  <c r="E97"/>
  <c r="J59"/>
  <c r="J58"/>
  <c r="F58"/>
  <c r="F56"/>
  <c r="E54"/>
  <c r="J20"/>
  <c r="E20"/>
  <c r="F102"/>
  <c r="J19"/>
  <c r="J14"/>
  <c r="J99"/>
  <c r="E7"/>
  <c r="E50"/>
  <c i="4" r="J39"/>
  <c r="J38"/>
  <c i="1" r="AY58"/>
  <c i="4" r="J37"/>
  <c i="1" r="AX58"/>
  <c i="4" r="BI917"/>
  <c r="BH917"/>
  <c r="BG917"/>
  <c r="BF917"/>
  <c r="T917"/>
  <c r="R917"/>
  <c r="P917"/>
  <c r="BI913"/>
  <c r="BH913"/>
  <c r="BG913"/>
  <c r="BF913"/>
  <c r="T913"/>
  <c r="R913"/>
  <c r="P913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5"/>
  <c r="BH905"/>
  <c r="BG905"/>
  <c r="BF905"/>
  <c r="T905"/>
  <c r="R905"/>
  <c r="P905"/>
  <c r="BI901"/>
  <c r="BH901"/>
  <c r="BG901"/>
  <c r="BF901"/>
  <c r="T901"/>
  <c r="R901"/>
  <c r="P901"/>
  <c r="BI875"/>
  <c r="BH875"/>
  <c r="BG875"/>
  <c r="BF875"/>
  <c r="T875"/>
  <c r="R875"/>
  <c r="P875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33"/>
  <c r="BH833"/>
  <c r="BG833"/>
  <c r="BF833"/>
  <c r="T833"/>
  <c r="R833"/>
  <c r="P833"/>
  <c r="BI831"/>
  <c r="BH831"/>
  <c r="BG831"/>
  <c r="BF831"/>
  <c r="T831"/>
  <c r="R831"/>
  <c r="P831"/>
  <c r="BI826"/>
  <c r="BH826"/>
  <c r="BG826"/>
  <c r="BF826"/>
  <c r="T826"/>
  <c r="R826"/>
  <c r="P826"/>
  <c r="BI824"/>
  <c r="BH824"/>
  <c r="BG824"/>
  <c r="BF824"/>
  <c r="T824"/>
  <c r="R824"/>
  <c r="P824"/>
  <c r="BI813"/>
  <c r="BH813"/>
  <c r="BG813"/>
  <c r="BF813"/>
  <c r="T813"/>
  <c r="R813"/>
  <c r="P813"/>
  <c r="BI788"/>
  <c r="BH788"/>
  <c r="BG788"/>
  <c r="BF788"/>
  <c r="T788"/>
  <c r="R788"/>
  <c r="P788"/>
  <c r="BI776"/>
  <c r="BH776"/>
  <c r="BG776"/>
  <c r="BF776"/>
  <c r="T776"/>
  <c r="R776"/>
  <c r="P776"/>
  <c r="BI764"/>
  <c r="BH764"/>
  <c r="BG764"/>
  <c r="BF764"/>
  <c r="T764"/>
  <c r="R764"/>
  <c r="P764"/>
  <c r="BI752"/>
  <c r="BH752"/>
  <c r="BG752"/>
  <c r="BF752"/>
  <c r="T752"/>
  <c r="R752"/>
  <c r="P752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29"/>
  <c r="BH729"/>
  <c r="BG729"/>
  <c r="BF729"/>
  <c r="T729"/>
  <c r="R729"/>
  <c r="P729"/>
  <c r="BI712"/>
  <c r="BH712"/>
  <c r="BG712"/>
  <c r="BF712"/>
  <c r="T712"/>
  <c r="R712"/>
  <c r="P712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7"/>
  <c r="BH697"/>
  <c r="BG697"/>
  <c r="BF697"/>
  <c r="T697"/>
  <c r="R697"/>
  <c r="P697"/>
  <c r="BI695"/>
  <c r="BH695"/>
  <c r="BG695"/>
  <c r="BF695"/>
  <c r="T695"/>
  <c r="R695"/>
  <c r="P695"/>
  <c r="BI690"/>
  <c r="BH690"/>
  <c r="BG690"/>
  <c r="BF690"/>
  <c r="T690"/>
  <c r="R690"/>
  <c r="P690"/>
  <c r="BI678"/>
  <c r="BH678"/>
  <c r="BG678"/>
  <c r="BF678"/>
  <c r="T678"/>
  <c r="R678"/>
  <c r="P678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48"/>
  <c r="BH648"/>
  <c r="BG648"/>
  <c r="BF648"/>
  <c r="T648"/>
  <c r="R648"/>
  <c r="P648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3"/>
  <c r="BH613"/>
  <c r="BG613"/>
  <c r="BF613"/>
  <c r="T613"/>
  <c r="R613"/>
  <c r="P613"/>
  <c r="BI611"/>
  <c r="BH611"/>
  <c r="BG611"/>
  <c r="BF611"/>
  <c r="T611"/>
  <c r="R611"/>
  <c r="P611"/>
  <c r="BI606"/>
  <c r="BH606"/>
  <c r="BG606"/>
  <c r="BF606"/>
  <c r="T606"/>
  <c r="R606"/>
  <c r="P606"/>
  <c r="BI601"/>
  <c r="BH601"/>
  <c r="BG601"/>
  <c r="BF601"/>
  <c r="T601"/>
  <c r="R601"/>
  <c r="P601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2"/>
  <c r="BH522"/>
  <c r="BG522"/>
  <c r="BF522"/>
  <c r="T522"/>
  <c r="R522"/>
  <c r="P522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4"/>
  <c r="BH374"/>
  <c r="BG374"/>
  <c r="BF374"/>
  <c r="T374"/>
  <c r="R374"/>
  <c r="P374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45"/>
  <c r="BH345"/>
  <c r="BG345"/>
  <c r="BF345"/>
  <c r="T345"/>
  <c r="R345"/>
  <c r="P345"/>
  <c r="BI339"/>
  <c r="BH339"/>
  <c r="BG339"/>
  <c r="BF339"/>
  <c r="T339"/>
  <c r="R339"/>
  <c r="P339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1"/>
  <c r="BH181"/>
  <c r="BG181"/>
  <c r="BF181"/>
  <c r="T181"/>
  <c r="R181"/>
  <c r="P181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J103"/>
  <c r="J102"/>
  <c r="F102"/>
  <c r="F100"/>
  <c r="E98"/>
  <c r="J59"/>
  <c r="J58"/>
  <c r="F58"/>
  <c r="F56"/>
  <c r="E54"/>
  <c r="J20"/>
  <c r="E20"/>
  <c r="F59"/>
  <c r="J19"/>
  <c r="J14"/>
  <c r="J100"/>
  <c r="E7"/>
  <c r="E50"/>
  <c i="3" r="J39"/>
  <c r="J38"/>
  <c i="1" r="AY57"/>
  <c i="3" r="J37"/>
  <c i="1" r="AX57"/>
  <c i="3"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T533"/>
  <c r="R534"/>
  <c r="R533"/>
  <c r="P534"/>
  <c r="P533"/>
  <c r="BI520"/>
  <c r="BH520"/>
  <c r="BG520"/>
  <c r="BF520"/>
  <c r="T520"/>
  <c r="T506"/>
  <c r="R520"/>
  <c r="R506"/>
  <c r="P520"/>
  <c r="P506"/>
  <c r="BI507"/>
  <c r="BH507"/>
  <c r="BG507"/>
  <c r="BF507"/>
  <c r="T507"/>
  <c r="R507"/>
  <c r="P507"/>
  <c r="BI492"/>
  <c r="BH492"/>
  <c r="BG492"/>
  <c r="BF492"/>
  <c r="T492"/>
  <c r="T491"/>
  <c r="R492"/>
  <c r="R491"/>
  <c r="P492"/>
  <c r="P491"/>
  <c r="BI478"/>
  <c r="BH478"/>
  <c r="BG478"/>
  <c r="BF478"/>
  <c r="T478"/>
  <c r="R478"/>
  <c r="P478"/>
  <c r="BI467"/>
  <c r="BH467"/>
  <c r="BG467"/>
  <c r="BF467"/>
  <c r="T467"/>
  <c r="R467"/>
  <c r="P467"/>
  <c r="BI462"/>
  <c r="BH462"/>
  <c r="BG462"/>
  <c r="BF462"/>
  <c r="T462"/>
  <c r="R462"/>
  <c r="P462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0"/>
  <c r="BH410"/>
  <c r="BG410"/>
  <c r="BF410"/>
  <c r="T410"/>
  <c r="R410"/>
  <c r="P410"/>
  <c r="BI403"/>
  <c r="BH403"/>
  <c r="BG403"/>
  <c r="BF403"/>
  <c r="T403"/>
  <c r="R403"/>
  <c r="P403"/>
  <c r="BI398"/>
  <c r="BH398"/>
  <c r="BG398"/>
  <c r="BF398"/>
  <c r="T398"/>
  <c r="R398"/>
  <c r="P398"/>
  <c r="BI377"/>
  <c r="BH377"/>
  <c r="BG377"/>
  <c r="BF377"/>
  <c r="T377"/>
  <c r="R377"/>
  <c r="P377"/>
  <c r="BI359"/>
  <c r="BH359"/>
  <c r="BG359"/>
  <c r="BF359"/>
  <c r="T359"/>
  <c r="R359"/>
  <c r="P359"/>
  <c r="BI345"/>
  <c r="BH345"/>
  <c r="BG345"/>
  <c r="BF345"/>
  <c r="T345"/>
  <c r="R345"/>
  <c r="P345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41"/>
  <c r="BH241"/>
  <c r="BG241"/>
  <c r="BF241"/>
  <c r="T241"/>
  <c r="R241"/>
  <c r="P241"/>
  <c r="BI218"/>
  <c r="BH218"/>
  <c r="BG218"/>
  <c r="BF218"/>
  <c r="T218"/>
  <c r="R218"/>
  <c r="P218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56"/>
  <c r="E7"/>
  <c r="E87"/>
  <c i="2" r="J37"/>
  <c r="J36"/>
  <c i="1" r="AY55"/>
  <c i="2" r="J35"/>
  <c i="1" r="AX55"/>
  <c i="2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2" r="BK110"/>
  <c i="3" r="BK451"/>
  <c i="4" r="J734"/>
  <c r="BK230"/>
  <c r="J397"/>
  <c i="5" r="J830"/>
  <c r="J672"/>
  <c r="J666"/>
  <c r="J855"/>
  <c i="7" r="BK220"/>
  <c r="BK233"/>
  <c i="8" r="BK206"/>
  <c r="J212"/>
  <c i="3" r="BK269"/>
  <c i="4" r="J596"/>
  <c i="5" r="J425"/>
  <c r="BK353"/>
  <c r="J603"/>
  <c r="J894"/>
  <c r="BK603"/>
  <c i="6" r="J186"/>
  <c r="J179"/>
  <c i="7" r="J103"/>
  <c i="8" r="J188"/>
  <c r="J162"/>
  <c i="2" r="BK118"/>
  <c i="3" r="J403"/>
  <c i="4" r="J551"/>
  <c r="J109"/>
  <c r="BK522"/>
  <c r="BK776"/>
  <c r="BK562"/>
  <c i="5" r="BK576"/>
  <c r="BK718"/>
  <c r="BK635"/>
  <c r="J933"/>
  <c r="J387"/>
  <c i="6" r="BK210"/>
  <c i="7" r="BK123"/>
  <c r="BK238"/>
  <c i="8" r="J214"/>
  <c r="J149"/>
  <c i="3" r="BK430"/>
  <c r="BK123"/>
  <c i="4" r="J573"/>
  <c r="BK160"/>
  <c i="5" r="BK636"/>
  <c i="6" r="BK207"/>
  <c i="7" r="J122"/>
  <c i="8" r="BK228"/>
  <c r="J172"/>
  <c r="J194"/>
  <c i="3" r="J123"/>
  <c i="4" r="BK205"/>
  <c r="BK676"/>
  <c r="J556"/>
  <c i="5" r="J598"/>
  <c r="J1545"/>
  <c r="BK574"/>
  <c i="6" r="J107"/>
  <c i="8" r="J205"/>
  <c r="J173"/>
  <c i="3" r="BK534"/>
  <c r="J447"/>
  <c i="4" r="BK429"/>
  <c r="J535"/>
  <c r="BK137"/>
  <c r="J260"/>
  <c i="5" r="J408"/>
  <c r="BK1225"/>
  <c r="BK1533"/>
  <c i="6" r="J98"/>
  <c i="7" r="BK236"/>
  <c i="8" r="BK234"/>
  <c r="J135"/>
  <c i="3" r="J296"/>
  <c i="4" r="BK306"/>
  <c r="J824"/>
  <c r="J272"/>
  <c r="BK704"/>
  <c i="5" r="J796"/>
  <c r="BK293"/>
  <c r="BK980"/>
  <c r="BK309"/>
  <c r="J688"/>
  <c i="6" r="BK186"/>
  <c i="7" r="BK261"/>
  <c r="J202"/>
  <c i="8" r="BK205"/>
  <c r="J153"/>
  <c i="3" r="J534"/>
  <c i="4" r="BK423"/>
  <c r="BK905"/>
  <c r="BK224"/>
  <c i="5" r="BK450"/>
  <c r="BK679"/>
  <c r="BK874"/>
  <c r="BK170"/>
  <c i="6" r="BK151"/>
  <c i="7" r="BK213"/>
  <c i="8" r="BK156"/>
  <c r="BK158"/>
  <c i="2" r="BK122"/>
  <c i="3" r="J140"/>
  <c i="4" r="BK611"/>
  <c r="J813"/>
  <c r="BK272"/>
  <c r="BK134"/>
  <c i="5" r="J183"/>
  <c r="BK418"/>
  <c r="J1091"/>
  <c r="BK218"/>
  <c i="7" r="BK174"/>
  <c r="J230"/>
  <c r="BK130"/>
  <c i="8" r="J116"/>
  <c r="J169"/>
  <c i="2" r="BK88"/>
  <c i="4" r="J281"/>
  <c i="5" r="J535"/>
  <c r="BK961"/>
  <c r="BK894"/>
  <c i="6" r="BK159"/>
  <c i="7" r="BK208"/>
  <c r="BK215"/>
  <c r="J222"/>
  <c i="8" r="J115"/>
  <c r="BK121"/>
  <c i="3" r="BK296"/>
  <c i="4" r="BK169"/>
  <c r="J423"/>
  <c r="BK826"/>
  <c r="BK386"/>
  <c i="5" r="J781"/>
  <c r="BK621"/>
  <c r="BK911"/>
  <c r="BK114"/>
  <c i="7" r="BK128"/>
  <c r="BK120"/>
  <c i="8" r="J208"/>
  <c i="3" r="J266"/>
  <c i="4" r="J584"/>
  <c r="BK906"/>
  <c r="J546"/>
  <c r="J499"/>
  <c i="5" r="J422"/>
  <c r="J1283"/>
  <c r="BK403"/>
  <c i="6" r="BK146"/>
  <c i="7" r="BK137"/>
  <c i="8" r="BK230"/>
  <c r="BK154"/>
  <c i="3" r="BK241"/>
  <c i="4" r="J678"/>
  <c r="J218"/>
  <c r="J504"/>
  <c r="BK628"/>
  <c i="5" r="J282"/>
  <c r="BK392"/>
  <c r="BK1268"/>
  <c i="6" r="J214"/>
  <c i="7" r="BK279"/>
  <c i="8" r="J148"/>
  <c i="2" r="BK116"/>
  <c i="3" r="J507"/>
  <c i="4" r="BK788"/>
  <c r="BK374"/>
  <c i="6" r="BK137"/>
  <c r="BK147"/>
  <c i="7" r="J256"/>
  <c i="8" r="BK204"/>
  <c i="2" r="J107"/>
  <c i="3" r="J277"/>
  <c i="4" r="BK372"/>
  <c r="J258"/>
  <c i="5" r="BK693"/>
  <c r="BK183"/>
  <c r="J1300"/>
  <c i="6" r="BK173"/>
  <c i="8" r="J200"/>
  <c r="J196"/>
  <c i="3" r="BK198"/>
  <c r="J128"/>
  <c i="4" r="J478"/>
  <c r="BK517"/>
  <c r="J743"/>
  <c i="5" r="BK526"/>
  <c r="BK408"/>
  <c r="J1050"/>
  <c r="BK657"/>
  <c i="7" r="J276"/>
  <c r="J174"/>
  <c i="8" r="J158"/>
  <c i="3" r="BK478"/>
  <c i="4" r="J764"/>
  <c r="J150"/>
  <c r="J308"/>
  <c r="J697"/>
  <c r="BK535"/>
  <c r="J181"/>
  <c i="5" r="J679"/>
  <c r="BK398"/>
  <c r="BK1417"/>
  <c r="J872"/>
  <c i="6" r="J101"/>
  <c i="7" r="J128"/>
  <c r="BK122"/>
  <c i="8" r="BK114"/>
  <c r="BK139"/>
  <c i="3" r="BK538"/>
  <c i="4" r="J248"/>
  <c r="J712"/>
  <c r="J380"/>
  <c i="5" r="BK129"/>
  <c r="J637"/>
  <c r="J448"/>
  <c r="BK916"/>
  <c i="6" r="J126"/>
  <c i="7" r="J234"/>
  <c i="8" r="J203"/>
  <c r="BK152"/>
  <c i="3" r="BK403"/>
  <c r="J430"/>
  <c r="BK264"/>
  <c i="4" r="J707"/>
  <c r="BK510"/>
  <c i="5" r="BK384"/>
  <c r="BK411"/>
  <c i="6" r="J159"/>
  <c i="7" r="BK107"/>
  <c r="J190"/>
  <c i="8" r="J118"/>
  <c i="2" r="BK132"/>
  <c i="3" r="J218"/>
  <c i="4" r="BK648"/>
  <c r="BK472"/>
  <c r="J328"/>
  <c r="J148"/>
  <c r="J831"/>
  <c r="BK738"/>
  <c r="BK591"/>
  <c i="5" r="J625"/>
  <c r="BK677"/>
  <c r="J118"/>
  <c r="BK583"/>
  <c r="J700"/>
  <c r="J540"/>
  <c i="6" r="J160"/>
  <c i="7" r="J105"/>
  <c r="BK256"/>
  <c i="8" r="BK226"/>
  <c r="BK194"/>
  <c i="3" r="J398"/>
  <c r="J282"/>
  <c i="4" r="BK573"/>
  <c r="BK626"/>
  <c r="BK833"/>
  <c r="J611"/>
  <c i="5" r="J122"/>
  <c r="BK779"/>
  <c r="BK541"/>
  <c r="J621"/>
  <c i="6" r="J171"/>
  <c r="J196"/>
  <c i="7" r="J215"/>
  <c i="8" r="BK167"/>
  <c r="BK173"/>
  <c i="3" r="BK185"/>
  <c i="4" r="J366"/>
  <c r="BK211"/>
  <c r="J498"/>
  <c r="J160"/>
  <c r="J306"/>
  <c i="5" r="J635"/>
  <c r="J714"/>
  <c r="J612"/>
  <c r="BK830"/>
  <c r="BK941"/>
  <c r="BK420"/>
  <c i="6" r="J104"/>
  <c i="7" r="J220"/>
  <c r="BK103"/>
  <c i="8" r="J112"/>
  <c i="6" r="BK196"/>
  <c i="7" r="BK241"/>
  <c r="BK168"/>
  <c i="8" r="J230"/>
  <c r="BK163"/>
  <c i="3" r="BK272"/>
  <c i="4" r="BK449"/>
  <c r="J456"/>
  <c i="5" r="J1529"/>
  <c i="6" r="J190"/>
  <c r="J103"/>
  <c i="7" r="BK245"/>
  <c r="J236"/>
  <c i="8" r="J216"/>
  <c r="J171"/>
  <c i="3" r="BK218"/>
  <c i="4" r="J566"/>
  <c r="J200"/>
  <c i="5" r="BK781"/>
  <c r="BK284"/>
  <c r="J1510"/>
  <c r="BK617"/>
  <c i="6" r="BK103"/>
  <c i="8" r="J180"/>
  <c r="BK135"/>
  <c i="4" r="BK292"/>
  <c i="3" r="J308"/>
  <c i="4" r="J115"/>
  <c r="J906"/>
  <c i="5" r="BK338"/>
  <c r="J596"/>
  <c r="J636"/>
  <c i="6" r="J139"/>
  <c i="7" r="BK230"/>
  <c i="8" r="BK218"/>
  <c i="4" r="BK287"/>
  <c r="J345"/>
  <c r="BK127"/>
  <c r="J169"/>
  <c i="5" r="BK282"/>
  <c r="BK311"/>
  <c r="J703"/>
  <c r="J980"/>
  <c i="6" r="J169"/>
  <c r="J181"/>
  <c i="7" r="BK135"/>
  <c i="8" r="BK153"/>
  <c r="J175"/>
  <c i="2" r="BK126"/>
  <c i="3" r="BK453"/>
  <c i="4" r="BK313"/>
  <c r="J901"/>
  <c r="J514"/>
  <c i="5" r="BK684"/>
  <c r="BK416"/>
  <c r="J398"/>
  <c r="J749"/>
  <c i="7" r="BK180"/>
  <c i="8" r="BK160"/>
  <c i="3" r="J320"/>
  <c r="J280"/>
  <c i="4" r="BK488"/>
  <c r="J318"/>
  <c r="J506"/>
  <c r="J323"/>
  <c i="5" r="J941"/>
  <c r="BK181"/>
  <c r="J272"/>
  <c r="J1225"/>
  <c i="6" r="J206"/>
  <c i="7" r="J274"/>
  <c i="8" r="BK118"/>
  <c r="BK116"/>
  <c i="3" r="J264"/>
  <c i="4" r="J740"/>
  <c r="BK752"/>
  <c r="BK410"/>
  <c i="5" r="BK535"/>
  <c r="J578"/>
  <c r="BK1504"/>
  <c r="BK694"/>
  <c r="J764"/>
  <c i="6" r="BK115"/>
  <c i="7" r="J233"/>
  <c i="8" r="J170"/>
  <c r="J151"/>
  <c i="3" r="J451"/>
  <c i="4" r="BK631"/>
  <c i="6" r="J200"/>
  <c i="7" r="BK188"/>
  <c i="8" r="J164"/>
  <c i="3" r="BK320"/>
  <c r="BK456"/>
  <c i="4" r="J276"/>
  <c r="BK407"/>
  <c i="5" r="BK529"/>
  <c r="BK855"/>
  <c r="BK965"/>
  <c r="BK734"/>
  <c i="6" r="BK107"/>
  <c i="8" r="BK110"/>
  <c r="J150"/>
  <c i="3" r="BK327"/>
  <c r="BK410"/>
  <c i="4" r="J648"/>
  <c r="J580"/>
  <c r="BK824"/>
  <c i="5" r="BK796"/>
  <c r="BK612"/>
  <c r="J712"/>
  <c i="6" r="J122"/>
  <c i="7" r="BK204"/>
  <c i="8" r="J110"/>
  <c i="3" r="J159"/>
  <c i="4" r="BK512"/>
  <c r="BK613"/>
  <c r="J512"/>
  <c r="J475"/>
  <c r="J287"/>
  <c i="5" r="BK323"/>
  <c r="BK460"/>
  <c r="BK1545"/>
  <c r="J684"/>
  <c r="J561"/>
  <c i="6" r="J177"/>
  <c i="7" r="BK110"/>
  <c r="J188"/>
  <c r="J133"/>
  <c i="8" r="J187"/>
  <c i="2" r="J118"/>
  <c i="3" r="J178"/>
  <c i="4" r="J570"/>
  <c r="BK420"/>
  <c r="J582"/>
  <c i="5" r="BK712"/>
  <c r="BK977"/>
  <c r="J677"/>
  <c r="J701"/>
  <c i="7" r="J216"/>
  <c r="BK202"/>
  <c i="8" r="J111"/>
  <c i="2" r="J104"/>
  <c i="3" r="J542"/>
  <c i="4" r="BK493"/>
  <c r="BK356"/>
  <c r="BK475"/>
  <c r="J265"/>
  <c i="5" r="J716"/>
  <c r="BK666"/>
  <c r="J452"/>
  <c r="J926"/>
  <c r="J870"/>
  <c i="6" r="BK205"/>
  <c r="BK177"/>
  <c i="7" r="J172"/>
  <c r="BK140"/>
  <c r="J198"/>
  <c i="8" r="BK214"/>
  <c i="2" r="BK113"/>
  <c i="3" r="J198"/>
  <c i="4" r="J617"/>
  <c r="BK250"/>
  <c r="BK582"/>
  <c r="BK120"/>
  <c r="J449"/>
  <c r="BK570"/>
  <c r="J461"/>
  <c i="5" r="J576"/>
  <c r="BK554"/>
  <c r="BK714"/>
  <c r="J170"/>
  <c r="BK827"/>
  <c r="J142"/>
  <c r="J694"/>
  <c i="6" r="J108"/>
  <c i="7" r="J213"/>
  <c r="BK133"/>
  <c r="BK206"/>
  <c i="8" r="J197"/>
  <c r="BK176"/>
  <c i="3" r="J157"/>
  <c r="BK520"/>
  <c i="4" r="J529"/>
  <c r="J913"/>
  <c r="BK910"/>
  <c r="J776"/>
  <c r="BK213"/>
  <c i="5" r="BK272"/>
  <c r="J1525"/>
  <c r="BK625"/>
  <c r="J1374"/>
  <c i="6" r="BK149"/>
  <c i="7" r="BK205"/>
  <c i="8" r="J154"/>
  <c i="2" r="J100"/>
  <c i="3" r="J106"/>
  <c i="4" r="BK514"/>
  <c r="BK109"/>
  <c r="BK276"/>
  <c r="J752"/>
  <c i="5" r="J799"/>
  <c r="J541"/>
  <c r="BK973"/>
  <c r="J1182"/>
  <c r="J705"/>
  <c i="6" r="J132"/>
  <c i="7" r="BK118"/>
  <c r="J126"/>
  <c i="8" r="BK149"/>
  <c i="2" r="BK104"/>
  <c i="3" r="BK140"/>
  <c r="BK359"/>
  <c i="4" r="BK461"/>
  <c r="BK366"/>
  <c r="J224"/>
  <c i="5" r="BK688"/>
  <c r="BK277"/>
  <c r="J418"/>
  <c r="BK933"/>
  <c r="J445"/>
  <c r="J1024"/>
  <c i="6" r="BK139"/>
  <c r="J149"/>
  <c i="7" r="BK198"/>
  <c r="J204"/>
  <c i="8" r="BK203"/>
  <c i="2" r="J116"/>
  <c i="3" r="BK308"/>
  <c i="4" r="BK246"/>
  <c r="J211"/>
  <c i="5" r="J245"/>
  <c i="6" r="BK175"/>
  <c i="7" r="J110"/>
  <c r="J150"/>
  <c i="8" r="BK111"/>
  <c i="3" r="BK277"/>
  <c i="4" r="BK506"/>
  <c r="BK432"/>
  <c r="BK917"/>
  <c r="J237"/>
  <c i="5" r="J284"/>
  <c r="BK445"/>
  <c r="J661"/>
  <c r="BK870"/>
  <c i="6" r="BK108"/>
  <c i="7" r="J279"/>
  <c i="8" r="BK162"/>
  <c i="3" r="J422"/>
  <c i="2" r="BK100"/>
  <c i="3" r="J520"/>
  <c i="4" r="J670"/>
  <c r="J310"/>
  <c r="BK624"/>
  <c i="5" r="J734"/>
  <c r="BK749"/>
  <c r="J416"/>
  <c r="J1285"/>
  <c r="J840"/>
  <c i="6" r="BK144"/>
  <c i="7" r="BK225"/>
  <c i="5" r="J975"/>
  <c i="6" r="BK114"/>
  <c i="7" r="J195"/>
  <c r="J238"/>
  <c i="8" r="BK113"/>
  <c i="3" r="BK313"/>
  <c i="4" r="J606"/>
  <c r="BK197"/>
  <c i="5" r="BK536"/>
  <c r="J384"/>
  <c r="J114"/>
  <c r="BK580"/>
  <c i="6" r="J220"/>
  <c i="7" r="BK222"/>
  <c i="8" r="BK186"/>
  <c r="BK172"/>
  <c i="3" r="BK434"/>
  <c r="J434"/>
  <c i="4" r="BK617"/>
  <c r="BK237"/>
  <c r="BK864"/>
  <c r="J414"/>
  <c r="J134"/>
  <c r="BK200"/>
  <c i="5" r="BK448"/>
  <c r="J1509"/>
  <c r="BK672"/>
  <c r="BK395"/>
  <c i="6" r="BK153"/>
  <c r="BK112"/>
  <c i="7" r="J107"/>
  <c i="5" r="J973"/>
  <c i="6" r="BK169"/>
  <c i="7" r="J218"/>
  <c i="8" r="J114"/>
  <c r="BK161"/>
  <c i="2" r="J91"/>
  <c i="3" r="J345"/>
  <c i="4" r="J494"/>
  <c r="J905"/>
  <c r="J631"/>
  <c r="BK260"/>
  <c i="5" r="J517"/>
  <c r="BK838"/>
  <c r="BK667"/>
  <c i="6" r="J205"/>
  <c i="7" r="J130"/>
  <c i="8" r="J147"/>
  <c i="2" r="BK94"/>
  <c i="3" r="J538"/>
  <c i="4" r="BK220"/>
  <c r="J285"/>
  <c r="J613"/>
  <c r="J239"/>
  <c i="5" r="J827"/>
  <c r="BK1521"/>
  <c r="BK1460"/>
  <c r="J918"/>
  <c i="7" r="BK114"/>
  <c r="J208"/>
  <c i="8" r="J198"/>
  <c r="J177"/>
  <c i="2" r="J126"/>
  <c i="3" r="J301"/>
  <c i="4" r="BK665"/>
  <c r="BK412"/>
  <c r="BK529"/>
  <c i="5" r="J442"/>
  <c r="BK764"/>
  <c i="7" r="J160"/>
  <c i="8" r="BK227"/>
  <c r="J199"/>
  <c i="5" r="BK298"/>
  <c r="BK591"/>
  <c r="BK1525"/>
  <c r="BK1182"/>
  <c i="6" r="BK141"/>
  <c i="7" r="BK195"/>
  <c r="BK190"/>
  <c i="8" r="J113"/>
  <c r="J182"/>
  <c r="J191"/>
  <c i="3" r="J182"/>
  <c i="4" r="J137"/>
  <c r="BK383"/>
  <c r="J374"/>
  <c r="J232"/>
  <c i="5" r="BK455"/>
  <c r="J181"/>
  <c r="BK701"/>
  <c r="BK1285"/>
  <c r="J146"/>
  <c i="6" r="BK200"/>
  <c r="BK220"/>
  <c i="7" r="J168"/>
  <c r="J211"/>
  <c r="J123"/>
  <c i="8" r="BK179"/>
  <c r="BK159"/>
  <c i="3" r="J146"/>
  <c r="J153"/>
  <c i="4" r="J372"/>
  <c r="J908"/>
  <c r="J704"/>
  <c r="BK498"/>
  <c i="5" r="J465"/>
  <c i="8" r="BK147"/>
  <c r="BK175"/>
  <c i="3" r="BK443"/>
  <c i="4" r="BK328"/>
  <c r="J292"/>
  <c r="J493"/>
  <c r="BK392"/>
  <c i="5" r="J309"/>
  <c r="J1460"/>
  <c r="BK610"/>
  <c r="BK142"/>
  <c i="6" r="J115"/>
  <c i="8" r="J152"/>
  <c r="J193"/>
  <c i="3" r="J272"/>
  <c i="2" r="BK136"/>
  <c i="4" r="BK285"/>
  <c r="J410"/>
  <c r="J131"/>
  <c r="J522"/>
  <c i="5" r="J277"/>
  <c r="BK540"/>
  <c r="J1298"/>
  <c r="J570"/>
  <c i="7" r="J250"/>
  <c i="8" r="BK187"/>
  <c r="J206"/>
  <c i="3" r="J118"/>
  <c i="4" r="BK155"/>
  <c r="J295"/>
  <c r="J402"/>
  <c r="J672"/>
  <c r="BK417"/>
  <c i="5" r="J537"/>
  <c r="BK700"/>
  <c r="J718"/>
  <c r="BK1024"/>
  <c r="J998"/>
  <c i="6" r="J167"/>
  <c r="J137"/>
  <c i="7" r="BK219"/>
  <c r="J245"/>
  <c i="8" r="BK155"/>
  <c i="2" r="J88"/>
  <c i="3" r="J359"/>
  <c i="4" r="J483"/>
  <c r="BK148"/>
  <c r="J155"/>
  <c r="BK150"/>
  <c i="5" r="J323"/>
  <c r="BK596"/>
  <c r="J1533"/>
  <c r="BK1139"/>
  <c r="J557"/>
  <c i="6" r="BK100"/>
  <c i="7" r="BK112"/>
  <c r="J152"/>
  <c i="8" r="BK236"/>
  <c i="3" r="J241"/>
  <c i="4" r="BK556"/>
  <c r="BK504"/>
  <c r="J412"/>
  <c i="5" r="J564"/>
  <c r="J961"/>
  <c r="J971"/>
  <c i="6" r="BK111"/>
  <c r="BK212"/>
  <c i="7" r="BK268"/>
  <c r="J193"/>
  <c i="8" r="BK183"/>
  <c r="BK164"/>
  <c i="3" r="BK282"/>
  <c i="6" r="BK122"/>
  <c i="7" r="J186"/>
  <c i="8" r="BK210"/>
  <c i="2" r="J94"/>
  <c i="4" r="J587"/>
  <c r="J736"/>
  <c r="BK901"/>
  <c r="BK426"/>
  <c i="5" r="BK387"/>
  <c r="J289"/>
  <c r="J1537"/>
  <c r="J536"/>
  <c i="6" r="BK126"/>
  <c i="7" r="J199"/>
  <c r="J196"/>
  <c i="8" r="BK191"/>
  <c r="J192"/>
  <c i="3" r="J456"/>
  <c i="4" r="J446"/>
  <c r="BK227"/>
  <c r="BK323"/>
  <c r="J432"/>
  <c i="5" r="J779"/>
  <c r="BK1537"/>
  <c r="J639"/>
  <c r="BK1529"/>
  <c r="J460"/>
  <c i="7" r="J140"/>
  <c i="8" r="BK222"/>
  <c r="BK181"/>
  <c i="3" r="J410"/>
  <c i="4" r="BK380"/>
  <c r="BK743"/>
  <c i="5" r="BK944"/>
  <c i="6" r="BK155"/>
  <c i="7" r="J247"/>
  <c r="BK234"/>
  <c i="8" r="BK168"/>
  <c i="3" r="J288"/>
  <c i="4" r="BK701"/>
  <c r="J510"/>
  <c r="BK707"/>
  <c i="5" r="BK162"/>
  <c r="J580"/>
  <c r="J169"/>
  <c i="6" r="J144"/>
  <c i="7" r="J243"/>
  <c i="8" r="J227"/>
  <c i="3" r="BK280"/>
  <c r="J327"/>
  <c i="5" r="BK938"/>
  <c r="BK452"/>
  <c i="7" r="J261"/>
  <c i="8" r="J204"/>
  <c r="J183"/>
  <c i="3" r="BK324"/>
  <c i="4" r="BK232"/>
  <c r="BK695"/>
  <c r="J417"/>
  <c r="BK402"/>
  <c r="J356"/>
  <c i="5" r="J1514"/>
  <c r="BK1510"/>
  <c r="J411"/>
  <c i="6" r="BK101"/>
  <c i="7" r="J268"/>
  <c i="8" r="BK189"/>
  <c r="BK208"/>
  <c i="2" r="BK97"/>
  <c i="3" r="BK118"/>
  <c i="4" r="J695"/>
  <c r="BK143"/>
  <c r="J429"/>
  <c i="5" r="J853"/>
  <c r="J965"/>
  <c r="J721"/>
  <c i="6" r="BK190"/>
  <c i="7" r="BK209"/>
  <c i="8" r="BK117"/>
  <c r="J139"/>
  <c i="2" r="J129"/>
  <c i="3" r="J467"/>
  <c i="4" r="J213"/>
  <c r="BK499"/>
  <c r="J420"/>
  <c r="BK267"/>
  <c i="5" r="J574"/>
  <c r="BK389"/>
  <c r="BK1283"/>
  <c r="BK564"/>
  <c r="BK649"/>
  <c i="6" r="J207"/>
  <c r="J112"/>
  <c i="7" r="J219"/>
  <c i="8" r="J122"/>
  <c r="BK122"/>
  <c i="3" r="J191"/>
  <c r="BK492"/>
  <c i="5" r="J583"/>
  <c r="BK1064"/>
  <c r="J877"/>
  <c r="BK489"/>
  <c i="6" r="J157"/>
  <c i="8" r="J155"/>
  <c r="BK197"/>
  <c i="3" r="BK110"/>
  <c r="BK182"/>
  <c i="4" r="BK278"/>
  <c r="J472"/>
  <c r="J197"/>
  <c i="5" r="J489"/>
  <c r="J591"/>
  <c r="BK703"/>
  <c i="6" r="J183"/>
  <c i="7" r="BK247"/>
  <c i="8" r="J210"/>
  <c r="J224"/>
  <c i="3" r="BK422"/>
  <c i="4" r="J120"/>
  <c r="BK580"/>
  <c r="BK908"/>
  <c r="J383"/>
  <c i="5" r="J526"/>
  <c r="BK1300"/>
  <c r="BK1298"/>
  <c r="J693"/>
  <c i="6" r="J151"/>
  <c i="7" r="J227"/>
  <c i="8" r="J167"/>
  <c i="2" r="J132"/>
  <c i="3" r="J110"/>
  <c i="4" r="J250"/>
  <c r="BK194"/>
  <c i="6" r="BK110"/>
  <c r="J111"/>
  <c i="7" r="J145"/>
  <c r="BK150"/>
  <c i="8" r="J117"/>
  <c r="BK201"/>
  <c i="3" r="J439"/>
  <c r="J462"/>
  <c i="4" r="J619"/>
  <c r="BK339"/>
  <c r="J533"/>
  <c i="5" r="BK530"/>
  <c r="BK967"/>
  <c r="BK705"/>
  <c i="6" r="BK104"/>
  <c i="8" r="BK180"/>
  <c i="3" r="J443"/>
  <c r="J377"/>
  <c i="4" r="J591"/>
  <c r="BK258"/>
  <c r="J910"/>
  <c r="J858"/>
  <c r="J392"/>
  <c i="5" r="J554"/>
  <c r="BK926"/>
  <c r="J129"/>
  <c i="6" r="J217"/>
  <c i="7" r="J118"/>
  <c i="8" r="BK124"/>
  <c r="BK171"/>
  <c i="3" r="BK146"/>
  <c i="4" r="BK483"/>
  <c r="J917"/>
  <c r="BK587"/>
  <c r="BK456"/>
  <c r="BK736"/>
  <c i="5" r="BK877"/>
  <c r="J491"/>
  <c r="BK589"/>
  <c r="J191"/>
  <c r="BK483"/>
  <c i="6" r="J153"/>
  <c i="7" r="BK276"/>
  <c r="J205"/>
  <c i="8" r="BK112"/>
  <c r="J121"/>
  <c i="3" r="BK462"/>
  <c i="4" r="J488"/>
  <c r="BK740"/>
  <c r="J278"/>
  <c i="5" r="BK504"/>
  <c r="J617"/>
  <c r="J543"/>
  <c r="J1139"/>
  <c i="6" r="BK157"/>
  <c i="7" r="J112"/>
  <c i="8" r="BK146"/>
  <c i="3" r="BK304"/>
  <c i="4" r="BK181"/>
  <c r="J665"/>
  <c i="8" r="J201"/>
  <c r="J179"/>
  <c i="3" r="BK159"/>
  <c r="BK542"/>
  <c i="4" r="J508"/>
  <c r="BK484"/>
  <c r="BK861"/>
  <c r="BK274"/>
  <c i="5" r="BK382"/>
  <c r="BK191"/>
  <c r="BK425"/>
  <c r="J559"/>
  <c r="BK598"/>
  <c i="6" r="BK132"/>
  <c r="J147"/>
  <c i="7" r="BK272"/>
  <c i="8" r="BK150"/>
  <c r="BK200"/>
  <c i="2" r="J97"/>
  <c i="3" r="BK191"/>
  <c i="4" r="BK813"/>
  <c r="J861"/>
  <c r="BK308"/>
  <c i="5" r="J504"/>
  <c r="BK122"/>
  <c r="BK1091"/>
  <c i="6" r="BK206"/>
  <c i="7" r="J135"/>
  <c i="8" r="J146"/>
  <c r="J159"/>
  <c i="3" r="BK447"/>
  <c i="4" r="BK551"/>
  <c r="J426"/>
  <c r="BK584"/>
  <c i="5" r="J389"/>
  <c r="J420"/>
  <c r="J1349"/>
  <c r="BK637"/>
  <c i="6" r="BK222"/>
  <c i="7" r="BK193"/>
  <c i="8" r="J190"/>
  <c i="3" r="J492"/>
  <c i="4" r="J484"/>
  <c r="J690"/>
  <c r="J143"/>
  <c i="5" r="BK537"/>
  <c r="BK1541"/>
  <c r="BK814"/>
  <c r="BK146"/>
  <c i="7" r="BK199"/>
  <c r="BK101"/>
  <c i="8" r="J234"/>
  <c i="3" r="J134"/>
  <c i="4" r="BK697"/>
  <c r="BK437"/>
  <c i="5" r="J944"/>
  <c r="J298"/>
  <c i="6" r="J210"/>
  <c i="7" r="BK274"/>
  <c r="BK166"/>
  <c i="8" r="J228"/>
  <c r="J163"/>
  <c i="1" r="AS56"/>
  <c i="5" r="J1541"/>
  <c r="J403"/>
  <c r="BK169"/>
  <c i="7" r="BK243"/>
  <c i="3" r="J269"/>
  <c i="2" r="J136"/>
  <c i="4" r="BK546"/>
  <c r="J437"/>
  <c r="BK446"/>
  <c r="J701"/>
  <c i="5" r="BK578"/>
  <c r="J1512"/>
  <c r="BK442"/>
  <c i="6" r="BK214"/>
  <c i="7" r="BK170"/>
  <c i="8" r="BK130"/>
  <c i="3" r="BK398"/>
  <c i="4" r="BK360"/>
  <c r="J165"/>
  <c r="J489"/>
  <c r="BK289"/>
  <c i="5" r="BK148"/>
  <c r="BK465"/>
  <c r="J657"/>
  <c r="BK931"/>
  <c r="BK118"/>
  <c i="6" r="BK183"/>
  <c i="7" r="J101"/>
  <c r="J155"/>
  <c i="8" r="BK216"/>
  <c r="BK193"/>
  <c i="3" r="BK301"/>
  <c i="4" r="J465"/>
  <c r="J624"/>
  <c r="J826"/>
  <c r="J267"/>
  <c i="5" r="J814"/>
  <c r="J1359"/>
  <c r="BK1517"/>
  <c r="J455"/>
  <c i="7" r="J137"/>
  <c i="8" r="J181"/>
  <c r="J119"/>
  <c i="3" r="BK285"/>
  <c r="BK153"/>
  <c i="4" r="BK489"/>
  <c r="J386"/>
  <c r="BK244"/>
  <c r="BK670"/>
  <c r="BK619"/>
  <c i="5" r="BK799"/>
  <c r="J1504"/>
  <c r="BK840"/>
  <c r="BK608"/>
  <c i="6" r="J155"/>
  <c r="J222"/>
  <c i="7" r="BK186"/>
  <c r="BK216"/>
  <c i="8" r="BK199"/>
  <c r="J186"/>
  <c i="3" r="BK377"/>
  <c i="4" r="BK281"/>
  <c r="J222"/>
  <c r="BK543"/>
  <c r="J407"/>
  <c r="J205"/>
  <c r="BK165"/>
  <c i="5" r="BK918"/>
  <c r="J483"/>
  <c r="J1064"/>
  <c r="BK111"/>
  <c r="BK853"/>
  <c r="BK189"/>
  <c i="6" r="J114"/>
  <c i="7" r="J241"/>
  <c r="BK163"/>
  <c i="8" r="BK169"/>
  <c r="J226"/>
  <c r="BK115"/>
  <c i="3" r="BK288"/>
  <c r="BK291"/>
  <c i="4" r="BK508"/>
  <c r="BK913"/>
  <c r="BK764"/>
  <c r="BK465"/>
  <c r="BK300"/>
  <c i="5" r="BK721"/>
  <c r="BK422"/>
  <c r="BK872"/>
  <c r="J530"/>
  <c i="6" r="J110"/>
  <c i="7" r="J125"/>
  <c i="8" r="BK151"/>
  <c r="BK212"/>
  <c i="3" r="J291"/>
  <c r="BK467"/>
  <c i="4" r="BK115"/>
  <c r="BK414"/>
  <c r="BK672"/>
  <c r="BK444"/>
  <c r="J360"/>
  <c i="5" r="BK543"/>
  <c r="BK557"/>
  <c r="J649"/>
  <c r="J911"/>
  <c i="6" r="BK106"/>
  <c i="7" r="BK227"/>
  <c r="J180"/>
  <c i="8" r="BK184"/>
  <c r="J165"/>
  <c i="3" r="J304"/>
  <c r="BK178"/>
  <c i="4" r="BK478"/>
  <c r="J562"/>
  <c r="BK253"/>
  <c r="J833"/>
  <c r="J220"/>
  <c r="J227"/>
  <c i="5" r="J382"/>
  <c r="J108"/>
  <c i="6" r="BK98"/>
  <c i="7" r="BK250"/>
  <c i="8" r="BK239"/>
  <c r="J120"/>
  <c i="3" r="J285"/>
  <c i="4" r="J444"/>
  <c r="J313"/>
  <c i="5" r="J1268"/>
  <c i="6" r="BK167"/>
  <c i="7" r="BK172"/>
  <c r="BK218"/>
  <c i="8" r="J222"/>
  <c r="BK196"/>
  <c i="3" r="BK439"/>
  <c r="J185"/>
  <c i="4" r="J601"/>
  <c r="BK239"/>
  <c r="J441"/>
  <c i="5" r="J838"/>
  <c r="BK716"/>
  <c r="J916"/>
  <c r="J938"/>
  <c i="6" r="J162"/>
  <c i="8" r="J124"/>
  <c r="BK192"/>
  <c i="3" r="BK266"/>
  <c i="2" r="J110"/>
  <c i="3" r="BK102"/>
  <c i="4" r="J626"/>
  <c r="BK283"/>
  <c r="J864"/>
  <c r="BK712"/>
  <c i="5" r="J392"/>
  <c r="J111"/>
  <c r="J708"/>
  <c r="BK1050"/>
  <c i="6" r="J141"/>
  <c i="7" r="J114"/>
  <c i="8" r="J161"/>
  <c r="BK170"/>
  <c i="3" r="J478"/>
  <c i="4" r="BK441"/>
  <c r="BK734"/>
  <c r="BK606"/>
  <c r="BK453"/>
  <c i="5" r="J353"/>
  <c r="J568"/>
  <c r="J608"/>
  <c r="BK1509"/>
  <c r="BK561"/>
  <c r="BK708"/>
  <c i="6" r="J164"/>
  <c r="J173"/>
  <c i="7" r="J163"/>
  <c r="BK152"/>
  <c i="8" r="BK148"/>
  <c r="J239"/>
  <c i="2" r="BK91"/>
  <c i="3" r="J453"/>
  <c i="4" r="J246"/>
  <c r="J289"/>
  <c r="J451"/>
  <c r="BK566"/>
  <c i="5" r="BK559"/>
  <c r="J529"/>
  <c r="J1417"/>
  <c r="J311"/>
  <c i="6" r="BK217"/>
  <c i="7" r="J272"/>
  <c i="8" r="BK182"/>
  <c i="2" r="J113"/>
  <c i="3" r="J115"/>
  <c i="4" r="BK318"/>
  <c r="BK596"/>
  <c r="BK494"/>
  <c i="5" r="J931"/>
  <c r="J874"/>
  <c r="BK975"/>
  <c r="BK1512"/>
  <c r="J967"/>
  <c i="6" r="J146"/>
  <c i="7" r="BK105"/>
  <c i="8" r="J156"/>
  <c r="BK198"/>
  <c i="2" r="BK129"/>
  <c i="3" r="BK507"/>
  <c i="4" r="J628"/>
  <c r="BK451"/>
  <c r="BK729"/>
  <c r="BK248"/>
  <c r="BK265"/>
  <c r="BK345"/>
  <c r="J339"/>
  <c i="5" r="BK108"/>
  <c r="J395"/>
  <c r="J610"/>
  <c r="BK1514"/>
  <c r="J1521"/>
  <c r="BK1349"/>
  <c r="BK998"/>
  <c i="6" r="J106"/>
  <c r="J100"/>
  <c i="7" r="J206"/>
  <c r="J170"/>
  <c i="8" r="J184"/>
  <c r="J189"/>
  <c i="2" r="BK107"/>
  <c i="3" r="BK157"/>
  <c i="4" r="J453"/>
  <c r="J127"/>
  <c r="J875"/>
  <c r="BK690"/>
  <c r="J738"/>
  <c i="5" r="J589"/>
  <c r="J1343"/>
  <c r="J1517"/>
  <c r="J162"/>
  <c i="6" r="BK164"/>
  <c i="7" r="J166"/>
  <c r="BK160"/>
  <c i="8" r="BK188"/>
  <c r="J130"/>
  <c i="3" r="J324"/>
  <c i="4" r="J676"/>
  <c r="J729"/>
  <c r="BK678"/>
  <c r="J253"/>
  <c r="BK131"/>
  <c i="5" r="BK245"/>
  <c r="BK289"/>
  <c r="J450"/>
  <c r="BK1343"/>
  <c i="6" r="J212"/>
  <c r="BK171"/>
  <c i="7" r="BK126"/>
  <c r="BK211"/>
  <c i="8" r="J218"/>
  <c i="2" r="J122"/>
  <c i="3" r="BK115"/>
  <c r="J275"/>
  <c i="4" r="BK295"/>
  <c r="J194"/>
  <c r="J517"/>
  <c i="5" r="J148"/>
  <c r="BK661"/>
  <c r="BK971"/>
  <c r="BK568"/>
  <c i="6" r="BK179"/>
  <c i="7" r="BK196"/>
  <c r="BK155"/>
  <c i="8" r="J236"/>
  <c r="J176"/>
  <c i="3" r="BK345"/>
  <c i="4" r="J300"/>
  <c r="BK533"/>
  <c i="5" r="BK570"/>
  <c i="6" r="BK181"/>
  <c i="7" r="J120"/>
  <c r="J225"/>
  <c i="8" r="BK165"/>
  <c r="BK119"/>
  <c i="3" r="J102"/>
  <c i="4" r="BK470"/>
  <c r="BK858"/>
  <c r="J244"/>
  <c i="5" r="BK639"/>
  <c r="BK491"/>
  <c r="BK1359"/>
  <c r="J523"/>
  <c i="6" r="BK162"/>
  <c i="7" r="BK145"/>
  <c i="8" r="BK120"/>
  <c r="J168"/>
  <c i="3" r="BK106"/>
  <c r="BK128"/>
  <c i="4" r="J230"/>
  <c r="J788"/>
  <c r="BK397"/>
  <c r="BK831"/>
  <c r="J470"/>
  <c i="5" r="BK523"/>
  <c r="J189"/>
  <c r="BK1374"/>
  <c r="BK517"/>
  <c i="6" r="J175"/>
  <c i="7" r="BK125"/>
  <c i="8" r="BK190"/>
  <c i="3" r="BK134"/>
  <c i="4" r="BK310"/>
  <c r="BK601"/>
  <c r="J274"/>
  <c r="BK875"/>
  <c r="J543"/>
  <c r="BK218"/>
  <c r="BK222"/>
  <c i="5" r="J218"/>
  <c r="J293"/>
  <c r="J667"/>
  <c r="J977"/>
  <c r="J338"/>
  <c i="6" r="BK160"/>
  <c i="7" r="J209"/>
  <c i="8" r="BK224"/>
  <c r="J160"/>
  <c r="BK177"/>
  <c i="3" r="BK275"/>
  <c r="J313"/>
  <c i="4" r="J283"/>
  <c i="2" l="1" r="T103"/>
  <c i="3" r="T101"/>
  <c r="T326"/>
  <c r="R455"/>
  <c i="4" r="BK126"/>
  <c r="J126"/>
  <c r="J66"/>
  <c r="R168"/>
  <c r="R204"/>
  <c r="T252"/>
  <c r="BK455"/>
  <c r="J455"/>
  <c r="J77"/>
  <c r="P630"/>
  <c i="5" r="R190"/>
  <c r="P381"/>
  <c r="BK582"/>
  <c r="J582"/>
  <c r="J76"/>
  <c r="R720"/>
  <c r="R979"/>
  <c r="R1503"/>
  <c i="6" r="P143"/>
  <c r="BK204"/>
  <c r="J204"/>
  <c r="J69"/>
  <c i="7" r="R104"/>
  <c i="2" r="T87"/>
  <c r="BK125"/>
  <c r="J125"/>
  <c r="J64"/>
  <c i="3" r="BK101"/>
  <c r="J101"/>
  <c r="J65"/>
  <c r="R326"/>
  <c r="T455"/>
  <c i="4" r="T108"/>
  <c r="BK168"/>
  <c r="J168"/>
  <c r="J68"/>
  <c r="P193"/>
  <c r="BK226"/>
  <c r="J226"/>
  <c r="J72"/>
  <c r="BK252"/>
  <c r="J252"/>
  <c r="J73"/>
  <c r="BK416"/>
  <c r="J416"/>
  <c r="J76"/>
  <c r="BK516"/>
  <c r="J516"/>
  <c r="J78"/>
  <c r="T586"/>
  <c r="R742"/>
  <c r="R912"/>
  <c i="5" r="BK190"/>
  <c r="J190"/>
  <c r="J67"/>
  <c r="T454"/>
  <c r="T1090"/>
  <c i="6" r="BK166"/>
  <c r="J166"/>
  <c r="J67"/>
  <c r="P209"/>
  <c r="T219"/>
  <c i="7" r="BK104"/>
  <c r="J104"/>
  <c r="J66"/>
  <c r="R192"/>
  <c i="3" r="T139"/>
  <c r="BK319"/>
  <c r="J319"/>
  <c r="J69"/>
  <c r="T397"/>
  <c i="4" r="T126"/>
  <c r="P291"/>
  <c r="R516"/>
  <c r="BK787"/>
  <c r="J787"/>
  <c r="J82"/>
  <c r="P900"/>
  <c i="5" r="T190"/>
  <c r="T381"/>
  <c r="BK402"/>
  <c r="J402"/>
  <c r="J72"/>
  <c r="R402"/>
  <c r="BK1090"/>
  <c r="J1090"/>
  <c r="J81"/>
  <c r="T1503"/>
  <c i="6" r="BK97"/>
  <c r="R166"/>
  <c r="T204"/>
  <c i="7" r="T139"/>
  <c r="P240"/>
  <c r="BK271"/>
  <c r="J271"/>
  <c r="J75"/>
  <c i="2" r="R87"/>
  <c r="T125"/>
  <c i="3" r="R101"/>
  <c r="P326"/>
  <c r="BK455"/>
  <c r="J455"/>
  <c r="J73"/>
  <c r="T537"/>
  <c i="4" r="R108"/>
  <c r="P168"/>
  <c r="T204"/>
  <c r="P252"/>
  <c r="T280"/>
  <c r="P455"/>
  <c r="BK586"/>
  <c r="J586"/>
  <c r="J79"/>
  <c r="T787"/>
  <c i="5" r="P107"/>
  <c r="BK322"/>
  <c r="J322"/>
  <c r="J68"/>
  <c r="R381"/>
  <c r="P402"/>
  <c r="T402"/>
  <c r="BK563"/>
  <c r="J563"/>
  <c r="J75"/>
  <c r="R1090"/>
  <c i="6" r="P166"/>
  <c r="R204"/>
  <c r="BK219"/>
  <c r="J219"/>
  <c r="J73"/>
  <c i="7" r="BK117"/>
  <c r="J117"/>
  <c r="J68"/>
  <c r="R117"/>
  <c i="2" r="P103"/>
  <c i="3" r="P139"/>
  <c r="P397"/>
  <c i="4" r="T142"/>
  <c r="BK204"/>
  <c r="R226"/>
  <c r="BK280"/>
  <c r="J280"/>
  <c r="J74"/>
  <c r="R416"/>
  <c r="R630"/>
  <c r="T912"/>
  <c i="5" r="P190"/>
  <c r="BK381"/>
  <c r="J381"/>
  <c r="J69"/>
  <c r="T394"/>
  <c r="R424"/>
  <c r="P563"/>
  <c r="T720"/>
  <c r="P979"/>
  <c r="BK1503"/>
  <c r="J1503"/>
  <c r="J82"/>
  <c i="6" r="R143"/>
  <c r="P204"/>
  <c i="7" r="P139"/>
  <c i="8" r="R123"/>
  <c r="P157"/>
  <c r="R174"/>
  <c r="R185"/>
  <c i="2" r="BK87"/>
  <c i="3" r="BK139"/>
  <c r="J139"/>
  <c r="J66"/>
  <c r="T263"/>
  <c r="R397"/>
  <c i="4" r="BK108"/>
  <c r="P142"/>
  <c r="BK193"/>
  <c r="J193"/>
  <c r="J69"/>
  <c r="T193"/>
  <c r="R252"/>
  <c r="P416"/>
  <c r="P516"/>
  <c r="P787"/>
  <c r="R900"/>
  <c i="5" r="T121"/>
  <c r="BK454"/>
  <c r="J454"/>
  <c r="J74"/>
  <c r="R582"/>
  <c r="BK707"/>
  <c r="J707"/>
  <c r="J77"/>
  <c r="T707"/>
  <c r="R876"/>
  <c r="BK1516"/>
  <c r="J1516"/>
  <c r="J83"/>
  <c i="6" r="T143"/>
  <c r="BK209"/>
  <c r="J209"/>
  <c r="J71"/>
  <c r="R219"/>
  <c i="7" r="P192"/>
  <c i="8" r="R109"/>
  <c r="R108"/>
  <c r="R145"/>
  <c r="BK174"/>
  <c r="J174"/>
  <c r="J72"/>
  <c r="T178"/>
  <c r="R195"/>
  <c r="P202"/>
  <c i="2" r="P87"/>
  <c i="3" r="R263"/>
  <c r="R319"/>
  <c r="BK429"/>
  <c r="J429"/>
  <c r="J72"/>
  <c r="BK537"/>
  <c r="J537"/>
  <c r="J77"/>
  <c i="4" r="R126"/>
  <c r="T291"/>
  <c r="BK630"/>
  <c r="J630"/>
  <c r="J80"/>
  <c r="T742"/>
  <c r="T900"/>
  <c i="5" r="BK107"/>
  <c r="J107"/>
  <c r="J65"/>
  <c r="T107"/>
  <c r="T322"/>
  <c r="P394"/>
  <c r="P424"/>
  <c r="R563"/>
  <c r="BK720"/>
  <c r="J720"/>
  <c r="J78"/>
  <c r="T876"/>
  <c r="P1516"/>
  <c i="6" r="R97"/>
  <c r="R96"/>
  <c r="T185"/>
  <c r="P219"/>
  <c i="7" r="P104"/>
  <c r="P117"/>
  <c r="BK240"/>
  <c r="J240"/>
  <c r="J71"/>
  <c i="8" r="BK123"/>
  <c r="J123"/>
  <c r="J66"/>
  <c r="T157"/>
  <c r="P174"/>
  <c r="T202"/>
  <c i="3" r="P263"/>
  <c r="P319"/>
  <c r="P429"/>
  <c i="4" r="R142"/>
  <c r="P204"/>
  <c r="T226"/>
  <c r="P280"/>
  <c r="T416"/>
  <c r="T630"/>
  <c r="BK900"/>
  <c r="J900"/>
  <c r="J83"/>
  <c i="5" r="BK121"/>
  <c r="J121"/>
  <c r="J66"/>
  <c r="R322"/>
  <c r="R394"/>
  <c r="BK424"/>
  <c r="J424"/>
  <c r="J73"/>
  <c r="T563"/>
  <c r="P720"/>
  <c r="BK979"/>
  <c r="J979"/>
  <c r="J80"/>
  <c r="T1516"/>
  <c i="6" r="P97"/>
  <c r="P96"/>
  <c r="BK185"/>
  <c r="J185"/>
  <c r="J68"/>
  <c r="R209"/>
  <c r="R208"/>
  <c i="7" r="T104"/>
  <c r="T117"/>
  <c r="R240"/>
  <c i="8" r="BK109"/>
  <c r="BK108"/>
  <c r="BK145"/>
  <c r="J145"/>
  <c r="J69"/>
  <c r="R157"/>
  <c r="T174"/>
  <c r="P185"/>
  <c r="BK207"/>
  <c r="J207"/>
  <c r="J77"/>
  <c i="3" r="BK263"/>
  <c r="J263"/>
  <c r="J67"/>
  <c r="T319"/>
  <c r="T429"/>
  <c r="P537"/>
  <c i="4" r="P108"/>
  <c r="T168"/>
  <c r="R193"/>
  <c r="P226"/>
  <c r="R280"/>
  <c r="R455"/>
  <c r="R586"/>
  <c r="P742"/>
  <c r="BK912"/>
  <c r="J912"/>
  <c r="J84"/>
  <c i="5" r="R107"/>
  <c r="P322"/>
  <c r="BK394"/>
  <c r="J394"/>
  <c r="J70"/>
  <c r="T424"/>
  <c r="T582"/>
  <c r="P707"/>
  <c r="R707"/>
  <c r="P876"/>
  <c r="R1516"/>
  <c i="6" r="BK143"/>
  <c r="J143"/>
  <c r="J66"/>
  <c r="R185"/>
  <c i="7" r="R139"/>
  <c r="R116"/>
  <c r="P271"/>
  <c r="P270"/>
  <c i="8" r="P123"/>
  <c r="T145"/>
  <c r="R166"/>
  <c r="BK185"/>
  <c r="J185"/>
  <c r="J74"/>
  <c r="P195"/>
  <c r="P207"/>
  <c i="2" r="R103"/>
  <c r="P125"/>
  <c i="3" r="R139"/>
  <c r="BK397"/>
  <c r="J397"/>
  <c r="J71"/>
  <c r="P455"/>
  <c i="4" r="BK142"/>
  <c r="J142"/>
  <c r="J67"/>
  <c r="BK291"/>
  <c r="J291"/>
  <c r="J75"/>
  <c r="T455"/>
  <c r="P586"/>
  <c r="BK742"/>
  <c r="J742"/>
  <c r="J81"/>
  <c r="P912"/>
  <c i="7" r="P100"/>
  <c r="P99"/>
  <c r="BK192"/>
  <c r="J192"/>
  <c r="J70"/>
  <c r="T240"/>
  <c r="T271"/>
  <c r="T270"/>
  <c i="8" r="T123"/>
  <c r="BK157"/>
  <c r="J157"/>
  <c r="J70"/>
  <c r="T166"/>
  <c r="P178"/>
  <c r="T195"/>
  <c r="R207"/>
  <c r="R225"/>
  <c r="R220"/>
  <c r="R233"/>
  <c r="R232"/>
  <c i="5" r="R121"/>
  <c r="R106"/>
  <c r="P454"/>
  <c r="P582"/>
  <c r="BK876"/>
  <c r="J876"/>
  <c r="J79"/>
  <c r="T979"/>
  <c r="P1503"/>
  <c i="6" r="T97"/>
  <c r="P185"/>
  <c i="7" r="R100"/>
  <c r="R99"/>
  <c r="BK139"/>
  <c r="J139"/>
  <c r="J69"/>
  <c r="R271"/>
  <c r="R270"/>
  <c i="8" r="T109"/>
  <c r="T108"/>
  <c r="P145"/>
  <c r="P144"/>
  <c r="P166"/>
  <c r="R178"/>
  <c r="BK195"/>
  <c r="J195"/>
  <c r="J75"/>
  <c r="T207"/>
  <c r="BK225"/>
  <c r="J225"/>
  <c r="J81"/>
  <c r="T225"/>
  <c r="T220"/>
  <c r="P233"/>
  <c r="P232"/>
  <c i="2" r="BK103"/>
  <c r="J103"/>
  <c r="J62"/>
  <c r="R125"/>
  <c i="3" r="P101"/>
  <c r="P100"/>
  <c r="BK326"/>
  <c r="J326"/>
  <c r="J70"/>
  <c r="R429"/>
  <c r="R537"/>
  <c i="4" r="P126"/>
  <c r="R291"/>
  <c r="T516"/>
  <c r="R787"/>
  <c i="5" r="P121"/>
  <c r="P106"/>
  <c r="R454"/>
  <c r="P1090"/>
  <c i="6" r="T166"/>
  <c r="T209"/>
  <c r="T208"/>
  <c i="7" r="BK100"/>
  <c r="BK99"/>
  <c r="J99"/>
  <c r="J64"/>
  <c r="T100"/>
  <c r="T99"/>
  <c r="T192"/>
  <c i="8" r="P109"/>
  <c r="P108"/>
  <c r="BK166"/>
  <c r="J166"/>
  <c r="J71"/>
  <c r="BK178"/>
  <c r="J178"/>
  <c r="J73"/>
  <c r="T185"/>
  <c r="BK202"/>
  <c r="J202"/>
  <c r="J76"/>
  <c r="R202"/>
  <c r="P225"/>
  <c r="P220"/>
  <c r="BK233"/>
  <c r="T233"/>
  <c r="T232"/>
  <c i="2" r="BK135"/>
  <c r="J135"/>
  <c r="J65"/>
  <c i="3" r="BK533"/>
  <c r="J533"/>
  <c r="J76"/>
  <c i="7" r="BK267"/>
  <c r="J267"/>
  <c r="J73"/>
  <c r="BK278"/>
  <c r="J278"/>
  <c r="J76"/>
  <c i="2" r="BK121"/>
  <c r="J121"/>
  <c r="J63"/>
  <c i="3" r="BK491"/>
  <c r="J491"/>
  <c r="J74"/>
  <c r="BK506"/>
  <c r="J506"/>
  <c r="J75"/>
  <c i="8" r="BK221"/>
  <c r="J221"/>
  <c r="J79"/>
  <c i="6" r="BK216"/>
  <c r="J216"/>
  <c r="J72"/>
  <c i="7" r="BK249"/>
  <c r="J249"/>
  <c r="J72"/>
  <c i="8" r="BK229"/>
  <c r="J229"/>
  <c r="J82"/>
  <c r="BK238"/>
  <c r="J238"/>
  <c r="J85"/>
  <c r="BK223"/>
  <c r="J223"/>
  <c r="J80"/>
  <c r="BE122"/>
  <c r="BE153"/>
  <c r="BE165"/>
  <c r="BE169"/>
  <c r="BE177"/>
  <c r="BE179"/>
  <c r="BE187"/>
  <c r="BE193"/>
  <c r="J56"/>
  <c r="BE146"/>
  <c r="BE201"/>
  <c r="E95"/>
  <c r="BE113"/>
  <c r="BE114"/>
  <c r="BE130"/>
  <c r="BE156"/>
  <c r="BE171"/>
  <c r="BE173"/>
  <c r="BE183"/>
  <c i="7" r="J100"/>
  <c r="J65"/>
  <c i="8" r="BE152"/>
  <c r="BE180"/>
  <c r="BE191"/>
  <c r="BE227"/>
  <c i="7" r="BK270"/>
  <c r="J270"/>
  <c r="J74"/>
  <c i="8" r="BE117"/>
  <c r="BE118"/>
  <c r="BE150"/>
  <c r="BE159"/>
  <c r="BE186"/>
  <c r="BE194"/>
  <c r="BE203"/>
  <c r="BE212"/>
  <c r="BE218"/>
  <c r="BE222"/>
  <c r="BE230"/>
  <c r="BE236"/>
  <c r="BE239"/>
  <c r="F104"/>
  <c r="BE115"/>
  <c r="BE116"/>
  <c r="BE151"/>
  <c r="BE175"/>
  <c r="BE189"/>
  <c r="BE190"/>
  <c r="BE197"/>
  <c r="BE204"/>
  <c r="BE234"/>
  <c i="7" r="BK116"/>
  <c r="J116"/>
  <c r="J67"/>
  <c i="8" r="BE112"/>
  <c r="BE121"/>
  <c r="BE139"/>
  <c r="BE162"/>
  <c r="BE170"/>
  <c r="BE176"/>
  <c r="BE210"/>
  <c r="BE226"/>
  <c r="BE110"/>
  <c r="BE168"/>
  <c r="BE224"/>
  <c r="BE148"/>
  <c r="BE158"/>
  <c r="BE161"/>
  <c r="BE164"/>
  <c r="BE172"/>
  <c r="BE196"/>
  <c r="BE198"/>
  <c r="BE200"/>
  <c r="BE208"/>
  <c r="BE119"/>
  <c r="BE135"/>
  <c r="BE149"/>
  <c r="BE154"/>
  <c r="BE163"/>
  <c r="BE167"/>
  <c r="BE181"/>
  <c r="BE228"/>
  <c r="BE120"/>
  <c r="BE124"/>
  <c r="BE160"/>
  <c r="BE182"/>
  <c r="BE184"/>
  <c r="BE188"/>
  <c r="BE205"/>
  <c r="BE216"/>
  <c r="BE111"/>
  <c r="BE147"/>
  <c r="BE155"/>
  <c r="BE192"/>
  <c r="BE199"/>
  <c r="BE206"/>
  <c r="BE214"/>
  <c i="7" r="BE103"/>
  <c r="BE125"/>
  <c r="BE135"/>
  <c r="BE166"/>
  <c r="BE174"/>
  <c r="BE213"/>
  <c r="BE218"/>
  <c r="BE236"/>
  <c r="J56"/>
  <c r="BE107"/>
  <c r="BE112"/>
  <c r="BE118"/>
  <c r="BE133"/>
  <c r="BE227"/>
  <c r="BE233"/>
  <c r="BE241"/>
  <c r="BE122"/>
  <c r="BE180"/>
  <c r="BE188"/>
  <c r="BE202"/>
  <c r="BE230"/>
  <c r="BE268"/>
  <c r="BE114"/>
  <c r="BE145"/>
  <c r="BE172"/>
  <c r="BE195"/>
  <c r="BE196"/>
  <c r="BE204"/>
  <c r="BE206"/>
  <c r="BE216"/>
  <c r="BE225"/>
  <c r="BE105"/>
  <c r="BE110"/>
  <c r="BE140"/>
  <c r="BE190"/>
  <c r="BE193"/>
  <c r="BE220"/>
  <c r="BE276"/>
  <c r="BE279"/>
  <c r="BE150"/>
  <c r="BE163"/>
  <c r="BE211"/>
  <c r="BE215"/>
  <c i="6" r="BK208"/>
  <c r="J208"/>
  <c r="J70"/>
  <c i="7" r="BE130"/>
  <c r="BE198"/>
  <c r="BE208"/>
  <c r="BE222"/>
  <c r="BE245"/>
  <c i="6" r="J97"/>
  <c r="J65"/>
  <c i="7" r="F59"/>
  <c r="BE101"/>
  <c r="BE126"/>
  <c r="BE137"/>
  <c r="BE155"/>
  <c r="BE170"/>
  <c r="BE209"/>
  <c r="BE243"/>
  <c r="BE272"/>
  <c r="E86"/>
  <c r="BE123"/>
  <c r="BE128"/>
  <c r="BE152"/>
  <c r="BE168"/>
  <c r="BE199"/>
  <c r="BE238"/>
  <c r="BE250"/>
  <c r="BE274"/>
  <c r="BE160"/>
  <c r="BE186"/>
  <c r="BE205"/>
  <c r="BE219"/>
  <c r="BE234"/>
  <c r="BE247"/>
  <c r="BE256"/>
  <c r="BE261"/>
  <c r="BE120"/>
  <c i="6" r="BE141"/>
  <c r="J56"/>
  <c r="BE104"/>
  <c r="BE153"/>
  <c r="BE175"/>
  <c r="E83"/>
  <c r="BE106"/>
  <c r="BE115"/>
  <c r="BE126"/>
  <c r="BE139"/>
  <c r="BE164"/>
  <c i="5" r="BK401"/>
  <c r="J401"/>
  <c r="J71"/>
  <c i="6" r="BE110"/>
  <c r="BE147"/>
  <c r="BE169"/>
  <c r="BE183"/>
  <c r="BE220"/>
  <c r="BE222"/>
  <c r="BE149"/>
  <c r="BE190"/>
  <c r="BE200"/>
  <c r="BE98"/>
  <c r="BE122"/>
  <c r="BE159"/>
  <c r="BE196"/>
  <c r="BE210"/>
  <c i="5" r="BK106"/>
  <c r="J106"/>
  <c r="J64"/>
  <c i="6" r="F92"/>
  <c r="BE100"/>
  <c r="BE107"/>
  <c r="BE112"/>
  <c r="BE137"/>
  <c r="BE144"/>
  <c r="BE151"/>
  <c r="BE157"/>
  <c r="BE171"/>
  <c r="BE181"/>
  <c r="BE207"/>
  <c r="BE103"/>
  <c r="BE132"/>
  <c r="BE146"/>
  <c r="BE160"/>
  <c r="BE167"/>
  <c r="BE173"/>
  <c r="BE179"/>
  <c r="BE186"/>
  <c r="BE217"/>
  <c r="BE111"/>
  <c r="BE214"/>
  <c r="BE101"/>
  <c r="BE155"/>
  <c r="BE162"/>
  <c r="BE205"/>
  <c r="BE212"/>
  <c r="BE108"/>
  <c r="BE114"/>
  <c r="BE177"/>
  <c r="BE206"/>
  <c i="5" r="BE162"/>
  <c r="BE181"/>
  <c r="BE284"/>
  <c r="BE311"/>
  <c r="BE448"/>
  <c r="BE529"/>
  <c r="BE621"/>
  <c r="BE625"/>
  <c r="BE714"/>
  <c r="BE779"/>
  <c r="BE781"/>
  <c r="BE827"/>
  <c r="BE933"/>
  <c r="BE971"/>
  <c r="BE973"/>
  <c r="BE1091"/>
  <c i="4" r="J204"/>
  <c r="J71"/>
  <c i="5" r="BE122"/>
  <c r="BE191"/>
  <c r="BE298"/>
  <c r="BE338"/>
  <c r="BE384"/>
  <c r="BE543"/>
  <c r="BE610"/>
  <c r="BE637"/>
  <c r="BE649"/>
  <c r="BE830"/>
  <c r="BE838"/>
  <c r="BE977"/>
  <c r="BE980"/>
  <c r="BE1024"/>
  <c r="BE1182"/>
  <c r="BE1285"/>
  <c r="BE1343"/>
  <c r="BE1349"/>
  <c r="BE1417"/>
  <c r="BE1460"/>
  <c r="F59"/>
  <c r="BE111"/>
  <c r="BE183"/>
  <c r="BE218"/>
  <c r="BE282"/>
  <c r="BE639"/>
  <c r="BE679"/>
  <c r="BE799"/>
  <c r="BE814"/>
  <c r="BE855"/>
  <c r="BE872"/>
  <c r="BE894"/>
  <c r="BE967"/>
  <c r="BE1064"/>
  <c r="BE1139"/>
  <c r="BE1225"/>
  <c r="BE1298"/>
  <c r="BE1504"/>
  <c r="BE1514"/>
  <c r="BE1521"/>
  <c i="4" r="J108"/>
  <c r="J65"/>
  <c i="5" r="BE146"/>
  <c r="BE148"/>
  <c r="BE289"/>
  <c r="BE293"/>
  <c r="BE408"/>
  <c r="BE411"/>
  <c r="BE422"/>
  <c r="BE530"/>
  <c r="BE535"/>
  <c r="BE591"/>
  <c r="BE603"/>
  <c r="BE612"/>
  <c r="BE666"/>
  <c r="BE677"/>
  <c r="BE693"/>
  <c r="BE712"/>
  <c r="BE716"/>
  <c r="BE764"/>
  <c r="BE918"/>
  <c r="BE931"/>
  <c r="BE941"/>
  <c r="BE961"/>
  <c r="BE998"/>
  <c r="BE1050"/>
  <c r="BE1283"/>
  <c r="BE1300"/>
  <c r="BE1512"/>
  <c r="BE1517"/>
  <c r="BE387"/>
  <c r="BE418"/>
  <c r="BE425"/>
  <c r="BE455"/>
  <c r="BE523"/>
  <c r="BE537"/>
  <c r="BE557"/>
  <c r="BE564"/>
  <c r="BE596"/>
  <c r="BE684"/>
  <c r="BE853"/>
  <c r="BE938"/>
  <c r="BE965"/>
  <c r="BE975"/>
  <c r="BE1268"/>
  <c r="BE1359"/>
  <c r="BE1374"/>
  <c r="BE1509"/>
  <c r="BE1510"/>
  <c r="BE1525"/>
  <c r="BE1529"/>
  <c r="BE1533"/>
  <c r="BE1537"/>
  <c r="BE1541"/>
  <c r="BE1545"/>
  <c r="BE353"/>
  <c r="BE420"/>
  <c r="BE536"/>
  <c r="BE559"/>
  <c r="BE570"/>
  <c r="BE635"/>
  <c r="BE661"/>
  <c r="BE734"/>
  <c r="E93"/>
  <c r="BE129"/>
  <c r="BE142"/>
  <c r="BE189"/>
  <c r="BE323"/>
  <c r="BE389"/>
  <c r="BE442"/>
  <c r="BE460"/>
  <c r="BE483"/>
  <c r="BE504"/>
  <c r="BE554"/>
  <c r="BE561"/>
  <c r="BE598"/>
  <c r="BE700"/>
  <c r="BE721"/>
  <c r="BE877"/>
  <c r="BE926"/>
  <c r="BE277"/>
  <c r="BE309"/>
  <c r="BE416"/>
  <c r="BE526"/>
  <c r="BE574"/>
  <c r="BE580"/>
  <c r="BE589"/>
  <c r="BE617"/>
  <c r="BE657"/>
  <c r="BE688"/>
  <c r="BE694"/>
  <c r="BE705"/>
  <c r="BE708"/>
  <c r="BE568"/>
  <c r="BE576"/>
  <c r="BE108"/>
  <c r="BE169"/>
  <c r="BE403"/>
  <c r="BE489"/>
  <c r="BE491"/>
  <c r="BE667"/>
  <c r="BE672"/>
  <c r="BE701"/>
  <c r="BE703"/>
  <c r="BE718"/>
  <c r="BE749"/>
  <c r="BE840"/>
  <c r="BE870"/>
  <c r="BE874"/>
  <c r="BE911"/>
  <c r="BE916"/>
  <c r="BE944"/>
  <c r="J56"/>
  <c r="BE118"/>
  <c r="BE245"/>
  <c r="BE382"/>
  <c r="BE395"/>
  <c r="BE398"/>
  <c r="BE450"/>
  <c r="BE452"/>
  <c r="BE541"/>
  <c r="BE114"/>
  <c r="BE170"/>
  <c r="BE272"/>
  <c r="BE392"/>
  <c r="BE445"/>
  <c r="BE465"/>
  <c r="BE517"/>
  <c r="BE540"/>
  <c r="BE578"/>
  <c r="BE583"/>
  <c r="BE608"/>
  <c r="BE636"/>
  <c r="BE796"/>
  <c i="4" r="BE211"/>
  <c r="BE220"/>
  <c r="BE248"/>
  <c r="BE272"/>
  <c r="BE310"/>
  <c r="BE386"/>
  <c r="BE414"/>
  <c r="BE420"/>
  <c r="BE508"/>
  <c r="BE522"/>
  <c r="BE740"/>
  <c r="E94"/>
  <c r="BE274"/>
  <c r="BE366"/>
  <c r="BE423"/>
  <c r="BE470"/>
  <c r="BE488"/>
  <c r="BE665"/>
  <c i="3" r="BK318"/>
  <c r="J318"/>
  <c r="J68"/>
  <c i="4" r="F103"/>
  <c r="BE137"/>
  <c r="BE155"/>
  <c r="BE194"/>
  <c r="BE250"/>
  <c r="BE276"/>
  <c r="BE292"/>
  <c r="BE328"/>
  <c r="BE339"/>
  <c r="BE345"/>
  <c r="BE356"/>
  <c r="BE360"/>
  <c r="BE380"/>
  <c r="BE383"/>
  <c r="BE437"/>
  <c r="BE441"/>
  <c r="BE446"/>
  <c r="BE449"/>
  <c r="BE483"/>
  <c r="BE510"/>
  <c r="BE566"/>
  <c r="BE570"/>
  <c r="BE587"/>
  <c r="BE601"/>
  <c r="BE729"/>
  <c r="BE734"/>
  <c r="BE738"/>
  <c r="BE752"/>
  <c r="BE813"/>
  <c r="BE824"/>
  <c r="BE833"/>
  <c r="BE861"/>
  <c r="BE875"/>
  <c r="BE905"/>
  <c r="BE906"/>
  <c r="BE908"/>
  <c r="BE913"/>
  <c r="BE917"/>
  <c r="BE143"/>
  <c r="BE150"/>
  <c r="BE246"/>
  <c r="BE265"/>
  <c r="BE318"/>
  <c r="BE323"/>
  <c r="BE372"/>
  <c r="BE535"/>
  <c r="BE582"/>
  <c r="BE611"/>
  <c r="BE826"/>
  <c r="BE858"/>
  <c r="BE115"/>
  <c r="BE131"/>
  <c r="BE148"/>
  <c r="BE227"/>
  <c r="BE237"/>
  <c r="BE287"/>
  <c r="BE444"/>
  <c r="BE701"/>
  <c r="BE707"/>
  <c r="BE764"/>
  <c r="BE831"/>
  <c r="BE864"/>
  <c r="BE901"/>
  <c r="BE910"/>
  <c i="3" r="BK100"/>
  <c r="BK99"/>
  <c r="J99"/>
  <c r="J63"/>
  <c i="4" r="BE134"/>
  <c r="BE213"/>
  <c r="BE230"/>
  <c r="BE244"/>
  <c r="BE397"/>
  <c r="BE402"/>
  <c r="BE417"/>
  <c r="BE451"/>
  <c r="BE478"/>
  <c r="BE494"/>
  <c r="BE512"/>
  <c r="BE580"/>
  <c r="BE596"/>
  <c r="BE617"/>
  <c r="BE736"/>
  <c r="BE127"/>
  <c r="BE169"/>
  <c r="BE200"/>
  <c r="BE205"/>
  <c r="BE222"/>
  <c r="BE278"/>
  <c r="BE289"/>
  <c r="BE300"/>
  <c r="BE410"/>
  <c r="BE498"/>
  <c r="BE499"/>
  <c r="BE504"/>
  <c r="BE506"/>
  <c r="BE514"/>
  <c r="BE517"/>
  <c r="BE543"/>
  <c r="BE556"/>
  <c r="BE591"/>
  <c r="BE626"/>
  <c r="BE695"/>
  <c r="BE712"/>
  <c r="BE743"/>
  <c r="BE776"/>
  <c r="BE197"/>
  <c r="BE260"/>
  <c r="BE308"/>
  <c r="BE374"/>
  <c r="BE392"/>
  <c r="BE407"/>
  <c r="BE412"/>
  <c r="BE429"/>
  <c r="BE465"/>
  <c r="BE489"/>
  <c r="BE619"/>
  <c r="BE670"/>
  <c r="BE678"/>
  <c r="BE120"/>
  <c r="BE181"/>
  <c r="BE224"/>
  <c r="BE239"/>
  <c r="BE258"/>
  <c r="BE432"/>
  <c r="BE453"/>
  <c r="BE475"/>
  <c r="BE493"/>
  <c r="BE606"/>
  <c r="BE631"/>
  <c r="BE676"/>
  <c r="BE109"/>
  <c r="BE165"/>
  <c r="BE253"/>
  <c r="BE295"/>
  <c r="BE529"/>
  <c r="BE551"/>
  <c r="BE562"/>
  <c r="BE613"/>
  <c r="BE624"/>
  <c r="BE648"/>
  <c r="BE697"/>
  <c r="BE788"/>
  <c r="J56"/>
  <c r="BE218"/>
  <c r="BE232"/>
  <c r="BE267"/>
  <c r="BE285"/>
  <c r="BE306"/>
  <c r="BE426"/>
  <c r="BE456"/>
  <c r="BE461"/>
  <c r="BE472"/>
  <c r="BE484"/>
  <c r="BE573"/>
  <c r="BE584"/>
  <c r="BE704"/>
  <c r="BE160"/>
  <c r="BE281"/>
  <c r="BE283"/>
  <c r="BE313"/>
  <c r="BE533"/>
  <c r="BE546"/>
  <c r="BE628"/>
  <c r="BE672"/>
  <c r="BE690"/>
  <c i="3" r="J93"/>
  <c r="BE241"/>
  <c r="BE288"/>
  <c r="BE304"/>
  <c r="E50"/>
  <c r="BE128"/>
  <c r="BE159"/>
  <c r="BE430"/>
  <c i="2" r="J87"/>
  <c r="J61"/>
  <c i="3" r="BE178"/>
  <c r="BE185"/>
  <c r="BE275"/>
  <c r="BE277"/>
  <c r="BE280"/>
  <c r="BE320"/>
  <c r="BE324"/>
  <c r="BE327"/>
  <c r="BE345"/>
  <c r="BE359"/>
  <c r="BE403"/>
  <c r="BE410"/>
  <c r="BE434"/>
  <c r="BE447"/>
  <c r="BE462"/>
  <c r="BE492"/>
  <c r="BE507"/>
  <c r="BE534"/>
  <c r="BE456"/>
  <c r="BE467"/>
  <c r="BE478"/>
  <c r="BE520"/>
  <c r="BE538"/>
  <c r="BE542"/>
  <c r="BE157"/>
  <c r="BE198"/>
  <c r="BE285"/>
  <c r="BE291"/>
  <c r="BE439"/>
  <c r="F96"/>
  <c r="BE110"/>
  <c r="BE146"/>
  <c r="BE153"/>
  <c r="BE264"/>
  <c r="BE269"/>
  <c r="BE106"/>
  <c r="BE118"/>
  <c r="BE218"/>
  <c r="BE443"/>
  <c r="BE453"/>
  <c r="BE102"/>
  <c r="BE182"/>
  <c r="BE191"/>
  <c r="BE451"/>
  <c r="BE115"/>
  <c r="BE123"/>
  <c r="BE134"/>
  <c r="BE266"/>
  <c r="BE272"/>
  <c r="BE282"/>
  <c r="BE301"/>
  <c r="BE308"/>
  <c r="BE377"/>
  <c r="BE398"/>
  <c r="BE422"/>
  <c r="BE140"/>
  <c r="BE296"/>
  <c r="BE313"/>
  <c i="2" r="BE113"/>
  <c r="E48"/>
  <c r="BE97"/>
  <c r="BE107"/>
  <c r="J79"/>
  <c r="BE122"/>
  <c r="BE132"/>
  <c r="BE136"/>
  <c r="BE118"/>
  <c r="F55"/>
  <c r="BE88"/>
  <c r="BE126"/>
  <c r="BE91"/>
  <c r="BE110"/>
  <c r="BE129"/>
  <c r="BE94"/>
  <c r="BE100"/>
  <c r="BE104"/>
  <c r="BE116"/>
  <c i="1" r="AS54"/>
  <c i="7" r="J36"/>
  <c i="1" r="AW61"/>
  <c i="5" r="F38"/>
  <c i="1" r="BC59"/>
  <c i="4" r="F38"/>
  <c i="1" r="BC58"/>
  <c i="2" r="F34"/>
  <c i="1" r="BA55"/>
  <c i="8" r="F38"/>
  <c i="1" r="BC62"/>
  <c i="2" r="F36"/>
  <c i="1" r="BC55"/>
  <c i="6" r="F39"/>
  <c i="1" r="BD60"/>
  <c i="2" r="F37"/>
  <c i="1" r="BD55"/>
  <c i="3" r="F37"/>
  <c i="1" r="BB57"/>
  <c i="6" r="J36"/>
  <c i="1" r="AW60"/>
  <c i="6" r="F36"/>
  <c i="1" r="BA60"/>
  <c i="6" r="F37"/>
  <c i="1" r="BB60"/>
  <c i="3" r="F36"/>
  <c i="1" r="BA57"/>
  <c i="6" r="F38"/>
  <c i="1" r="BC60"/>
  <c i="8" r="J36"/>
  <c i="1" r="AW62"/>
  <c i="5" r="F39"/>
  <c i="1" r="BD59"/>
  <c i="8" r="F37"/>
  <c i="1" r="BB62"/>
  <c i="3" r="F38"/>
  <c i="1" r="BC57"/>
  <c i="3" r="F39"/>
  <c i="1" r="BD57"/>
  <c i="7" r="F39"/>
  <c i="1" r="BD61"/>
  <c i="2" r="F35"/>
  <c i="1" r="BB55"/>
  <c i="4" r="F36"/>
  <c i="1" r="BA58"/>
  <c i="7" r="F38"/>
  <c i="1" r="BC61"/>
  <c i="8" r="F36"/>
  <c i="1" r="BA62"/>
  <c i="3" r="J36"/>
  <c i="1" r="AW57"/>
  <c i="5" r="F37"/>
  <c i="1" r="BB59"/>
  <c i="8" r="F39"/>
  <c i="1" r="BD62"/>
  <c i="5" r="J36"/>
  <c i="1" r="AW59"/>
  <c i="4" r="F39"/>
  <c i="1" r="BD58"/>
  <c i="4" r="F37"/>
  <c i="1" r="BB58"/>
  <c i="4" r="J36"/>
  <c i="1" r="AW58"/>
  <c i="7" r="F37"/>
  <c i="1" r="BB61"/>
  <c i="7" r="F36"/>
  <c i="1" r="BA61"/>
  <c i="2" r="J34"/>
  <c i="1" r="AW55"/>
  <c i="5" r="F36"/>
  <c i="1" r="BA59"/>
  <c i="8" l="1" r="R144"/>
  <c r="R143"/>
  <c i="2" r="BK86"/>
  <c r="J86"/>
  <c r="J60"/>
  <c i="8" r="BK232"/>
  <c r="J232"/>
  <c r="J83"/>
  <c i="3" r="P318"/>
  <c r="P99"/>
  <c i="1" r="AU57"/>
  <c i="8" r="P143"/>
  <c i="4" r="T203"/>
  <c i="8" r="T144"/>
  <c r="T143"/>
  <c i="5" r="T106"/>
  <c i="6" r="BK96"/>
  <c r="J96"/>
  <c r="J64"/>
  <c i="4" r="T107"/>
  <c r="T106"/>
  <c r="P107"/>
  <c i="7" r="P116"/>
  <c r="P98"/>
  <c i="1" r="AU61"/>
  <c i="5" r="T401"/>
  <c i="7" r="T116"/>
  <c r="T98"/>
  <c i="5" r="R401"/>
  <c r="R105"/>
  <c i="2" r="T86"/>
  <c r="T85"/>
  <c i="4" r="R203"/>
  <c i="8" r="P107"/>
  <c i="1" r="AU62"/>
  <c i="6" r="T96"/>
  <c r="T95"/>
  <c i="4" r="BK203"/>
  <c r="J203"/>
  <c r="J70"/>
  <c i="5" r="P401"/>
  <c r="P105"/>
  <c i="1" r="AU59"/>
  <c i="2" r="R86"/>
  <c r="R85"/>
  <c i="4" r="R107"/>
  <c r="R106"/>
  <c i="3" r="R318"/>
  <c i="6" r="R95"/>
  <c i="2" r="P86"/>
  <c r="P85"/>
  <c i="1" r="AU55"/>
  <c i="4" r="P203"/>
  <c i="3" r="R100"/>
  <c r="R99"/>
  <c r="T318"/>
  <c i="8" r="R107"/>
  <c i="4" r="BK107"/>
  <c r="J107"/>
  <c r="J64"/>
  <c i="6" r="P208"/>
  <c r="P95"/>
  <c i="1" r="AU60"/>
  <c i="8" r="T107"/>
  <c i="7" r="R98"/>
  <c i="3" r="T100"/>
  <c r="T99"/>
  <c i="8" r="J108"/>
  <c r="J64"/>
  <c r="J109"/>
  <c r="J65"/>
  <c r="J233"/>
  <c r="J84"/>
  <c r="BK220"/>
  <c r="J220"/>
  <c r="J78"/>
  <c r="BK144"/>
  <c r="J144"/>
  <c r="J68"/>
  <c i="7" r="BK98"/>
  <c r="J98"/>
  <c r="J63"/>
  <c i="6" r="BK95"/>
  <c r="J95"/>
  <c i="5" r="BK105"/>
  <c r="J105"/>
  <c r="J63"/>
  <c i="3" r="J100"/>
  <c r="J64"/>
  <c r="F35"/>
  <c i="1" r="AZ57"/>
  <c i="4" r="J35"/>
  <c i="1" r="AV58"/>
  <c r="AT58"/>
  <c i="2" r="J33"/>
  <c i="1" r="AV55"/>
  <c r="AT55"/>
  <c r="BD56"/>
  <c r="BA56"/>
  <c r="AW56"/>
  <c i="6" r="F35"/>
  <c i="1" r="AZ60"/>
  <c i="6" r="J32"/>
  <c i="1" r="AG60"/>
  <c i="2" r="F33"/>
  <c i="1" r="AZ55"/>
  <c r="BC56"/>
  <c r="AY56"/>
  <c r="BB56"/>
  <c r="AX56"/>
  <c i="8" r="F35"/>
  <c i="1" r="AZ62"/>
  <c i="7" r="J35"/>
  <c i="1" r="AV61"/>
  <c r="AT61"/>
  <c i="5" r="F35"/>
  <c i="1" r="AZ59"/>
  <c i="4" r="F35"/>
  <c i="1" r="AZ58"/>
  <c i="5" r="J35"/>
  <c i="1" r="AV59"/>
  <c r="AT59"/>
  <c i="3" r="J35"/>
  <c i="1" r="AV57"/>
  <c r="AT57"/>
  <c i="8" r="J35"/>
  <c i="1" r="AV62"/>
  <c r="AT62"/>
  <c i="3" r="J32"/>
  <c i="1" r="AG57"/>
  <c i="7" r="F35"/>
  <c i="1" r="AZ61"/>
  <c i="6" r="J35"/>
  <c i="1" r="AV60"/>
  <c r="AT60"/>
  <c i="4" l="1" r="P106"/>
  <c i="1" r="AU58"/>
  <c i="5" r="T105"/>
  <c i="2" r="BK85"/>
  <c r="J85"/>
  <c i="8" r="BK143"/>
  <c r="J143"/>
  <c r="J67"/>
  <c i="4" r="BK106"/>
  <c r="J106"/>
  <c r="J63"/>
  <c i="1" r="AN60"/>
  <c i="6" r="J63"/>
  <c r="J41"/>
  <c i="1" r="AN57"/>
  <c i="3" r="J41"/>
  <c i="2" r="J30"/>
  <c i="1" r="AG55"/>
  <c r="BD54"/>
  <c r="W33"/>
  <c r="AU56"/>
  <c i="5" r="J32"/>
  <c i="1" r="AG59"/>
  <c r="AN59"/>
  <c r="BA54"/>
  <c r="W30"/>
  <c r="BB54"/>
  <c r="W31"/>
  <c i="7" r="J32"/>
  <c i="1" r="AG61"/>
  <c r="AN61"/>
  <c r="AZ56"/>
  <c r="AV56"/>
  <c r="AT56"/>
  <c r="BC54"/>
  <c r="AY54"/>
  <c i="2" l="1" r="J39"/>
  <c r="J59"/>
  <c i="8" r="BK107"/>
  <c r="J107"/>
  <c r="J63"/>
  <c i="7" r="J41"/>
  <c i="5" r="J41"/>
  <c i="1" r="AN55"/>
  <c r="AX54"/>
  <c r="AZ54"/>
  <c r="W29"/>
  <c i="4" r="J32"/>
  <c i="1" r="AG58"/>
  <c r="AN58"/>
  <c r="AU54"/>
  <c r="W32"/>
  <c r="AW54"/>
  <c r="AK30"/>
  <c i="4" l="1" r="J41"/>
  <c i="1" r="AV54"/>
  <c r="AK29"/>
  <c i="8" r="J32"/>
  <c i="1" r="AG62"/>
  <c r="AG56"/>
  <c r="AG54"/>
  <c r="AK26"/>
  <c l="1" r="AN56"/>
  <c i="8" r="J41"/>
  <c i="1" r="AN62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<sst xmlns="http://schemas.openxmlformats.org/spreadsheetml/2006/main">
  <si>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</si>
  <si>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</si>
  <si>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</si>
  <si>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</si>
  <si>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</si>
  <si>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{95b1642f-dab8-4dca-a349-65afc52014d0}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</si>
  <si>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</si>
  <si>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</si>
  <si>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</si>
  <si>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</si>
  <si>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</si>
  <si>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</si>
  <si>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</si>
  <si>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</si>
  <si>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20230401_V02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</si>
  <si>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</si>
  <si>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</si>
  <si>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Modernizace a rozšíření prostor  SOU a PrŠ  Kladno – Vrapice, Objekt 1</t>
  </si>
  <si>
    <t>KSO:</t>
  </si>
  <si>
    <t>802 19 1</t>
  </si>
  <si>
    <t>CC-CZ:</t>
  </si>
  <si>
    <t>12631</t>
  </si>
  <si>
    <t>Místo:</t>
  </si>
  <si>
    <t>Vrapice</t>
  </si>
  <si>
    <t>Datum:</t>
  </si>
  <si>
    <t>1. 2. 2025</t>
  </si>
  <si>
    <t>CZ-CPA:</t>
  </si>
  <si>
    <t>41.00.28</t>
  </si>
  <si>
    <t>Zadavatel:</t>
  </si>
  <si>
    <t>IČ:</t>
  </si>
  <si>
    <t>00507601</t>
  </si>
  <si>
    <t>SOU a PrŠ Kladno – Vrapice</t>
  </si>
  <si>
    <t>DIČ:</t>
  </si>
  <si>
    <t>CZ00507601</t>
  </si>
  <si>
    <t>Účastník:</t>
  </si>
  <si>
    <t>Vyplň údaj</t>
  </si>
  <si>
    <t>Projektant:</t>
  </si>
  <si>
    <t>04193466</t>
  </si>
  <si>
    <t>archiw studio s.r.o</t>
  </si>
  <si>
    <t>CZ04193466</t>
  </si>
  <si>
    <t>True</t>
  </si>
  <si>
    <t>Zpracovatel:</t>
  </si>
  <si>
    <t>archiw studio s.r.o. - Pavol Vígh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</si>
  <si>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</si>
  <si>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</si>
  <si>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</si>
  <si>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</si>
  <si>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</si>
  <si>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</si>
  <si>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</si>
  <si>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</si>
  <si>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</si>
  <si>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</si>
  <si>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</si>
  <si>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</si>
  <si>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</si>
  <si>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</si>
  <si>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</si>
  <si>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</si>
  <si>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</si>
  <si>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</si>
  <si>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</si>
  <si>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</si>
  <si>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</si>
  <si>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</si>
  <si>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</si>
  <si>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</si>
  <si>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</si>
  <si>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</si>
  <si>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</si>
  <si>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</si>
  <si>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</si>
  <si>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</si>
  <si>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</si>
  <si>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</si>
  <si>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</si>
  <si>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</si>
  <si>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</si>
  <si>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</si>
  <si>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</si>
  <si>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</si>
  <si>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</si>
  <si>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</si>
  <si>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</si>
  <si>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</si>
  <si>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</si>
  <si>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</si>
  <si>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</si>
  <si>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</si>
  <si>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{c207b887-7af0-408f-b430-79c23256386e}</t>
  </si>
  <si>
    <t>2</t>
  </si>
  <si>
    <t>SO 01</t>
  </si>
  <si>
    <t>Rekonstrukce učeben 2.np + Rekonstrukce garáže</t>
  </si>
  <si>
    <t>{97054b94-a171-41f5-8115-7b3c294e0be6}</t>
  </si>
  <si>
    <t>ASŘ 01</t>
  </si>
  <si>
    <t>Architektonicko stavební řešení - Bourací práce</t>
  </si>
  <si>
    <t>Soupis</t>
  </si>
  <si>
    <t>{a2b4de4d-d5b4-4d2b-b11f-b4cfbe32df58}</t>
  </si>
  <si>
    <t>ASŘ 02</t>
  </si>
  <si>
    <t>Architektonicko stavební řešení - Rekonstrukce Garáže</t>
  </si>
  <si>
    <t>{31c946bb-db65-4749-9aab-9734c1b6bedc}</t>
  </si>
  <si>
    <t>ASŘ 03</t>
  </si>
  <si>
    <t>Architektonicko stavební řešení - Rekonstrukce učeben 2.NP</t>
  </si>
  <si>
    <t>{7f4d3926-69e7-4598-b38e-b08bfd502951}</t>
  </si>
  <si>
    <t>TI 01</t>
  </si>
  <si>
    <t>Ústřední vytápění</t>
  </si>
  <si>
    <t>{a123f7d6-883c-498c-90f3-24ac1f4f2197}</t>
  </si>
  <si>
    <t>TI 02</t>
  </si>
  <si>
    <t>Zdravotechnické instalace</t>
  </si>
  <si>
    <t>{f3b8fbb4-6ea8-48fc-a483-3ec4d10afa2c}</t>
  </si>
  <si>
    <t>TI 03</t>
  </si>
  <si>
    <t>Elektroinstalace</t>
  </si>
  <si>
    <t>{73c47339-0f02-4b8f-83f6-809ef5ed0794}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</si>
  <si>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</si>
  <si>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</si>
  <si>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</si>
  <si>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</si>
  <si>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</si>
  <si>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</si>
  <si>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</si>
  <si>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</si>
  <si>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</si>
  <si>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</si>
  <si>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</si>
  <si>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</si>
  <si>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</si>
  <si>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</si>
  <si>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</si>
  <si>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</si>
  <si>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</si>
  <si>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</si>
  <si>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</si>
  <si>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</si>
  <si>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</si>
  <si>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</si>
  <si>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</si>
  <si>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</si>
  <si>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</si>
  <si>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</si>
  <si>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</si>
  <si>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</si>
  <si>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</si>
  <si>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</si>
  <si>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</si>
  <si>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</si>
  <si>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</si>
  <si>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</si>
  <si>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soubor</t>
  </si>
  <si>
    <t>CS ÚRS 2024 01</t>
  </si>
  <si>
    <t>1024</t>
  </si>
  <si>
    <t>710299289</t>
  </si>
  <si>
    <t>Online PSC</t>
  </si>
  <si>
    <t>https://podminky.urs.cz/item/CS_URS_2024_01/011434000</t>
  </si>
  <si>
    <t>P</t>
  </si>
  <si>
    <t>Poznámka k položce:_x000d_
Průběžné měření a vyhodnocování prováděných akustických opatření_x000d_
Viz. Akustická studie</t>
  </si>
  <si>
    <t>011464000</t>
  </si>
  <si>
    <t>Měření (monitoring) úrovně osvětlení</t>
  </si>
  <si>
    <t>-511695845</t>
  </si>
  <si>
    <t>https://podminky.urs.cz/item/CS_URS_2024_01/011464000</t>
  </si>
  <si>
    <t>Poznámka k položce:_x000d_
Měření: umělého/ přirozeného / sdruženého osvětlení v učebnách - v souladu s požadavky KHS.</t>
  </si>
  <si>
    <t>3</t>
  </si>
  <si>
    <t>013254000</t>
  </si>
  <si>
    <t>Dokumentace skutečného provedení stavby</t>
  </si>
  <si>
    <t>-2067062492</t>
  </si>
  <si>
    <t>https://podminky.urs.cz/item/CS_URS_2024_01/013254000</t>
  </si>
  <si>
    <t>Poznámka k položce:_x000d_
Kompletní dokumentace skutečného provedení díla v rozahu dle SoD_x000d_
2x paré - tištěná verze_x000d_
1x paré - digitální verze</t>
  </si>
  <si>
    <t>4</t>
  </si>
  <si>
    <t>013284000</t>
  </si>
  <si>
    <t>Pasportizace objektu po provedení prací</t>
  </si>
  <si>
    <t>1966847888</t>
  </si>
  <si>
    <t>https://podminky.urs.cz/item/CS_URS_2024_01/013284000</t>
  </si>
  <si>
    <t>Poznámka k položce:_x000d_
Kompletní fotodokumentace z průběhu provádení díla._x000d_
rozsah min 100ks / měsíc</t>
  </si>
  <si>
    <t>013294000</t>
  </si>
  <si>
    <t>Ostatní dokumentace</t>
  </si>
  <si>
    <t>2044042863</t>
  </si>
  <si>
    <t>https://podminky.urs.cz/item/CS_URS_2024_01/013294000</t>
  </si>
  <si>
    <t>Poznámka k položce:_x000d_
Ostatní vyýrobní dokumentace nutná pro provedení díla</t>
  </si>
  <si>
    <t>VRN3</t>
  </si>
  <si>
    <t>Zařízení staveniště</t>
  </si>
  <si>
    <t>6</t>
  </si>
  <si>
    <t>032103000</t>
  </si>
  <si>
    <t>Náklady na stavební buňky</t>
  </si>
  <si>
    <t>Měsíc</t>
  </si>
  <si>
    <t>792843763</t>
  </si>
  <si>
    <t>https://podminky.urs.cz/item/CS_URS_2024_01/032103000</t>
  </si>
  <si>
    <t>Poznámka k položce:_x000d_
Předpokládaný rozsah zřízení staveniště:_x000d_
1x skladovací kontejner_x000d_
1x stavební / šatní buňka</t>
  </si>
  <si>
    <t>7</t>
  </si>
  <si>
    <t>032803000</t>
  </si>
  <si>
    <t>Ostatní vybavení staveniště</t>
  </si>
  <si>
    <t>1187789787</t>
  </si>
  <si>
    <t>https://podminky.urs.cz/item/CS_URS_2024_01/032803000</t>
  </si>
  <si>
    <t>Poznámka k položce:_x000d_
Mobilní WC - 2x</t>
  </si>
  <si>
    <t>8</t>
  </si>
  <si>
    <t>034103000</t>
  </si>
  <si>
    <t>Oplocení staveniště</t>
  </si>
  <si>
    <t>-462311997</t>
  </si>
  <si>
    <t>https://podminky.urs.cz/item/CS_URS_2024_01/034103000</t>
  </si>
  <si>
    <t>Poznámka k položce:_x000d_
Zabezpečení staveniště, dočasné oplocení atd. v rozsahu předepsanými předpisy BOZP</t>
  </si>
  <si>
    <t>9</t>
  </si>
  <si>
    <t>034503000</t>
  </si>
  <si>
    <t>Informační tabule na staveništi</t>
  </si>
  <si>
    <t>851560747</t>
  </si>
  <si>
    <t>https://podminky.urs.cz/item/CS_URS_2024_01/034503000</t>
  </si>
  <si>
    <t>Poznámka k položce:_x000d_
Informativní značení pro pohyb osob a jejich omezení na staveništi.</t>
  </si>
  <si>
    <t>10</t>
  </si>
  <si>
    <t>039103000</t>
  </si>
  <si>
    <t>Rozebrání, bourání a odvoz zařízení staveniště</t>
  </si>
  <si>
    <t>-1692526772</t>
  </si>
  <si>
    <t>https://podminky.urs.cz/item/CS_URS_2024_01/039103000</t>
  </si>
  <si>
    <t>11</t>
  </si>
  <si>
    <t>039203000</t>
  </si>
  <si>
    <t>Úprava terénu po zrušení zařízení staveniště</t>
  </si>
  <si>
    <t>1349683376</t>
  </si>
  <si>
    <t>https://podminky.urs.cz/item/CS_URS_2024_01/039203000</t>
  </si>
  <si>
    <t>Poznámka k položce:_x000d_
Uvedení celého areálu zasaženého stavbou do původního stavu._x000d_
- Doložit fotodokumentací stavby.</t>
  </si>
  <si>
    <t>VRN4</t>
  </si>
  <si>
    <t>Inženýrská činnost</t>
  </si>
  <si>
    <t>045002000</t>
  </si>
  <si>
    <t>Kompletační a koordinační činnost</t>
  </si>
  <si>
    <t>-1936409275</t>
  </si>
  <si>
    <t>https://podminky.urs.cz/item/CS_URS_2024_01/045002000</t>
  </si>
  <si>
    <t>Poznámka k položce:_x000d_
Kompletní předávací dokumetace._x000d_
provedení díla v rozahu dle SoD_x000d_
2x - tištěná verze_x000d_
1x- digitální verze</t>
  </si>
  <si>
    <t>VRN7</t>
  </si>
  <si>
    <t>Provozní vlivy</t>
  </si>
  <si>
    <t>13</t>
  </si>
  <si>
    <t>071002000</t>
  </si>
  <si>
    <t>Provoz investora, třetích osob</t>
  </si>
  <si>
    <t>110536020</t>
  </si>
  <si>
    <t>https://podminky.urs.cz/item/CS_URS_2024_01/071002000</t>
  </si>
  <si>
    <t>Poznámka k položce:_x000d_
Náklady spojené s etapizací stavby._x000d_
Zajištění provozu objektu bez přerušení._x000d_
Etapizace prací - Výměna stropních konstrukcí v prostorách učeben.</t>
  </si>
  <si>
    <t>14</t>
  </si>
  <si>
    <t>071103000</t>
  </si>
  <si>
    <t>Provoz investora</t>
  </si>
  <si>
    <t>265883123</t>
  </si>
  <si>
    <t>https://podminky.urs.cz/item/CS_URS_2024_01/071103000</t>
  </si>
  <si>
    <t>Poznámka k položce:_x000d_
náklady spojené s průběžným celodenním úklidem společných prostor, náklady spojené s manipulací vybouraného a nového materiálu při zachování současného provozu budovy se zajištěním snížené prašnosti prováděných prací.</t>
  </si>
  <si>
    <t>15</t>
  </si>
  <si>
    <t>079002000</t>
  </si>
  <si>
    <t>Ostatní provozní vlivy</t>
  </si>
  <si>
    <t>99693301</t>
  </si>
  <si>
    <t>https://podminky.urs.cz/item/CS_URS_2024_01/079002000</t>
  </si>
  <si>
    <t>Poznámka k položce:_x000d_
-zohlednění všech cizích vlivů způsobených na stavbě, zejména náklady spojené s realizací díla v souvislosti s nepřerušeným provozem v ostatních částech budovy a omezením provádění prací na pracovní dobu areálu (pouze pracocvní dny od 7:00 do 16:00 hod)</t>
  </si>
  <si>
    <t>VRN8</t>
  </si>
  <si>
    <t>Přesun stavebních kapacit</t>
  </si>
  <si>
    <t>16</t>
  </si>
  <si>
    <t>081002000</t>
  </si>
  <si>
    <t>Doprava zaměstnanců</t>
  </si>
  <si>
    <t>-1015398349</t>
  </si>
  <si>
    <t>https://podminky.urs.cz/item/CS_URS_2024_01/081002000</t>
  </si>
  <si>
    <t>m2_DMTZ_762</t>
  </si>
  <si>
    <t>Plocha demontovaných plodlah/stropních konstrukcí</t>
  </si>
  <si>
    <t>443,077</t>
  </si>
  <si>
    <t>m2_DMTZ_766</t>
  </si>
  <si>
    <t>Plochy demontovaných podlah - PVC - učebny</t>
  </si>
  <si>
    <t>439,315</t>
  </si>
  <si>
    <t>m2_strop_1NP</t>
  </si>
  <si>
    <t>plocha dotčených místností 110-125</t>
  </si>
  <si>
    <t>459,54</t>
  </si>
  <si>
    <t>SO 01 - Rekonstrukce učeben 2.np + Rekonstrukce garáže</t>
  </si>
  <si>
    <t>Soupis:</t>
  </si>
  <si>
    <t>ASŘ 01 - Architektonicko stavební řešení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</si>
  <si>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</si>
  <si>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</si>
  <si>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</si>
  <si>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</si>
  <si>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</si>
  <si>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</si>
  <si>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</si>
  <si>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</si>
  <si>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</si>
  <si>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</si>
  <si>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</si>
  <si>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</si>
  <si>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</si>
  <si>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>HZS - Hodinové zúčtovací sazby</t>
  </si>
  <si>
    <t>HSV</t>
  </si>
  <si>
    <t>Práce a dodávky HSV</t>
  </si>
  <si>
    <t>Zemní práce</t>
  </si>
  <si>
    <t>122111101</t>
  </si>
  <si>
    <t>Odkopávky a prokopávky ručně zapažené i nezapažené v hornině třídy těžitelnosti I skupiny 1 a 2</t>
  </si>
  <si>
    <t>m3</t>
  </si>
  <si>
    <t>2101778959</t>
  </si>
  <si>
    <t>https://podminky.urs.cz/item/CS_URS_2024_01/122111101</t>
  </si>
  <si>
    <t>VV</t>
  </si>
  <si>
    <t>"B130 - tl. 0,05"0,05*6,865*5,760</t>
  </si>
  <si>
    <t>Součet</t>
  </si>
  <si>
    <t>131113711</t>
  </si>
  <si>
    <t>Hloubení zapažených jam ručně s urovnáním dna do předepsaného profilu a spádu v hornině třídy těžitelnosti I skupiny 1 a 2 soudržných</t>
  </si>
  <si>
    <t>1920528429</t>
  </si>
  <si>
    <t>https://podminky.urs.cz/item/CS_URS_2024_01/131113711</t>
  </si>
  <si>
    <t>"B130 - tl. 0,25"0,25*6,865*5,760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</si>
  <si>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</si>
  <si>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</si>
  <si>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-1261978883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</si>
  <si>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</si>
  <si>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</si>
  <si>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</si>
  <si>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-61401153</t>
  </si>
  <si>
    <t>https://podminky.urs.cz/item/CS_URS_2024_01/162211319</t>
  </si>
  <si>
    <t>11,863*5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</si>
  <si>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</si>
  <si>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</si>
  <si>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788488743</t>
  </si>
  <si>
    <t>https://podminky.urs.cz/item/CS_URS_2024_01/162751117</t>
  </si>
  <si>
    <t>167111101</t>
  </si>
  <si>
    <t>Nakládání, skládání a překládání neulehlého výkopku nebo sypaniny ručně nakládání, z hornin třídy těžitelnosti I, skupiny 1 až 3</t>
  </si>
  <si>
    <t>1871477643</t>
  </si>
  <si>
    <t>https://podminky.urs.cz/item/CS_URS_2024_01/167111101</t>
  </si>
  <si>
    <t>171201231</t>
  </si>
  <si>
    <t>Poplatek za uložení stavebního odpadu na recyklační skládce (skládkovné) zeminy a kamení zatříděného do Katalogu odpadů pod kódem 17 05 04</t>
  </si>
  <si>
    <t>t</t>
  </si>
  <si>
    <t>957435191</t>
  </si>
  <si>
    <t>https://podminky.urs.cz/item/CS_URS_2024_01/171201231</t>
  </si>
  <si>
    <t>11,863*1,9 'Přepočtené koeficientem množství</t>
  </si>
  <si>
    <t>171251201</t>
  </si>
  <si>
    <t>Uložení sypaniny na skládky nebo meziskládky bez hutnění s upravením uložené sypaniny do předepsaného tvaru</t>
  </si>
  <si>
    <t>1849245942</t>
  </si>
  <si>
    <t>https://podminky.urs.cz/item/CS_URS_2024_01/171251201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</si>
  <si>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</si>
  <si>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</si>
  <si>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</si>
  <si>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</si>
  <si>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-1247252828</t>
  </si>
  <si>
    <t>https://podminky.urs.cz/item/CS_URS_2024_01/949101111</t>
  </si>
  <si>
    <t>1.NP</t>
  </si>
  <si>
    <t>"106"16,1</t>
  </si>
  <si>
    <t>"109"80,12</t>
  </si>
  <si>
    <t>962031133</t>
  </si>
  <si>
    <t>Bourání příček nebo přizdívek z cihel pálených plných nebo dutých, tl. přes 100 do 150 mm</t>
  </si>
  <si>
    <t>-738767910</t>
  </si>
  <si>
    <t>https://podminky.urs.cz/item/CS_URS_2024_01/962031133</t>
  </si>
  <si>
    <t>V. místnosti 3,7m</t>
  </si>
  <si>
    <t>"B203/B204"3,7*6,6</t>
  </si>
  <si>
    <t>"B205/B206"3,7*6,6</t>
  </si>
  <si>
    <t>"B207/B208"3,7*6,6</t>
  </si>
  <si>
    <t>965042241</t>
  </si>
  <si>
    <t>Bourání mazanin betonových nebo z litého asfaltu tl. přes 100 mm, plochy přes 4 m2</t>
  </si>
  <si>
    <t>-1067504530</t>
  </si>
  <si>
    <t>https://podminky.urs.cz/item/CS_URS_2024_01/965042241</t>
  </si>
  <si>
    <t>965049112</t>
  </si>
  <si>
    <t>Bourání mazanin Příplatek k cenám za bourání mazanin betonových se svařovanou sítí, tl. přes 100 mm</t>
  </si>
  <si>
    <t>-1743972009</t>
  </si>
  <si>
    <t>https://podminky.urs.cz/item/CS_URS_2024_01/965049112</t>
  </si>
  <si>
    <t>965082933</t>
  </si>
  <si>
    <t>Odstranění násypu pod podlahami nebo ochranného násypu na střechách tl. do 200 mm, plochy přes 2 m2</t>
  </si>
  <si>
    <t>97260341</t>
  </si>
  <si>
    <t>https://podminky.urs.cz/item/CS_URS_2024_01/965082933</t>
  </si>
  <si>
    <t>Suťový zásap 120mm</t>
  </si>
  <si>
    <t>Tesařská podlaha s polštáři</t>
  </si>
  <si>
    <t>"B201"6,6*9,21*0,12</t>
  </si>
  <si>
    <t>"B202"6,6*9,21*0,12</t>
  </si>
  <si>
    <t>"B203"6,6*6,76*0,12</t>
  </si>
  <si>
    <t>"B204"6,6*2,6*0,12</t>
  </si>
  <si>
    <t>"B205"6,6*7,215*0,12</t>
  </si>
  <si>
    <t>"B206"6,6*5,13*0,12</t>
  </si>
  <si>
    <t>"B207"6,6*6,695*0,12</t>
  </si>
  <si>
    <t>"B208"6,6*9,56*0,12</t>
  </si>
  <si>
    <t>"B209"6,83*9,84*0,12</t>
  </si>
  <si>
    <t>Mezisoučet</t>
  </si>
  <si>
    <t>"B203/B204"0,19*6,6*0,12</t>
  </si>
  <si>
    <t>"B205/B206"0,19*6,6*0,12</t>
  </si>
  <si>
    <t>"B207/B208"0,19*6,6*0,12</t>
  </si>
  <si>
    <t>968072456</t>
  </si>
  <si>
    <t>Vybourání kovových rámů oken s křídly, dveřních zárubní, vrat, stěn, ostění nebo obkladů dveřních zárubní, plochy přes 2 m2</t>
  </si>
  <si>
    <t>1268190252</t>
  </si>
  <si>
    <t>https://podminky.urs.cz/item/CS_URS_2024_01/968072456</t>
  </si>
  <si>
    <t>"B130"1*2,2</t>
  </si>
  <si>
    <t>968072558</t>
  </si>
  <si>
    <t>Vybourání kovových rámů oken s křídly, dveřních zárubní, vrat, stěn, ostění nebo obkladů vrat, mimo posuvných a skládacích, plochy do 5 m2</t>
  </si>
  <si>
    <t>-474629676</t>
  </si>
  <si>
    <t>https://podminky.urs.cz/item/CS_URS_2024_01/968072558</t>
  </si>
  <si>
    <t>"B130"2,5*3</t>
  </si>
  <si>
    <t>968082017</t>
  </si>
  <si>
    <t>Vybourání plastových rámů oken s křídly, dveřních zárubní, vrat rámu oken s křídly, plochy přes 2 do 4 m2</t>
  </si>
  <si>
    <t>1051266863</t>
  </si>
  <si>
    <t>https://podminky.urs.cz/item/CS_URS_2024_01/968082017</t>
  </si>
  <si>
    <t>"O01 - 1 300/1 950"2*(1,39*1,95)</t>
  </si>
  <si>
    <t>"O02 - 1 390/2 500"25*(1,39*2,5)</t>
  </si>
  <si>
    <t>"O03 - 1 390/2 500"4*(1,39*2,5)</t>
  </si>
  <si>
    <t>17</t>
  </si>
  <si>
    <t>971033651</t>
  </si>
  <si>
    <t>Vybourání otvorů ve zdivu základovém nebo nadzákladovém z cihel, tvárnic, příčkovek z cihel pálených na maltu vápennou nebo vápenocementovou plochy do 4 m2, tl. do 600 mm</t>
  </si>
  <si>
    <t>-881211081</t>
  </si>
  <si>
    <t>https://podminky.urs.cz/item/CS_URS_2024_01/971033651</t>
  </si>
  <si>
    <t>Vybourání otvorů pro dveře</t>
  </si>
  <si>
    <t>"B202"0,55*(1,35*2,35)</t>
  </si>
  <si>
    <t>"B203"0,45*(1,35*2,35)</t>
  </si>
  <si>
    <t>"B205"0,45*(1,35*2,35)</t>
  </si>
  <si>
    <t>18</t>
  </si>
  <si>
    <t>975111121</t>
  </si>
  <si>
    <t>Plošné podchycení konstrukcí systémovými prvky samostatnými stojkami výšky do 4 m, zatížení přes 6 do 8,5 kPa zřízení</t>
  </si>
  <si>
    <t>484029900</t>
  </si>
  <si>
    <t>https://podminky.urs.cz/item/CS_URS_2024_01/975111121</t>
  </si>
  <si>
    <t>"110"6,06</t>
  </si>
  <si>
    <t>"111"6,11</t>
  </si>
  <si>
    <t>"112"1,77</t>
  </si>
  <si>
    <t>"113"21,33</t>
  </si>
  <si>
    <t>"114"23,56</t>
  </si>
  <si>
    <t>"115"59,38</t>
  </si>
  <si>
    <t>"116"59,48</t>
  </si>
  <si>
    <t>"117"27,33</t>
  </si>
  <si>
    <t>"118"31,42</t>
  </si>
  <si>
    <t>"119"18,18</t>
  </si>
  <si>
    <t>"120"41,44</t>
  </si>
  <si>
    <t>"121"15,30</t>
  </si>
  <si>
    <t>"122"60,77</t>
  </si>
  <si>
    <t>"123"31,10</t>
  </si>
  <si>
    <t>"124"27,46</t>
  </si>
  <si>
    <t>"125"28,85</t>
  </si>
  <si>
    <t>19</t>
  </si>
  <si>
    <t>975111122</t>
  </si>
  <si>
    <t>Plošné podchycení konstrukcí systémovými prvky samostatnými stojkami výšky do 4 m, zatížení přes 6 do 8,5 kPa příplatek za první a každý další den použití</t>
  </si>
  <si>
    <t>-429961218</t>
  </si>
  <si>
    <t>https://podminky.urs.cz/item/CS_URS_2024_01/975111122</t>
  </si>
  <si>
    <t>FIG</t>
  </si>
  <si>
    <t>Rozpad figury: m2_strop_1NP</t>
  </si>
  <si>
    <t>459,54*30 'Přepočtené koeficientem množství</t>
  </si>
  <si>
    <t>20</t>
  </si>
  <si>
    <t>975111123</t>
  </si>
  <si>
    <t>Plošné podchycení konstrukcí systémovými prvky samostatnými stojkami výšky do 4 m, zatížení přes 6 do 8,5 kPa odstranění</t>
  </si>
  <si>
    <t>96239614</t>
  </si>
  <si>
    <t>https://podminky.urs.cz/item/CS_URS_2024_01/975111123</t>
  </si>
  <si>
    <t>997</t>
  </si>
  <si>
    <t>Přesun sutě</t>
  </si>
  <si>
    <t>997006012</t>
  </si>
  <si>
    <t>Úprava stavebního odpadu třídění ruční</t>
  </si>
  <si>
    <t>-345221659</t>
  </si>
  <si>
    <t>https://podminky.urs.cz/item/CS_URS_2024_01/997006012</t>
  </si>
  <si>
    <t>22</t>
  </si>
  <si>
    <t>997013151</t>
  </si>
  <si>
    <t>Vnitrostaveništní doprava suti a vybouraných hmot vodorovně do 50 m s naložením s omezením mechanizace pro budovy a haly výšky do 6 m</t>
  </si>
  <si>
    <t>-807687911</t>
  </si>
  <si>
    <t>https://podminky.urs.cz/item/CS_URS_2024_01/997013151</t>
  </si>
  <si>
    <t>200,201*0,5 'Přepočtené koeficientem množství</t>
  </si>
  <si>
    <t>23</t>
  </si>
  <si>
    <t>997013211</t>
  </si>
  <si>
    <t>Vnitrostaveništní doprava suti a vybouraných hmot vodorovně do 50 m s naložením ručně pro budovy a haly výšky do 6 m</t>
  </si>
  <si>
    <t>-1890299871</t>
  </si>
  <si>
    <t>https://podminky.urs.cz/item/CS_URS_2024_01/997013211</t>
  </si>
  <si>
    <t>24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</si>
  <si>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</si>
  <si>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</si>
  <si>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-1023068151</t>
  </si>
  <si>
    <t>https://podminky.urs.cz/item/CS_URS_2024_01/997013219</t>
  </si>
  <si>
    <t>200,201*5 'Přepočtené koeficientem množství</t>
  </si>
  <si>
    <t>25</t>
  </si>
  <si>
    <t>997013311</t>
  </si>
  <si>
    <t>Shoz na stavební suť montáž a demontáž shozu výšky do 10 m</t>
  </si>
  <si>
    <t>m</t>
  </si>
  <si>
    <t>677355125</t>
  </si>
  <si>
    <t>https://podminky.urs.cz/item/CS_URS_2024_01/997013311</t>
  </si>
  <si>
    <t>26</t>
  </si>
  <si>
    <t>997013321</t>
  </si>
  <si>
    <t>Shoz na stavební suť montáž a demontáž shozu výšky Příplatek za první a každý další den použití shozu výšky do 10 m</t>
  </si>
  <si>
    <t>-207801162</t>
  </si>
  <si>
    <t>https://podminky.urs.cz/item/CS_URS_2024_01/997013321</t>
  </si>
  <si>
    <t>6*30 'Přepočtené koeficientem množství</t>
  </si>
  <si>
    <t>27</t>
  </si>
  <si>
    <t>997013501</t>
  </si>
  <si>
    <t>Odvoz suti a vybouraných hmot na skládku nebo meziskládku se složením, na vzdálenost do 1 km</t>
  </si>
  <si>
    <t>-1082973160</t>
  </si>
  <si>
    <t>https://podminky.urs.cz/item/CS_URS_2024_01/997013501</t>
  </si>
  <si>
    <t>28</t>
  </si>
  <si>
    <t>997013509</t>
  </si>
  <si>
    <t>Odvoz suti a vybouraných hmot na skládku nebo meziskládku se složením, na vzdálenost Příplatek k ceně za každý další započatý 1 km přes 1 km</t>
  </si>
  <si>
    <t>1319099945</t>
  </si>
  <si>
    <t>https://podminky.urs.cz/item/CS_URS_2024_01/997013509</t>
  </si>
  <si>
    <t>200,201*10 'Přepočtené koeficientem množství</t>
  </si>
  <si>
    <t>29</t>
  </si>
  <si>
    <t>997013645</t>
  </si>
  <si>
    <t>Poplatek za uložení stavebního odpadu na skládce (skládkovné) asfaltového bez obsahu dehtu zatříděného do Katalogu odpadů pod kódem 17 03 02</t>
  </si>
  <si>
    <t>1195564614</t>
  </si>
  <si>
    <t>https://podminky.urs.cz/item/CS_URS_2024_01/997013645</t>
  </si>
  <si>
    <t>"712"1,582</t>
  </si>
  <si>
    <t>30</t>
  </si>
  <si>
    <t>997013804</t>
  </si>
  <si>
    <t>Poplatek za uložení stavebního odpadu na skládce (skládkovné) ze skla zatříděného do Katalogu odpadů pod kódem 17 02 02</t>
  </si>
  <si>
    <t>-2117325482</t>
  </si>
  <si>
    <t>https://podminky.urs.cz/item/CS_URS_2024_01/997013804</t>
  </si>
  <si>
    <t>"968082017"5,416*0,5</t>
  </si>
  <si>
    <t>31</t>
  </si>
  <si>
    <t>997013811</t>
  </si>
  <si>
    <t>Poplatek za uložení stavebního odpadu na skládce (skládkovné) dřevěného zatříděného do Katalogu odpadů pod kódem 17 02 01</t>
  </si>
  <si>
    <t>-1366263565</t>
  </si>
  <si>
    <t>https://podminky.urs.cz/item/CS_URS_2024_01/997013811</t>
  </si>
  <si>
    <t>"762"57,344</t>
  </si>
  <si>
    <t>"775"6,590</t>
  </si>
  <si>
    <t>32</t>
  </si>
  <si>
    <t>997013813</t>
  </si>
  <si>
    <t>Poplatek za uložení stavebního odpadu na skládce (skládkovné) z plastických hmot zatříděného do Katalogu odpadů pod kódem 17 02 03</t>
  </si>
  <si>
    <t>1161671895</t>
  </si>
  <si>
    <t>https://podminky.urs.cz/item/CS_URS_2024_01/997013813</t>
  </si>
  <si>
    <t>"776"1,174</t>
  </si>
  <si>
    <t>33</t>
  </si>
  <si>
    <t>997013812</t>
  </si>
  <si>
    <t>Poplatek za uložení stavebního odpadu na skládce (skládkovné) z materiálů na bázi sádry zatříděného do Katalogu odpadů pod kódem 17 08 02</t>
  </si>
  <si>
    <t>951189499</t>
  </si>
  <si>
    <t>https://podminky.urs.cz/item/CS_URS_2024_01/997013812</t>
  </si>
  <si>
    <t>"763"1,899</t>
  </si>
  <si>
    <t>34</t>
  </si>
  <si>
    <t>997013861</t>
  </si>
  <si>
    <t>Poplatek za uložení stavebního odpadu na recyklační skládce (skládkovné) z prostého betonu zatříděného do Katalogu odpadů pod kódem 17 01 01</t>
  </si>
  <si>
    <t>691793821</t>
  </si>
  <si>
    <t>https://podminky.urs.cz/item/CS_URS_2024_01/997013861</t>
  </si>
  <si>
    <t>"965042241"21,749</t>
  </si>
  <si>
    <t>35</t>
  </si>
  <si>
    <t>997013863</t>
  </si>
  <si>
    <t>Poplatek za uložení stavebního odpadu na recyklační skládce (skládkovné) cihelného zatříděného do Katalogu odpadů pod kódem 17 01 02</t>
  </si>
  <si>
    <t>1418179841</t>
  </si>
  <si>
    <t>https://podminky.urs.cz/item/CS_URS_2024_01/997013863</t>
  </si>
  <si>
    <t>"962031133"19,121</t>
  </si>
  <si>
    <t>"971033651"8,282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</si>
  <si>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</si>
  <si>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</si>
  <si>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</si>
  <si>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-404847683</t>
  </si>
  <si>
    <t>https://podminky.urs.cz/item/CS_URS_2024_01/997013871</t>
  </si>
  <si>
    <t>"965082933"74,434</t>
  </si>
  <si>
    <t>"781"0,571</t>
  </si>
  <si>
    <t>PSV</t>
  </si>
  <si>
    <t>Práce a dodávky PSV</t>
  </si>
  <si>
    <t>712</t>
  </si>
  <si>
    <t>Povlakové krytiny</t>
  </si>
  <si>
    <t>37</t>
  </si>
  <si>
    <t>712340832</t>
  </si>
  <si>
    <t>Odstranění povlakové krytiny střech plochých do 10° z přitavených pásů NAIP v plné ploše dvouvrstvé</t>
  </si>
  <si>
    <t>-934076251</t>
  </si>
  <si>
    <t>https://podminky.urs.cz/item/CS_URS_2024_01/712340832</t>
  </si>
  <si>
    <t>"Garáž"13,5*7,1</t>
  </si>
  <si>
    <t>38</t>
  </si>
  <si>
    <t>712340834</t>
  </si>
  <si>
    <t>Odstranění povlakové krytiny střech plochých do 10° z přitavených pásů NAIP v plné ploše Příplatek k ceně - 0833 za každou další vrstvu</t>
  </si>
  <si>
    <t>-181277607</t>
  </si>
  <si>
    <t>https://podminky.urs.cz/item/CS_URS_2024_01/712340834</t>
  </si>
  <si>
    <t>762</t>
  </si>
  <si>
    <t>Konstrukce tesařské</t>
  </si>
  <si>
    <t>39</t>
  </si>
  <si>
    <t>762522812</t>
  </si>
  <si>
    <t>Demontáž podlah s polštáři z prken nebo fošen tl. přes 32 mm</t>
  </si>
  <si>
    <t>1760458342</t>
  </si>
  <si>
    <t>https://podminky.urs.cz/item/CS_URS_2024_01/762522812</t>
  </si>
  <si>
    <t>"B201"6,6*9,21</t>
  </si>
  <si>
    <t>"B202"6,6*9,21</t>
  </si>
  <si>
    <t>"B203"6,6*6,76</t>
  </si>
  <si>
    <t>"B204"6,6*2,6</t>
  </si>
  <si>
    <t>"B205"6,6*7,215</t>
  </si>
  <si>
    <t>"B206"6,6*5,13</t>
  </si>
  <si>
    <t>"B207"6,6*6,695</t>
  </si>
  <si>
    <t>"B208"6,6*9,56</t>
  </si>
  <si>
    <t>"B209"6,83*9,84</t>
  </si>
  <si>
    <t>"B203/B204"0,19*6,6</t>
  </si>
  <si>
    <t>"B205/B206"0,19*6,6</t>
  </si>
  <si>
    <t>"B207/B208"0,19*6,6</t>
  </si>
  <si>
    <t>40</t>
  </si>
  <si>
    <t>762526811</t>
  </si>
  <si>
    <t>Demontáž podlah z desek dřevotřískových, překližkových, sololitových tl. do 20 mm bez polštářů</t>
  </si>
  <si>
    <t>1326125811</t>
  </si>
  <si>
    <t>https://podminky.urs.cz/item/CS_URS_2024_01/762526811</t>
  </si>
  <si>
    <t>Rozpad figury: m2_DMTZ_766</t>
  </si>
  <si>
    <t>41</t>
  </si>
  <si>
    <t>762811811</t>
  </si>
  <si>
    <t>Demontáž záklopů stropů vrchních a zapuštěných z hrubých prken, tl. do 32 mm</t>
  </si>
  <si>
    <t>-146696102</t>
  </si>
  <si>
    <t>https://podminky.urs.cz/item/CS_URS_2024_01/762811811</t>
  </si>
  <si>
    <t>Rozpad figury: m2_DMTZ_762</t>
  </si>
  <si>
    <t>42</t>
  </si>
  <si>
    <t>762822850</t>
  </si>
  <si>
    <t>Demontáž stropních trámů z hraněného řeziva, průřezové plochy přes 540 cm2</t>
  </si>
  <si>
    <t>1899844698</t>
  </si>
  <si>
    <t>https://podminky.urs.cz/item/CS_URS_2024_01/762822850</t>
  </si>
  <si>
    <t>Stropní trámy - 230/300</t>
  </si>
  <si>
    <t>dl. 7 200</t>
  </si>
  <si>
    <t>"113"7,2*5</t>
  </si>
  <si>
    <t>"114"7,2*6</t>
  </si>
  <si>
    <t>dl. 7 000</t>
  </si>
  <si>
    <t>"115"7*10</t>
  </si>
  <si>
    <t>"116"7*10</t>
  </si>
  <si>
    <t>"117"7*5</t>
  </si>
  <si>
    <t>"118"7*6</t>
  </si>
  <si>
    <t>"119"7*3</t>
  </si>
  <si>
    <t>"120"7*8</t>
  </si>
  <si>
    <t>"121"7*3</t>
  </si>
  <si>
    <t>"122"7*11</t>
  </si>
  <si>
    <t>"123"7*6</t>
  </si>
  <si>
    <t>"124"7*5</t>
  </si>
  <si>
    <t>763</t>
  </si>
  <si>
    <t>Konstrukce suché výstavby</t>
  </si>
  <si>
    <t>43</t>
  </si>
  <si>
    <t>763121811</t>
  </si>
  <si>
    <t>Demontáž předsazených nebo šachtových stěn ze sádrokartonových desek s nosnou konstrukcí z ocelových profilů jednoduchých, opláštění jednoduché</t>
  </si>
  <si>
    <t>1409772231</t>
  </si>
  <si>
    <t>https://podminky.urs.cz/item/CS_URS_2024_01/763121811</t>
  </si>
  <si>
    <t>"109"3,76*1</t>
  </si>
  <si>
    <t>44</t>
  </si>
  <si>
    <t>763131821</t>
  </si>
  <si>
    <t>Demontáž podhledu nebo samostatného požárního předělu ze sádrokartonových desek s nosnou konstrukcí dvouvrstvou z ocelových profilů, opláštění jednoduché</t>
  </si>
  <si>
    <t>2064564244</t>
  </si>
  <si>
    <t>https://podminky.urs.cz/item/CS_URS_2024_01/763131821</t>
  </si>
  <si>
    <t>"106"(1+1,2)*6,89</t>
  </si>
  <si>
    <t>"109"(1+1,2)*22,2</t>
  </si>
  <si>
    <t>"Ostatní plochy na chodbách"5</t>
  </si>
  <si>
    <t>45</t>
  </si>
  <si>
    <t>763131831</t>
  </si>
  <si>
    <t>Demontáž podhledu nebo samostatného požárního předělu ze sádrokartonových desek s nosnou konstrukcí jednovrstvou z ocelových profilů, opláštění jednoduché</t>
  </si>
  <si>
    <t>-1227257367</t>
  </si>
  <si>
    <t>https://podminky.urs.cz/item/CS_URS_2024_01/763131831</t>
  </si>
  <si>
    <t>2.NP podstropní kastlík</t>
  </si>
  <si>
    <t>"B201"(0,4+0,4)*5</t>
  </si>
  <si>
    <t>"B202"(0,4+0,4)*5</t>
  </si>
  <si>
    <t>"B203"(0,4+0,4)*6,76</t>
  </si>
  <si>
    <t>"B204"(0,4+0,4)*2,6</t>
  </si>
  <si>
    <t>"B206"(0,4+0,4)*(1+0,77)</t>
  </si>
  <si>
    <t>"B207"(0,4+0,4)*6,695</t>
  </si>
  <si>
    <t>"B208"(0,4+0,4)*2,76</t>
  </si>
  <si>
    <t>"B209"(0,4+0,4)*5</t>
  </si>
  <si>
    <t>46</t>
  </si>
  <si>
    <t>763171811</t>
  </si>
  <si>
    <t>Demontáž instalační techniky pro konstrukce ze sádrokartonových desek revizních klapek nebo dvířek pro příčky nebo předsazené stěny, velikost do 1,00 m2</t>
  </si>
  <si>
    <t>kus</t>
  </si>
  <si>
    <t>67278327</t>
  </si>
  <si>
    <t>https://podminky.urs.cz/item/CS_URS_2024_01/763171811</t>
  </si>
  <si>
    <t>"106"5</t>
  </si>
  <si>
    <t>"109"18</t>
  </si>
  <si>
    <t>"Ostatní plochy na chodbách"3</t>
  </si>
  <si>
    <t>764</t>
  </si>
  <si>
    <t>Konstrukce klempířské</t>
  </si>
  <si>
    <t>47</t>
  </si>
  <si>
    <t>764002811</t>
  </si>
  <si>
    <t>Demontáž klempířských konstrukcí okapového plechu do suti, v krytině povlakové</t>
  </si>
  <si>
    <t>1539332175</t>
  </si>
  <si>
    <t>https://podminky.urs.cz/item/CS_URS_2024_01/764002811</t>
  </si>
  <si>
    <t>"Garáž"13,89</t>
  </si>
  <si>
    <t>48</t>
  </si>
  <si>
    <t>764002851</t>
  </si>
  <si>
    <t>Demontáž klempířských konstrukcí oplechování parapetů do suti</t>
  </si>
  <si>
    <t>-841613684</t>
  </si>
  <si>
    <t>https://podminky.urs.cz/item/CS_URS_2024_01/764002851</t>
  </si>
  <si>
    <t>"O01 - 1 300/1 950"2*(1,39)</t>
  </si>
  <si>
    <t>"O03 - 1 390/2 500"4*(1,39)</t>
  </si>
  <si>
    <t>49</t>
  </si>
  <si>
    <t>764002861</t>
  </si>
  <si>
    <t>Demontáž klempířských konstrukcí oplechování říms do suti</t>
  </si>
  <si>
    <t>-1870111041</t>
  </si>
  <si>
    <t>https://podminky.urs.cz/item/CS_URS_2024_01/764002861</t>
  </si>
  <si>
    <t>"O02 - 1 390/2 500"25*(1,39)</t>
  </si>
  <si>
    <t>50</t>
  </si>
  <si>
    <t>764002871</t>
  </si>
  <si>
    <t>Demontáž klempířských konstrukcí lemování zdí do suti</t>
  </si>
  <si>
    <t>-1804845285</t>
  </si>
  <si>
    <t>https://podminky.urs.cz/item/CS_URS_2024_01/764002871</t>
  </si>
  <si>
    <t>"Garáž"13,5+2*7,1</t>
  </si>
  <si>
    <t>51</t>
  </si>
  <si>
    <t>764004801</t>
  </si>
  <si>
    <t>Demontáž klempířských konstrukcí žlabu podokapního do suti</t>
  </si>
  <si>
    <t>-1174835641</t>
  </si>
  <si>
    <t>https://podminky.urs.cz/item/CS_URS_2024_01/764004801</t>
  </si>
  <si>
    <t>52</t>
  </si>
  <si>
    <t>764004841</t>
  </si>
  <si>
    <t>Demontáž klempířských konstrukcí háku do suti</t>
  </si>
  <si>
    <t>2011638971</t>
  </si>
  <si>
    <t>https://podminky.urs.cz/item/CS_URS_2024_01/764004841</t>
  </si>
  <si>
    <t>53</t>
  </si>
  <si>
    <t>764004861</t>
  </si>
  <si>
    <t>Demontáž klempířských konstrukcí svodu do suti</t>
  </si>
  <si>
    <t>-271173819</t>
  </si>
  <si>
    <t>https://podminky.urs.cz/item/CS_URS_2024_01/764004861</t>
  </si>
  <si>
    <t>766</t>
  </si>
  <si>
    <t>Konstrukce truhlářské</t>
  </si>
  <si>
    <t>54</t>
  </si>
  <si>
    <t>766441821</t>
  </si>
  <si>
    <t>Demontáž parapetních desek dřevěných nebo plastových šířky do 300 mm, délky přes 1000 do 2000 mm</t>
  </si>
  <si>
    <t>-259657481</t>
  </si>
  <si>
    <t>https://podminky.urs.cz/item/CS_URS_2024_01/766441821</t>
  </si>
  <si>
    <t>55</t>
  </si>
  <si>
    <t>766681811</t>
  </si>
  <si>
    <t>Demontáž zárubní k opětovnému použití obložkových z masívu, plochy otvoru do 2 m2</t>
  </si>
  <si>
    <t>-376575271</t>
  </si>
  <si>
    <t>https://podminky.urs.cz/item/CS_URS_2024_01/766681811</t>
  </si>
  <si>
    <t>"B204"0,9*1,97</t>
  </si>
  <si>
    <t>"B208"0,8*1,92</t>
  </si>
  <si>
    <t>56</t>
  </si>
  <si>
    <t>766681812</t>
  </si>
  <si>
    <t>Demontáž zárubní k opětovnému použití obložkových z masívu, plochy otvoru přes 2 m2</t>
  </si>
  <si>
    <t>-271309847</t>
  </si>
  <si>
    <t>https://podminky.urs.cz/item/CS_URS_2024_01/766681812</t>
  </si>
  <si>
    <t>"B201"1,125*2,26</t>
  </si>
  <si>
    <t>"B202"1,125*2,26</t>
  </si>
  <si>
    <t>"B203"1,125*2,26</t>
  </si>
  <si>
    <t>"B205"1,125*2,26</t>
  </si>
  <si>
    <t>"B206"0,95*2,26</t>
  </si>
  <si>
    <t>"B207"1,125*2,26</t>
  </si>
  <si>
    <t>"B209"1,125*2,26</t>
  </si>
  <si>
    <t>"B210"1,125*2,26</t>
  </si>
  <si>
    <t>57</t>
  </si>
  <si>
    <t>766691914</t>
  </si>
  <si>
    <t>Ostatní práce vyvěšení nebo zavěšení křídel dřevěných dveřních, plochy do 2 m2</t>
  </si>
  <si>
    <t>1209568613</t>
  </si>
  <si>
    <t>https://podminky.urs.cz/item/CS_URS_2024_01/766691914</t>
  </si>
  <si>
    <t>"B201"2</t>
  </si>
  <si>
    <t>"B202"2</t>
  </si>
  <si>
    <t>"B203"2</t>
  </si>
  <si>
    <t>"B204"1</t>
  </si>
  <si>
    <t>"B205"2</t>
  </si>
  <si>
    <t>"B206"1</t>
  </si>
  <si>
    <t>"B207"2</t>
  </si>
  <si>
    <t>"B208"1</t>
  </si>
  <si>
    <t>"B209"2</t>
  </si>
  <si>
    <t>"B210"2</t>
  </si>
  <si>
    <t>775</t>
  </si>
  <si>
    <t>Podlahy skládané</t>
  </si>
  <si>
    <t>58</t>
  </si>
  <si>
    <t>775511830</t>
  </si>
  <si>
    <t>Demontáž podlah vlysových do suti bez lišt přibíjených</t>
  </si>
  <si>
    <t>-1342090659</t>
  </si>
  <si>
    <t>https://podminky.urs.cz/item/CS_URS_2024_01/775511830</t>
  </si>
  <si>
    <t>776</t>
  </si>
  <si>
    <t>Podlahy povlakové</t>
  </si>
  <si>
    <t>59</t>
  </si>
  <si>
    <t>776201811</t>
  </si>
  <si>
    <t>Demontáž povlakových podlahovin lepených ručně bez podložky</t>
  </si>
  <si>
    <t>1703994276</t>
  </si>
  <si>
    <t>https://podminky.urs.cz/item/CS_URS_2024_01/776201811</t>
  </si>
  <si>
    <t>60</t>
  </si>
  <si>
    <t>776410811</t>
  </si>
  <si>
    <t>Demontáž soklíků nebo lišt pryžových nebo plastových</t>
  </si>
  <si>
    <t>1287766329</t>
  </si>
  <si>
    <t>https://podminky.urs.cz/item/CS_URS_2024_01/776410811</t>
  </si>
  <si>
    <t>"B201"2*6,6+2*9,21</t>
  </si>
  <si>
    <t>"B202"2*6,6+2*9,21</t>
  </si>
  <si>
    <t>"B203"2*6,6+2*6,76</t>
  </si>
  <si>
    <t>"B204"2*6,6+2*2,6</t>
  </si>
  <si>
    <t>"B205"2*6,6+2*7,215</t>
  </si>
  <si>
    <t>"B206"2*6,6+2*5,13</t>
  </si>
  <si>
    <t>"B207"2*6,6+2*6,695</t>
  </si>
  <si>
    <t>"B208"2*6,6+2*9,56</t>
  </si>
  <si>
    <t>"B209"2*6,83+2*9,84</t>
  </si>
  <si>
    <t>781</t>
  </si>
  <si>
    <t>Dokončovací práce - obklady</t>
  </si>
  <si>
    <t>61</t>
  </si>
  <si>
    <t>781473810</t>
  </si>
  <si>
    <t>Demontáž obkladů z dlaždic keramických lepených</t>
  </si>
  <si>
    <t>1502534379</t>
  </si>
  <si>
    <t>https://podminky.urs.cz/item/CS_URS_2024_01/781473810</t>
  </si>
  <si>
    <t>7*3</t>
  </si>
  <si>
    <t>HZS</t>
  </si>
  <si>
    <t>Hodinové zúčtovací sazby</t>
  </si>
  <si>
    <t>62</t>
  </si>
  <si>
    <t>HZS1291</t>
  </si>
  <si>
    <t>Hodinové zúčtovací sazby profesí HSV zemní a pomocné práce pomocný stavební dělník</t>
  </si>
  <si>
    <t>hod</t>
  </si>
  <si>
    <t>512</t>
  </si>
  <si>
    <t>538150518</t>
  </si>
  <si>
    <t>https://podminky.urs.cz/item/CS_URS_2024_01/HZS1291</t>
  </si>
  <si>
    <t>Poznámka k položce:_x000d_
Odhad - _x000d_
Práce budou účtovány dle skutečně provedených prací zapsaných v SD a odsouhlaseným zástupcem investora, či TDI.</t>
  </si>
  <si>
    <t>"Jinde nespecifikované a pomocné práce"24</t>
  </si>
  <si>
    <t>63</t>
  </si>
  <si>
    <t>HZS2231</t>
  </si>
  <si>
    <t>Hodinové zúčtovací sazby profesí PSV provádění stavebních instalací elektrikář</t>
  </si>
  <si>
    <t>1498290297</t>
  </si>
  <si>
    <t>https://podminky.urs.cz/item/CS_URS_2024_01/HZS2231</t>
  </si>
  <si>
    <t xml:space="preserve">"Treningový byt -  demontáž hromosvodu"8</t>
  </si>
  <si>
    <t>m2_132</t>
  </si>
  <si>
    <t>plocha 132</t>
  </si>
  <si>
    <t>6,24</t>
  </si>
  <si>
    <t>m2_133</t>
  </si>
  <si>
    <t>Plocha 133</t>
  </si>
  <si>
    <t>24,11</t>
  </si>
  <si>
    <t>m2_134</t>
  </si>
  <si>
    <t>plocha 134</t>
  </si>
  <si>
    <t>3,87</t>
  </si>
  <si>
    <t>m2_771</t>
  </si>
  <si>
    <t>plocha dlažby</t>
  </si>
  <si>
    <t>10,11</t>
  </si>
  <si>
    <t>m2_783_764</t>
  </si>
  <si>
    <t>Nátěr klemp. kcí</t>
  </si>
  <si>
    <t>19,294</t>
  </si>
  <si>
    <t>m2_784_Malba</t>
  </si>
  <si>
    <t>Výmalba</t>
  </si>
  <si>
    <t>152,886</t>
  </si>
  <si>
    <t>Obklad_m_par</t>
  </si>
  <si>
    <t>Obklad - Parapety - v m´</t>
  </si>
  <si>
    <t>4,4</t>
  </si>
  <si>
    <t>Obklad_m2_1</t>
  </si>
  <si>
    <t>Obklad 20/20</t>
  </si>
  <si>
    <t>16,551</t>
  </si>
  <si>
    <t>Obklad_m2_2</t>
  </si>
  <si>
    <t>Obklad 10/10</t>
  </si>
  <si>
    <t>0,739</t>
  </si>
  <si>
    <t>ASŘ 02 - Architektonicko stavební řešení - Rekonstrukce Garáže</t>
  </si>
  <si>
    <t>Skladba_F1_m2</t>
  </si>
  <si>
    <t>F1-podlaha treningový byt</t>
  </si>
  <si>
    <t>40,636</t>
  </si>
  <si>
    <t>Skladba_L3_m2</t>
  </si>
  <si>
    <t>Skladba L3 - podhled</t>
  </si>
  <si>
    <t>Skladba_R1_m2</t>
  </si>
  <si>
    <t>Skladba R1 - střecha</t>
  </si>
  <si>
    <t>95,85</t>
  </si>
  <si>
    <t>Skladba_W12_m2</t>
  </si>
  <si>
    <t>Skladba W12 - příčka</t>
  </si>
  <si>
    <t>23,73</t>
  </si>
  <si>
    <t>Skladba_W13_m2</t>
  </si>
  <si>
    <t>Skladba W13 - předstěny</t>
  </si>
  <si>
    <t>82,08</t>
  </si>
  <si>
    <t>Skladba_W14_m2</t>
  </si>
  <si>
    <t>Skladba W14 - WC</t>
  </si>
  <si>
    <t>2,16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</si>
  <si>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</si>
  <si>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</si>
  <si>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</si>
  <si>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</si>
  <si>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</si>
  <si>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</si>
  <si>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</si>
  <si>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</si>
  <si>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</si>
  <si>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</si>
  <si>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</si>
  <si>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Zakládání</t>
  </si>
  <si>
    <t>213311141</t>
  </si>
  <si>
    <t>Polštáře zhutněné pod základy ze štěrkopísku tříděného</t>
  </si>
  <si>
    <t>1316807021</t>
  </si>
  <si>
    <t>https://podminky.urs.cz/item/CS_URS_2024_01/213311141</t>
  </si>
  <si>
    <t xml:space="preserve">"F1 -  1.NP - tréninkový byt - el. odměřeno"40,6359</t>
  </si>
  <si>
    <t>"tl. 50mm"Skladba_F1_m2*0,05</t>
  </si>
  <si>
    <t>Rozpad figury: Skladba_F1_m2</t>
  </si>
  <si>
    <t>273321311</t>
  </si>
  <si>
    <t>Základy z betonu železového (bez výztuže) desky z betonu bez zvláštních nároků na prostředí tř. C 16/20</t>
  </si>
  <si>
    <t>131148074</t>
  </si>
  <si>
    <t>https://podminky.urs.cz/item/CS_URS_2024_01/273321311</t>
  </si>
  <si>
    <t>"tl 150mm"Skladba_F1_m2*0,15</t>
  </si>
  <si>
    <t>273362021</t>
  </si>
  <si>
    <t>Výztuž základů desek ze svařovaných sítí z drátů typu KARI</t>
  </si>
  <si>
    <t>270707387</t>
  </si>
  <si>
    <t>https://podminky.urs.cz/item/CS_URS_2024_01/273362021</t>
  </si>
  <si>
    <t>"Síť KARI 6/15/2x3m (KH 20)"Skladba_F1_m2*3,033/1000</t>
  </si>
  <si>
    <t>0,123*1,1 'Přepočtené koeficientem množství</t>
  </si>
  <si>
    <t>Svislé a kompletní konstrukce</t>
  </si>
  <si>
    <t>311235451</t>
  </si>
  <si>
    <t>Zdivo jednovrstvé z cihel děrovaných broušených na zdicí pěnu, pevnost cihel do P10, tl. zdiva 300 mm</t>
  </si>
  <si>
    <t>585779820</t>
  </si>
  <si>
    <t>https://podminky.urs.cz/item/CS_URS_2024_01/311235451</t>
  </si>
  <si>
    <t>3,2*(1,3+0,42+1,3)-(2*1,3*1,6)</t>
  </si>
  <si>
    <t>317168053</t>
  </si>
  <si>
    <t>Překlady keramické vysoké osazené do maltového lože, šířky překladu 70 mm výšky 238 mm, délky 1500 mm</t>
  </si>
  <si>
    <t>1965407015</t>
  </si>
  <si>
    <t>https://podminky.urs.cz/item/CS_URS_2024_01/317168053</t>
  </si>
  <si>
    <t>"P1.3"3</t>
  </si>
  <si>
    <t>317168059</t>
  </si>
  <si>
    <t>Překlady keramické vysoké osazené do maltového lože, šířky překladu 70 mm výšky 238 mm, délky 3000 mm</t>
  </si>
  <si>
    <t>-1657966202</t>
  </si>
  <si>
    <t>https://podminky.urs.cz/item/CS_URS_2024_01/317168059</t>
  </si>
  <si>
    <t>"P1.4"3</t>
  </si>
  <si>
    <t>317998133</t>
  </si>
  <si>
    <t>Izolace tepelná mezi překlady z extrudovaného polystyrenu výšky 24 cm, tloušťky 80 mm</t>
  </si>
  <si>
    <t>1663855625</t>
  </si>
  <si>
    <t>https://podminky.urs.cz/item/CS_URS_2024_01/317998133</t>
  </si>
  <si>
    <t>"P1.3"1,5</t>
  </si>
  <si>
    <t>Úpravy povrchů, podlahy a osazování výplní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</si>
  <si>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</si>
  <si>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</si>
  <si>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-1549064907</t>
  </si>
  <si>
    <t>https://podminky.urs.cz/item/CS_URS_2024_01/622143004</t>
  </si>
  <si>
    <t>"O01"2*(1,3+2*1,6)</t>
  </si>
  <si>
    <t>"D01-P"1,05+2*2,2</t>
  </si>
  <si>
    <t>M</t>
  </si>
  <si>
    <t>28342201</t>
  </si>
  <si>
    <t>profil začišťovací PVC 9mm</t>
  </si>
  <si>
    <t>850019194</t>
  </si>
  <si>
    <t>14,45*1,05 'Přepočtené koeficientem množství</t>
  </si>
  <si>
    <t>632451214</t>
  </si>
  <si>
    <t>Potěr cementový samonivelační litý tř. C 20, tl. přes 45 do 50 mm</t>
  </si>
  <si>
    <t>14868116</t>
  </si>
  <si>
    <t>https://podminky.urs.cz/item/CS_URS_2024_01/632451214</t>
  </si>
  <si>
    <t>633811111</t>
  </si>
  <si>
    <t>Povrchová úprava betonových podlah broušení nerovností do 2 mm (stržení šlemu)</t>
  </si>
  <si>
    <t>345269168</t>
  </si>
  <si>
    <t>https://podminky.urs.cz/item/CS_URS_2024_01/633811111</t>
  </si>
  <si>
    <t>633991111</t>
  </si>
  <si>
    <t>Povrchová úprava betonových podlah nástřik proti odpařování vody</t>
  </si>
  <si>
    <t>-592173647</t>
  </si>
  <si>
    <t>https://podminky.urs.cz/item/CS_URS_2024_01/633991111</t>
  </si>
  <si>
    <t>634112113</t>
  </si>
  <si>
    <t>Obvodová dilatace mezi stěnou a mazaninou nebo potěrem podlahovým páskem z pěnového PE tl. do 10 mm, výšky 80 mm</t>
  </si>
  <si>
    <t>1905838946</t>
  </si>
  <si>
    <t>https://podminky.urs.cz/item/CS_URS_2024_01/634112113</t>
  </si>
  <si>
    <t>"F1 - obvod - el odměřeno"6,565+6,36+2,84+3,775+5,76</t>
  </si>
  <si>
    <t>-1244652341</t>
  </si>
  <si>
    <t>Rozpad figury: m2_132</t>
  </si>
  <si>
    <t>"132"6,24</t>
  </si>
  <si>
    <t>Rozpad figury: m2_133</t>
  </si>
  <si>
    <t>"133"24,11</t>
  </si>
  <si>
    <t>Rozpad figury: m2_134</t>
  </si>
  <si>
    <t>"134"3,87</t>
  </si>
  <si>
    <t>952901111</t>
  </si>
  <si>
    <t>Vyčištění budov nebo objektů před předáním do užívání budov bytové nebo občanské výstavby, světlé výšky podlaží do 4 m</t>
  </si>
  <si>
    <t>-536763232</t>
  </si>
  <si>
    <t>https://podminky.urs.cz/item/CS_URS_2024_01/952901111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</si>
  <si>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</si>
  <si>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</si>
  <si>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</si>
  <si>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</si>
  <si>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-1216677044</t>
  </si>
  <si>
    <t>https://podminky.urs.cz/item/CS_URS_2024_01/998017001</t>
  </si>
  <si>
    <t>25,018*0,5 'Přepočtené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</si>
  <si>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</si>
  <si>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</si>
  <si>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317327143</t>
  </si>
  <si>
    <t>https://podminky.urs.cz/item/CS_URS_2024_01/998018001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</si>
  <si>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</si>
  <si>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</si>
  <si>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403885150</t>
  </si>
  <si>
    <t>https://podminky.urs.cz/item/CS_URS_2024_01/998018011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</si>
  <si>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</si>
  <si>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</si>
  <si>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</si>
  <si>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</si>
  <si>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1561579203</t>
  </si>
  <si>
    <t>https://podminky.urs.cz/item/CS_URS_2024_01/711111001</t>
  </si>
  <si>
    <t>2210101780</t>
  </si>
  <si>
    <t>PENETRAL ALP asfaltový lak penetrační (9kg/bal.)</t>
  </si>
  <si>
    <t>kg</t>
  </si>
  <si>
    <t>-1176125224</t>
  </si>
  <si>
    <t>40,636*0,35 'Přepočtené koeficientem množství</t>
  </si>
  <si>
    <t>711141559</t>
  </si>
  <si>
    <t>Provedení izolace proti zemní vlhkosti pásy přitavením NAIP na ploše vodorovné V</t>
  </si>
  <si>
    <t>-939707851</t>
  </si>
  <si>
    <t>https://podminky.urs.cz/item/CS_URS_2024_01/711141559</t>
  </si>
  <si>
    <t>62853004</t>
  </si>
  <si>
    <t>pás asfaltový natavitelný modifikovaný SBS s vložkou ze skleněné tkaniny a spalitelnou PE fólií nebo jemnozrnným minerálním posypem na horním povrchu tl 4,0mm</t>
  </si>
  <si>
    <t>525150229</t>
  </si>
  <si>
    <t>40,636*1,1655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</si>
  <si>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</si>
  <si>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</si>
  <si>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2069851857</t>
  </si>
  <si>
    <t>https://podminky.urs.cz/item/CS_URS_2024_01/998711101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</si>
  <si>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</si>
  <si>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</si>
  <si>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1950742411</t>
  </si>
  <si>
    <t>https://podminky.urs.cz/item/CS_URS_2024_01/998711181</t>
  </si>
  <si>
    <t>998711192</t>
  </si>
  <si>
    <t>Přesun hmot pro izolace proti vodě, vlhkosti a plynům stanovený z hmotnosti přesunovaného materiálu vodorovná dopravní vzdálenost do 50 m Příplatek k cenám za zvětšený přesun přes vymezenou vodorovnou dopravní vzdálenost do 100 m</t>
  </si>
  <si>
    <t>-1186046751</t>
  </si>
  <si>
    <t>https://podminky.urs.cz/item/CS_URS_2024_01/998711192</t>
  </si>
  <si>
    <t>712311101</t>
  </si>
  <si>
    <t>Provedení povlakové krytiny střech plochých do 10° natěradly a tmely za studena nátěrem lakem penetračním nebo asfaltovým</t>
  </si>
  <si>
    <t>1789683724</t>
  </si>
  <si>
    <t>https://podminky.urs.cz/item/CS_URS_2024_01/712311101</t>
  </si>
  <si>
    <t>"R1 - Střecha"13,5*7,1</t>
  </si>
  <si>
    <t>-300400986</t>
  </si>
  <si>
    <t>95,85*0,35 'Přepočtené koeficientem množství</t>
  </si>
  <si>
    <t>712331111</t>
  </si>
  <si>
    <t>Provedení povlakové krytiny střech plochých do 10° pásy na sucho podkladní samolepící asfaltový pás</t>
  </si>
  <si>
    <t>-1569343157</t>
  </si>
  <si>
    <t>https://podminky.urs.cz/item/CS_URS_2024_01/712331111</t>
  </si>
  <si>
    <t>Rozpad figury: Skladba_R1_m2</t>
  </si>
  <si>
    <t>62866281</t>
  </si>
  <si>
    <t>pás asfaltový samolepicí modifikovaný SBS s vložkou ze skleněné tkaniny se spalitelnou fólií nebo jemnozrnným minerálním posypem nebo textilií na horním povrchu tl 3,0mm</t>
  </si>
  <si>
    <t>1817815591</t>
  </si>
  <si>
    <t>95,85*1,1655 'Přepočtené koeficientem množství</t>
  </si>
  <si>
    <t>712341559</t>
  </si>
  <si>
    <t>Provedení povlakové krytiny střech plochých do 10° pásy přitavením NAIP v plné ploše</t>
  </si>
  <si>
    <t>-885284996</t>
  </si>
  <si>
    <t>https://podminky.urs.cz/item/CS_URS_2024_01/712341559</t>
  </si>
  <si>
    <t>62855011</t>
  </si>
  <si>
    <t>pás asfaltový natavitelný modifikovaný SBS s vložkou z polyesterové rohože a hrubozrnným břidličným posypem na horním povrchu tl 5,3mm</t>
  </si>
  <si>
    <t>1160999229</t>
  </si>
  <si>
    <t>998712101</t>
  </si>
  <si>
    <t>Přesun hmot pro povlakové krytiny stanovený z hmotnosti přesunovaného materiálu vodorovná dopravní vzdálenost do 50 m základní v objektech výšky do 6 m</t>
  </si>
  <si>
    <t>464079730</t>
  </si>
  <si>
    <t>https://podminky.urs.cz/item/CS_URS_2024_01/998712101</t>
  </si>
  <si>
    <t>998712181</t>
  </si>
  <si>
    <t>Přesun hmot pro povlakové krytiny stanovený z hmotnosti přesunovaného materiálu Příplatek k cenám za přesun prováděný bez použití mechanizace pro jakoukoliv výšku objektu</t>
  </si>
  <si>
    <t>-818719741</t>
  </si>
  <si>
    <t>https://podminky.urs.cz/item/CS_URS_2024_01/998712181</t>
  </si>
  <si>
    <t>998712192</t>
  </si>
  <si>
    <t>Přesun hmot pro povlakové krytiny stanovený z hmotnosti přesunovaného materiálu vodorovná dopravní vzdálenost do 50 m Příplatek k cenám za zvětšený přesun přes vymezenou vodorovnou dopravní vzdálenost do 100 m</t>
  </si>
  <si>
    <t>1781642533</t>
  </si>
  <si>
    <t>https://podminky.urs.cz/item/CS_URS_2024_01/998712192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</si>
  <si>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</si>
  <si>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</si>
  <si>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</si>
  <si>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</si>
  <si>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-682483323</t>
  </si>
  <si>
    <t>https://podminky.urs.cz/item/CS_URS_2024_01/713121111</t>
  </si>
  <si>
    <t>1417101040</t>
  </si>
  <si>
    <t>Tepelná izolace Isover EPS Rigifloor 4000 40 mm (6 m2/bal.)</t>
  </si>
  <si>
    <t>716521457</t>
  </si>
  <si>
    <t>40,636*0,044 'Přepočtené koeficientem množství</t>
  </si>
  <si>
    <t>713121121</t>
  </si>
  <si>
    <t>Montáž tepelné izolace podlah rohožemi, pásy, deskami, dílci, bloky (izolační materiál ve specifikaci) kladenými volně dvouvrstvá</t>
  </si>
  <si>
    <t>-1734488748</t>
  </si>
  <si>
    <t>https://podminky.urs.cz/item/CS_URS_2024_01/713121121</t>
  </si>
  <si>
    <t>28372300</t>
  </si>
  <si>
    <t>deska EPS 100 pro konstrukce s běžným zatížením λ=0,037</t>
  </si>
  <si>
    <t>847998814</t>
  </si>
  <si>
    <t>40,636*0,275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</si>
  <si>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</si>
  <si>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</si>
  <si>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-1923718331</t>
  </si>
  <si>
    <t>https://podminky.urs.cz/item/CS_URS_2024_01/713191132</t>
  </si>
  <si>
    <t>28329042</t>
  </si>
  <si>
    <t>fólie PE separační či ochranná tl 0,2mm</t>
  </si>
  <si>
    <t>2053354818</t>
  </si>
  <si>
    <t>998713101</t>
  </si>
  <si>
    <t>Přesun hmot pro izolace tepelné stanovený z hmotnosti přesunovaného materiálu vodorovná dopravní vzdálenost do 50 m s užitím mechanizace v objektech výšky do 6 m</t>
  </si>
  <si>
    <t>1770674945</t>
  </si>
  <si>
    <t>https://podminky.urs.cz/item/CS_URS_2024_01/998713101</t>
  </si>
  <si>
    <t>998713181</t>
  </si>
  <si>
    <t>Přesun hmot pro izolace tepelné stanovený z hmotnosti přesunovaného materiálu Příplatek k cenám za přesun prováděný bez použití mechanizace pro jakoukoliv výšku objektu</t>
  </si>
  <si>
    <t>1212978048</t>
  </si>
  <si>
    <t>https://podminky.urs.cz/item/CS_URS_2024_01/998713181</t>
  </si>
  <si>
    <t>998713192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</si>
  <si>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</si>
  <si>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981407356</t>
  </si>
  <si>
    <t>https://podminky.urs.cz/item/CS_URS_2024_01/998713192</t>
  </si>
  <si>
    <t>725</t>
  </si>
  <si>
    <t>Zdravotechnika - zařizovací předměty</t>
  </si>
  <si>
    <t>725291706</t>
  </si>
  <si>
    <t>Doplňky zařízení koupelen a záchodů smaltované madla rovná, délky 800 mm</t>
  </si>
  <si>
    <t>1066015129</t>
  </si>
  <si>
    <t>https://podminky.urs.cz/item/CS_URS_2024_01/725291706</t>
  </si>
  <si>
    <t>725291722</t>
  </si>
  <si>
    <t>Doplňky zařízení koupelen a záchodů smaltované madla krakorcová sklopná, délky 834 mm</t>
  </si>
  <si>
    <t>-482215782</t>
  </si>
  <si>
    <t>https://podminky.urs.cz/item/CS_URS_2024_01/725291722</t>
  </si>
  <si>
    <t>998725101</t>
  </si>
  <si>
    <t>Přesun hmot pro zařizovací předměty stanovený z hmotnosti přesunovaného materiálu vodorovná dopravní vzdálenost do 50 m základní v objektech výšky do 6 m</t>
  </si>
  <si>
    <t>621721382</t>
  </si>
  <si>
    <t>https://podminky.urs.cz/item/CS_URS_2024_01/998725101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</si>
  <si>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</si>
  <si>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</si>
  <si>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-1065648135</t>
  </si>
  <si>
    <t>https://podminky.urs.cz/item/CS_URS_2024_01/998725181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</si>
  <si>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</si>
  <si>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</si>
  <si>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-1961623422</t>
  </si>
  <si>
    <t>https://podminky.urs.cz/item/CS_URS_2024_01/998725192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</si>
  <si>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</si>
  <si>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</si>
  <si>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-2038256663</t>
  </si>
  <si>
    <t>https://podminky.urs.cz/item/CS_URS_2024_01/763111437</t>
  </si>
  <si>
    <t>"W12 - dělící příčka"3,5*6,01-(0,9*2,1)+3,5*1,85-(0,9*2,1)</t>
  </si>
  <si>
    <t>763111717</t>
  </si>
  <si>
    <t>Příčka ze sádrokartonových desek ostatní konstrukce a práce na příčkách ze sádrokartonových desek základní penetrační nátěr (oboustranný)</t>
  </si>
  <si>
    <t>-1533132409</t>
  </si>
  <si>
    <t>https://podminky.urs.cz/item/CS_URS_2024_01/763111717</t>
  </si>
  <si>
    <t>Rozpad figury: Skladba_W12_m2</t>
  </si>
  <si>
    <t>763111742</t>
  </si>
  <si>
    <t>Příčka ze sádrokartonových desek ostatní konstrukce a práce na příčkách ze sádrokartonových desek montáž jedné vrstvy tepelné izolace</t>
  </si>
  <si>
    <t>-1309825622</t>
  </si>
  <si>
    <t>https://podminky.urs.cz/item/CS_URS_2024_01/763111742</t>
  </si>
  <si>
    <t>2*Skladba_W13_m2</t>
  </si>
  <si>
    <t>Rozpad figury: Skladba_W13_m2</t>
  </si>
  <si>
    <t>"W13 - Předstěna"3,5*(6,565+6,36+2,84+3,775+5,76)-(1,05*2,2+2*(1,3*1,6))</t>
  </si>
  <si>
    <t>63150964</t>
  </si>
  <si>
    <t>role akustická a tepelně izolační ze skelných vláken tl 80mm</t>
  </si>
  <si>
    <t>-1444607010</t>
  </si>
  <si>
    <t>82,08*1,02 'Přepočtené koeficientem množství</t>
  </si>
  <si>
    <t>63150968</t>
  </si>
  <si>
    <t>role akustická a tepelně izolační ze skelných vláken tl 100mm</t>
  </si>
  <si>
    <t>-756528388</t>
  </si>
  <si>
    <t>763111751</t>
  </si>
  <si>
    <t>Příčka ze sádrokartonových desek Příplatek k cenám za plochu do 6 m2 jednotlivě</t>
  </si>
  <si>
    <t>-1866393054</t>
  </si>
  <si>
    <t>https://podminky.urs.cz/item/CS_URS_2024_01/763111751</t>
  </si>
  <si>
    <t>"W12 - dělící příčka"3,5*1,85-(0,9*2,1)</t>
  </si>
  <si>
    <t>763111771</t>
  </si>
  <si>
    <t>Příčka ze sádrokartonových desek Příplatek k cenám za rovinnost speciální tmelení kvality Q3</t>
  </si>
  <si>
    <t>855771076</t>
  </si>
  <si>
    <t>https://podminky.urs.cz/item/CS_URS_2024_01/763111771</t>
  </si>
  <si>
    <t>2*Skladba_W12_m2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</si>
  <si>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</si>
  <si>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</si>
  <si>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-310091926</t>
  </si>
  <si>
    <t>https://podminky.urs.cz/item/CS_URS_2024_01/763121455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</si>
  <si>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</si>
  <si>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</si>
  <si>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459962593</t>
  </si>
  <si>
    <t>https://podminky.urs.cz/item/CS_URS_2024_01/763121590</t>
  </si>
  <si>
    <t>"W14 - Předstěna WC"1,2*1,8</t>
  </si>
  <si>
    <t>763121714</t>
  </si>
  <si>
    <t>Stěna předsazená ze sádrokartonových desek ostatní konstrukce a práce na předsazených stěnách ze sádrokartonových desek základní penetrační nátěr</t>
  </si>
  <si>
    <t>874501005</t>
  </si>
  <si>
    <t>https://podminky.urs.cz/item/CS_URS_2024_01/763121714</t>
  </si>
  <si>
    <t>Rozpad figury: Skladba_W14_m2</t>
  </si>
  <si>
    <t>763121751</t>
  </si>
  <si>
    <t>Stěna předsazená ze sádrokartonových desek Příplatek k cenám za plochu do 6 m2 jednotlivě</t>
  </si>
  <si>
    <t>-269010595</t>
  </si>
  <si>
    <t>https://podminky.urs.cz/item/CS_URS_2024_01/763121751</t>
  </si>
  <si>
    <t>763121761</t>
  </si>
  <si>
    <t>Stěna předsazená ze sádrokartonových desek Příplatek k cenám za rovinnost kvality speciální tmelení kvality Q3</t>
  </si>
  <si>
    <t>-142407033</t>
  </si>
  <si>
    <t>https://podminky.urs.cz/item/CS_URS_2024_01/763121761</t>
  </si>
  <si>
    <t>763131451</t>
  </si>
  <si>
    <t>Podhled ze sádrokartonových desek dvouvrstvá zavěšená spodní konstrukce z ocelových profilů CD, UD jednoduše opláštěná deskou impregnovanou H2, tl. 12,5 mm, bez izolace</t>
  </si>
  <si>
    <t>143569513</t>
  </si>
  <si>
    <t>https://podminky.urs.cz/item/CS_URS_2024_01/763131451</t>
  </si>
  <si>
    <t xml:space="preserve">"L3 -  1.NP - tréninkový byt - el. odměřeno"40,6359</t>
  </si>
  <si>
    <t>763131714</t>
  </si>
  <si>
    <t>Podhled ze sádrokartonových desek ostatní práce a konstrukce na podhledech ze sádrokartonových desek základní penetrační nátěr</t>
  </si>
  <si>
    <t>1485716050</t>
  </si>
  <si>
    <t>https://podminky.urs.cz/item/CS_URS_2024_01/763131714</t>
  </si>
  <si>
    <t>Rozpad figury: Skladba_L3_m2</t>
  </si>
  <si>
    <t>763131751</t>
  </si>
  <si>
    <t>Podhled ze sádrokartonových desek ostatní práce a konstrukce na podhledech ze sádrokartonových desek montáž parotěsné zábrany</t>
  </si>
  <si>
    <t>1835719428</t>
  </si>
  <si>
    <t>https://podminky.urs.cz/item/CS_URS_2024_01/763131751</t>
  </si>
  <si>
    <t>64</t>
  </si>
  <si>
    <t>28329276</t>
  </si>
  <si>
    <t>fólie PE vyztužená pro parotěsnou vrstvu (reakce na oheň - třída E) 140g/m2</t>
  </si>
  <si>
    <t>-1210778150</t>
  </si>
  <si>
    <t>40,636*1,1235 'Přepočtené koeficientem množství</t>
  </si>
  <si>
    <t>65</t>
  </si>
  <si>
    <t>763131752</t>
  </si>
  <si>
    <t>Podhled ze sádrokartonových desek ostatní práce a konstrukce na podhledech ze sádrokartonových desek montáž jedné vrstvy tepelné izolace</t>
  </si>
  <si>
    <t>817193773</t>
  </si>
  <si>
    <t>https://podminky.urs.cz/item/CS_URS_2024_01/763131752</t>
  </si>
  <si>
    <t>Skladba_L3_m2*2</t>
  </si>
  <si>
    <t>66</t>
  </si>
  <si>
    <t>63152102</t>
  </si>
  <si>
    <t>pás tepelně izolační univerzální λ=0,032-0,033 tl 140mm</t>
  </si>
  <si>
    <t>-1656255407</t>
  </si>
  <si>
    <t>Poznámka k položce:_x000d_
max. objem. hmotnosti 15 kg/m3</t>
  </si>
  <si>
    <t>40,636*1,02 'Přepočtené koeficientem množství</t>
  </si>
  <si>
    <t>67</t>
  </si>
  <si>
    <t>63152104</t>
  </si>
  <si>
    <t>pás tepelně izolační univerzální λ=0,032-0,033 tl 160mm</t>
  </si>
  <si>
    <t>-1167819913</t>
  </si>
  <si>
    <t>68</t>
  </si>
  <si>
    <t>763131771</t>
  </si>
  <si>
    <t>Podhled ze sádrokartonových desek Příplatek k cenám za rovinnost kvality speciální tmelení kvality Q3</t>
  </si>
  <si>
    <t>1973257422</t>
  </si>
  <si>
    <t>https://podminky.urs.cz/item/CS_URS_2024_01/763131771</t>
  </si>
  <si>
    <t>69</t>
  </si>
  <si>
    <t>763181411</t>
  </si>
  <si>
    <t>Výplně otvorů konstrukcí ze sádrokartonových desek ztužující výplň otvoru pro dveře s CW a UW profilem, výšky příčky do 2,60 m</t>
  </si>
  <si>
    <t>391988517</t>
  </si>
  <si>
    <t>https://podminky.urs.cz/item/CS_URS_2024_01/763181411</t>
  </si>
  <si>
    <t>"D02-L"1</t>
  </si>
  <si>
    <t>"D03-P"1</t>
  </si>
  <si>
    <t>70</t>
  </si>
  <si>
    <t>763182313</t>
  </si>
  <si>
    <t>Výplně otvorů konstrukcí ze sádrokartonových desek ostění oken z desek hloubky do 0,3 m</t>
  </si>
  <si>
    <t>1002813080</t>
  </si>
  <si>
    <t>https://podminky.urs.cz/item/CS_URS_2024_01/763182313</t>
  </si>
  <si>
    <t>71</t>
  </si>
  <si>
    <t>763431011</t>
  </si>
  <si>
    <t>Montáž podhledu minerálního včetně zavěšeného roštu polozapuštěného s panely vyjímatelnými, velikosti panelů do 0,36 m2</t>
  </si>
  <si>
    <t>-634025728</t>
  </si>
  <si>
    <t>https://podminky.urs.cz/item/CS_URS_2024_01/763431011</t>
  </si>
  <si>
    <t>"L2 - PODHLED AKUSTICKÝ STANDARDNÍ"m2_133</t>
  </si>
  <si>
    <t>72</t>
  </si>
  <si>
    <t>63126345</t>
  </si>
  <si>
    <t>panel akustický povrch porézní skelná tkanina hrana nezatřená polozapuštěná αw=1,00 polozapuštěný rastr š 24mm bílý tl 15mm</t>
  </si>
  <si>
    <t>1728419473</t>
  </si>
  <si>
    <t xml:space="preserve">Poznámka k položce:_x000d_
ref.  Ecophon Gedina A_x000d_
rastr 600 × 600 mm, třída reakce na oheň A2‐s1,d0, max. hmotnost 5 kg/m2, tloušťka desek 15 mm</t>
  </si>
  <si>
    <t>24,11*1,05 'Přepočtené koeficientem množství</t>
  </si>
  <si>
    <t>73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</si>
  <si>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</si>
  <si>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</si>
  <si>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-1397221184</t>
  </si>
  <si>
    <t>https://podminky.urs.cz/item/CS_URS_2024_01/998763301</t>
  </si>
  <si>
    <t>74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</si>
  <si>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</si>
  <si>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</si>
  <si>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1235352576</t>
  </si>
  <si>
    <t>https://podminky.urs.cz/item/CS_URS_2024_01/998763381</t>
  </si>
  <si>
    <t>75</t>
  </si>
  <si>
    <t>998763391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</si>
  <si>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100 m</t>
  </si>
  <si>
    <t>-1393381275</t>
  </si>
  <si>
    <t>https://podminky.urs.cz/item/CS_URS_2024_01/998763391</t>
  </si>
  <si>
    <t>76</t>
  </si>
  <si>
    <t>764011405</t>
  </si>
  <si>
    <t>Podkladní plech z pozinkovaného plechu tloušťky 0,55 mm rš 400 mm</t>
  </si>
  <si>
    <t>237079160</t>
  </si>
  <si>
    <t>https://podminky.urs.cz/item/CS_URS_2024_01/764011405</t>
  </si>
  <si>
    <t>"K7"20</t>
  </si>
  <si>
    <t>77</t>
  </si>
  <si>
    <t>764011422</t>
  </si>
  <si>
    <t>Dilatační lišta z pozinkovaného plechu připojovací, včetně tmelení rš 120 mm</t>
  </si>
  <si>
    <t>-1823197972</t>
  </si>
  <si>
    <t>https://podminky.urs.cz/item/CS_URS_2024_01/764011422</t>
  </si>
  <si>
    <t>"K8"5,2</t>
  </si>
  <si>
    <t>78</t>
  </si>
  <si>
    <t>764212433</t>
  </si>
  <si>
    <t>Oplechování střešních prvků z pozinkovaného plechu okapu okapovým plechem střechy rovné rš 250 mm</t>
  </si>
  <si>
    <t>1546078688</t>
  </si>
  <si>
    <t>https://podminky.urs.cz/item/CS_URS_2024_01/764212433</t>
  </si>
  <si>
    <t>"K9"14</t>
  </si>
  <si>
    <t>79</t>
  </si>
  <si>
    <t>764214405</t>
  </si>
  <si>
    <t>Oplechování horních ploch zdí a nadezdívek (atik) z pozinkovaného plechu mechanicky kotvené rš 400 mm</t>
  </si>
  <si>
    <t>-2034920397</t>
  </si>
  <si>
    <t>https://podminky.urs.cz/item/CS_URS_2024_01/764214405</t>
  </si>
  <si>
    <t>"K04"3</t>
  </si>
  <si>
    <t>80</t>
  </si>
  <si>
    <t>764214406</t>
  </si>
  <si>
    <t>Oplechování horních ploch zdí a nadezdívek (atik) z pozinkovaného plechu mechanicky kotvené rš 500 mm</t>
  </si>
  <si>
    <t>357619248</t>
  </si>
  <si>
    <t>https://podminky.urs.cz/item/CS_URS_2024_01/764214406</t>
  </si>
  <si>
    <t>81</t>
  </si>
  <si>
    <t>764214411</t>
  </si>
  <si>
    <t>Oplechování horních ploch zdí a nadezdívek (atik) z pozinkovaného plechu mechanicky kotvené přes rš 800 mm</t>
  </si>
  <si>
    <t>1278765413</t>
  </si>
  <si>
    <t>https://podminky.urs.cz/item/CS_URS_2024_01/764214411</t>
  </si>
  <si>
    <t>"K05"0,9*2,5</t>
  </si>
  <si>
    <t>"K06"0,9*2</t>
  </si>
  <si>
    <t>82</t>
  </si>
  <si>
    <t>764226443</t>
  </si>
  <si>
    <t>Oplechování parapetů z hliníkového plechu rovných celoplošně lepené, bez rohů rš 250 mm</t>
  </si>
  <si>
    <t>-523598805</t>
  </si>
  <si>
    <t>https://podminky.urs.cz/item/CS_URS_2024_01/764226443</t>
  </si>
  <si>
    <t>"K01"2*1,3</t>
  </si>
  <si>
    <t>83</t>
  </si>
  <si>
    <t>764511602</t>
  </si>
  <si>
    <t>Žlab podokapní z pozinkovaného plechu s povrchovou úpravou včetně háků a čel půlkruhový rš 330 mm</t>
  </si>
  <si>
    <t>999711740</t>
  </si>
  <si>
    <t>https://podminky.urs.cz/item/CS_URS_2024_01/764511602</t>
  </si>
  <si>
    <t>"K10"14</t>
  </si>
  <si>
    <t>84</t>
  </si>
  <si>
    <t>764511642</t>
  </si>
  <si>
    <t>Žlab podokapní z pozinkovaného plechu s povrchovou úpravou včetně háků a čel kotlík oválný (trychtýřový), rš žlabu/průměr svodu 330/100 mm</t>
  </si>
  <si>
    <t>1495704758</t>
  </si>
  <si>
    <t>https://podminky.urs.cz/item/CS_URS_2024_01/764511642</t>
  </si>
  <si>
    <t>85</t>
  </si>
  <si>
    <t>764518622</t>
  </si>
  <si>
    <t>Svod z pozinkovaného plechu s upraveným povrchem včetně objímek, kolen a odskoků kruhový, průměru 100 mm</t>
  </si>
  <si>
    <t>1012839477</t>
  </si>
  <si>
    <t>https://podminky.urs.cz/item/CS_URS_2024_01/764518622</t>
  </si>
  <si>
    <t>"K11"2</t>
  </si>
  <si>
    <t>86</t>
  </si>
  <si>
    <t>998764101</t>
  </si>
  <si>
    <t>Přesun hmot pro konstrukce klempířské stanovený z hmotnosti přesunovaného materiálu vodorovná dopravní vzdálenost do 50 m základní v objektech výšky do 6 m</t>
  </si>
  <si>
    <t>-1451344207</t>
  </si>
  <si>
    <t>https://podminky.urs.cz/item/CS_URS_2024_01/998764101</t>
  </si>
  <si>
    <t>87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</si>
  <si>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</si>
  <si>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</si>
  <si>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1479817414</t>
  </si>
  <si>
    <t>https://podminky.urs.cz/item/CS_URS_2024_01/998764181</t>
  </si>
  <si>
    <t>88</t>
  </si>
  <si>
    <t>998764192</t>
  </si>
  <si>
    <t>Přesun hmot pro konstrukce klempířské stanovený z hmotnosti přesunovaného materiálu vodorovná dopravní vzdálenost do 50 m Příplatek k cenám za zvětšený přesun přes vymezenou vodorovnou dopravní vzdálenost do 100 m</t>
  </si>
  <si>
    <t>294015609</t>
  </si>
  <si>
    <t>https://podminky.urs.cz/item/CS_URS_2024_01/998764192</t>
  </si>
  <si>
    <t>89</t>
  </si>
  <si>
    <t>766622132</t>
  </si>
  <si>
    <t>Montáž oken plastových včetně montáže rámu plochy přes 1 m2 otevíravých do zdiva, výšky přes 1,5 do 2,5 m</t>
  </si>
  <si>
    <t>-1143466405</t>
  </si>
  <si>
    <t>https://podminky.urs.cz/item/CS_URS_2024_01/766622132</t>
  </si>
  <si>
    <t>Poznámka k položce:_x000d_
Osazení oken bude provedeno podle ČSN 74 6077._x000d_
Součástí dodávky je veškerý související kotvící materiál, pomocné konstrukce, napojení na stavební konstrukci - Apu lišty, dotěsnění, parozábrany, hydroizolační fólie, těsnící provazce, dotmelení souvisejících spár</t>
  </si>
  <si>
    <t>"O01"2*(1,3*1,6)</t>
  </si>
  <si>
    <t>90</t>
  </si>
  <si>
    <t>61140054</t>
  </si>
  <si>
    <t>okno plastové otevíravé/sklopné trojsklo přes plochu 1m2 v 1,5-2,5m</t>
  </si>
  <si>
    <t>-662278164</t>
  </si>
  <si>
    <t>Poznámka k položce:_x000d_
Dodržení ČSN 73 0540-2 a ČSN 73 0532._x000d_
Tepelně izolační vlastnosti: max UW = 1,20 W/m2K_x000d_
Třída zvukové izolace: TZI = 2_x000d_
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prvky,_x000d_
čtyřpolohová klika s mikroventilací, barva bílá, pojistka proti svěšení křídla.</t>
  </si>
  <si>
    <t>91</t>
  </si>
  <si>
    <t>766660172</t>
  </si>
  <si>
    <t>Montáž dveřních křídel dřevěných nebo plastových otevíravých do obložkové zárubně povrchově upravených jednokřídlových, šířky přes 800 mm</t>
  </si>
  <si>
    <t>-235693274</t>
  </si>
  <si>
    <t>https://podminky.urs.cz/item/CS_URS_2024_01/766660172</t>
  </si>
  <si>
    <t>"D2-L"1</t>
  </si>
  <si>
    <t>"D3-P"1</t>
  </si>
  <si>
    <t>92</t>
  </si>
  <si>
    <t>61162087</t>
  </si>
  <si>
    <t>dveře jednokřídlé dřevotřískové povrch laminátový plné 900x1970-2100mm</t>
  </si>
  <si>
    <t>939353953</t>
  </si>
  <si>
    <t>Poznámka k položce:_x000d_
Plné hladké, rám z masivu, výplň_x000d_
plná DTD, povrch HPL</t>
  </si>
  <si>
    <t>93</t>
  </si>
  <si>
    <t>766660411</t>
  </si>
  <si>
    <t>Montáž vchodových dveří včetně rámu do zdiva jednokřídlových bez nadsvětlíku</t>
  </si>
  <si>
    <t>1939652200</t>
  </si>
  <si>
    <t>https://podminky.urs.cz/item/CS_URS_2024_01/766660411</t>
  </si>
  <si>
    <t>"D01-P"1</t>
  </si>
  <si>
    <t>94</t>
  </si>
  <si>
    <t>61140502</t>
  </si>
  <si>
    <t>dveře jednokřídlé plastové bílé prosklené max rozměru otvoru 2,42m2</t>
  </si>
  <si>
    <t>1232029390</t>
  </si>
  <si>
    <t>Poznámka k položce:_x000d_
D1.1-19_x000d_
Celoprosklené v plastovém_x000d_
rámu, zasklení bezepčnostní_x000d_
dvojsklo čiré, provedení dle Vyhl._x000d_
398/2009Sb., P3</t>
  </si>
  <si>
    <t>"D01-P"1,05*2,2</t>
  </si>
  <si>
    <t>95</t>
  </si>
  <si>
    <t>766660729</t>
  </si>
  <si>
    <t>Montáž dveřních doplňků dveřního kování interiérového štítku s klikou</t>
  </si>
  <si>
    <t>1996959648</t>
  </si>
  <si>
    <t>https://podminky.urs.cz/item/CS_URS_2024_01/766660729</t>
  </si>
  <si>
    <t>96</t>
  </si>
  <si>
    <t>54914123</t>
  </si>
  <si>
    <t>kování rozetové klika/klika</t>
  </si>
  <si>
    <t>1373464155</t>
  </si>
  <si>
    <t>97</t>
  </si>
  <si>
    <t>766660730</t>
  </si>
  <si>
    <t>Montáž dveřních doplňků dveřního kování interiérového WC kliky se zámkem</t>
  </si>
  <si>
    <t>1209707334</t>
  </si>
  <si>
    <t>https://podminky.urs.cz/item/CS_URS_2024_01/766660730</t>
  </si>
  <si>
    <t>98</t>
  </si>
  <si>
    <t>54914128</t>
  </si>
  <si>
    <t>kování rozetové spodní pro WC</t>
  </si>
  <si>
    <t>-1786590607</t>
  </si>
  <si>
    <t>99</t>
  </si>
  <si>
    <t>766660731</t>
  </si>
  <si>
    <t>Montáž dveřních doplňků dveřního kování bezpečnostního zámku</t>
  </si>
  <si>
    <t>-1308452514</t>
  </si>
  <si>
    <t>https://podminky.urs.cz/item/CS_URS_2024_01/766660731</t>
  </si>
  <si>
    <t>100</t>
  </si>
  <si>
    <t>54926000</t>
  </si>
  <si>
    <t>zámek zadlabací hluboký s panikovou funkcí rozteč 72x55mm</t>
  </si>
  <si>
    <t>529183334</t>
  </si>
  <si>
    <t>101</t>
  </si>
  <si>
    <t>766660734</t>
  </si>
  <si>
    <t>Montáž dveřních doplňků dveřního kování bezpečnostního panikového kování</t>
  </si>
  <si>
    <t>2015873717</t>
  </si>
  <si>
    <t>https://podminky.urs.cz/item/CS_URS_2024_01/766660734</t>
  </si>
  <si>
    <t>102</t>
  </si>
  <si>
    <t>54914136</t>
  </si>
  <si>
    <t>kování panikové madlo/klika</t>
  </si>
  <si>
    <t>2084208102</t>
  </si>
  <si>
    <t>103</t>
  </si>
  <si>
    <t>766682111</t>
  </si>
  <si>
    <t>Montáž zárubní dřevěných nebo plastových obložkových, pro dveře jednokřídlové, tloušťky stěny do 170 mm</t>
  </si>
  <si>
    <t>-1053325964</t>
  </si>
  <si>
    <t>https://podminky.urs.cz/item/CS_URS_2024_01/766682111</t>
  </si>
  <si>
    <t>104</t>
  </si>
  <si>
    <t>61182307</t>
  </si>
  <si>
    <t>zárubeň jednokřídlá obložková s laminátovým povrchem tl stěny 60-150mm rozměru 600-1100/1970, 2100mm</t>
  </si>
  <si>
    <t>-1626862726</t>
  </si>
  <si>
    <t>Poznámka k položce:_x000d_
Obložková falcová, CPL, do sdk_x000d_
příčky tl. 150</t>
  </si>
  <si>
    <t>105</t>
  </si>
  <si>
    <t>76681-R</t>
  </si>
  <si>
    <t>Montáž Kuchyňské linky</t>
  </si>
  <si>
    <t>kpl</t>
  </si>
  <si>
    <t>-1868402714</t>
  </si>
  <si>
    <t>"N3.1"1</t>
  </si>
  <si>
    <t>106</t>
  </si>
  <si>
    <t>766-N3.1</t>
  </si>
  <si>
    <t>Kuchyňská Linka</t>
  </si>
  <si>
    <t>-988738913</t>
  </si>
  <si>
    <t>Poznámka k položce:_x000d_
Viz. - Ostatní prvky - D1.1-24_x000d__x000d_
Přesný popis N3.1</t>
  </si>
  <si>
    <t>107</t>
  </si>
  <si>
    <t>998766101</t>
  </si>
  <si>
    <t>Přesun hmot pro konstrukce truhlářské stanovený z hmotnosti přesunovaného materiálu vodorovná dopravní vzdálenost do 50 m základní v objektech výšky do 6 m</t>
  </si>
  <si>
    <t>941928047</t>
  </si>
  <si>
    <t>https://podminky.urs.cz/item/CS_URS_2024_01/998766101</t>
  </si>
  <si>
    <t>108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</si>
  <si>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</si>
  <si>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</si>
  <si>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811768628</t>
  </si>
  <si>
    <t>https://podminky.urs.cz/item/CS_URS_2024_01/998766181</t>
  </si>
  <si>
    <t>109</t>
  </si>
  <si>
    <t>998766192</t>
  </si>
  <si>
    <t>Přesun hmot pro konstrukce truhlářské stanovený z hmotnosti přesunovaného materiálu vodorovná dopravní vzdálenost do 50 m Příplatek k cenám za zvětšený přesun přes vymezenou vodorovnou dopravní vzdálenost do 100 m</t>
  </si>
  <si>
    <t>1796743727</t>
  </si>
  <si>
    <t>https://podminky.urs.cz/item/CS_URS_2024_01/998766192</t>
  </si>
  <si>
    <t>771</t>
  </si>
  <si>
    <t>Podlahy z dlaždic</t>
  </si>
  <si>
    <t>110</t>
  </si>
  <si>
    <t>771111011</t>
  </si>
  <si>
    <t>Příprava podkladu před provedením dlažby vysátí podlah</t>
  </si>
  <si>
    <t>-818834616</t>
  </si>
  <si>
    <t>https://podminky.urs.cz/item/CS_URS_2024_01/771111011</t>
  </si>
  <si>
    <t>111</t>
  </si>
  <si>
    <t>771121011</t>
  </si>
  <si>
    <t>Příprava podkladu před provedením dlažby nátěr penetrační na podlahu</t>
  </si>
  <si>
    <t>-1287443746</t>
  </si>
  <si>
    <t>https://podminky.urs.cz/item/CS_URS_2024_01/771121011</t>
  </si>
  <si>
    <t>Rozpad figury: m2_771</t>
  </si>
  <si>
    <t>112</t>
  </si>
  <si>
    <t>771474112</t>
  </si>
  <si>
    <t>Montáž soklů z dlaždic keramických lepených cementovým flexibilním lepidlem rovných, výšky přes 65 do 90 mm</t>
  </si>
  <si>
    <t>1777295823</t>
  </si>
  <si>
    <t>https://podminky.urs.cz/item/CS_URS_2024_01/771474112</t>
  </si>
  <si>
    <t>"132"2*1,8+2*3,465-(3*0,9)</t>
  </si>
  <si>
    <t>113</t>
  </si>
  <si>
    <t>59761133</t>
  </si>
  <si>
    <t>dlažba keramická slinutá nemrazuvzdorná povrch hladký/matný tl do 10mm přes 22 do 25ks/m2</t>
  </si>
  <si>
    <t>1284592449</t>
  </si>
  <si>
    <t>7,83*0,088 'Přepočtené koeficientem množství</t>
  </si>
  <si>
    <t>114</t>
  </si>
  <si>
    <t>771574419</t>
  </si>
  <si>
    <t>Montáž podlah z dlaždic keramických lepených cementovým flexibilním lepidlem hladkých, tloušťky do 10 mm přes 22 do 25 ks/m2</t>
  </si>
  <si>
    <t>-803490350</t>
  </si>
  <si>
    <t>https://podminky.urs.cz/item/CS_URS_2024_01/771574419</t>
  </si>
  <si>
    <t>115</t>
  </si>
  <si>
    <t>-147935526</t>
  </si>
  <si>
    <t>Poznámka k položce:_x000d_
 keramická glazovaná dlažba 20x20 (ref. Rako color two)</t>
  </si>
  <si>
    <t>10,11*1,1 'Přepočtené koeficientem množství</t>
  </si>
  <si>
    <t>116</t>
  </si>
  <si>
    <t>771577211</t>
  </si>
  <si>
    <t>Montáž podlah z dlaždic keramických lepených cementovým flexibilním lepidlem Příplatek k cenám za plochu do 5 m2 jednotlivě</t>
  </si>
  <si>
    <t>-1712470573</t>
  </si>
  <si>
    <t>https://podminky.urs.cz/item/CS_URS_2024_01/771577211</t>
  </si>
  <si>
    <t>117</t>
  </si>
  <si>
    <t>771591112</t>
  </si>
  <si>
    <t>Izolace podlahy pod dlažbu nátěrem nebo stěrkou ve dvou vrstvách</t>
  </si>
  <si>
    <t>-1259192042</t>
  </si>
  <si>
    <t>https://podminky.urs.cz/item/CS_URS_2024_01/771591112</t>
  </si>
  <si>
    <t>118</t>
  </si>
  <si>
    <t>771591115</t>
  </si>
  <si>
    <t>Podlahy - dokončovací práce spárování silikonem</t>
  </si>
  <si>
    <t>-2089780329</t>
  </si>
  <si>
    <t>https://podminky.urs.cz/item/CS_URS_2024_01/771591115</t>
  </si>
  <si>
    <t>Sokl/podlaha</t>
  </si>
  <si>
    <t>"134"(2*1,8+2*2,345)-(0,9)</t>
  </si>
  <si>
    <t>119</t>
  </si>
  <si>
    <t>771591184</t>
  </si>
  <si>
    <t>Podlahy - dokončovací práce pracnější řezání dlaždic keramických rovné</t>
  </si>
  <si>
    <t>690437836</t>
  </si>
  <si>
    <t>https://podminky.urs.cz/item/CS_URS_2024_01/771591184</t>
  </si>
  <si>
    <t>120</t>
  </si>
  <si>
    <t>771591241</t>
  </si>
  <si>
    <t>Izolace podlahy pod dlažbu těsnícími izolačními pásy vnitřní kout</t>
  </si>
  <si>
    <t>-910138386</t>
  </si>
  <si>
    <t>https://podminky.urs.cz/item/CS_URS_2024_01/771591241</t>
  </si>
  <si>
    <t>"134"4</t>
  </si>
  <si>
    <t>121</t>
  </si>
  <si>
    <t>771591264</t>
  </si>
  <si>
    <t>Izolace podlahy pod dlažbu těsnícími izolačními pásy mezi podlahou a stěnu</t>
  </si>
  <si>
    <t>-1344693226</t>
  </si>
  <si>
    <t>https://podminky.urs.cz/item/CS_URS_2024_01/771591264</t>
  </si>
  <si>
    <t>"134"2*1,8+2*2,15-0,9</t>
  </si>
  <si>
    <t>122</t>
  </si>
  <si>
    <t>771592011</t>
  </si>
  <si>
    <t>Čištění vnitřních ploch po položení dlažby podlah nebo schodišť chemickými prostředky</t>
  </si>
  <si>
    <t>-1766328533</t>
  </si>
  <si>
    <t>https://podminky.urs.cz/item/CS_URS_2024_01/771592011</t>
  </si>
  <si>
    <t>123</t>
  </si>
  <si>
    <t>998771101</t>
  </si>
  <si>
    <t>Přesun hmot pro podlahy z dlaždic stanovený z hmotnosti přesunovaného materiálu vodorovná dopravní vzdálenost do 50 m základní v objektech výšky do 6 m</t>
  </si>
  <si>
    <t>1565583223</t>
  </si>
  <si>
    <t>https://podminky.urs.cz/item/CS_URS_2024_01/998771101</t>
  </si>
  <si>
    <t>124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</si>
  <si>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</si>
  <si>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</si>
  <si>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-1639754149</t>
  </si>
  <si>
    <t>https://podminky.urs.cz/item/CS_URS_2024_01/998771181</t>
  </si>
  <si>
    <t>125</t>
  </si>
  <si>
    <t>998771192</t>
  </si>
  <si>
    <t>Přesun hmot pro podlahy z dlaždic stanovený z hmotnosti přesunovaného materiálu vodorovná dopravní vzdálenost do 50 m Příplatek k cenám za zvětšený přesun přes vymezenou vodorovnou dopravní vzdálenost do 100 m</t>
  </si>
  <si>
    <t>1818293777</t>
  </si>
  <si>
    <t>https://podminky.urs.cz/item/CS_URS_2024_01/998771192</t>
  </si>
  <si>
    <t>126</t>
  </si>
  <si>
    <t>776111112</t>
  </si>
  <si>
    <t>Příprava podkladu povlakových podlah a stěn broušení podlah nového podkladu betonového</t>
  </si>
  <si>
    <t>1222869205</t>
  </si>
  <si>
    <t>https://podminky.urs.cz/item/CS_URS_2024_01/776111112</t>
  </si>
  <si>
    <t>127</t>
  </si>
  <si>
    <t>776111311</t>
  </si>
  <si>
    <t>Příprava podkladu povlakových podlah a stěn vysátí podlah</t>
  </si>
  <si>
    <t>-1846716450</t>
  </si>
  <si>
    <t>https://podminky.urs.cz/item/CS_URS_2024_01/776111311</t>
  </si>
  <si>
    <t>128</t>
  </si>
  <si>
    <t>776121112</t>
  </si>
  <si>
    <t>Příprava podkladu povlakových podlah a stěn penetrace vodou ředitelná podlah</t>
  </si>
  <si>
    <t>-1497088885</t>
  </si>
  <si>
    <t>https://podminky.urs.cz/item/CS_URS_2024_01/776121112</t>
  </si>
  <si>
    <t>129</t>
  </si>
  <si>
    <t>776141111</t>
  </si>
  <si>
    <t>Příprava podkladu povlakových podlah a stěn vyrovnání samonivelační stěrkou podlah min.pevnosti 20 MPa, tloušťky do 3 mm</t>
  </si>
  <si>
    <t>588971053</t>
  </si>
  <si>
    <t>https://podminky.urs.cz/item/CS_URS_2024_01/776141111</t>
  </si>
  <si>
    <t>130</t>
  </si>
  <si>
    <t>776251111</t>
  </si>
  <si>
    <t>Montáž podlahovin z přírodního linolea (marmolea) lepením standardním lepidlem z pásů standardních</t>
  </si>
  <si>
    <t>-1974766465</t>
  </si>
  <si>
    <t>https://podminky.urs.cz/item/CS_URS_2024_01/776251111</t>
  </si>
  <si>
    <t>131</t>
  </si>
  <si>
    <t>28411069</t>
  </si>
  <si>
    <t>linoleum přírodní ze 100% dřevité moučky tl 2,5mm, zátěž 34/43, R9, hořlavost Cfl S1</t>
  </si>
  <si>
    <t>624741218</t>
  </si>
  <si>
    <t>24,11*1,1 'Přepočtené koeficientem množství</t>
  </si>
  <si>
    <t>132</t>
  </si>
  <si>
    <t>776411111</t>
  </si>
  <si>
    <t>Montáž soklíků lepením obvodových, výšky do 80 mm</t>
  </si>
  <si>
    <t>-1051636445</t>
  </si>
  <si>
    <t>https://podminky.urs.cz/item/CS_URS_2024_01/776411111</t>
  </si>
  <si>
    <t>"133"4,125+5,96+0,67+3,58+5,39</t>
  </si>
  <si>
    <t>133</t>
  </si>
  <si>
    <t>28411009</t>
  </si>
  <si>
    <t>lišta soklová PVC 18x80mm</t>
  </si>
  <si>
    <t>1152796225</t>
  </si>
  <si>
    <t>19,725*1,02 'Přepočtené koeficientem množství</t>
  </si>
  <si>
    <t>134</t>
  </si>
  <si>
    <t>776991121</t>
  </si>
  <si>
    <t>Ostatní práce údržba nových podlahovin po pokládce čištění základní</t>
  </si>
  <si>
    <t>1210733481</t>
  </si>
  <si>
    <t>https://podminky.urs.cz/item/CS_URS_2024_01/776991121</t>
  </si>
  <si>
    <t>135</t>
  </si>
  <si>
    <t>998776101</t>
  </si>
  <si>
    <t>Přesun hmot pro podlahy povlakové stanovený z hmotnosti přesunovaného materiálu vodorovná dopravní vzdálenost do 50 m základní v objektech výšky do 6 m</t>
  </si>
  <si>
    <t>1155775055</t>
  </si>
  <si>
    <t>https://podminky.urs.cz/item/CS_URS_2024_01/998776101</t>
  </si>
  <si>
    <t>136</t>
  </si>
  <si>
    <t>998776181</t>
  </si>
  <si>
    <t>Přesun hmot pro podlahy povlakové stanovený z hmotnosti přesunovaného materiálu Příplatek k cenám za přesun prováděný bez použití mechanizace pro jakoukoliv výšku objektu</t>
  </si>
  <si>
    <t>1862118914</t>
  </si>
  <si>
    <t>https://podminky.urs.cz/item/CS_URS_2024_01/998776181</t>
  </si>
  <si>
    <t>137</t>
  </si>
  <si>
    <t>998776192</t>
  </si>
  <si>
    <t>Přesun hmot pro podlahy povlakové stanovený z hmotnosti přesunovaného materiálu vodorovná dopravní vzdálenost do 50 m Příplatek k cenám za zvětšený přesun přes vymezenou vodorovnou dopravní vzdálenost do 100 m</t>
  </si>
  <si>
    <t>-1755226113</t>
  </si>
  <si>
    <t>https://podminky.urs.cz/item/CS_URS_2024_01/998776192</t>
  </si>
  <si>
    <t>138</t>
  </si>
  <si>
    <t>781111011</t>
  </si>
  <si>
    <t>Příprava podkladu před provedením obkladu oprášení (ometení) stěny</t>
  </si>
  <si>
    <t>-1392279095</t>
  </si>
  <si>
    <t>https://podminky.urs.cz/item/CS_URS_2024_01/781111011</t>
  </si>
  <si>
    <t>Obklad_m_par*0,2</t>
  </si>
  <si>
    <t>Rozpad figury: Obklad_m2_1</t>
  </si>
  <si>
    <t>"134"1,8*(2*1,8+2*2,345)-(0,9*1,8)</t>
  </si>
  <si>
    <t>"133"0,6*(2*0,6+4,215)</t>
  </si>
  <si>
    <t>Rozpad figury: Obklad_m2_2</t>
  </si>
  <si>
    <t>"134"0,1*(2*1,8+2*2,345)-(0,9*0,1)</t>
  </si>
  <si>
    <t>Rozpad figury: Obklad_m_par</t>
  </si>
  <si>
    <t>"134"1,8</t>
  </si>
  <si>
    <t>"O01"2*1,3</t>
  </si>
  <si>
    <t>139</t>
  </si>
  <si>
    <t>781121011</t>
  </si>
  <si>
    <t>Příprava podkladu před provedením obkladu nátěr penetrační na stěnu</t>
  </si>
  <si>
    <t>1331989694</t>
  </si>
  <si>
    <t>https://podminky.urs.cz/item/CS_URS_2024_01/781121011</t>
  </si>
  <si>
    <t>140</t>
  </si>
  <si>
    <t>781474115</t>
  </si>
  <si>
    <t>Montáž keramických obkladů stěn lepených cementovým flexibilním lepidlem hladkých přes 22 do 25 ks/m2</t>
  </si>
  <si>
    <t>1219916526</t>
  </si>
  <si>
    <t>https://podminky.urs.cz/item/CS_URS_2024_01/781474115</t>
  </si>
  <si>
    <t>141</t>
  </si>
  <si>
    <t>59761039</t>
  </si>
  <si>
    <t>obklad keramický hladký přes 22 do 25ks/m2</t>
  </si>
  <si>
    <t>-696087070</t>
  </si>
  <si>
    <t>16,551*1,1 'Přepočtené koeficientem množství</t>
  </si>
  <si>
    <t>142</t>
  </si>
  <si>
    <t>781474120</t>
  </si>
  <si>
    <t>Montáž keramických obkladů stěn lepených cementovým flexibilním lepidlem hladkých přes 85 do 100 ks/m2</t>
  </si>
  <si>
    <t>1422652456</t>
  </si>
  <si>
    <t>https://podminky.urs.cz/item/CS_URS_2024_01/781474120</t>
  </si>
  <si>
    <t>143</t>
  </si>
  <si>
    <t>59761627</t>
  </si>
  <si>
    <t>obklad keramický hladký přes 85 do 100ks/m2</t>
  </si>
  <si>
    <t>137906981</t>
  </si>
  <si>
    <t>0,739*1,1 'Přepočtené koeficientem množství</t>
  </si>
  <si>
    <t>144</t>
  </si>
  <si>
    <t>781477111</t>
  </si>
  <si>
    <t>Montáž obkladů vnitřních stěn z dlaždic keramických Příplatek k cenám za plochu do 10 m2 jednotlivě</t>
  </si>
  <si>
    <t>354698333</t>
  </si>
  <si>
    <t>https://podminky.urs.cz/item/CS_URS_2024_01/781477111</t>
  </si>
  <si>
    <t>145</t>
  </si>
  <si>
    <t>781492251</t>
  </si>
  <si>
    <t>Obklad - dokončující práce montáž profilu lepeného flexibilním cementovým lepidlem ukončovacího</t>
  </si>
  <si>
    <t>-1979378688</t>
  </si>
  <si>
    <t>https://podminky.urs.cz/item/CS_URS_2024_01/781492251</t>
  </si>
  <si>
    <t>"134"(2*1,8+2*2,345)+1,8</t>
  </si>
  <si>
    <t>"133"2*0,6</t>
  </si>
  <si>
    <t>146</t>
  </si>
  <si>
    <t>19416007</t>
  </si>
  <si>
    <t>lišta ukončovací z eloxovaného hliníku 8mm</t>
  </si>
  <si>
    <t>-20012494</t>
  </si>
  <si>
    <t>11,29*1,05 'Přepočtené koeficientem množství</t>
  </si>
  <si>
    <t>147</t>
  </si>
  <si>
    <t>781495115</t>
  </si>
  <si>
    <t>Obklad - dokončující práce ostatní práce spárování silikonem</t>
  </si>
  <si>
    <t>1331147212</t>
  </si>
  <si>
    <t>https://podminky.urs.cz/item/CS_URS_2024_01/781495115</t>
  </si>
  <si>
    <t>"Vnitřní kouty"4*1,9</t>
  </si>
  <si>
    <t>148</t>
  </si>
  <si>
    <t>781495141</t>
  </si>
  <si>
    <t>Obklad - dokončující práce průnik obkladem kruhový, bez izolace do DN 30</t>
  </si>
  <si>
    <t>-2101225695</t>
  </si>
  <si>
    <t>https://podminky.urs.cz/item/CS_URS_2024_01/781495141</t>
  </si>
  <si>
    <t>"ZTI"3</t>
  </si>
  <si>
    <t>149</t>
  </si>
  <si>
    <t>781495142</t>
  </si>
  <si>
    <t>Obklad - dokončující práce průnik obkladem kruhový, bez izolace přes DN 30 do DN 90</t>
  </si>
  <si>
    <t>-1899410927</t>
  </si>
  <si>
    <t>https://podminky.urs.cz/item/CS_URS_2024_01/781495142</t>
  </si>
  <si>
    <t>"ZTI"1</t>
  </si>
  <si>
    <t>150</t>
  </si>
  <si>
    <t>781495143</t>
  </si>
  <si>
    <t>Obklad - dokončující práce průnik obkladem kruhový, bez izolace přes DN 90</t>
  </si>
  <si>
    <t>-1539588088</t>
  </si>
  <si>
    <t>https://podminky.urs.cz/item/CS_URS_2024_01/781495143</t>
  </si>
  <si>
    <t>"EI"2</t>
  </si>
  <si>
    <t>151</t>
  </si>
  <si>
    <t>781495211</t>
  </si>
  <si>
    <t>Čištění vnitřních ploch po provedení obkladu stěn chemickými prostředky</t>
  </si>
  <si>
    <t>-2066695395</t>
  </si>
  <si>
    <t>https://podminky.urs.cz/item/CS_URS_2024_01/781495211</t>
  </si>
  <si>
    <t>152</t>
  </si>
  <si>
    <t>781674113</t>
  </si>
  <si>
    <t>Montáž keramických obkladů parapetů lepených flexibilním lepidlem, šířky parapetu přes 150 do 200 mm</t>
  </si>
  <si>
    <t>2010124283</t>
  </si>
  <si>
    <t>https://podminky.urs.cz/item/CS_URS_2024_01/781674113</t>
  </si>
  <si>
    <t>153</t>
  </si>
  <si>
    <t>2038627836</t>
  </si>
  <si>
    <t>4,4*0,22 'Přepočtené koeficientem množství</t>
  </si>
  <si>
    <t>154</t>
  </si>
  <si>
    <t>998781101</t>
  </si>
  <si>
    <t>Přesun hmot pro obklady keramické stanovený z hmotnosti přesunovaného materiálu vodorovná dopravní vzdálenost do 50 m základní v objektech výšky do 6 m</t>
  </si>
  <si>
    <t>-1808117353</t>
  </si>
  <si>
    <t>https://podminky.urs.cz/item/CS_URS_2024_01/998781101</t>
  </si>
  <si>
    <t>155</t>
  </si>
  <si>
    <t>998781181</t>
  </si>
  <si>
    <t>Přesun hmot pro obklady keramické stanovený z hmotnosti přesunovaného materiálu Příplatek k cenám za přesun prováděný bez použití mechanizace pro jakoukoliv výšku objektu</t>
  </si>
  <si>
    <t>1983451693</t>
  </si>
  <si>
    <t>https://podminky.urs.cz/item/CS_URS_2024_01/998781181</t>
  </si>
  <si>
    <t>156</t>
  </si>
  <si>
    <t>998781192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</si>
  <si>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</si>
  <si>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999934492</t>
  </si>
  <si>
    <t>https://podminky.urs.cz/item/CS_URS_2024_01/998781192</t>
  </si>
  <si>
    <t>783</t>
  </si>
  <si>
    <t>Dokončovací práce - nátěry</t>
  </si>
  <si>
    <t>157</t>
  </si>
  <si>
    <t>783401313</t>
  </si>
  <si>
    <t>Příprava podkladu klempířských konstrukcí před provedením nátěru odmaštěním odmašťovačem ředidlovým</t>
  </si>
  <si>
    <t>-830023463</t>
  </si>
  <si>
    <t>https://podminky.urs.cz/item/CS_URS_2024_01/783401313</t>
  </si>
  <si>
    <t>"K04"0,42*3</t>
  </si>
  <si>
    <t>"K7"0,5*20</t>
  </si>
  <si>
    <t>"K8"0,12*5,2</t>
  </si>
  <si>
    <t>"K9"0,24*14</t>
  </si>
  <si>
    <t>158</t>
  </si>
  <si>
    <t>783414203</t>
  </si>
  <si>
    <t>Základní antikorozní nátěr klempířských konstrukcí jednonásobný syntetický samozákladující</t>
  </si>
  <si>
    <t>32448904</t>
  </si>
  <si>
    <t>https://podminky.urs.cz/item/CS_URS_2024_01/783414203</t>
  </si>
  <si>
    <t>Poznámka k položce:_x000d_
reaktivní barva určená pro pozinkované plechy</t>
  </si>
  <si>
    <t>Rozpad figury: m2_783_764</t>
  </si>
  <si>
    <t>159</t>
  </si>
  <si>
    <t>783415101</t>
  </si>
  <si>
    <t>Mezinátěr klempířských konstrukcí jednonásobný syntetický standardní</t>
  </si>
  <si>
    <t>1849124524</t>
  </si>
  <si>
    <t>https://podminky.urs.cz/item/CS_URS_2024_01/783415101</t>
  </si>
  <si>
    <t>160</t>
  </si>
  <si>
    <t>783417101</t>
  </si>
  <si>
    <t>Krycí nátěr (email) klempířských konstrukcí jednonásobný syntetický standardní</t>
  </si>
  <si>
    <t>-148407286</t>
  </si>
  <si>
    <t>https://podminky.urs.cz/item/CS_URS_2024_01/783417101</t>
  </si>
  <si>
    <t>784</t>
  </si>
  <si>
    <t>Dokončovací práce - malby a tapety</t>
  </si>
  <si>
    <t>161</t>
  </si>
  <si>
    <t>784111001</t>
  </si>
  <si>
    <t>Oprášení (ometení) podkladu v místnostech výšky do 3,80 m</t>
  </si>
  <si>
    <t>-850772014</t>
  </si>
  <si>
    <t>https://podminky.urs.cz/item/CS_URS_2024_01/784111001</t>
  </si>
  <si>
    <t>-Obklad_m2_1</t>
  </si>
  <si>
    <t>-Obklad_m2_2</t>
  </si>
  <si>
    <t>162</t>
  </si>
  <si>
    <t>784171101</t>
  </si>
  <si>
    <t>Zakrytí nemalovaných ploch (materiál ve specifikaci) včetně pozdějšího odkrytí podlah</t>
  </si>
  <si>
    <t>-1535322486</t>
  </si>
  <si>
    <t>https://podminky.urs.cz/item/CS_URS_2024_01/784171101</t>
  </si>
  <si>
    <t>163</t>
  </si>
  <si>
    <t>58124842</t>
  </si>
  <si>
    <t>fólie pro malířské potřeby zakrývací tl 7µ 4x5m</t>
  </si>
  <si>
    <t>760229435</t>
  </si>
  <si>
    <t>34,22*1,05 'Přepočtené koeficientem množství</t>
  </si>
  <si>
    <t>164</t>
  </si>
  <si>
    <t>784171111</t>
  </si>
  <si>
    <t>Zakrytí nemalovaných ploch (materiál ve specifikaci) včetně pozdějšího odkrytí svislých ploch např. stěn, oken, dveří v místnostech výšky do 3,80</t>
  </si>
  <si>
    <t>461375099</t>
  </si>
  <si>
    <t>https://podminky.urs.cz/item/CS_URS_2024_01/784171111</t>
  </si>
  <si>
    <t>165</t>
  </si>
  <si>
    <t>1136826799</t>
  </si>
  <si>
    <t>6,47*1,05 'Přepočtené koeficientem množství</t>
  </si>
  <si>
    <t>166</t>
  </si>
  <si>
    <t>784181101</t>
  </si>
  <si>
    <t>Penetrace podkladu jednonásobná základní akrylátová bezbarvá v místnostech výšky do 3,80 m</t>
  </si>
  <si>
    <t>-1868486107</t>
  </si>
  <si>
    <t>https://podminky.urs.cz/item/CS_URS_2024_01/784181101</t>
  </si>
  <si>
    <t>Rozpad figury: m2_784_Malba</t>
  </si>
  <si>
    <t>167</t>
  </si>
  <si>
    <t>784191001</t>
  </si>
  <si>
    <t>Čištění vnitřních ploch hrubý úklid po provedení malířských prací omytím oken nebo balkonových dveří jednoduchých</t>
  </si>
  <si>
    <t>1203759648</t>
  </si>
  <si>
    <t>https://podminky.urs.cz/item/CS_URS_2024_01/784191001</t>
  </si>
  <si>
    <t>168</t>
  </si>
  <si>
    <t>784191005</t>
  </si>
  <si>
    <t>Čištění vnitřních ploch hrubý úklid po provedení malířských prací omytím dveří nebo vrat</t>
  </si>
  <si>
    <t>-839542222</t>
  </si>
  <si>
    <t>https://podminky.urs.cz/item/CS_URS_2024_01/784191005</t>
  </si>
  <si>
    <t>169</t>
  </si>
  <si>
    <t>784191007</t>
  </si>
  <si>
    <t>Čištění vnitřních ploch hrubý úklid po provedení malířských prací omytím podlah</t>
  </si>
  <si>
    <t>609977563</t>
  </si>
  <si>
    <t>https://podminky.urs.cz/item/CS_URS_2024_01/784191007</t>
  </si>
  <si>
    <t>170</t>
  </si>
  <si>
    <t>784221101</t>
  </si>
  <si>
    <t>Malby z malířských směsí otěruvzdorných za sucha dvojnásobné, bílé za sucha otěruvzdorné dobře v místnostech výšky do 3,80 m</t>
  </si>
  <si>
    <t>1823221031</t>
  </si>
  <si>
    <t>https://podminky.urs.cz/item/CS_URS_2024_01/784221101</t>
  </si>
  <si>
    <t>786</t>
  </si>
  <si>
    <t>Dokončovací práce - čalounické úpravy</t>
  </si>
  <si>
    <t>171</t>
  </si>
  <si>
    <t>786624111</t>
  </si>
  <si>
    <t>Montáž zastiňujících žaluzií lamelových do oken zdvojených otevíravých, sklápěcích nebo vyklápěcích dřevěných</t>
  </si>
  <si>
    <t>673449679</t>
  </si>
  <si>
    <t>https://podminky.urs.cz/item/CS_URS_2024_01/786624111</t>
  </si>
  <si>
    <t>172</t>
  </si>
  <si>
    <t>55346200</t>
  </si>
  <si>
    <t>žaluzie horizontální interiérové</t>
  </si>
  <si>
    <t>-750673623</t>
  </si>
  <si>
    <t>173</t>
  </si>
  <si>
    <t>998786101</t>
  </si>
  <si>
    <t>Přesun hmot pro stínění a čalounické úpravy stanovený z hmotnosti přesunovaného materiálu vodorovná dopravní vzdálenost do 50 m základní v objektech výšky (hloubky) do 6 m</t>
  </si>
  <si>
    <t>592203250</t>
  </si>
  <si>
    <t>https://podminky.urs.cz/item/CS_URS_2024_01/998786101</t>
  </si>
  <si>
    <t>174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</si>
  <si>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</si>
  <si>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</si>
  <si>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1177353913</t>
  </si>
  <si>
    <t>https://podminky.urs.cz/item/CS_URS_2024_01/998786181</t>
  </si>
  <si>
    <t>175</t>
  </si>
  <si>
    <t>998786192</t>
  </si>
  <si>
    <t>Přesun hmot pro stínění a čalounické úpravy stanovený z hmotnosti přesunovaného materiálu vodorovná dopravní vzdálenost do 50 m Příplatek k cenám za zvětšený přesun přes vymezenou vodorovnou dopravní vzdálenost do 100 m</t>
  </si>
  <si>
    <t>1878568750</t>
  </si>
  <si>
    <t>https://podminky.urs.cz/item/CS_URS_2024_01/998786192</t>
  </si>
  <si>
    <t>176</t>
  </si>
  <si>
    <t>HZS1292</t>
  </si>
  <si>
    <t>Hodinové zúčtovací sazby profesí HSV zemní a pomocné práce stavební dělník</t>
  </si>
  <si>
    <t>-344057074</t>
  </si>
  <si>
    <t>https://podminky.urs.cz/item/CS_URS_2024_01/HZS1292</t>
  </si>
  <si>
    <t>"Jinde nespecifikované práce"16</t>
  </si>
  <si>
    <t>177</t>
  </si>
  <si>
    <t>HZS2492</t>
  </si>
  <si>
    <t>Hodinové zúčtovací sazby profesí PSV zednické výpomoci a pomocné práce PSV pomocný dělník PSV</t>
  </si>
  <si>
    <t>-1581406289</t>
  </si>
  <si>
    <t>https://podminky.urs.cz/item/CS_URS_2024_01/HZS2492</t>
  </si>
  <si>
    <t>m2_776_2NP</t>
  </si>
  <si>
    <t>podlaha 2.NP</t>
  </si>
  <si>
    <t>460,237</t>
  </si>
  <si>
    <t>818,507</t>
  </si>
  <si>
    <t>m2_omítky</t>
  </si>
  <si>
    <t>plochy oprav omítek</t>
  </si>
  <si>
    <t>717,281</t>
  </si>
  <si>
    <t>459,82</t>
  </si>
  <si>
    <t>23,63</t>
  </si>
  <si>
    <t>Obklad_m_par2</t>
  </si>
  <si>
    <t>16,68</t>
  </si>
  <si>
    <t>39,36</t>
  </si>
  <si>
    <t>U_HEB_200</t>
  </si>
  <si>
    <t>Plocha HEB 200</t>
  </si>
  <si>
    <t>24,15</t>
  </si>
  <si>
    <t>U_IPE_200</t>
  </si>
  <si>
    <t>Plocha IPE 200</t>
  </si>
  <si>
    <t>4,723</t>
  </si>
  <si>
    <t>ASŘ 03 - Architektonicko stavební řešení - Rekonstrukce učeben 2.NP</t>
  </si>
  <si>
    <t>U_IPE_240_1</t>
  </si>
  <si>
    <t>Plocha IPE 240</t>
  </si>
  <si>
    <t>518,348</t>
  </si>
  <si>
    <t>U_IPE_240_R</t>
  </si>
  <si>
    <t>Plocha IPE 240-Reserva</t>
  </si>
  <si>
    <t>45,362</t>
  </si>
  <si>
    <t xml:space="preserve">    4 - Vodorovné konstrukce</t>
  </si>
  <si>
    <t xml:space="preserve">    714 - Akustická a protiotřesová opatření</t>
  </si>
  <si>
    <t xml:space="preserve">    767 - Konstrukce zámečnické</t>
  </si>
  <si>
    <t>310231051</t>
  </si>
  <si>
    <t>Zazdívka otvorů ve zdivu nadzákladovém děrovanými cihlami plochy do 1 m2 přes P10 do P15, tl. zdiva 300 mm</t>
  </si>
  <si>
    <t>1766127647</t>
  </si>
  <si>
    <t>https://podminky.urs.cz/item/CS_URS_2024_01/310231051</t>
  </si>
  <si>
    <t>1,185*2,25</t>
  </si>
  <si>
    <t>317168052</t>
  </si>
  <si>
    <t>Překlady keramické vysoké osazené do maltového lože, šířky překladu 70 mm výšky 238 mm, délky 1250 mm</t>
  </si>
  <si>
    <t>222885217</t>
  </si>
  <si>
    <t>https://podminky.urs.cz/item/CS_URS_2024_01/317168052</t>
  </si>
  <si>
    <t>"P1.1"2*4</t>
  </si>
  <si>
    <t>971565953</t>
  </si>
  <si>
    <t>"P1.2"2*6</t>
  </si>
  <si>
    <t>340231011</t>
  </si>
  <si>
    <t>Zazdívka otvorů v příčkách nebo stěnách děrovanými cihlami plochy do 1 m2 , tloušťka příčky 115 mm</t>
  </si>
  <si>
    <t>-1981846443</t>
  </si>
  <si>
    <t>https://podminky.urs.cz/item/CS_URS_2024_01/340231011</t>
  </si>
  <si>
    <t>Vodorovné konstrukce</t>
  </si>
  <si>
    <t>411321515</t>
  </si>
  <si>
    <t>Stropy z betonu železového (bez výztuže) stropů deskových, plochých střech, desek balkonových, desek hřibových stropů včetně hlavic hřibových sloupů tř. C 20/25</t>
  </si>
  <si>
    <t>125884759</t>
  </si>
  <si>
    <t>https://podminky.urs.cz/item/CS_URS_2024_01/411321515</t>
  </si>
  <si>
    <t>Poznámka k položce:_x000d_
 XC1</t>
  </si>
  <si>
    <t>"Výplň vln - trapéz"((0,109+0,051)/2*0,04*6)*m2_strop_1NP</t>
  </si>
  <si>
    <t>"Nadbetonávka vln - Trapéz - min 50mm"0,05*m2_strop_1NP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</si>
  <si>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</si>
  <si>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</si>
  <si>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617666922</t>
  </si>
  <si>
    <t>https://podminky.urs.cz/item/CS_URS_2024_01/411354209</t>
  </si>
  <si>
    <t>S4 - NAVRHOVANÁ SKLADBA STROPU NAD 1.NP (HLAVNÍ BUDOVA)</t>
  </si>
  <si>
    <t>"201"60,79</t>
  </si>
  <si>
    <t>"202"60,79</t>
  </si>
  <si>
    <t>"203"63,03</t>
  </si>
  <si>
    <t>"204"18,08</t>
  </si>
  <si>
    <t>"205"46,99</t>
  </si>
  <si>
    <t>"206"16,17</t>
  </si>
  <si>
    <t>"207"63,66</t>
  </si>
  <si>
    <t>"208"63,10</t>
  </si>
  <si>
    <t>"209"67,21</t>
  </si>
  <si>
    <t>411354311</t>
  </si>
  <si>
    <t>Podpěrná konstrukce stropů - desek, kleneb a skořepin výška podepření do 4 m tloušťka stropu přes 5 do 15 cm zřízení</t>
  </si>
  <si>
    <t>-812398925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</si>
  <si>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</si>
  <si>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</si>
  <si>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</si>
  <si>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-1287437108</t>
  </si>
  <si>
    <t>https://podminky.urs.cz/item/CS_URS_2024_01/411354312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</si>
  <si>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</si>
  <si>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</si>
  <si>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1543014551</t>
  </si>
  <si>
    <t>https://podminky.urs.cz/item/CS_URS_2024_01/411362021</t>
  </si>
  <si>
    <t>S4 - KH20, KARI 6 mm, oko 150x150 mm, formát 3x2 m</t>
  </si>
  <si>
    <t>"201"60,79*3,03/1000</t>
  </si>
  <si>
    <t>"202"60,79*3,03/1000</t>
  </si>
  <si>
    <t>"203"63,03*3,03/1000</t>
  </si>
  <si>
    <t>"204"18,08*3,03/1000</t>
  </si>
  <si>
    <t>"205"46,99*3,03/1000</t>
  </si>
  <si>
    <t>"206"16,17*3,03/1000</t>
  </si>
  <si>
    <t>"207"63,66*3,03/1000</t>
  </si>
  <si>
    <t>"208"63,10*3,03/1000</t>
  </si>
  <si>
    <t>"209"67,21*3,03/1000</t>
  </si>
  <si>
    <t>1,393*1,15 'Přepočtené koeficientem množství</t>
  </si>
  <si>
    <t>413941123</t>
  </si>
  <si>
    <t>Osazování ocelových válcovaných nosníků ve stropech I nebo IE nebo U nebo UE nebo L č. 14 až 22 nebo výšky přes 120 do 220 mm</t>
  </si>
  <si>
    <t>-1245052238</t>
  </si>
  <si>
    <t>https://podminky.urs.cz/item/CS_URS_2024_01/413941123</t>
  </si>
  <si>
    <t>IPE 200 - 22,4kg/m´</t>
  </si>
  <si>
    <t>"800mm"3*0,8*22,4/1000</t>
  </si>
  <si>
    <t>"1250mm"3*1,25*22,4/1000</t>
  </si>
  <si>
    <t>13010752</t>
  </si>
  <si>
    <t>ocel profilová jakost S235JR (11 375) průřez IPE 200</t>
  </si>
  <si>
    <t>1404014954</t>
  </si>
  <si>
    <t>413941125</t>
  </si>
  <si>
    <t>Osazování ocelových válcovaných nosníků ve stropech I nebo IE nebo U nebo UE nebo L č. 24 a výše nebo výšky přes 220 mm</t>
  </si>
  <si>
    <t>-1761000430</t>
  </si>
  <si>
    <t>https://podminky.urs.cz/item/CS_URS_2024_01/413941125</t>
  </si>
  <si>
    <t>IPE 240 - 30,7kg/m´</t>
  </si>
  <si>
    <t>"7000mm"69*7*30,7/1000</t>
  </si>
  <si>
    <t>"7200mm"11*7,2*30,7/1000</t>
  </si>
  <si>
    <t>rezerva</t>
  </si>
  <si>
    <t>"7000mm"6*7*30,7/1000</t>
  </si>
  <si>
    <t>"7200mm"1*7,2*30,7/1000</t>
  </si>
  <si>
    <t>13010756</t>
  </si>
  <si>
    <t>ocel profilová jakost S235JR (11 375) průřez IPE 240</t>
  </si>
  <si>
    <t>1708076979</t>
  </si>
  <si>
    <t>18,769*1,05 'Přepočtené koeficientem množství</t>
  </si>
  <si>
    <t>413941133</t>
  </si>
  <si>
    <t>Osazování ocelových válcovaných nosníků ve stropech HE-A nebo HE-B, výšky přes 120 do 220 mm</t>
  </si>
  <si>
    <t>-850464966</t>
  </si>
  <si>
    <t>https://podminky.urs.cz/item/CS_URS_2024_01/413941133</t>
  </si>
  <si>
    <t>HEB 200 - 61,3kg/m´</t>
  </si>
  <si>
    <t>"7000mm"3*7*61,3/1000</t>
  </si>
  <si>
    <t>13010980</t>
  </si>
  <si>
    <t>ocel profilová jakost S235JR (11 375) průřez HEB 200</t>
  </si>
  <si>
    <t>-1208395452</t>
  </si>
  <si>
    <t>612131121</t>
  </si>
  <si>
    <t>Podkladní a spojovací vrstva vnitřních omítaných ploch penetrace disperzní nanášená ručně stěn</t>
  </si>
  <si>
    <t>1562014869</t>
  </si>
  <si>
    <t>https://podminky.urs.cz/item/CS_URS_2024_01/612131121</t>
  </si>
  <si>
    <t>Rozpad figury: m2_omítky</t>
  </si>
  <si>
    <t>"201"3,35*(2*9,21+2*6,6)</t>
  </si>
  <si>
    <t>"202"3,35*(2*9,21+2*6,6)</t>
  </si>
  <si>
    <t>"203"3,35*(2*9,55+2*6,6)</t>
  </si>
  <si>
    <t>"204"3,35*(2*2,74+2*6,6)</t>
  </si>
  <si>
    <t>"205"3,35*(2*7,095+2*6,6)</t>
  </si>
  <si>
    <t>"206"3,35*(2*2,45+2*6,6)</t>
  </si>
  <si>
    <t>"207"3,35*(2*9,645+2*6,6)</t>
  </si>
  <si>
    <t>"208"3,35*(2*9,65+2*6,6)</t>
  </si>
  <si>
    <t>"209"3,35*(2*6,83+2*9,84)</t>
  </si>
  <si>
    <t>"O02"-25*(1,39*2,5)</t>
  </si>
  <si>
    <t>"O03"-4*(1,39*2,5)</t>
  </si>
  <si>
    <t>"D04"-2*(0,8*2)</t>
  </si>
  <si>
    <t>"D05"-2*(0,8*2)</t>
  </si>
  <si>
    <t>"D06"-1*(0,8*2)</t>
  </si>
  <si>
    <t>"D07"-2+4*(1,125*2,25)</t>
  </si>
  <si>
    <t>"D08"-2*(1,125*2,25)</t>
  </si>
  <si>
    <t>"D09"-1*(0,925*2,25)</t>
  </si>
  <si>
    <t>"kouty u nových umyvadel"</t>
  </si>
  <si>
    <t>"v. 1 600"11*1,6*(0,6+1,5)+1*1,6*1,5</t>
  </si>
  <si>
    <t>612135011</t>
  </si>
  <si>
    <t>Vyrovnání nerovností podkladu vnitřních omítaných ploch tmelem, tloušťky do 2 mm stěn</t>
  </si>
  <si>
    <t>1720035578</t>
  </si>
  <si>
    <t>https://podminky.urs.cz/item/CS_URS_2024_01/612135011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</si>
  <si>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</si>
  <si>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</si>
  <si>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665759356</t>
  </si>
  <si>
    <t>https://podminky.urs.cz/item/CS_URS_2024_01/612325417</t>
  </si>
  <si>
    <t>619995001</t>
  </si>
  <si>
    <t>Začištění omítek (s dodáním hmot) kolem oken, dveří, podlah, obkladů apod.</t>
  </si>
  <si>
    <t>-1552436841</t>
  </si>
  <si>
    <t>https://podminky.urs.cz/item/CS_URS_2024_01/619995001</t>
  </si>
  <si>
    <t>"O02"25*(1,39+2*2,5)</t>
  </si>
  <si>
    <t>"O03"4*(1,39+2*2,5)</t>
  </si>
  <si>
    <t>971062355</t>
  </si>
  <si>
    <t>28342205</t>
  </si>
  <si>
    <t>profil začišťovací PVC 6mm s výztužnou tkaninou pro ostění ETICS</t>
  </si>
  <si>
    <t>-8802783</t>
  </si>
  <si>
    <t>185,31*1,05 'Přepočtené koeficientem množství</t>
  </si>
  <si>
    <t>632451234</t>
  </si>
  <si>
    <t>Potěr cementový samonivelační litý tř. C 25, tl. přes 45 do 50 mm</t>
  </si>
  <si>
    <t>395392026</t>
  </si>
  <si>
    <t>https://podminky.urs.cz/item/CS_URS_2024_01/632451234</t>
  </si>
  <si>
    <t>632683111</t>
  </si>
  <si>
    <t>Sešívání trhlin v betonových podlahách ocelovými sponkami se zálivkou pryskyřicí vzdálenosti sponek do 10 cm</t>
  </si>
  <si>
    <t>1522014315</t>
  </si>
  <si>
    <t>https://podminky.urs.cz/item/CS_URS_2024_01/632683111</t>
  </si>
  <si>
    <t>"předpoklad"15</t>
  </si>
  <si>
    <t>-1692132271</t>
  </si>
  <si>
    <t>-1726192020</t>
  </si>
  <si>
    <t>"201"2*9,21+2*6,6</t>
  </si>
  <si>
    <t>"202"2*9,21+2*6,6</t>
  </si>
  <si>
    <t>"203"2*9,55+2*6,6</t>
  </si>
  <si>
    <t>"204/205/206"2*(2,74+0,125+7,095+0,125+2,45)+2*6,6</t>
  </si>
  <si>
    <t>"207"2*9,645+2*6,6+2*6,6</t>
  </si>
  <si>
    <t>"208"2*9,65+2*6,6</t>
  </si>
  <si>
    <t>"209"2*6,83+2*9,84</t>
  </si>
  <si>
    <t>634663111</t>
  </si>
  <si>
    <t>Výplň dilatačních spar mazanin polyuretanovou samonivelační hmotou, šířka spáry do 10 mm</t>
  </si>
  <si>
    <t>818597388</t>
  </si>
  <si>
    <t>https://podminky.urs.cz/item/CS_URS_2024_01/634663111</t>
  </si>
  <si>
    <t>634911123</t>
  </si>
  <si>
    <t>Řezání dilatačních nebo smršťovacích spár v čerstvé betonové mazanině nebo potěru šířky přes 5 do 10 mm, hloubky přes 20 do 50 mm</t>
  </si>
  <si>
    <t>-243237555</t>
  </si>
  <si>
    <t>https://podminky.urs.cz/item/CS_URS_2024_01/634911123</t>
  </si>
  <si>
    <t>"201"9,21+6,6</t>
  </si>
  <si>
    <t>"202"9,21+6,6</t>
  </si>
  <si>
    <t>"203"9,55+6,6</t>
  </si>
  <si>
    <t>"204/205/206"(2,74+0,125+7,095+0,125+2,45)+6,6</t>
  </si>
  <si>
    <t>"207"9,645+2*6,6+6,6</t>
  </si>
  <si>
    <t>"208"9,65+6,6</t>
  </si>
  <si>
    <t>"209"6,83+9,84</t>
  </si>
  <si>
    <t>-1899815858</t>
  </si>
  <si>
    <t>Rozpad figury: m2_776_2NP</t>
  </si>
  <si>
    <t>"201"9,21*6,6</t>
  </si>
  <si>
    <t>"202"9,21*6,6</t>
  </si>
  <si>
    <t>"203"9,55*6,6</t>
  </si>
  <si>
    <t>"204"2,74*6,6</t>
  </si>
  <si>
    <t>"205"7,095*6,6</t>
  </si>
  <si>
    <t>"206"2,45*6,6</t>
  </si>
  <si>
    <t>"207"9,645*6,6</t>
  </si>
  <si>
    <t>"208"9,65*6,6</t>
  </si>
  <si>
    <t>"209"6,83*9,84</t>
  </si>
  <si>
    <t>1724460235</t>
  </si>
  <si>
    <t>978013141</t>
  </si>
  <si>
    <t>Otlučení vápenných nebo vápenocementových omítek vnitřních ploch stěn s vyškrabáním spar, s očištěním zdiva, v rozsahu přes 10 do 30 %</t>
  </si>
  <si>
    <t>1309848956</t>
  </si>
  <si>
    <t>https://podminky.urs.cz/item/CS_URS_2024_01/978013141</t>
  </si>
  <si>
    <t>-2119569433</t>
  </si>
  <si>
    <t>302303542</t>
  </si>
  <si>
    <t>7,444*10 'Přepočtené koeficientem množství</t>
  </si>
  <si>
    <t>-1784666893</t>
  </si>
  <si>
    <t>1126472620</t>
  </si>
  <si>
    <t>-1049738045</t>
  </si>
  <si>
    <t>712737537</t>
  </si>
  <si>
    <t>174,896*0,5 'Přepočtené koeficientem množství</t>
  </si>
  <si>
    <t>-824011599</t>
  </si>
  <si>
    <t>-61551582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</si>
  <si>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</si>
  <si>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</si>
  <si>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Referenční materiál</t>
  </si>
  <si>
    <t>681457114</t>
  </si>
  <si>
    <t>Poznámka k položce:_x000d_
Referenční materiál</t>
  </si>
  <si>
    <t>459,82*1,05 'Přepočtené koeficientem množství</t>
  </si>
  <si>
    <t>-563707874</t>
  </si>
  <si>
    <t>-311150517</t>
  </si>
  <si>
    <t>459,82*1,1655 'Přepočtené koeficientem množství</t>
  </si>
  <si>
    <t>-1915904346</t>
  </si>
  <si>
    <t>-459580793</t>
  </si>
  <si>
    <t>106630849</t>
  </si>
  <si>
    <t>714</t>
  </si>
  <si>
    <t>Akustická a protiotřesová opatření</t>
  </si>
  <si>
    <t>714123002</t>
  </si>
  <si>
    <t>Montáž akustických minerálních panelů stěnových demontovatelných, instalovaných na rošt skrytý</t>
  </si>
  <si>
    <t>-1263497573</t>
  </si>
  <si>
    <t>https://podminky.urs.cz/item/CS_URS_2024_01/714123002</t>
  </si>
  <si>
    <t>N1.1 - 1 000mm - 2 200mm</t>
  </si>
  <si>
    <t>"201"(2,2-1)*4,8</t>
  </si>
  <si>
    <t>"202"(2,2-1)*4,8</t>
  </si>
  <si>
    <t>"203"(2,2-1)*4,8</t>
  </si>
  <si>
    <t>"205"(2,2-1)*4,8</t>
  </si>
  <si>
    <t>"206"(2,2-1)*4,8</t>
  </si>
  <si>
    <t>"207"(2,2-1)*4,8</t>
  </si>
  <si>
    <t>N1.2 - 1 000mm - 2 200mm</t>
  </si>
  <si>
    <t>"208"(2,2-1)*6,6</t>
  </si>
  <si>
    <t>N1.3 - 1 000mm - 2 200mm</t>
  </si>
  <si>
    <t>"209"(2,2-1)*6,83</t>
  </si>
  <si>
    <t>63126R01</t>
  </si>
  <si>
    <t>Zvukově pohltivý obklad formátu 300×300mm, tl. 30mm, z křemenného písku, pojený epoxidovou kompozicí.</t>
  </si>
  <si>
    <t>R-položka</t>
  </si>
  <si>
    <t>1567463744</t>
  </si>
  <si>
    <t xml:space="preserve">Poznámka k položce:_x000d_
Referenční materiál -  SONIT D30</t>
  </si>
  <si>
    <t>50,676*1,05 'Přepočtené koeficientem množství</t>
  </si>
  <si>
    <t>631481R02</t>
  </si>
  <si>
    <t xml:space="preserve">přídavná vložka z minerální vlny -  akustická vložka zabalená v PE fólii</t>
  </si>
  <si>
    <t>578387741</t>
  </si>
  <si>
    <t>Poznámka k položce:_x000d_
Viz. Akustický posudek</t>
  </si>
  <si>
    <t>34,25*1,02 'Přepočtené koeficientem množství</t>
  </si>
  <si>
    <t>998714101</t>
  </si>
  <si>
    <t>Přesun hmot pro akustická a protiotřesová opatření stanovený z hmotnosti přesunovaného materiálu vodorovná dopravní vzdálenost do 50 m základní v objektech výšky do 6 m</t>
  </si>
  <si>
    <t>463244307</t>
  </si>
  <si>
    <t>https://podminky.urs.cz/item/CS_URS_2024_01/998714101</t>
  </si>
  <si>
    <t>998714181</t>
  </si>
  <si>
    <t>Přesun hmot pro akustická a protiotřesová opatření stanovený z hmotnosti přesunovaného materiálu Příplatek k cenám za přesun prováděný bez použití mechanizace pro jakoukoliv výšku objektu</t>
  </si>
  <si>
    <t>914313209</t>
  </si>
  <si>
    <t>https://podminky.urs.cz/item/CS_URS_2024_01/998714181</t>
  </si>
  <si>
    <t>998714192</t>
  </si>
  <si>
    <t>Přesun hmot pro akustická a protiotřesová opatření stanovený z hmotnosti přesunovaného materiálu vodorovná dopravní vzdálenost do 50 m Příplatek k cenám za zvětšený přesun přes vymezenou vodorovnou dopravní vzdálenost do 100 m</t>
  </si>
  <si>
    <t>-1745424097</t>
  </si>
  <si>
    <t>https://podminky.urs.cz/item/CS_URS_2024_01/998714192</t>
  </si>
  <si>
    <t>763111414</t>
  </si>
  <si>
    <t>Příčka ze sádrokartonových desek s nosnou konstrukcí z jednoduchých ocelových profilů UW, CW dvojitě opláštěná deskami standardními A tl. 2 x 12,5 mm s izolací, EI 60, příčka tl. 125 mm, profil 75, Rw do 53 dB</t>
  </si>
  <si>
    <t>-522386960</t>
  </si>
  <si>
    <t>https://podminky.urs.cz/item/CS_URS_2024_01/763111414</t>
  </si>
  <si>
    <t>"204/205"3,7*6,6-(0,8*2,1)</t>
  </si>
  <si>
    <t>"205/206"3,7*6,6-(0,8*2,1)</t>
  </si>
  <si>
    <t>763122403</t>
  </si>
  <si>
    <t>Stěna šachtová ze sádrokartonových desek s nosnou konstrukcí z ocelových profilů CW, UW jednoduše opláštěná deskou protipožární DF tl. 12,5 mm bez izolace, EI 15, stěna tl. 112,5 mm, profil 100</t>
  </si>
  <si>
    <t>1643047043</t>
  </si>
  <si>
    <t>https://podminky.urs.cz/item/CS_URS_2024_01/763122403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</si>
  <si>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</si>
  <si>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</si>
  <si>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-1760994202</t>
  </si>
  <si>
    <t>https://podminky.urs.cz/item/CS_URS_2024_01/763131431</t>
  </si>
  <si>
    <t>-1189497340</t>
  </si>
  <si>
    <t>L1 - PODHLED AKUSTICKÝ ŠIROKOPÁSMOVÝ</t>
  </si>
  <si>
    <t>631481R01</t>
  </si>
  <si>
    <t xml:space="preserve">deska tepelně izolační minerální tl 40mm -  akustická vložka zabalená v PE fólii</t>
  </si>
  <si>
    <t>-1268783136</t>
  </si>
  <si>
    <t>763131761</t>
  </si>
  <si>
    <t>Podhled ze sádrokartonových desek Příplatek k cenám za plochu do 3 m2 jednotlivě</t>
  </si>
  <si>
    <t>-600387791</t>
  </si>
  <si>
    <t>https://podminky.urs.cz/item/CS_URS_2024_01/763131761</t>
  </si>
  <si>
    <t>-1957325509</t>
  </si>
  <si>
    <t>763135101</t>
  </si>
  <si>
    <t>Montáž sádrokartonového podhledu kazetového demontovatelného, velikosti kazet 600x600 mm včetně zavěšené nosné konstrukce viditelné</t>
  </si>
  <si>
    <t>-432891561</t>
  </si>
  <si>
    <t>https://podminky.urs.cz/item/CS_URS_2024_01/763135101</t>
  </si>
  <si>
    <t>59030570</t>
  </si>
  <si>
    <t>podhled kazetový bez děrování viditelný rastr tl 10mm 600x600mm</t>
  </si>
  <si>
    <t>-1908388660</t>
  </si>
  <si>
    <t xml:space="preserve">Poznámka k položce:_x000d_
Referenční materiál -  SONIT SP5</t>
  </si>
  <si>
    <t>34,25*1,05 'Přepočtené koeficientem množství</t>
  </si>
  <si>
    <t>763172321</t>
  </si>
  <si>
    <t>Montáž dvířek pro konstrukce ze sádrokartonových desek revizních jednoplášťových pro příčky a předsazené stěny velikost (šxv) 200 x 200 mm</t>
  </si>
  <si>
    <t>1795274230</t>
  </si>
  <si>
    <t>https://podminky.urs.cz/item/CS_URS_2024_01/763172321</t>
  </si>
  <si>
    <t>"V01"2</t>
  </si>
  <si>
    <t>59030710</t>
  </si>
  <si>
    <t>dvířka revizní jednokřídlá s automatickým zámkem 200x200mm</t>
  </si>
  <si>
    <t>-2057833723</t>
  </si>
  <si>
    <t>763172322</t>
  </si>
  <si>
    <t>Montáž dvířek pro konstrukce ze sádrokartonových desek revizních jednoplášťových pro příčky a předsazené stěny velikost (šxv) 300 x 300 mm</t>
  </si>
  <si>
    <t>-458554639</t>
  </si>
  <si>
    <t>https://podminky.urs.cz/item/CS_URS_2024_01/763172322</t>
  </si>
  <si>
    <t>"V02"1</t>
  </si>
  <si>
    <t>"V03"8</t>
  </si>
  <si>
    <t>59030750</t>
  </si>
  <si>
    <t>dvířka revizní jednokřídlá s automatickým zámkem 200x300mm</t>
  </si>
  <si>
    <t>1452204124</t>
  </si>
  <si>
    <t>59030711</t>
  </si>
  <si>
    <t>dvířka revizní jednokřídlá s automatickým zámkem 300x300mm</t>
  </si>
  <si>
    <t>1650897802</t>
  </si>
  <si>
    <t>763172323</t>
  </si>
  <si>
    <t>Montáž dvířek pro konstrukce ze sádrokartonových desek revizních jednoplášťových pro příčky a předsazené stěny velikost (šxv) 400 x 400 mm</t>
  </si>
  <si>
    <t>941858213</t>
  </si>
  <si>
    <t>https://podminky.urs.cz/item/CS_URS_2024_01/763172323</t>
  </si>
  <si>
    <t>"V04"6</t>
  </si>
  <si>
    <t>59030751</t>
  </si>
  <si>
    <t>dvířka revizní jednokřídlá s automatickým zámkem 300x400mm</t>
  </si>
  <si>
    <t>-534433584</t>
  </si>
  <si>
    <t>1500282079</t>
  </si>
  <si>
    <t>763431001</t>
  </si>
  <si>
    <t>Montáž podhledu minerálního včetně zavěšeného roštu viditelného s panely vyjímatelnými, velikosti panelů do 0,36 m2</t>
  </si>
  <si>
    <t>-1246503655</t>
  </si>
  <si>
    <t>https://podminky.urs.cz/item/CS_URS_2024_01/763431001</t>
  </si>
  <si>
    <t>L2 ‐ PODHLED AKUSTICKÝ STANDARDNÍ</t>
  </si>
  <si>
    <t>63126343</t>
  </si>
  <si>
    <t>panel akustický povrch porézní skelná tkanina hrana nezatřená rovná αw=0,95 viditelný rastr bílý tl 15mm</t>
  </si>
  <si>
    <t>1166754073</t>
  </si>
  <si>
    <t>Poznámka k položce:_x000d_
Např: Ecophon - Gedina A T15/T24, NE, Bílá 500, 600x600x15mm</t>
  </si>
  <si>
    <t>425,57*1,05 'Přepočtené koeficientem množství</t>
  </si>
  <si>
    <t>-621048214</t>
  </si>
  <si>
    <t>540278835</t>
  </si>
  <si>
    <t>-1664519014</t>
  </si>
  <si>
    <t>764216445</t>
  </si>
  <si>
    <t>Oplechování parapetů z pozinkovaného plechu rovných celoplošně lepené, bez rohů rš 400 mm</t>
  </si>
  <si>
    <t>720460342</t>
  </si>
  <si>
    <t>https://podminky.urs.cz/item/CS_URS_2024_01/764216445</t>
  </si>
  <si>
    <t>"K03"4*2</t>
  </si>
  <si>
    <t>764216465</t>
  </si>
  <si>
    <t>Oplechování parapetů z pozinkovaného plechu rovných celoplošně lepené, bez rohů Příplatek k cenám za zvýšenou pracnost při provedení rohu nebo koutu do rš 400 mm</t>
  </si>
  <si>
    <t>-260907833</t>
  </si>
  <si>
    <t>https://podminky.urs.cz/item/CS_URS_2024_01/764216465</t>
  </si>
  <si>
    <t>764218425</t>
  </si>
  <si>
    <t>Oplechování říms a ozdobných prvků z pozinkovaného plechu rovných, bez rohů celoplošně lepené rš 400 mm</t>
  </si>
  <si>
    <t>-771634442</t>
  </si>
  <si>
    <t>https://podminky.urs.cz/item/CS_URS_2024_01/764218425</t>
  </si>
  <si>
    <t>"K02"(9,99+9,81+9,78+22,51+10,390)</t>
  </si>
  <si>
    <t>764218445</t>
  </si>
  <si>
    <t>Oplechování říms a ozdobných prvků z pozinkovaného plechu rovných, bez rohů Příplatek k cenám za zvýšenou pracnost při provedení rohu nebo koutu rovné římsy do rš 400 mm</t>
  </si>
  <si>
    <t>-975307454</t>
  </si>
  <si>
    <t>https://podminky.urs.cz/item/CS_URS_2024_01/764218445</t>
  </si>
  <si>
    <t>486429122</t>
  </si>
  <si>
    <t>-997234158</t>
  </si>
  <si>
    <t>1937139613</t>
  </si>
  <si>
    <t>-1864567067</t>
  </si>
  <si>
    <t>Poznámka k položce:_x000d_
Součástí dodávky je veškerý související kotvící materiál, pomocné konstrukce, napojení na stavební konstrukci</t>
  </si>
  <si>
    <t>"O02"25*(1,39*2,5)</t>
  </si>
  <si>
    <t>"O03"4*(1,39*2,5)</t>
  </si>
  <si>
    <t>1588202888</t>
  </si>
  <si>
    <t>Poznámka k položce:_x000d_
Dodržení ČSN 73 0540-2 a ČSN 73 0532._x000d_
Tepelně izolační vlastnosti: max UW = 0,9 W/m2K_x000d_
Třída zvukové izolace: TZI = 2_x000d_
Všechny prvky musí být dodány s atesty na požadované vlastnosti._x000d_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 čtyřpolohová klika s mikroventilací, barva bílá, pojistka proti svěšení křídla._x000d_
Osazení oken bude provedeno podle ČSN 74 6077.</t>
  </si>
  <si>
    <t>766629214</t>
  </si>
  <si>
    <t>Montáž oken dřevěných Příplatek k cenám za izolaci mezi ostěním a rámem okna při rovném ostění, připojovací spára tl. do 15 mm, páska</t>
  </si>
  <si>
    <t>-638363956</t>
  </si>
  <si>
    <t>https://podminky.urs.cz/item/CS_URS_2024_01/766629214</t>
  </si>
  <si>
    <t>766660191</t>
  </si>
  <si>
    <t>Montáž dveřních křídel dřevěných nebo plastových otevíravých do obložkové zárubně z masivního dřeva s polodrážkou jednokřídlových, šířky do 800 mm</t>
  </si>
  <si>
    <t>521299190</t>
  </si>
  <si>
    <t>https://podminky.urs.cz/item/CS_URS_2024_01/766660191</t>
  </si>
  <si>
    <t>61162086-D04</t>
  </si>
  <si>
    <t>dveře jednokřídlé dřevotřískové povrch laminátový plné 800x1970-2100mm</t>
  </si>
  <si>
    <t>2103112637</t>
  </si>
  <si>
    <t>Poznámka k položce:_x000d_
Plné hladké, rám z masivu, výplň plná DTD, povrch HPL</t>
  </si>
  <si>
    <t>"L"1</t>
  </si>
  <si>
    <t>"P"1</t>
  </si>
  <si>
    <t>61160814-D05</t>
  </si>
  <si>
    <t>dveře jednokřídlé povrch lakované bílé plné 800x1970mm</t>
  </si>
  <si>
    <t>-2124058667</t>
  </si>
  <si>
    <t>Poznámka k položce:_x000d_
Replika stávajících historických dveří</t>
  </si>
  <si>
    <t>61160814-D06</t>
  </si>
  <si>
    <t>2055590893</t>
  </si>
  <si>
    <t>766660193</t>
  </si>
  <si>
    <t>Montáž dveřních křídel dřevěných nebo plastových otevíravých do obložkové zárubně z masivního dřeva s polodrážkou dvoukřídlových, šířky do 1450 mm</t>
  </si>
  <si>
    <t>-995180317</t>
  </si>
  <si>
    <t>https://podminky.urs.cz/item/CS_URS_2024_01/766660193</t>
  </si>
  <si>
    <t>61160864-D07</t>
  </si>
  <si>
    <t>dveře dvoukřídlé povrch lakované bílé plné 1125x2260mm</t>
  </si>
  <si>
    <t>-1366049917</t>
  </si>
  <si>
    <t>"L"2</t>
  </si>
  <si>
    <t>"P"4</t>
  </si>
  <si>
    <t>61160864-D08</t>
  </si>
  <si>
    <t>667090349</t>
  </si>
  <si>
    <t>"P"2</t>
  </si>
  <si>
    <t>61160864-D09</t>
  </si>
  <si>
    <t>dveře dvoukřídlé povrch lakované bílé plné 950x2260mm</t>
  </si>
  <si>
    <t>505616037</t>
  </si>
  <si>
    <t>766660728</t>
  </si>
  <si>
    <t>Montáž dveřních doplňků dveřního kování interiérového zámku</t>
  </si>
  <si>
    <t>370950769</t>
  </si>
  <si>
    <t>https://podminky.urs.cz/item/CS_URS_2024_01/766660728</t>
  </si>
  <si>
    <t>Poznámka k položce:_x000d_
Včetně dodávky Generálního klíče</t>
  </si>
  <si>
    <t>"D04"2</t>
  </si>
  <si>
    <t>"D05"2</t>
  </si>
  <si>
    <t>"D06"1</t>
  </si>
  <si>
    <t>"D07"2+4</t>
  </si>
  <si>
    <t>"D08"2</t>
  </si>
  <si>
    <t>"D09"1</t>
  </si>
  <si>
    <t>54924004</t>
  </si>
  <si>
    <t>zámek zadlabací mezipokojový levý pro cylindrickou vložku rozteč 72x55mm</t>
  </si>
  <si>
    <t>-1214184030</t>
  </si>
  <si>
    <t>54964125</t>
  </si>
  <si>
    <t>vložka cylindrická 35+70</t>
  </si>
  <si>
    <t>1728323790</t>
  </si>
  <si>
    <t>5496412G</t>
  </si>
  <si>
    <t>vložka cylindrická 35+70 - příplatek za generální klíč</t>
  </si>
  <si>
    <t>884529784</t>
  </si>
  <si>
    <t>-1032886933</t>
  </si>
  <si>
    <t>2154000012-R</t>
  </si>
  <si>
    <t>Kování štítové - historizující, povrch mosaz</t>
  </si>
  <si>
    <t>-790204640</t>
  </si>
  <si>
    <t>Poznámka k položce:_x000d_
dle odsouhlasení architekta</t>
  </si>
  <si>
    <t>80598413</t>
  </si>
  <si>
    <t>-546072964</t>
  </si>
  <si>
    <t>"D04L"1</t>
  </si>
  <si>
    <t>"D04P"1</t>
  </si>
  <si>
    <t>-628427451</t>
  </si>
  <si>
    <t>766682113</t>
  </si>
  <si>
    <t>Montáž zárubní dřevěných nebo plastových obložkových, pro dveře jednokřídlové, tloušťky stěny přes 350 mm</t>
  </si>
  <si>
    <t>-1572616365</t>
  </si>
  <si>
    <t>https://podminky.urs.cz/item/CS_URS_2024_01/766682113</t>
  </si>
  <si>
    <t>61181104-R</t>
  </si>
  <si>
    <t>zárubeň jednokřídlá obložková lakovaná bílá tl stěny 360-450mm rozměru 600-900/1970mm</t>
  </si>
  <si>
    <t>357914659</t>
  </si>
  <si>
    <t>"D05"1+1</t>
  </si>
  <si>
    <t>766682123</t>
  </si>
  <si>
    <t>Montáž zárubní dřevěných nebo plastových obložkových, pro dveře dvoukřídlové, tloušťky stěny přes 350 mm</t>
  </si>
  <si>
    <t>1101871261</t>
  </si>
  <si>
    <t>https://podminky.urs.cz/item/CS_URS_2024_01/766682123</t>
  </si>
  <si>
    <t>61181110-R1</t>
  </si>
  <si>
    <t>zárubeň dvoukřídlá obložková lakovaná bílá tl stěny 360-450mm rozměru 1 125 / 2 260</t>
  </si>
  <si>
    <t>1584145732</t>
  </si>
  <si>
    <t>61181110-R2</t>
  </si>
  <si>
    <t>zárubeň dvoukřídlá obložková lakovaná bílá tl stěny 360-450mm rozměru 950 / 2 260</t>
  </si>
  <si>
    <t>830181493</t>
  </si>
  <si>
    <t>766695213</t>
  </si>
  <si>
    <t>Montáž ostatních truhlářských konstrukcí prahů dveří jednokřídlových, šířky přes 100 mm</t>
  </si>
  <si>
    <t>-941005344</t>
  </si>
  <si>
    <t>https://podminky.urs.cz/item/CS_URS_2024_01/766695213</t>
  </si>
  <si>
    <t>61187161-R</t>
  </si>
  <si>
    <t>práh dveřní dřevěný dubový tl 20mm dl 820mm š 200mm</t>
  </si>
  <si>
    <t>-889395574</t>
  </si>
  <si>
    <t>766695233</t>
  </si>
  <si>
    <t>Montáž ostatních truhlářských konstrukcí prahů dveří dvoukřídlových, šířky přes 100 mm</t>
  </si>
  <si>
    <t>-586055427</t>
  </si>
  <si>
    <t>https://podminky.urs.cz/item/CS_URS_2024_01/766695233</t>
  </si>
  <si>
    <t>61187221R</t>
  </si>
  <si>
    <t>práh dveřní dřevěný dubový tl 20mm dl 1270mm š 200mm</t>
  </si>
  <si>
    <t>-1629438922</t>
  </si>
  <si>
    <t>1748881260</t>
  </si>
  <si>
    <t>712886947</t>
  </si>
  <si>
    <t>692225478</t>
  </si>
  <si>
    <t>767</t>
  </si>
  <si>
    <t>Konstrukce zámečnické</t>
  </si>
  <si>
    <t>767154140</t>
  </si>
  <si>
    <t>Montáž přestavitelných a mobilních příček mobilních zavěsných modul plný, výšky přes 3 do 4 m, tlouštky 120 mm</t>
  </si>
  <si>
    <t>-1412254735</t>
  </si>
  <si>
    <t>https://podminky.urs.cz/item/CS_URS_2024_01/767154140</t>
  </si>
  <si>
    <t>"N2.1"3*(6,6*3,35)</t>
  </si>
  <si>
    <t>59054812-N2.1</t>
  </si>
  <si>
    <t xml:space="preserve">MOBILNÍ STĚNY - N2.1 -  6600 x 3350 mm / 102mm</t>
  </si>
  <si>
    <t>-729436114</t>
  </si>
  <si>
    <t>Poznámka k položce:_x000d_
Rozměr: š x v = 6600 x 3350 mm_x000d_
Tloušťka stěny: 102 mm_x000d_
Počet panelů: 6 x 1060 mm NE (standardní panel)_x000d_
1 x 1060 mm TE (teleskopický panel)_x000d_
1 x 70 mm WAL (stěnový doraz)_x000d_
1 x 165 mm SL (stěnový panel s klíčovým spínačem, přívod 220V)_x000d_
Typ parkování: "0"_x000d_
Kolejnice: jednobodová hliníková, zavěšená do připraveného ocelového válcovaného profilu (viz detail), bez podlahového vedení._x000d_
Spoj modulů: Al spoj s těsnícími magnetickými prvky, skrytý vertikální AL profil v povrchu elox._x000d_
Výplň: 2 x LTD deska, povrch standardní dle vzorníku._x000d_
Neprůzvučnost: Rw = 53 dB, nad svěšeným akustickým podhledem bude v úrovni kotvení provedena systémová akustická bariéra (viz detail)._x000d_
Ovládání stěny: poloautomatické = automatické výsuvné těsnící lišty ve spodní a horní části panelu, automatický teleskopický horizontální rukáv, řízené přes centrální klíčový spínač, bez nutnosti ovládat každý panel samostatně._x000d_
Reference: MULTIWAL MW Select 100 K, MultiElectric._x000d_
VEŠKERÉ ROZMĚRY A NÁVAZNOSTI JE NUTNÉ PŘEDEM ZAMĚŘIT PŘÍMO NA STAVBĚNELZE VYRÁBĚT PŘED ODSOUHLASENÍM VÝROBNÍ DOKUMENTACE_x000d_
Součástí dodávky je veškerý související kotvící materiál, pomocné konstrukce, napojení na stavební konstrukci, elektrické připojení, uvedení do provozu.</t>
  </si>
  <si>
    <t>998767101</t>
  </si>
  <si>
    <t>Přesun hmot pro zámečnické konstrukce stanovený z hmotnosti přesunovaného materiálu vodorovná dopravní vzdálenost do 50 m základní v objektech výšky do 6 m</t>
  </si>
  <si>
    <t>-1205778297</t>
  </si>
  <si>
    <t>https://podminky.urs.cz/item/CS_URS_2024_01/998767101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</si>
  <si>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</si>
  <si>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</si>
  <si>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1082310145</t>
  </si>
  <si>
    <t>https://podminky.urs.cz/item/CS_URS_2024_01/998767181</t>
  </si>
  <si>
    <t>998767192</t>
  </si>
  <si>
    <t>Přesun hmot pro zámečnické konstrukce stanovený z hmotnosti přesunovaného materiálu vodorovná dopravní vzdálenost do 50 m Příplatek k cenám za zvětšený přesun přes vymezenou vodorovnou dopravní vzdálenost do 100 m</t>
  </si>
  <si>
    <t>-642442794</t>
  </si>
  <si>
    <t>https://podminky.urs.cz/item/CS_URS_2024_01/998767192</t>
  </si>
  <si>
    <t>-809040906</t>
  </si>
  <si>
    <t>776111115</t>
  </si>
  <si>
    <t>Příprava podkladu povlakových podlah a stěn broušení podlah stávajícího podkladu před litím stěrky</t>
  </si>
  <si>
    <t>-808362295</t>
  </si>
  <si>
    <t>https://podminky.urs.cz/item/CS_URS_2024_01/776111115</t>
  </si>
  <si>
    <t>-732841102</t>
  </si>
  <si>
    <t>-360629830</t>
  </si>
  <si>
    <t>-1650970138</t>
  </si>
  <si>
    <t>576261168</t>
  </si>
  <si>
    <t>60756140</t>
  </si>
  <si>
    <t>linoleum přírodní tl 2,5mm, hořlavost Cfl-s1, smykové tření µ &gt;=0,5, třída zátěže 34/43</t>
  </si>
  <si>
    <t>-1758249811</t>
  </si>
  <si>
    <t>Poznámka k položce:_x000d_
Refernční výrobek_x000d_
Hlavní požadované parametry: přírodní linoleum (marmoleum) třída zátěže min. 33</t>
  </si>
  <si>
    <t>460,237*1,1 'Přepočtené koeficientem množství</t>
  </si>
  <si>
    <t>776251411</t>
  </si>
  <si>
    <t>Montáž podlahovin z přírodního linolea (marmolea) spoj podlah svařováním za tepla</t>
  </si>
  <si>
    <t>319089448</t>
  </si>
  <si>
    <t>https://podminky.urs.cz/item/CS_URS_2024_01/776251411</t>
  </si>
  <si>
    <t>m2_776_2NP/2</t>
  </si>
  <si>
    <t>776421111</t>
  </si>
  <si>
    <t>Montáž lišt obvodových lepených</t>
  </si>
  <si>
    <t>1642983916</t>
  </si>
  <si>
    <t>https://podminky.urs.cz/item/CS_URS_2024_01/776421111</t>
  </si>
  <si>
    <t>"204"2*2,74+2*6,6</t>
  </si>
  <si>
    <t>"205"2*7,095+2*6,6</t>
  </si>
  <si>
    <t>"206"2*2,45+2*6,6</t>
  </si>
  <si>
    <t>"207"2*9,645+2*6,6</t>
  </si>
  <si>
    <t>2841100R01</t>
  </si>
  <si>
    <t>Šedá PVC vinylová soklová podlahová lišta - pro vložení vinilového pásku</t>
  </si>
  <si>
    <t>623505205</t>
  </si>
  <si>
    <t>Poznámka k položce:_x000d_
např.: Soklová lišta PVC Bolta pro vložení vinylového pásku 25669 - 9107 Šedá_x000d_
Včetně koncových, rohových a systémových prvků</t>
  </si>
  <si>
    <t>258,04*1,02 'Přepočtené koeficientem množství</t>
  </si>
  <si>
    <t>776421312</t>
  </si>
  <si>
    <t>Montáž lišt přechodových šroubovaných</t>
  </si>
  <si>
    <t>163825356</t>
  </si>
  <si>
    <t>https://podminky.urs.cz/item/CS_URS_2024_01/776421312</t>
  </si>
  <si>
    <t>"D05"2*0,8</t>
  </si>
  <si>
    <t>"D06"1*0,8</t>
  </si>
  <si>
    <t>"D07"(2+4)*1,125</t>
  </si>
  <si>
    <t>"D08"2*1,125</t>
  </si>
  <si>
    <t>"D09"1*0,925</t>
  </si>
  <si>
    <t>55343120</t>
  </si>
  <si>
    <t>profil přechodový Al vrtaný 30mm stříbro</t>
  </si>
  <si>
    <t>-405973375</t>
  </si>
  <si>
    <t>12,325*1,02 'Přepočtené koeficientem množství</t>
  </si>
  <si>
    <t>776421711</t>
  </si>
  <si>
    <t>Montáž lišt vložení pásků z podlahoviny do lišt včetně nařezání</t>
  </si>
  <si>
    <t>1415354529</t>
  </si>
  <si>
    <t>https://podminky.urs.cz/item/CS_URS_2024_01/776421711</t>
  </si>
  <si>
    <t>1664010771</t>
  </si>
  <si>
    <t>258,04*0,11 'Přepočtené koeficientem množství</t>
  </si>
  <si>
    <t>-209964706</t>
  </si>
  <si>
    <t>-815816474</t>
  </si>
  <si>
    <t>504565709</t>
  </si>
  <si>
    <t>-939183677</t>
  </si>
  <si>
    <t>1029425190</t>
  </si>
  <si>
    <t>Obklad_m_par2*0,3</t>
  </si>
  <si>
    <t>"O02"17*1,39</t>
  </si>
  <si>
    <t>Rozpad figury: Obklad_m_par2</t>
  </si>
  <si>
    <t>"O02"8*1,39</t>
  </si>
  <si>
    <t>"O03"4*1,39</t>
  </si>
  <si>
    <t>88553991</t>
  </si>
  <si>
    <t>983037661</t>
  </si>
  <si>
    <t>-1082579082</t>
  </si>
  <si>
    <t>39,36*1,1 'Přepočtené koeficientem množství</t>
  </si>
  <si>
    <t>-1028971652</t>
  </si>
  <si>
    <t>1881820382</t>
  </si>
  <si>
    <t>12*2*1,6</t>
  </si>
  <si>
    <t>1077645688</t>
  </si>
  <si>
    <t>38,4*1,05 'Přepočtené koeficientem množství</t>
  </si>
  <si>
    <t>-2056328038</t>
  </si>
  <si>
    <t>"Vnitřní kouty"11*1,6</t>
  </si>
  <si>
    <t>748750385</t>
  </si>
  <si>
    <t>"ZTI"12*2</t>
  </si>
  <si>
    <t>1583018680</t>
  </si>
  <si>
    <t>"ZTI"12*1</t>
  </si>
  <si>
    <t>1131370938</t>
  </si>
  <si>
    <t>-1826851220</t>
  </si>
  <si>
    <t>1724553365</t>
  </si>
  <si>
    <t>23,63*0,22 'Přepočtené koeficientem množství</t>
  </si>
  <si>
    <t>781674114R</t>
  </si>
  <si>
    <t>Montáž obkladů parapetů z dlaždic keramických lepených flexibilním lepidlem, šířky parapetu přes 200 mm</t>
  </si>
  <si>
    <t>-1373983861</t>
  </si>
  <si>
    <t>2035633313</t>
  </si>
  <si>
    <t>16,68*0,363 'Přepočtené koeficientem množství</t>
  </si>
  <si>
    <t>-826258369</t>
  </si>
  <si>
    <t>-1986125256</t>
  </si>
  <si>
    <t>1840466929</t>
  </si>
  <si>
    <t>783301303</t>
  </si>
  <si>
    <t>Příprava podkladu zámečnických konstrukcí před provedením nátěru odrezivění odrezovačem bezoplachovým</t>
  </si>
  <si>
    <t>926876548</t>
  </si>
  <si>
    <t>https://podminky.urs.cz/item/CS_URS_2024_01/783301303</t>
  </si>
  <si>
    <t>IPE 240 - 0,922m2/m´</t>
  </si>
  <si>
    <t>"7000mm"69*7*0,922</t>
  </si>
  <si>
    <t>"7200mm"11*7,2*0,922</t>
  </si>
  <si>
    <t>"7000mm"6*7*0,922</t>
  </si>
  <si>
    <t>"7200mm"1*7,2*0,922</t>
  </si>
  <si>
    <t>IPE 200 - 0,768m2/m´</t>
  </si>
  <si>
    <t>"800mm"3*0,8*0,768</t>
  </si>
  <si>
    <t>"1250mm"3*1,25*0,768</t>
  </si>
  <si>
    <t>HEB 200 - 1,15m2/m´</t>
  </si>
  <si>
    <t>"7000mm"3*7*1,15</t>
  </si>
  <si>
    <t>783301311</t>
  </si>
  <si>
    <t>Příprava podkladu zámečnických konstrukcí před provedením nátěru odmaštění odmašťovačem vodou ředitelným</t>
  </si>
  <si>
    <t>740687066</t>
  </si>
  <si>
    <t>https://podminky.urs.cz/item/CS_URS_2024_01/783301311</t>
  </si>
  <si>
    <t>Rozpad figury: U_HEB_200</t>
  </si>
  <si>
    <t>Rozpad figury: U_IPE_200</t>
  </si>
  <si>
    <t>Rozpad figury: U_IPE_240_1</t>
  </si>
  <si>
    <t>Rozpad figury: U_IPE_240_R</t>
  </si>
  <si>
    <t>783314203</t>
  </si>
  <si>
    <t>Základní antikorozní nátěr zámečnických konstrukcí jednonásobný syntetický samozákladující</t>
  </si>
  <si>
    <t>-65790204</t>
  </si>
  <si>
    <t>https://podminky.urs.cz/item/CS_URS_2024_01/783314203</t>
  </si>
  <si>
    <t>783315101</t>
  </si>
  <si>
    <t>Mezinátěr zámečnických konstrukcí jednonásobný syntetický standardní</t>
  </si>
  <si>
    <t>-1910580685</t>
  </si>
  <si>
    <t>https://podminky.urs.cz/item/CS_URS_2024_01/783315101</t>
  </si>
  <si>
    <t>783317101</t>
  </si>
  <si>
    <t>Krycí nátěr (email) zámečnických konstrukcí jednonásobný syntetický standardní</t>
  </si>
  <si>
    <t>-1082041796</t>
  </si>
  <si>
    <t>https://podminky.urs.cz/item/CS_URS_2024_01/783317101</t>
  </si>
  <si>
    <t>445468483</t>
  </si>
  <si>
    <t>SDK</t>
  </si>
  <si>
    <t>784121001</t>
  </si>
  <si>
    <t>Oškrabání malby v místnostech výšky do 3,80 m</t>
  </si>
  <si>
    <t>2139577272</t>
  </si>
  <si>
    <t>https://podminky.urs.cz/item/CS_URS_2024_01/784121001</t>
  </si>
  <si>
    <t>784121011</t>
  </si>
  <si>
    <t>Rozmývání podkladu po oškrabání malby v místnostech výšky do 3,80 m</t>
  </si>
  <si>
    <t>-19832206</t>
  </si>
  <si>
    <t>https://podminky.urs.cz/item/CS_URS_2024_01/784121011</t>
  </si>
  <si>
    <t>784161401</t>
  </si>
  <si>
    <t>Celoplošné vyrovnání podkladu sádrovou stěrkou, tloušťky do 3 mm vyhlazením v místnostech výšky do 3,80 m</t>
  </si>
  <si>
    <t>1424085667</t>
  </si>
  <si>
    <t>https://podminky.urs.cz/item/CS_URS_2024_01/784161401</t>
  </si>
  <si>
    <t>-810094370</t>
  </si>
  <si>
    <t>2097073006</t>
  </si>
  <si>
    <t>460,237*1,05 'Přepočtené koeficientem množství</t>
  </si>
  <si>
    <t>1099410815</t>
  </si>
  <si>
    <t>"D04"2*(0,8*2)</t>
  </si>
  <si>
    <t>"D05"2*(0,8*2)</t>
  </si>
  <si>
    <t>"D06"1*(0,8*2)</t>
  </si>
  <si>
    <t>"D07"2+4*(1,125*2,25)</t>
  </si>
  <si>
    <t>"D08"2*(1,125*2,25)</t>
  </si>
  <si>
    <t>"D09"1*(0,925*2,25)</t>
  </si>
  <si>
    <t>-570873149</t>
  </si>
  <si>
    <t>128,044*1,05 'Přepočtené koeficientem množství</t>
  </si>
  <si>
    <t>1171103180</t>
  </si>
  <si>
    <t>2066644843</t>
  </si>
  <si>
    <t>-1701139161</t>
  </si>
  <si>
    <t>1547884097</t>
  </si>
  <si>
    <t>-1762484731</t>
  </si>
  <si>
    <t>784221141</t>
  </si>
  <si>
    <t>Malby z malířských směsí otěruvzdorných za sucha Příplatek k cenám dvojnásobných maleb za provádění barevné malby tónované tónovacími přípravky</t>
  </si>
  <si>
    <t>276866436</t>
  </si>
  <si>
    <t>https://podminky.urs.cz/item/CS_URS_2024_01/784221141</t>
  </si>
  <si>
    <t>784221151</t>
  </si>
  <si>
    <t>Malby z malířských směsí otěruvzdorných za sucha Příplatek k cenám dvojnásobných maleb na tónovacích automatech, v odstínu světlém</t>
  </si>
  <si>
    <t>-1256062277</t>
  </si>
  <si>
    <t>https://podminky.urs.cz/item/CS_URS_2024_01/784221151</t>
  </si>
  <si>
    <t>645363213</t>
  </si>
  <si>
    <t>1458780883</t>
  </si>
  <si>
    <t>1927297833</t>
  </si>
  <si>
    <t>-487857243</t>
  </si>
  <si>
    <t>1119749466</t>
  </si>
  <si>
    <t>178</t>
  </si>
  <si>
    <t>1071455536</t>
  </si>
  <si>
    <t>179</t>
  </si>
  <si>
    <t>HZS2121</t>
  </si>
  <si>
    <t>Hodinové zúčtovací sazby profesí PSV provádění stavebních konstrukcí truhlář</t>
  </si>
  <si>
    <t>-1973013609</t>
  </si>
  <si>
    <t>https://podminky.urs.cz/item/CS_URS_2024_01/HZS2121</t>
  </si>
  <si>
    <t>180</t>
  </si>
  <si>
    <t>HZS2151</t>
  </si>
  <si>
    <t>Hodinové zúčtovací sazby profesí PSV provádění stavebních konstrukcí klempíř</t>
  </si>
  <si>
    <t>472392857</t>
  </si>
  <si>
    <t>https://podminky.urs.cz/item/CS_URS_2024_01/HZS2151</t>
  </si>
  <si>
    <t>181</t>
  </si>
  <si>
    <t>HZS2171</t>
  </si>
  <si>
    <t>Hodinové zúčtovací sazby profesí PSV provádění stavebních konstrukcí sádrokartonář</t>
  </si>
  <si>
    <t>1079445111</t>
  </si>
  <si>
    <t>https://podminky.urs.cz/item/CS_URS_2024_01/HZS2171</t>
  </si>
  <si>
    <t>182</t>
  </si>
  <si>
    <t>HZS2311</t>
  </si>
  <si>
    <t>Hodinové zúčtovací sazby profesí PSV úpravy povrchů a podlahy malíř, natěrač, lakýrník</t>
  </si>
  <si>
    <t>1046917156</t>
  </si>
  <si>
    <t>https://podminky.urs.cz/item/CS_URS_2024_01/HZS2311</t>
  </si>
  <si>
    <t>183</t>
  </si>
  <si>
    <t>HZS2321</t>
  </si>
  <si>
    <t>Hodinové zúčtovací sazby profesí PSV úpravy povrchů a podlahy obkladač</t>
  </si>
  <si>
    <t>1914270013</t>
  </si>
  <si>
    <t>https://podminky.urs.cz/item/CS_URS_2024_01/HZS2321</t>
  </si>
  <si>
    <t>184</t>
  </si>
  <si>
    <t>HZS2331</t>
  </si>
  <si>
    <t>Hodinové zúčtovací sazby profesí PSV úpravy povrchů a podlahy podlahář</t>
  </si>
  <si>
    <t>-1556690826</t>
  </si>
  <si>
    <t>https://podminky.urs.cz/item/CS_URS_2024_01/HZS2331</t>
  </si>
  <si>
    <t>185</t>
  </si>
  <si>
    <t>-1846979217</t>
  </si>
  <si>
    <t>TI 01 -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</si>
  <si>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</si>
  <si>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</si>
  <si>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</si>
  <si>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</si>
  <si>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 xml:space="preserve">    VRN9 - Ostatní náklady</t>
  </si>
  <si>
    <t>733</t>
  </si>
  <si>
    <t>Ústřední vytápění - rozvodné potrubí</t>
  </si>
  <si>
    <t>733223102</t>
  </si>
  <si>
    <t>Potrubí z trubek měděných tvrdých spojovaných měkkým pájením Ø 15/1</t>
  </si>
  <si>
    <t>1241915802</t>
  </si>
  <si>
    <t>https://podminky.urs.cz/item/CS_URS_2024_01/733223102</t>
  </si>
  <si>
    <t>28654649</t>
  </si>
  <si>
    <t>příchytka plastová 16mm</t>
  </si>
  <si>
    <t>1620214217</t>
  </si>
  <si>
    <t>733223103</t>
  </si>
  <si>
    <t>Potrubí z trubek měděných tvrdých spojovaných měkkým pájením Ø 18/1</t>
  </si>
  <si>
    <t>2097110186</t>
  </si>
  <si>
    <t>https://podminky.urs.cz/item/CS_URS_2024_01/733223103</t>
  </si>
  <si>
    <t>28654651</t>
  </si>
  <si>
    <t>příchytka plastová PPR 20mm</t>
  </si>
  <si>
    <t>-915546121</t>
  </si>
  <si>
    <t>733223104</t>
  </si>
  <si>
    <t>Potrubí z trubek měděných tvrdých spojovaných měkkým pájením Ø 22/1</t>
  </si>
  <si>
    <t>145008267</t>
  </si>
  <si>
    <t>https://podminky.urs.cz/item/CS_URS_2024_01/733223104</t>
  </si>
  <si>
    <t>28654656</t>
  </si>
  <si>
    <t>příchytka plastová PPR 25mm</t>
  </si>
  <si>
    <t>1913623161</t>
  </si>
  <si>
    <t>42390142</t>
  </si>
  <si>
    <t>objímka potrubí dvoušroubová M8 20-23 1/2"</t>
  </si>
  <si>
    <t>133746660</t>
  </si>
  <si>
    <t>733223106</t>
  </si>
  <si>
    <t>Potrubí z trubek měděných tvrdých spojovaných měkkým pájením Ø 35/1,5</t>
  </si>
  <si>
    <t>1911966327</t>
  </si>
  <si>
    <t>https://podminky.urs.cz/item/CS_URS_2024_01/733223106</t>
  </si>
  <si>
    <t>28654663</t>
  </si>
  <si>
    <t>příchytka plastová PPR 40mm s páskem</t>
  </si>
  <si>
    <t>-309524603</t>
  </si>
  <si>
    <t>42390144</t>
  </si>
  <si>
    <t>objímka potrubí dvoušroubová M8 31-38 1"</t>
  </si>
  <si>
    <t>-2073349122</t>
  </si>
  <si>
    <t>733223107</t>
  </si>
  <si>
    <t>Potrubí z trubek měděných tvrdých spojovaných měkkým pájením Ø 42/1,5</t>
  </si>
  <si>
    <t>-1278269521</t>
  </si>
  <si>
    <t>https://podminky.urs.cz/item/CS_URS_2024_01/733223107</t>
  </si>
  <si>
    <t>42390145</t>
  </si>
  <si>
    <t>objímka potrubí dvoušroubová M8 40-46 5/4"</t>
  </si>
  <si>
    <t>-2121651300</t>
  </si>
  <si>
    <t>733291101</t>
  </si>
  <si>
    <t>Zkoušky těsnosti potrubí z trubek měděných Ø do 35/1,5</t>
  </si>
  <si>
    <t>1712443751</t>
  </si>
  <si>
    <t>https://podminky.urs.cz/item/CS_URS_2024_01/733291101</t>
  </si>
  <si>
    <t>"Cu trubka 35*1,5"48</t>
  </si>
  <si>
    <t>"Cu trubka 22*1"122</t>
  </si>
  <si>
    <t>"Cu trubka 18*1"34</t>
  </si>
  <si>
    <t>"Cu trubka 15*1"160</t>
  </si>
  <si>
    <t>733291102</t>
  </si>
  <si>
    <t>Zkoušky těsnosti potrubí z trubek měděných Ø přes 35/1,5 do 64/2,0</t>
  </si>
  <si>
    <t>-24912302</t>
  </si>
  <si>
    <t>https://podminky.urs.cz/item/CS_URS_2024_01/733291102</t>
  </si>
  <si>
    <t>"Cu trubka 42*1,5"38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</si>
  <si>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</si>
  <si>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</si>
  <si>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-495423921</t>
  </si>
  <si>
    <t>https://podminky.urs.cz/item/CS_URS_2024_01/733811231</t>
  </si>
  <si>
    <t>"Tepelná izolace PE 15*13"160</t>
  </si>
  <si>
    <t>"Tepelná izolace PE 18*13"34</t>
  </si>
  <si>
    <t>"Tepelná izolace PE 22*13"122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</si>
  <si>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</si>
  <si>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</si>
  <si>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-2082505895</t>
  </si>
  <si>
    <t>https://podminky.urs.cz/item/CS_URS_2024_01/733811242</t>
  </si>
  <si>
    <t>"Tepelná izolace PE 42*20"38</t>
  </si>
  <si>
    <t>"Tepelná izolace PE 35*20"48</t>
  </si>
  <si>
    <t>998733102</t>
  </si>
  <si>
    <t>Přesun hmot pro rozvody potrubí stanovený z hmotnosti přesunovaného materiálu vodorovná dopravní vzdálenost do 50 m základní v objektech výšky přes 6 do 12 m</t>
  </si>
  <si>
    <t>-1645939179</t>
  </si>
  <si>
    <t>https://podminky.urs.cz/item/CS_URS_2024_01/998733102</t>
  </si>
  <si>
    <t>998733181</t>
  </si>
  <si>
    <t>Přesun hmot pro rozvody potrubí stanovený z hmotnosti přesunovaného materiálu Příplatek k cenám za přesun prováděný bez použití mechanizace pro jakoukoliv výšku objektu</t>
  </si>
  <si>
    <t>777717154</t>
  </si>
  <si>
    <t>https://podminky.urs.cz/item/CS_URS_2024_01/998733181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</si>
  <si>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</si>
  <si>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</si>
  <si>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-538939400</t>
  </si>
  <si>
    <t>https://podminky.urs.cz/item/CS_URS_2024_01/998733193</t>
  </si>
  <si>
    <t>734</t>
  </si>
  <si>
    <t>Ústřední vytápění - armatury</t>
  </si>
  <si>
    <t>734209104</t>
  </si>
  <si>
    <t>Montáž závitových armatur s 1 závitem G 3/4 (DN 20)</t>
  </si>
  <si>
    <t>1348623658</t>
  </si>
  <si>
    <t>https://podminky.urs.cz/item/CS_URS_2024_01/734209104</t>
  </si>
  <si>
    <t>28616241</t>
  </si>
  <si>
    <t>šroubení svěrné připojovací se závitem EK 3/4" na potrubí 20x2mm</t>
  </si>
  <si>
    <t>-61657498</t>
  </si>
  <si>
    <t>734211119</t>
  </si>
  <si>
    <t>Ventily odvzdušňovací závitové automatické PN 14 do 120°C G 3/8</t>
  </si>
  <si>
    <t>-686428028</t>
  </si>
  <si>
    <t>https://podminky.urs.cz/item/CS_URS_2024_01/734211119</t>
  </si>
  <si>
    <t>734220125</t>
  </si>
  <si>
    <t>Ventily regulační závitové vyvažovací přímé s vypouštěním PN 25 do 120°C G 5/4</t>
  </si>
  <si>
    <t>157542318</t>
  </si>
  <si>
    <t>https://podminky.urs.cz/item/CS_URS_2024_01/734220125</t>
  </si>
  <si>
    <t>734221682</t>
  </si>
  <si>
    <t>Ventily regulační závitové hlavice termostatické pro ovládání ventilů PN 10 do 110°C kapalinové otopných těles VK</t>
  </si>
  <si>
    <t>1150259451</t>
  </si>
  <si>
    <t>https://podminky.urs.cz/item/CS_URS_2024_01/734221682</t>
  </si>
  <si>
    <t>734261403</t>
  </si>
  <si>
    <t>Šroubení připojovací armatury radiátorů VK PN 10 do 110°C, regulační uzavíratelné rohové G 3/4 x 18</t>
  </si>
  <si>
    <t>614288693</t>
  </si>
  <si>
    <t>https://podminky.urs.cz/item/CS_URS_2024_01/734261403</t>
  </si>
  <si>
    <t>734291123</t>
  </si>
  <si>
    <t>Ostatní armatury kohouty plnicí a vypouštěcí PN 10 do 90°C G 1/2</t>
  </si>
  <si>
    <t>38469699</t>
  </si>
  <si>
    <t>https://podminky.urs.cz/item/CS_URS_2024_01/734291123</t>
  </si>
  <si>
    <t>734449311</t>
  </si>
  <si>
    <t>Regulátory montáž regulátorů tahu</t>
  </si>
  <si>
    <t>1576968093</t>
  </si>
  <si>
    <t>https://podminky.urs.cz/item/CS_URS_2024_01/734449311</t>
  </si>
  <si>
    <t>42241033</t>
  </si>
  <si>
    <t>regulátor diferenčního tlaku s vypouštěním 10-60 kPa PN 16 T 120°C G 5/4"</t>
  </si>
  <si>
    <t>-576269914</t>
  </si>
  <si>
    <t>998734102</t>
  </si>
  <si>
    <t>Přesun hmot pro armatury stanovený z hmotnosti přesunovaného materiálu vodorovná dopravní vzdálenost do 50 m základní v objektech výšky přes 6 do 12 m</t>
  </si>
  <si>
    <t>-1852591169</t>
  </si>
  <si>
    <t>https://podminky.urs.cz/item/CS_URS_2024_01/998734102</t>
  </si>
  <si>
    <t>998734181</t>
  </si>
  <si>
    <t>Přesun hmot pro armatury stanovený z hmotnosti přesunovaného materiálu Příplatek k cenám za přesun prováděný bez použití mechanizace pro jakoukoliv výšku objektu</t>
  </si>
  <si>
    <t>2032568587</t>
  </si>
  <si>
    <t>https://podminky.urs.cz/item/CS_URS_2024_01/998734181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</si>
  <si>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</si>
  <si>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</si>
  <si>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-1483826236</t>
  </si>
  <si>
    <t>https://podminky.urs.cz/item/CS_URS_2024_01/998734193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</si>
  <si>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</si>
  <si>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</si>
  <si>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</si>
  <si>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</si>
  <si>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-1525987064</t>
  </si>
  <si>
    <t>https://podminky.urs.cz/item/CS_URS_2024_01/735152171</t>
  </si>
  <si>
    <t>735152271</t>
  </si>
  <si>
    <t>Otopná tělesa panelová VK jednodesková PN 1,0 MPa, T do 110°C s jednou přídavnou přestupní plochou výšky tělesa 600 mm stavební délky / výkonu 400 mm / 401 W</t>
  </si>
  <si>
    <t>-2045176389</t>
  </si>
  <si>
    <t>https://podminky.urs.cz/item/CS_URS_2024_01/735152271</t>
  </si>
  <si>
    <t>735152275</t>
  </si>
  <si>
    <t>Otopná tělesa panelová VK jednodesková PN 1,0 MPa, T do 110°C s jednou přídavnou přestupní plochou výšky tělesa 600 mm stavební délky / výkonu 800 mm / 802 W</t>
  </si>
  <si>
    <t>760787887</t>
  </si>
  <si>
    <t>https://podminky.urs.cz/item/CS_URS_2024_01/735152275</t>
  </si>
  <si>
    <t>735152279</t>
  </si>
  <si>
    <t>Otopná tělesa panelová VK jednodesková PN 1,0 MPa, T do 110°C s jednou přídavnou přestupní plochou výšky tělesa 600 mm stavební délky / výkonu 1200 mm / 1202 W</t>
  </si>
  <si>
    <t>1261319842</t>
  </si>
  <si>
    <t>https://podminky.urs.cz/item/CS_URS_2024_01/735152279</t>
  </si>
  <si>
    <t>735152379</t>
  </si>
  <si>
    <t>Otopná tělesa panelová VK dvoudesková PN 1,0 MPa, T do 110°C bez přídavné přestupní plochy výšky tělesa 600 mm stavební délky / výkonu 1200 mm / 1174 W</t>
  </si>
  <si>
    <t>-244182058</t>
  </si>
  <si>
    <t>https://podminky.urs.cz/item/CS_URS_2024_01/735152379</t>
  </si>
  <si>
    <t>735152679</t>
  </si>
  <si>
    <t>Otopná tělesa panelová VK třídesková PN 1,0 MPa, T do 110°C se třemi přídavnými přestupními plochami výšky tělesa 600 mm stavební délky / výkonu 1200 mm / 2887 W</t>
  </si>
  <si>
    <t>876641458</t>
  </si>
  <si>
    <t>https://podminky.urs.cz/item/CS_URS_2024_01/735152679</t>
  </si>
  <si>
    <t>998735102</t>
  </si>
  <si>
    <t>Přesun hmot pro otopná tělesa stanovený z hmotnosti přesunovaného materiálu vodorovná dopravní vzdálenost do 50 m základní v objektech výšky přes 6 do 12 m</t>
  </si>
  <si>
    <t>-1401482450</t>
  </si>
  <si>
    <t>https://podminky.urs.cz/item/CS_URS_2024_01/998735102</t>
  </si>
  <si>
    <t>998735181</t>
  </si>
  <si>
    <t>Přesun hmot pro otopná tělesa stanovený z hmotnosti přesunovaného materiálu Příplatek k cenám za přesun prováděný bez použití mechanizace pro jakoukoliv výšku objektu</t>
  </si>
  <si>
    <t>50232003</t>
  </si>
  <si>
    <t>https://podminky.urs.cz/item/CS_URS_2024_01/998735181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</si>
  <si>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</si>
  <si>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</si>
  <si>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2109909907</t>
  </si>
  <si>
    <t>https://podminky.urs.cz/item/CS_URS_2024_01/998735193</t>
  </si>
  <si>
    <t>HZS2221</t>
  </si>
  <si>
    <t>Hodinové zúčtovací sazby profesí PSV provádění stavebních instalací topenář</t>
  </si>
  <si>
    <t>390044312</t>
  </si>
  <si>
    <t>https://podminky.urs.cz/item/CS_URS_2024_01/HZS2221</t>
  </si>
  <si>
    <t>"Jiné jinde nespecifikované prace"24</t>
  </si>
  <si>
    <t>HZS2222</t>
  </si>
  <si>
    <t>Hodinové zúčtovací sazby profesí PSV provádění stavebních instalací topenář odborný</t>
  </si>
  <si>
    <t>-1753608440</t>
  </si>
  <si>
    <t>https://podminky.urs.cz/item/CS_URS_2024_01/HZS2222</t>
  </si>
  <si>
    <t>Demontáž stávajících otopných těles a rozvodů v rekonstruovaných prostorách</t>
  </si>
  <si>
    <t>"2 osoby / 5 dní / á 8hod"2*5*8</t>
  </si>
  <si>
    <t>HZS2491</t>
  </si>
  <si>
    <t>Hodinové zúčtovací sazby profesí PSV zednické výpomoci a pomocné práce PSV dělník zednických výpomocí</t>
  </si>
  <si>
    <t>962409229</t>
  </si>
  <si>
    <t>https://podminky.urs.cz/item/CS_URS_2024_01/HZS2491</t>
  </si>
  <si>
    <t>"stavební přípomoce - bourání, průrazy prostupy atd."24</t>
  </si>
  <si>
    <t>1402415167</t>
  </si>
  <si>
    <t>"pomocné práce"16</t>
  </si>
  <si>
    <t>OST</t>
  </si>
  <si>
    <t>Ostatní</t>
  </si>
  <si>
    <t>OST-UT-001</t>
  </si>
  <si>
    <t>Demontáž stávajících přípojek OT pro 2.NP na větvi pro 1.NP, vedené pod stropem 1.NP</t>
  </si>
  <si>
    <t>959100016</t>
  </si>
  <si>
    <t>OST-UT-002</t>
  </si>
  <si>
    <t>Osazení automatických odvzdušňovacích ventilů v místech demontovaných přípojek na větvi pro 1.NP</t>
  </si>
  <si>
    <t>-970971118</t>
  </si>
  <si>
    <t>OST-UT-003</t>
  </si>
  <si>
    <t xml:space="preserve">Ostatní spojovací, pomocný , přidružený...  materiál </t>
  </si>
  <si>
    <t>-255361310</t>
  </si>
  <si>
    <t>043002000</t>
  </si>
  <si>
    <t>Zkoušky a ostatní měření</t>
  </si>
  <si>
    <t>CS ÚRS 2023 02</t>
  </si>
  <si>
    <t>-1178645361</t>
  </si>
  <si>
    <t>https://podminky.urs.cz/item/CS_URS_2023_02/043002000</t>
  </si>
  <si>
    <t>043194000</t>
  </si>
  <si>
    <t>Ostatní zkoušky - seřízení a regulace</t>
  </si>
  <si>
    <t>Soubor</t>
  </si>
  <si>
    <t>-188697461</t>
  </si>
  <si>
    <t>https://podminky.urs.cz/item/CS_URS_2023_02/043194000</t>
  </si>
  <si>
    <t>044002000</t>
  </si>
  <si>
    <t>Revize</t>
  </si>
  <si>
    <t>920871527</t>
  </si>
  <si>
    <t>https://podminky.urs.cz/item/CS_URS_2023_02/044002000</t>
  </si>
  <si>
    <t>081103000</t>
  </si>
  <si>
    <t>Denní doprava pracovníků na pracoviště</t>
  </si>
  <si>
    <t>-1515125219</t>
  </si>
  <si>
    <t>https://podminky.urs.cz/item/CS_URS_2024_01/081103000</t>
  </si>
  <si>
    <t>VRN9</t>
  </si>
  <si>
    <t>Ostatní náklady</t>
  </si>
  <si>
    <t>092103001</t>
  </si>
  <si>
    <t>Náklady na zkušební provoz</t>
  </si>
  <si>
    <t>-1996230835</t>
  </si>
  <si>
    <t>https://podminky.urs.cz/item/CS_URS_2024_01/092103001</t>
  </si>
  <si>
    <t>092203000</t>
  </si>
  <si>
    <t>Náklady na zaškolení</t>
  </si>
  <si>
    <t>-1128478510</t>
  </si>
  <si>
    <t>https://podminky.urs.cz/item/CS_URS_2024_01/092203000</t>
  </si>
  <si>
    <t>TI 02 - Zdravotechnické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</si>
  <si>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</si>
  <si>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</si>
  <si>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</si>
  <si>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VRN6 - Územní vlivy</t>
  </si>
  <si>
    <t>971042241</t>
  </si>
  <si>
    <t>Vybourání otvorů v betonových příčkách a zdech základových nebo nadzákladových plochy do 0,0225 m2, tl. do 300 mm</t>
  </si>
  <si>
    <t>-680631125</t>
  </si>
  <si>
    <t>https://podminky.urs.cz/item/CS_URS_2024_01/971042241</t>
  </si>
  <si>
    <t>62851018</t>
  </si>
  <si>
    <t>prostupová tvarovka do spodní stavby s manžetou z asfaltového pásu DN 125</t>
  </si>
  <si>
    <t>24024245</t>
  </si>
  <si>
    <t>-1932855938</t>
  </si>
  <si>
    <t>-1270840196</t>
  </si>
  <si>
    <t>0,167*10 'Přepočtené koeficientem množství</t>
  </si>
  <si>
    <t>-285118308</t>
  </si>
  <si>
    <t>1305471884</t>
  </si>
  <si>
    <t>1637960990</t>
  </si>
  <si>
    <t>721</t>
  </si>
  <si>
    <t>Zdravotechnika - vnitřní kanalizace</t>
  </si>
  <si>
    <t>721173402</t>
  </si>
  <si>
    <t>Potrubí z trub PVC SN4 svodné (ležaté) DN 125</t>
  </si>
  <si>
    <t>-1503787894</t>
  </si>
  <si>
    <t>https://podminky.urs.cz/item/CS_URS_2024_01/721173402</t>
  </si>
  <si>
    <t>721174024</t>
  </si>
  <si>
    <t>Potrubí z trub polypropylenových odpadní (svislé) DN 75</t>
  </si>
  <si>
    <t>1396993980</t>
  </si>
  <si>
    <t>https://podminky.urs.cz/item/CS_URS_2024_01/721174024</t>
  </si>
  <si>
    <t>28615602</t>
  </si>
  <si>
    <t>čistící tvarovka odpadní pro vysoké teploty HTRE DN 75</t>
  </si>
  <si>
    <t>648799714</t>
  </si>
  <si>
    <t>721174025</t>
  </si>
  <si>
    <t>Potrubí z trub polypropylenových odpadní (svislé) DN 110</t>
  </si>
  <si>
    <t>2062339389</t>
  </si>
  <si>
    <t>https://podminky.urs.cz/item/CS_URS_2024_01/721174025</t>
  </si>
  <si>
    <t>28615603</t>
  </si>
  <si>
    <t>čistící tvarovka odpadní pro vysoké teploty HTRE DN 110</t>
  </si>
  <si>
    <t>788325134</t>
  </si>
  <si>
    <t>721174043</t>
  </si>
  <si>
    <t>Potrubí z trub polypropylenových připojovací DN 50</t>
  </si>
  <si>
    <t>835230113</t>
  </si>
  <si>
    <t>https://podminky.urs.cz/item/CS_URS_2024_01/721174043</t>
  </si>
  <si>
    <t>721273153</t>
  </si>
  <si>
    <t>Ventilační hlavice z polypropylenu (PP) DN 110</t>
  </si>
  <si>
    <t>-872405890</t>
  </si>
  <si>
    <t>https://podminky.urs.cz/item/CS_URS_2024_01/721273153</t>
  </si>
  <si>
    <t>721290111</t>
  </si>
  <si>
    <t>Zkouška těsnosti kanalizace v objektech vodou do DN 125</t>
  </si>
  <si>
    <t>-1549164069</t>
  </si>
  <si>
    <t>https://podminky.urs.cz/item/CS_URS_2024_01/721290111</t>
  </si>
  <si>
    <t>12+26+5+20</t>
  </si>
  <si>
    <t>998721101</t>
  </si>
  <si>
    <t>Přesun hmot pro vnitřní kanalizaci stanovený z hmotnosti přesunovaného materiálu vodorovná dopravní vzdálenost do 50 m základní v objektech výšky do 6 m</t>
  </si>
  <si>
    <t>331530837</t>
  </si>
  <si>
    <t>https://podminky.urs.cz/item/CS_URS_2024_01/998721101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</si>
  <si>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</si>
  <si>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</si>
  <si>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-1776160845</t>
  </si>
  <si>
    <t>https://podminky.urs.cz/item/CS_URS_2024_01/998721181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</si>
  <si>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</si>
  <si>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</si>
  <si>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1021644567</t>
  </si>
  <si>
    <t>https://podminky.urs.cz/item/CS_URS_2024_01/998721192</t>
  </si>
  <si>
    <t>722</t>
  </si>
  <si>
    <t>Zdravotechnika - vnitřní vodovod</t>
  </si>
  <si>
    <t>722175002</t>
  </si>
  <si>
    <t>Potrubí z plastových trubek z polypropylenu PP-RCT svařovaných polyfúzně D 20 x 2,8</t>
  </si>
  <si>
    <t>107963773</t>
  </si>
  <si>
    <t>https://podminky.urs.cz/item/CS_URS_2024_01/722175002</t>
  </si>
  <si>
    <t>"Studená"22</t>
  </si>
  <si>
    <t>"Teplá"7</t>
  </si>
  <si>
    <t>722175003</t>
  </si>
  <si>
    <t>Potrubí z plastových trubek z polypropylenu PP-RCT svařovaných polyfúzně D 25 x 3,5</t>
  </si>
  <si>
    <t>-1323003173</t>
  </si>
  <si>
    <t>https://podminky.urs.cz/item/CS_URS_2024_01/722175003</t>
  </si>
  <si>
    <t>"Studená"57</t>
  </si>
  <si>
    <t>722175004</t>
  </si>
  <si>
    <t>Potrubí z plastových trubek z polypropylenu PP-RCT svařovaných polyfúzně D 32 x 4,4</t>
  </si>
  <si>
    <t>-1662245292</t>
  </si>
  <si>
    <t>https://podminky.urs.cz/item/CS_URS_2024_01/722175004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</si>
  <si>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</si>
  <si>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</si>
  <si>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-815329308</t>
  </si>
  <si>
    <t>https://podminky.urs.cz/item/CS_URS_2024_01/722181221</t>
  </si>
  <si>
    <t>"Tepel. izolace pro pr. 20, tl. 9 mm"22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</si>
  <si>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</si>
  <si>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</si>
  <si>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1220741080</t>
  </si>
  <si>
    <t>https://podminky.urs.cz/item/CS_URS_2024_01/722181222</t>
  </si>
  <si>
    <t>"Tepel. izolace pro pr. 25, tl. 9 mm"57</t>
  </si>
  <si>
    <t>"Tepel. izolace pro pr. 32, tl. 9 mm"18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</si>
  <si>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</si>
  <si>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</si>
  <si>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-981345936</t>
  </si>
  <si>
    <t>https://podminky.urs.cz/item/CS_URS_2024_01/722181241</t>
  </si>
  <si>
    <t>"Tepel. izolace pro pr. 20, tl. 20 mm"7</t>
  </si>
  <si>
    <t>722181242</t>
  </si>
  <si>
    <t>789916951</t>
  </si>
  <si>
    <t>https://podminky.urs.cz/item/CS_URS_2024_01/722181242</t>
  </si>
  <si>
    <t>"Tepel. izolace pro pr. 25, tl. 20 mm"7</t>
  </si>
  <si>
    <t>722220861</t>
  </si>
  <si>
    <t>Demontáž armatur závitových se dvěma závity do G 3/4</t>
  </si>
  <si>
    <t>-1999077441</t>
  </si>
  <si>
    <t>https://podminky.urs.cz/item/CS_URS_2024_01/722220861</t>
  </si>
  <si>
    <t>722231141</t>
  </si>
  <si>
    <t>Armatury se dvěma závity ventily pojistné rohové G 1/2"</t>
  </si>
  <si>
    <t>-883938639</t>
  </si>
  <si>
    <t>https://podminky.urs.cz/item/CS_URS_2024_01/722231141</t>
  </si>
  <si>
    <t>722232062</t>
  </si>
  <si>
    <t>Armatury se dvěma závity kulové kohouty PN 42 do 185 °C přímé vnitřní závit s vypouštěním G 3/4"</t>
  </si>
  <si>
    <t>1294199856</t>
  </si>
  <si>
    <t>https://podminky.urs.cz/item/CS_URS_2024_01/722232062</t>
  </si>
  <si>
    <t>722232063</t>
  </si>
  <si>
    <t>Armatury se dvěma závity kulové kohouty PN 42 do 185 °C přímé vnitřní závit s vypouštěním G 1"</t>
  </si>
  <si>
    <t>770405250</t>
  </si>
  <si>
    <t>https://podminky.urs.cz/item/CS_URS_2024_01/722232063</t>
  </si>
  <si>
    <t>722290234</t>
  </si>
  <si>
    <t>Zkoušky, proplach a desinfekce vodovodního potrubí proplach a desinfekce vodovodního potrubí do DN 80</t>
  </si>
  <si>
    <t>2084383599</t>
  </si>
  <si>
    <t>https://podminky.urs.cz/item/CS_URS_2024_01/722290234</t>
  </si>
  <si>
    <t>"20/2,8"29</t>
  </si>
  <si>
    <t>"25/3,5"64</t>
  </si>
  <si>
    <t>"32/4,4"18</t>
  </si>
  <si>
    <t>722290246</t>
  </si>
  <si>
    <t>Zkoušky, proplach a desinfekce vodovodního potrubí zkoušky těsnosti vodovodního potrubí plastového do DN 40</t>
  </si>
  <si>
    <t>892157895</t>
  </si>
  <si>
    <t>https://podminky.urs.cz/item/CS_URS_2024_01/722290246</t>
  </si>
  <si>
    <t>998722101</t>
  </si>
  <si>
    <t>Přesun hmot pro vnitřní vodovod stanovený z hmotnosti přesunovaného materiálu vodorovná dopravní vzdálenost do 50 m základní v objektech výšky do 6 m</t>
  </si>
  <si>
    <t>250928728</t>
  </si>
  <si>
    <t>https://podminky.urs.cz/item/CS_URS_2024_01/998722101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</si>
  <si>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</si>
  <si>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</si>
  <si>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294415405</t>
  </si>
  <si>
    <t>https://podminky.urs.cz/item/CS_URS_2024_01/998722181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</si>
  <si>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</si>
  <si>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</si>
  <si>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415680965</t>
  </si>
  <si>
    <t>https://podminky.urs.cz/item/CS_URS_2024_01/998722192</t>
  </si>
  <si>
    <t>725119125</t>
  </si>
  <si>
    <t>Zařízení záchodů montáž klozetových mís závěsných na nosné stěny</t>
  </si>
  <si>
    <t>-1193450999</t>
  </si>
  <si>
    <t>https://podminky.urs.cz/item/CS_URS_2024_01/725119125</t>
  </si>
  <si>
    <t>64236051</t>
  </si>
  <si>
    <t>klozet keramický bílý závěsný hluboké splachování pro handicapované</t>
  </si>
  <si>
    <t>-969627070</t>
  </si>
  <si>
    <t>725119131</t>
  </si>
  <si>
    <t>Zařízení záchodů montáž klozetových sedátek standardních</t>
  </si>
  <si>
    <t>1304555095</t>
  </si>
  <si>
    <t>https://podminky.urs.cz/item/CS_URS_2024_01/725119131</t>
  </si>
  <si>
    <t>55167394</t>
  </si>
  <si>
    <t>sedátko klozetové duroplastové bílé antibakteriální</t>
  </si>
  <si>
    <t>219034645</t>
  </si>
  <si>
    <t>725210821</t>
  </si>
  <si>
    <t>Demontáž umyvadel bez výtokových armatur umyvadel</t>
  </si>
  <si>
    <t>18270445</t>
  </si>
  <si>
    <t>https://podminky.urs.cz/item/CS_URS_2024_01/725210821</t>
  </si>
  <si>
    <t>"2.NP"7</t>
  </si>
  <si>
    <t>725219102</t>
  </si>
  <si>
    <t>Umyvadla montáž umyvadel ostatních typů na šrouby</t>
  </si>
  <si>
    <t>57953077</t>
  </si>
  <si>
    <t>https://podminky.urs.cz/item/CS_URS_2024_01/725219102</t>
  </si>
  <si>
    <t>64211046</t>
  </si>
  <si>
    <t>umyvadlo keramické závěsné bílé š 600mm</t>
  </si>
  <si>
    <t>-868477423</t>
  </si>
  <si>
    <t>64211023</t>
  </si>
  <si>
    <t>umyvadlo keramické závěsné bezbariérové bílé 640x550mm</t>
  </si>
  <si>
    <t>620537777</t>
  </si>
  <si>
    <t>725319111</t>
  </si>
  <si>
    <t>Dřezy bez výtokových armatur montáž dřezů ostatních typů</t>
  </si>
  <si>
    <t>-892295275</t>
  </si>
  <si>
    <t>https://podminky.urs.cz/item/CS_URS_2024_01/725319111</t>
  </si>
  <si>
    <t>55231082</t>
  </si>
  <si>
    <t>dřez nerez s odkládací ploškou vestavný matný 560x480mm</t>
  </si>
  <si>
    <t>-147135610</t>
  </si>
  <si>
    <t>725813112</t>
  </si>
  <si>
    <t>Ventily rohové bez připojovací trubičky nebo flexi hadičky pračkové G 3/4"</t>
  </si>
  <si>
    <t>1094692933</t>
  </si>
  <si>
    <t>https://podminky.urs.cz/item/CS_URS_2024_01/725813112</t>
  </si>
  <si>
    <t>725820802</t>
  </si>
  <si>
    <t>Demontáž baterií stojánkových do 1 otvoru</t>
  </si>
  <si>
    <t>-1939624167</t>
  </si>
  <si>
    <t>https://podminky.urs.cz/item/CS_URS_2024_01/725820802</t>
  </si>
  <si>
    <t>725829111</t>
  </si>
  <si>
    <t>Baterie dřezové montáž ostatních typů stojánkových G 1/2"</t>
  </si>
  <si>
    <t>1428125027</t>
  </si>
  <si>
    <t>https://podminky.urs.cz/item/CS_URS_2024_01/725829111</t>
  </si>
  <si>
    <t>55143974</t>
  </si>
  <si>
    <t>baterie dřezová páková stojánková s otáčivým ústím dl ramínka 220mm</t>
  </si>
  <si>
    <t>983028525</t>
  </si>
  <si>
    <t>725829131</t>
  </si>
  <si>
    <t>Baterie umyvadlové montáž ostatních typů stojánkových G 1/2"</t>
  </si>
  <si>
    <t>-184400024</t>
  </si>
  <si>
    <t>https://podminky.urs.cz/item/CS_URS_2024_01/725829131</t>
  </si>
  <si>
    <t>55111983</t>
  </si>
  <si>
    <t>baterie stojánková klasická na jednu vodu G 1/2"</t>
  </si>
  <si>
    <t>326871411</t>
  </si>
  <si>
    <t>55144006R</t>
  </si>
  <si>
    <t>baterie umyvadlová stojánková páková otáčivé ústí - pro invalidy</t>
  </si>
  <si>
    <t>796676956</t>
  </si>
  <si>
    <t>725860811</t>
  </si>
  <si>
    <t>Demontáž zápachových uzávěrek pro zařizovací předměty jednoduchých</t>
  </si>
  <si>
    <t>-493613432</t>
  </si>
  <si>
    <t>https://podminky.urs.cz/item/CS_URS_2024_01/725860811</t>
  </si>
  <si>
    <t>725861102</t>
  </si>
  <si>
    <t>Zápachové uzávěrky zařizovacích předmětů pro umyvadla DN 40</t>
  </si>
  <si>
    <t>652518495</t>
  </si>
  <si>
    <t>https://podminky.urs.cz/item/CS_URS_2024_01/725861102</t>
  </si>
  <si>
    <t>725862103</t>
  </si>
  <si>
    <t>Zápachové uzávěrky zařizovacích předmětů pro dřezy DN 40/50</t>
  </si>
  <si>
    <t>1197143665</t>
  </si>
  <si>
    <t>https://podminky.urs.cz/item/CS_URS_2024_01/725862103</t>
  </si>
  <si>
    <t>725865501</t>
  </si>
  <si>
    <t>Zápachové uzávěrky zařizovacích předmětů odpadní soupravy se zápachovou uzávěrkou DN 40/50</t>
  </si>
  <si>
    <t>1081828133</t>
  </si>
  <si>
    <t>https://podminky.urs.cz/item/CS_URS_2024_01/725865501</t>
  </si>
  <si>
    <t>"Sifon pro myčku + pračku"2</t>
  </si>
  <si>
    <t>725869101</t>
  </si>
  <si>
    <t>Zápachové uzávěrky zařizovacích předmětů montáž zápachových uzávěrek umyvadlových do DN 40</t>
  </si>
  <si>
    <t>-1363335718</t>
  </si>
  <si>
    <t>https://podminky.urs.cz/item/CS_URS_2024_01/725869101</t>
  </si>
  <si>
    <t>"pro Invalidní"1</t>
  </si>
  <si>
    <t>55162001</t>
  </si>
  <si>
    <t>uzávěrka zápachová umyvadlová s celokovovým kulatým designem DN 32</t>
  </si>
  <si>
    <t>1889361364</t>
  </si>
  <si>
    <t>-87578455</t>
  </si>
  <si>
    <t>1778240670</t>
  </si>
  <si>
    <t>371780170</t>
  </si>
  <si>
    <t>726</t>
  </si>
  <si>
    <t>Zdravotechnika - předstěnové instalace</t>
  </si>
  <si>
    <t>726131043</t>
  </si>
  <si>
    <t>Předstěnové instalační systémy do lehkých stěn s kovovou konstrukcí pro závěsné klozety ovládání zepředu, stavební výšky 1120 mm pro tělesně postižené</t>
  </si>
  <si>
    <t>663536976</t>
  </si>
  <si>
    <t>https://podminky.urs.cz/item/CS_URS_2024_01/726131043</t>
  </si>
  <si>
    <t>998726111</t>
  </si>
  <si>
    <t>Přesun hmot pro instalační prefabrikáty stanovený z hmotnosti přesunovaného materiálu vodorovná dopravní vzdálenost do 50 m základní v objektech výšky do 6 m</t>
  </si>
  <si>
    <t>-972263132</t>
  </si>
  <si>
    <t>https://podminky.urs.cz/item/CS_URS_2024_01/998726111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</si>
  <si>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</si>
  <si>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</si>
  <si>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39918830</t>
  </si>
  <si>
    <t>https://podminky.urs.cz/item/CS_URS_2024_01/998726181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</si>
  <si>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</si>
  <si>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</si>
  <si>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-1279282744</t>
  </si>
  <si>
    <t>https://podminky.urs.cz/item/CS_URS_2024_01/998726192</t>
  </si>
  <si>
    <t>HZS2211</t>
  </si>
  <si>
    <t>Hodinové zúčtovací sazby profesí PSV provádění stavebních instalací instalatér</t>
  </si>
  <si>
    <t>-1318235272</t>
  </si>
  <si>
    <t>https://podminky.urs.cz/item/CS_URS_2024_01/HZS2211</t>
  </si>
  <si>
    <t>"Jinde nespecifikované práce ZTI - rozvody vody"8</t>
  </si>
  <si>
    <t>"Jinde nespecifikované práce ZTI - rozvody Kanalizace"8</t>
  </si>
  <si>
    <t>540790392</t>
  </si>
  <si>
    <t>"stavební a zednícké připomoce - např. vysekání rýh, záhozy rýh, zřízení prostupů a průrazů atd."3*8</t>
  </si>
  <si>
    <t>-956829222</t>
  </si>
  <si>
    <t>"Demontáž ostatních rozvodů ZTI - rozvody vody"1*8</t>
  </si>
  <si>
    <t>"Demontáž ostatních rozvodů ZTI - rozvody Kanalizace"1*8</t>
  </si>
  <si>
    <t>OST-721-001</t>
  </si>
  <si>
    <t>Drobný montážní a spojovací materiál</t>
  </si>
  <si>
    <t>%</t>
  </si>
  <si>
    <t>1587874332</t>
  </si>
  <si>
    <t>Poznámka k položce:_x000d_
Celkový rozsah 5% z dodávky materiálů</t>
  </si>
  <si>
    <t>245484935</t>
  </si>
  <si>
    <t>043203003R</t>
  </si>
  <si>
    <t>Rozbory celkem - Rozbor pitné vody</t>
  </si>
  <si>
    <t>1405319603</t>
  </si>
  <si>
    <t>Poznámka k položce:_x000d_
Rozbor pitné vody akreditovanou laboratoří včetně protokolu.</t>
  </si>
  <si>
    <t>1039093105</t>
  </si>
  <si>
    <t>VRN6</t>
  </si>
  <si>
    <t>Územní vlivy</t>
  </si>
  <si>
    <t>065002000</t>
  </si>
  <si>
    <t>Mimostaveništní doprava materiálů</t>
  </si>
  <si>
    <t>-1783362060</t>
  </si>
  <si>
    <t>https://podminky.urs.cz/item/CS_URS_2024_01/065002000</t>
  </si>
  <si>
    <t>TI 03 - Elektroinstalace</t>
  </si>
  <si>
    <t xml:space="preserve">Jsou-li v rozpočtu uvedeny odkazy na názvy nebo specifická označení výrobků apod., jsou takové odkazy pouze informativní a slouží pouze pro určení technické úrovně a provozních parametrů. </t>
  </si>
  <si>
    <t xml:space="preserve">    D13 - STAVEBNÍ  A ZEMNÍ PRÁCE</t>
  </si>
  <si>
    <t xml:space="preserve">    741 - Elektroinstalace - silnoproud</t>
  </si>
  <si>
    <t xml:space="preserve">      D1 - KABEL SILOVÝ, IZOLACE PVC, KABEL SDĚLOVACÍ</t>
  </si>
  <si>
    <t xml:space="preserve">      D2 - SPÍNAČE, PŘEPÍNAČE, ZAPUŠTĚNÉ – barva slonová kost</t>
  </si>
  <si>
    <t xml:space="preserve">      D3 - ZÁSUVKY NN ZAPUŠTĚNÉ, ZÁSUVKY SDĚLOVACÍ – barva sl. kost</t>
  </si>
  <si>
    <t xml:space="preserve">      D4 - RÁMEČKY PRO PŘÍSTROJE – barva sl. kost</t>
  </si>
  <si>
    <t xml:space="preserve">      D5 - ZÁSUVKY PODLAHOVÉ </t>
  </si>
  <si>
    <t xml:space="preserve">      D6 - KRABICE, TRUBKY, PŘÍCHYTKY</t>
  </si>
  <si>
    <t xml:space="preserve">      D7 - UKONČENÍ KABELŮ A VODIČŮ</t>
  </si>
  <si>
    <t xml:space="preserve">      D8 - SVÍTIDLA</t>
  </si>
  <si>
    <t xml:space="preserve">      D9 - ROZVÁDĚČE</t>
  </si>
  <si>
    <t xml:space="preserve">    742 - Elektroinstalace - slaboproud</t>
  </si>
  <si>
    <t xml:space="preserve">      D10 - EZS</t>
  </si>
  <si>
    <t xml:space="preserve">      D11 - SANITÁRNÍ PŘÍSTROJE</t>
  </si>
  <si>
    <t xml:space="preserve">      D12 - UZEMNĚNÍ A POSPOJOVÁNÍ</t>
  </si>
  <si>
    <t>D13</t>
  </si>
  <si>
    <t xml:space="preserve">STAVEBNÍ  A ZEMNÍ PRÁCE</t>
  </si>
  <si>
    <t>Pol66</t>
  </si>
  <si>
    <t>Příprava kapes pro krabice</t>
  </si>
  <si>
    <t>ks</t>
  </si>
  <si>
    <t>-359299821</t>
  </si>
  <si>
    <t>Pol67</t>
  </si>
  <si>
    <t>Vysekání rýh pro vodiče v omítce stěn šíře 30mm, hl. 50mm</t>
  </si>
  <si>
    <t>-1450137356</t>
  </si>
  <si>
    <t>Pol68</t>
  </si>
  <si>
    <t>Vysekání rýh pro vodiče v omítce stěn šíře 50mm, hl. 50mm</t>
  </si>
  <si>
    <t>-1919761695</t>
  </si>
  <si>
    <t>Pol69</t>
  </si>
  <si>
    <t>Vysekání rýh pro vodiče v omítce stěn šíře 70mm, hl. 50mm</t>
  </si>
  <si>
    <t>1039831858</t>
  </si>
  <si>
    <t>Pol70</t>
  </si>
  <si>
    <t>Vysekání rýh pro vodiče v betonu šíře 50mm, hl. 50mm</t>
  </si>
  <si>
    <t>-810626417</t>
  </si>
  <si>
    <t>Pol71</t>
  </si>
  <si>
    <t>Vyplnění a zaomítnutí rýh ve stěnách šíře 30mm, hl. 50mm</t>
  </si>
  <si>
    <t>1813947411</t>
  </si>
  <si>
    <t>Pol72</t>
  </si>
  <si>
    <t>Vyplnění a zaomítnutí rýh ve stěnách šíře 50mm, hl. 50mm</t>
  </si>
  <si>
    <t>-565833337</t>
  </si>
  <si>
    <t>Pol73</t>
  </si>
  <si>
    <t>Vyplnění a zaomítnutí rýh ve stěnách šíře 70mm, hl. 50mm</t>
  </si>
  <si>
    <t>-1633168801</t>
  </si>
  <si>
    <t>Pol74</t>
  </si>
  <si>
    <t>Vyplnění rýh v betonu šíře 50mm, hl. 50mm</t>
  </si>
  <si>
    <t>602594078</t>
  </si>
  <si>
    <t>Pol75</t>
  </si>
  <si>
    <t>Odvoz suti do 1 km</t>
  </si>
  <si>
    <t>465923865</t>
  </si>
  <si>
    <t>Pol76</t>
  </si>
  <si>
    <t>Příplatek za každý další 1 km odvozu suti (odvoz 20km)</t>
  </si>
  <si>
    <t>1635117846</t>
  </si>
  <si>
    <t>Pol77</t>
  </si>
  <si>
    <t>Lešení lehké pomocné výška podlah 1,2m</t>
  </si>
  <si>
    <t>-1522897737</t>
  </si>
  <si>
    <t>Pol79</t>
  </si>
  <si>
    <t>Protipožární ucpávky kabelových tras</t>
  </si>
  <si>
    <t>-598220083</t>
  </si>
  <si>
    <t>1048414621</t>
  </si>
  <si>
    <t>"Spolupráce s ostatními profesemi"5</t>
  </si>
  <si>
    <t>"Jinde nespecifikované práce - EI"5*8</t>
  </si>
  <si>
    <t>HZS2232</t>
  </si>
  <si>
    <t>Hodinové zúčtovací sazby profesí PSV provádění stavebních instalací elektrikář odborný</t>
  </si>
  <si>
    <t>-1263267548</t>
  </si>
  <si>
    <t>https://podminky.urs.cz/item/CS_URS_2024_01/HZS2232</t>
  </si>
  <si>
    <t>Demontáž stávající elektroinstalace v rekonstruovaných prostorách</t>
  </si>
  <si>
    <t>1892300889</t>
  </si>
  <si>
    <t>"stavební a zednícké připomoce - např. záhozy rýh, zřízení prostupů a průrazů atd."5*8</t>
  </si>
  <si>
    <t>HZS4211</t>
  </si>
  <si>
    <t>Hodinové zúčtovací sazby ostatních profesí revizní a kontrolní činnost revizní technik</t>
  </si>
  <si>
    <t>693351063</t>
  </si>
  <si>
    <t>https://podminky.urs.cz/item/CS_URS_2024_01/HZS4211</t>
  </si>
  <si>
    <t>"Odhad"30</t>
  </si>
  <si>
    <t>741</t>
  </si>
  <si>
    <t>Elektroinstalace - silnoproud</t>
  </si>
  <si>
    <t>D1</t>
  </si>
  <si>
    <t>KABEL SILOVÝ, IZOLACE PVC, KABEL SDĚLOVACÍ</t>
  </si>
  <si>
    <t>Pol1</t>
  </si>
  <si>
    <t>CYKY-J 3x1.5, pevně</t>
  </si>
  <si>
    <t>1881087240</t>
  </si>
  <si>
    <t>Pol10</t>
  </si>
  <si>
    <t>SYKFY 3x2x0,5,volně</t>
  </si>
  <si>
    <t>-272080237</t>
  </si>
  <si>
    <t>Pol11</t>
  </si>
  <si>
    <t>UTP CAT6 PVC</t>
  </si>
  <si>
    <t>-1344234070</t>
  </si>
  <si>
    <t>Pol2</t>
  </si>
  <si>
    <t>CYKY-J 3x2.5, volně</t>
  </si>
  <si>
    <t>-1356180371</t>
  </si>
  <si>
    <t>Pol3</t>
  </si>
  <si>
    <t>CYKY-O 3x1.5, pod omítkou</t>
  </si>
  <si>
    <t>-23642318</t>
  </si>
  <si>
    <t>Pol4</t>
  </si>
  <si>
    <t>CYKY-O 7x1.5, pod omítkou</t>
  </si>
  <si>
    <t>-1523759404</t>
  </si>
  <si>
    <t>Pol5</t>
  </si>
  <si>
    <t>CYKY-J 3x1.5, pod omítkou</t>
  </si>
  <si>
    <t>-101687252</t>
  </si>
  <si>
    <t>Pol6</t>
  </si>
  <si>
    <t>CYKY-J 3x2.5, pod omítkou</t>
  </si>
  <si>
    <t>-189895792</t>
  </si>
  <si>
    <t>Pol7</t>
  </si>
  <si>
    <t>CYKY-J 5x2.5, pod omítkou</t>
  </si>
  <si>
    <t>-1966511856</t>
  </si>
  <si>
    <t>Pol8</t>
  </si>
  <si>
    <t>CYKY-J 5x4, pod omítkou</t>
  </si>
  <si>
    <t>-1939227647</t>
  </si>
  <si>
    <t>Pol9</t>
  </si>
  <si>
    <t>CYKY-J 5x10, pod omítkou</t>
  </si>
  <si>
    <t>-765076012</t>
  </si>
  <si>
    <t>D2</t>
  </si>
  <si>
    <t>SPÍNAČE, PŘEPÍNAČE, ZAPUŠTĚNÉ – barva slonová kost</t>
  </si>
  <si>
    <t>Pol12</t>
  </si>
  <si>
    <t>Spínač kolébkový bezšroubový, řazení 1, 1So, pro vodiče 1-2,5 mm²</t>
  </si>
  <si>
    <t>1153625311</t>
  </si>
  <si>
    <t>Pol13</t>
  </si>
  <si>
    <t>Spínač kolébkový bezšroubový, řazení 5, pro vodiče 1-2,5 mm²</t>
  </si>
  <si>
    <t>-1595754994</t>
  </si>
  <si>
    <t>Pol14</t>
  </si>
  <si>
    <t>Spínač kolébkový bezšroubový, řazení 6, pro vodiče 1-2,5 mm²</t>
  </si>
  <si>
    <t>-1717605857</t>
  </si>
  <si>
    <t>Pol15</t>
  </si>
  <si>
    <t>Spínač kolébkový bezšroubový, řazení 6+6, pro vodiče 1-2,5 mm²</t>
  </si>
  <si>
    <t>980126353</t>
  </si>
  <si>
    <t>Pol16</t>
  </si>
  <si>
    <t>Spínač stiskací, zapuštěný, se signalizační doutnavkou, s propojovacími svorkami N a PE, Stupeň krytí: IP 55; 25 (10) A, 400 V AC; Šroubové svorky; Řazení: 3</t>
  </si>
  <si>
    <t>1809409933</t>
  </si>
  <si>
    <t>Pol17</t>
  </si>
  <si>
    <t>Kryt spínače kolébkového, pro spínače řazení 1, 6, 7. pro ovládače řazení 1/0, cena montáže krytu je zahrnuta v montážní ceně příslušného spínače</t>
  </si>
  <si>
    <t>1102042290</t>
  </si>
  <si>
    <t>Pol18</t>
  </si>
  <si>
    <t>Kryt spínače kolébkového dělený, pro přístroj spínače řazení 5, 6+6 (6+1), 1/0+1/0, cena montáže krytu je zahrnuta v montážní ceně příslušného spínače</t>
  </si>
  <si>
    <t>2056178974</t>
  </si>
  <si>
    <t>Pol19</t>
  </si>
  <si>
    <t>Hlásič kouře, např. Busch-Rauchalarm®, 6820-24-101-500</t>
  </si>
  <si>
    <t>-1846756153</t>
  </si>
  <si>
    <t>D3</t>
  </si>
  <si>
    <t>ZÁSUVKY NN ZAPUŠTĚNÉ, ZÁSUVKY SDĚLOVACÍ – barva sl. kost</t>
  </si>
  <si>
    <t>Pol20</t>
  </si>
  <si>
    <t>Zásuvka jednonásobná bezšroubová, s clonkami, pro vodiče 1,5-2,5 mm² Cu, rozměr 81x81mm. Přístroj je určen pro montáž do elektroinstalačních krabic o vnitřním průměru 68 mm, koncová</t>
  </si>
  <si>
    <t>-1370695236</t>
  </si>
  <si>
    <t>Pol21</t>
  </si>
  <si>
    <t>Zásuvka jednonásobná bezšroubová, s clonkami, pro vodiče 1,5-2,5 mm² Cu, rozměr 81x81mm. Přístroj je určen pro montáž do elektroinstalačních krabic o vnitřním průměru 68 mm, průběžná</t>
  </si>
  <si>
    <t>64113507</t>
  </si>
  <si>
    <t>Pol22</t>
  </si>
  <si>
    <t>Zásuvka s ochranou před přepětím, jednonásobná bezšroubová, optická signalizace poruchy,IP 40, pro vodiče 1,5-2,5 mm² Cu, rozměr 81x81mm. Přístroj je určen pro montáž do elektroinstalačních krabic o vnitřním průměru 68 mm, průběžná</t>
  </si>
  <si>
    <t>3410793</t>
  </si>
  <si>
    <t>Pol23</t>
  </si>
  <si>
    <t>Přístroj zásuvky datové;součástí dodávky je vázací páska, krytka a pojistka proti vytlačení z nosné masky;Upevnění zacvaknutím; samozařezávací svorky., Cat. 5e/u</t>
  </si>
  <si>
    <t>-1000045759</t>
  </si>
  <si>
    <t>Pol24</t>
  </si>
  <si>
    <t>Kryt zásuvky datové s popisovým polem, s kovovým upevňovacím třmenem. cena montáže zahrnuta v ceně montáže přístroje datové zásuvky</t>
  </si>
  <si>
    <t>50919380</t>
  </si>
  <si>
    <t>Pol25</t>
  </si>
  <si>
    <t>Maska nosná s 1 otvorem pro dva přístroje zásuvky datové, cena montáže zahrnuta v ceně montáže přístroje datové zásuvky</t>
  </si>
  <si>
    <t>-1975646165</t>
  </si>
  <si>
    <t>Pol26</t>
  </si>
  <si>
    <t>Maska nosná s 1 otvorem pro jeden přístroj zásuvky datové, cena montáže zahrnuta v ceně montáže přístroje datové zásuvky</t>
  </si>
  <si>
    <t>1819926109</t>
  </si>
  <si>
    <t>D4</t>
  </si>
  <si>
    <t>RÁMEČKY PRO PŘÍSTROJE – barva sl. kost</t>
  </si>
  <si>
    <t>Pol27</t>
  </si>
  <si>
    <t>Rámeček pro elektroinstalační přístroje, jednonásobný, rozměr 81x81mm, cena montáže krytu je zahrnuta v montážní ceně příslušného přístroje</t>
  </si>
  <si>
    <t>-2136269422</t>
  </si>
  <si>
    <t>Pol28</t>
  </si>
  <si>
    <t>Rámeček pro elektroinstalační přístroje, dvojnásobný vodorovný, rozměr 152x81mm, cena montáže krytu je zahrnuta v montážní ceně příslušného přístroje</t>
  </si>
  <si>
    <t>-315129373</t>
  </si>
  <si>
    <t>Pol29</t>
  </si>
  <si>
    <t>Rámeček pro elektroinstalační přístroje, trojnásobný vodorovný, rozměr 223x831 mm</t>
  </si>
  <si>
    <t>1468677228</t>
  </si>
  <si>
    <t>D5</t>
  </si>
  <si>
    <t xml:space="preserve">ZÁSUVKY PODLAHOVÉ </t>
  </si>
  <si>
    <t>Pol30</t>
  </si>
  <si>
    <t>Krabice pro 8 modulů např. Mosaic, 4x2 modulů, nerezový kryt, barva šedá</t>
  </si>
  <si>
    <t>-246145962</t>
  </si>
  <si>
    <t>Pol31</t>
  </si>
  <si>
    <t>Krabice pro 12 modulů např.Mosaic, 3x4 modulů, nerezový kryt, barva šedá</t>
  </si>
  <si>
    <t>-1268566376</t>
  </si>
  <si>
    <t>Pol32</t>
  </si>
  <si>
    <t>Krabice pro 16 modulů např. Mosaic, 8x2 modulů, nerezový kryt, barva šedá</t>
  </si>
  <si>
    <t>317646937</t>
  </si>
  <si>
    <t>Pol33</t>
  </si>
  <si>
    <t>Zásuvka 2P + T 16 A – 250 V, bílá, např. 0 787 01</t>
  </si>
  <si>
    <t>783609250</t>
  </si>
  <si>
    <t>Pol34</t>
  </si>
  <si>
    <t>Zásuvka 2P + T s PO bílá, např. S 771 40</t>
  </si>
  <si>
    <t>-1652787347</t>
  </si>
  <si>
    <t>Pol35</t>
  </si>
  <si>
    <t>Zásuvka RJ 45, Cat. 6 UTP, např. Zásuvka Mosaic 76561 1xRJ45 CAT6 UTP 1M IP20 bílá</t>
  </si>
  <si>
    <t>1430706859</t>
  </si>
  <si>
    <t>D6</t>
  </si>
  <si>
    <t>KRABICE, TRUBKY, PŘÍCHYTKY</t>
  </si>
  <si>
    <t>Pol36</t>
  </si>
  <si>
    <t>Krabice přístrojová pod omítku, materiál: tvrdý samozhášivý polyvinylchlorid (PVC),Vyhovují pro montáž na a do hmot třídy reakce na oheň A1 - D, průměr:73 mm, hloubka:42 mm</t>
  </si>
  <si>
    <t>-1137921611</t>
  </si>
  <si>
    <t>Pol37</t>
  </si>
  <si>
    <t>krabice odbočná pod omítku s víčkem, materiál: tvrdý samozhášivý polyvinylchlorid (PVC),Vyhovují pro montáž na a do hmot třídy reakce na oheň A1 - D, průměr:73 mm, hloubka:42 mm</t>
  </si>
  <si>
    <t>753255492</t>
  </si>
  <si>
    <t>Pol38</t>
  </si>
  <si>
    <t>Krabice přístrojová pod omítku, materiál: tvrdý samozhášivý polyvinylchlorid (PVC),Vyhovují pro montáž na a do hmot třídy reakce na oheň A1 - D, průměr:73 mm, hloubka:66 mm</t>
  </si>
  <si>
    <t>554871044</t>
  </si>
  <si>
    <t>Pol39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</si>
  <si>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volně</t>
  </si>
  <si>
    <t>1192057386</t>
  </si>
  <si>
    <t>Pol40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</si>
  <si>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pod omítku</t>
  </si>
  <si>
    <t>167269736</t>
  </si>
  <si>
    <t>Pol41</t>
  </si>
  <si>
    <t>trubka ohebná, do betonu, 2325</t>
  </si>
  <si>
    <t>1919349981</t>
  </si>
  <si>
    <t>Pol42</t>
  </si>
  <si>
    <t>Příchytka kabelová jednostranná</t>
  </si>
  <si>
    <t>-1356361984</t>
  </si>
  <si>
    <t>Pol43</t>
  </si>
  <si>
    <t>Hmoždinka PE + vrut</t>
  </si>
  <si>
    <t>106634339</t>
  </si>
  <si>
    <t>Pol44</t>
  </si>
  <si>
    <t>Svorka kabelová, 5x1-2,5mm2</t>
  </si>
  <si>
    <t>-1140657280</t>
  </si>
  <si>
    <t>D7</t>
  </si>
  <si>
    <t>UKONČENÍ KABELŮ A VODIČŮ</t>
  </si>
  <si>
    <t>Pol45</t>
  </si>
  <si>
    <t>3x1,5 až 4 mm2</t>
  </si>
  <si>
    <t>407368287</t>
  </si>
  <si>
    <t>Pol46</t>
  </si>
  <si>
    <t>5x1,5 až 4 mm2</t>
  </si>
  <si>
    <t>1744865174</t>
  </si>
  <si>
    <t>Pol47</t>
  </si>
  <si>
    <t>7x1,5 až 4 mm2</t>
  </si>
  <si>
    <t>-1333785091</t>
  </si>
  <si>
    <t>Pol48</t>
  </si>
  <si>
    <t>5x10 mm2</t>
  </si>
  <si>
    <t>2087761107</t>
  </si>
  <si>
    <t>Pol49</t>
  </si>
  <si>
    <t>6 mm2</t>
  </si>
  <si>
    <t>-1939565448</t>
  </si>
  <si>
    <t>Pol50</t>
  </si>
  <si>
    <t>10 mm2</t>
  </si>
  <si>
    <t>-1915330131</t>
  </si>
  <si>
    <t>D8</t>
  </si>
  <si>
    <t>SVÍTIDLA</t>
  </si>
  <si>
    <t>Pol51</t>
  </si>
  <si>
    <t>A - LED SVÍTIDLO ZAPUŠTĚNÉ V RASTRU 600x600mm, 37W/4306 lm, NAPŘ. SINCLAIR GLOBAL GROUP S.R.O. PL 595936NWBL UGR &lt;19 (1.000)</t>
  </si>
  <si>
    <t>-750289817</t>
  </si>
  <si>
    <t>Pol52</t>
  </si>
  <si>
    <t>B - LED SVÍTIDLO PRO OSVĚTLENÍ TABULE, NAPŘ. MODUS ASTA P 2000S</t>
  </si>
  <si>
    <t>-312341349</t>
  </si>
  <si>
    <t>Pol53</t>
  </si>
  <si>
    <t>C - LED SVÍTIDLO 20W, IP43, NAPŘ. OSMONT AURA 4</t>
  </si>
  <si>
    <t>645611074</t>
  </si>
  <si>
    <t>Pol54</t>
  </si>
  <si>
    <t>sv- svítidlo dle výběru investora projektu</t>
  </si>
  <si>
    <t>-651313921</t>
  </si>
  <si>
    <t>D9</t>
  </si>
  <si>
    <t>ROZVÁDĚČE</t>
  </si>
  <si>
    <t>Pol55</t>
  </si>
  <si>
    <t>RACK</t>
  </si>
  <si>
    <t>2129794794</t>
  </si>
  <si>
    <t>Poznámka k položce:_x000d_
HLAVNÍ RACK 2.NP, RACK NÁSTĚNNÝ, NAPŘ. TRITON 19" 18U/600x400mm (ŠxH)	ks	1,00_x000d_
Patch panel např. Solarix 48 x RJ45 CAT6 UTP	ks	2,00_x000d_
Zapojení a proměření kabeláže	ks	1,00</t>
  </si>
  <si>
    <t>Pol56</t>
  </si>
  <si>
    <t>RACK 1</t>
  </si>
  <si>
    <t>-314895553</t>
  </si>
  <si>
    <t>Poznámka k položce:_x000d_
PODRUŽNÝ RACK M.Č. 209, RACK NÁSTĚNNÝ, NAPŘ. TRITON 19" 9U/550x400mm (ŠxH)	ks	1,00_x000d_
Patch panel např. Solarix 48 x RJ45 CAT6 UTP	ks	1,00_x000d_
Zapojení a proměření kabeláže	ks	1,00</t>
  </si>
  <si>
    <t>Pol57</t>
  </si>
  <si>
    <t>Rozváděč RP2, PRO MIN. 168 MODULŮ</t>
  </si>
  <si>
    <t>-1630031872</t>
  </si>
  <si>
    <t>Poznámka k položce:_x000d_
např. Schrack CSIL129224 Konstrukce instalační 2-24	ks	1,00_x000d_
např. Schrack IL008224-F Rám+dveře 2U-24	ks	1,00_x000d_
např. Schrack CSEI2U24-E Protipožární úprava EI30 pro M2000 Eko, 2U24	ks	1,00_x000d_
10B-1 Jistič	ks	3,00_x000d_
16B-1 Jistič	ks	17,00_x000d_
Proudový chránič 4-pólový, 40-4-030	ks	3,00_x000d_
Proudový chránič s nadproudovou ochranou 10B-1N-030AC	ks	3,00_x000d_
Proudový chránič s nadproudovou ochranou 16B-1N-030AC	ks	26,00_x000d_
"Svodič přepětí, typ 2, čtyřpólová varistorová přepěťová ochrana,Typ SPD 
T2;Jmenovité napětí Un 230V AC;Nejvyšší trvalé provozní napětí Uc 275 V AC; Nejvyšší trvalé provozní napětí Uc 350 V DC ;Jmenovitý výbojový proud (8/20 µs) In 20,00 kA ;Maximální výbojový proud (8/20 µs) Imax 40,00 kA; Napěťová ochranná hladina při 5 kA; Up 0,90 kV; Napěťová ochranná hladina 
Up 1,35kV Jmenovitý zkratový proud ISCCR 50 kA; Maximální předjištění 160 A gL/gG; Doba odezvy ta 25 ns"	ks	1,00_x000d_
 Vypínač 3 pól. 40A	ks	1,00_x000d_
Podružný materiál	ks	1,00</t>
  </si>
  <si>
    <t>Pol58</t>
  </si>
  <si>
    <t>Rozváděč RP1, PRO MIN. 48 MODULŮ</t>
  </si>
  <si>
    <t>-1326222952</t>
  </si>
  <si>
    <t>Poznámka k položce:_x000d_
ROZVÁDĚČ BYTU, ZAPUŠTĚNÝ, PLASTOVÝ, PRO MIN. 48 MODULŮ, NAPŘ. HAGER, TYP VF412PS, ROZMĚRY 352x688x97,5 (ŠxVxH), UMÍSTĚNÝ VE STĚNĚ V BYTĚ	ks	1,00_x000d_
16B-1 Jistič	ks	6,00_x000d_
10B-1 Jistič	ks	2,00_x000d_
 Vypínač 3 pól. 40A	ks	1,00_x000d_
"Svodič přepětí, typ 2, čtyřpólová varistorová přepěťová ochrana,Typ SPD 
T2;Jmenovité napětí Un 230V AC;Nejvyšší trvalé provozní napětí Uc 275 V AC; Nejvyšší trvalé provozní napětí Uc 350 V DC ;Jmenovitý výbojový proud (8/20 µs) In 20,00 kA ;Maximální výbojový proud (8/20 µs) Imax 40,00 kA; Napěťová ochranná hladina při 5 kA; Up 0,90 kV; Napěťová ochranná hladina 
Up 1,35kV Jmenovitý zkratový proud ISCCR 50 kA; Maximální předjištění 160 A gL/gG; Doba odezvy ta 25 ns"	ks	1,00_x000d_
Proudový chránič s nadproudovou ochranou 10B-1N-030AC	ks	1,00_x000d_
Proudový chránič s nadproudovou ochranou 16B-1N-030AC	ks	1,00_x000d_
Proudový chránič 4-pólový, 40-4-030	ks	1,00_x000d_
Podružný materiál	ks	1,00</t>
  </si>
  <si>
    <t>Pol59</t>
  </si>
  <si>
    <t>Úprava rozváděče R2</t>
  </si>
  <si>
    <t>510786289</t>
  </si>
  <si>
    <t>Poznámka k položce:_x000d_
32B-3 Jistič	ks	1,00_x000d_
Podružný materiál	ks	1,00</t>
  </si>
  <si>
    <t>Pol60</t>
  </si>
  <si>
    <t>Úprava rozváděče RK</t>
  </si>
  <si>
    <t>-1742637387</t>
  </si>
  <si>
    <t>Poznámka k položce:_x000d_
20B-3 Jistič	ks	1,00_x000d_
Podružný materiál	ks	1,00</t>
  </si>
  <si>
    <t>742</t>
  </si>
  <si>
    <t>Elektroinstalace - slaboproud</t>
  </si>
  <si>
    <t>D10</t>
  </si>
  <si>
    <t>EZS</t>
  </si>
  <si>
    <t>Pol61</t>
  </si>
  <si>
    <t>INFRAPASIVNÍ DETEKTOR POHYBU, NAPŘ. JA-110P sběrnicový PIR detektor pohybu</t>
  </si>
  <si>
    <t>-1724835656</t>
  </si>
  <si>
    <t>D11</t>
  </si>
  <si>
    <t>SANITÁRNÍ PŘÍSTROJE</t>
  </si>
  <si>
    <t>Pol62</t>
  </si>
  <si>
    <t>Volací systém pro imobilní osoby, set obsahuje volací tlačítko podsvětlené, tahové tlačítko, adresnou spínací jednotku, šňůrový ovladač koncový, kontrolní modul s alarmem, nulovací tlačítko a bezpečnostní transformátor, vše včetně instalačních krabic a příslušenství</t>
  </si>
  <si>
    <t>-698728</t>
  </si>
  <si>
    <t>D12</t>
  </si>
  <si>
    <t>UZEMNĚNÍ A POSPOJOVÁNÍ</t>
  </si>
  <si>
    <t>Pol63</t>
  </si>
  <si>
    <t>Pospojování vodičem CYA 6 žl/z (H07V-K)</t>
  </si>
  <si>
    <t>1747101027</t>
  </si>
  <si>
    <t>Pol64</t>
  </si>
  <si>
    <t>Pospojování vodičem CYA 10 žl/z (H07V-K)</t>
  </si>
  <si>
    <t>1943119243</t>
  </si>
  <si>
    <t>Pol65</t>
  </si>
  <si>
    <t>Ekvipotencionální svorkovnice HOP, včetně vodičů, svorek a instalace</t>
  </si>
  <si>
    <t>1909238987</t>
  </si>
  <si>
    <t>OST-741-001</t>
  </si>
  <si>
    <t>-1685019281</t>
  </si>
  <si>
    <t>622035120</t>
  </si>
  <si>
    <t>-1957169132</t>
  </si>
  <si>
    <t>254283811</t>
  </si>
  <si>
    <t>SEZNAM FIGUR</t>
  </si>
  <si>
    <t>Výměra</t>
  </si>
  <si>
    <t>SO 01/ ASŘ 01</t>
  </si>
  <si>
    <t>Použití figury:</t>
  </si>
  <si>
    <t>Demontáž podlah s polštáři z prken nebo fošen tloušťky přes 32 mm</t>
  </si>
  <si>
    <t>Demontáž záklopů stropů z hrubých prken tl do 32 mm</t>
  </si>
  <si>
    <t>Demontáž lepených povlakových podlah bez podložky ručně</t>
  </si>
  <si>
    <t>Demontáž podlah z dřevotřísky, překližky, sololitu tloušťky do 20 mm bez polštářů</t>
  </si>
  <si>
    <t>Demontáž podlah vlysových přibíjených bez lišt do suti</t>
  </si>
  <si>
    <t>Zřízení plošného podchycení konstrukcí systémovými samostatnými stojkami v do 4 m zatížení přes 6 do 8,5 kPa</t>
  </si>
  <si>
    <t>Příplatek k plošnému podchycení konstrukcí systémovými samostatnými stojkami v do 4 m zatížení přes 6 do 8,5 kPa za první a ZKD den použití</t>
  </si>
  <si>
    <t>Odstranění plošného podchycení konstrukcí systémovými stojkami v do 4 m zatížení přes 6 do 8,5 kPa</t>
  </si>
  <si>
    <t>SO 01/ ASŘ 02</t>
  </si>
  <si>
    <t>Vysátí podkladu před pokládkou dlažby</t>
  </si>
  <si>
    <t>Lešení pomocné pro objekty pozemních staveb s lešeňovou podlahou v do 1,9 m zatížení do 150 kg/m2</t>
  </si>
  <si>
    <t>Vyčištění budov bytové a občanské výstavby při výšce podlaží do 4 m</t>
  </si>
  <si>
    <t>Broušení betonového podkladu povlakových podlah</t>
  </si>
  <si>
    <t>Montáž minerálního podhledu s vyjímatelnými panely vel. do 0,36 m2 na zavěšený polozapuštěný rošt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</si>
  <si>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</si>
  <si>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</si>
  <si>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</si>
  <si>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přírodního linolea (marmolea) standardním lepidlem</t>
  </si>
  <si>
    <t>Základní čištění nově položených podlahovin vysátím a setřením vlhkým mopem</t>
  </si>
  <si>
    <t>Zakrytí vnitřních podlah včetně pozdějšího odkrytí</t>
  </si>
  <si>
    <t>Čištění vnitřních ploch podlah po provedení malířských prací</t>
  </si>
  <si>
    <t>Příplatek k montáži podlah keramických lepených cementovým flexibilním lepidlem za plochu do 5 m2</t>
  </si>
  <si>
    <t>Izolace pod dlažbu nátěrem nebo stěrkou ve dvou vrstvách</t>
  </si>
  <si>
    <t>Nátěr penetrační na podlahu</t>
  </si>
  <si>
    <t>Montáž podlah keramických hladkých lepených cementovým flexibilním lepidlem přes 22 do 25 ks/m2</t>
  </si>
  <si>
    <t>Čištění vnitřních ploch podlah nebo schodišť po položení dlažby chemickými prostředky</t>
  </si>
  <si>
    <t>Odmaštění klempířských konstrukcí ředidlovým odmašťovačem před provedením nátěru</t>
  </si>
  <si>
    <t>Základní antikorozní jednonásobný syntetický samozákladující nátěr klempířských konstrukcí</t>
  </si>
  <si>
    <t>Mezinátěr syntetický jednonásobný mezinátěr klempířských konstrukcí</t>
  </si>
  <si>
    <t>Krycí jednonásobný syntetický nátěr klempířských konstrukcí</t>
  </si>
  <si>
    <t>m2_783_Z</t>
  </si>
  <si>
    <t>Plocha zárubní</t>
  </si>
  <si>
    <t>Oprášení (ometení ) podkladu v místnostech v do 3,80 m</t>
  </si>
  <si>
    <t>Základní akrylátová jednonásobná bezbarvá penetrace podkladu v místnostech v do 3,80 m</t>
  </si>
  <si>
    <t>Dvojnásobné bílé malby ze směsí za sucha dobře otěruvzdorných v místnostech do 3,80 m</t>
  </si>
  <si>
    <t>Montáž keramických obkladů parapetů š přes 150 do 200 mm lepených flexibilním lepidlem</t>
  </si>
  <si>
    <t>Ometení (oprášení) stěny při přípravě podkladu</t>
  </si>
  <si>
    <t>Nátěr penetrační na stěnu</t>
  </si>
  <si>
    <t>Čištění vnitřních ploch stěn po provedení obkladu chemickými prostředky</t>
  </si>
  <si>
    <t>Montáž obkladů keramických hladkých lepených cementovým flexibilním lepidlem přes 22 do 25 ks/m2</t>
  </si>
  <si>
    <t>Příplatek k montáži obkladů vnitřních keramických hladkých za plochu do 10 m2</t>
  </si>
  <si>
    <t>Montáž obkladů keramických hladkých lepených cementovým flexibilním lepidlem přes 85 do 100 ks/m2</t>
  </si>
  <si>
    <t>Základové desky ze ŽB bez zvýšených nároků na prostředí tř. C 16/20</t>
  </si>
  <si>
    <t>Výztuž základových desek svařovanými sítěmi Kari</t>
  </si>
  <si>
    <t>Potěr cementový samonivelační litý C20 tl přes 45 do 50 mm</t>
  </si>
  <si>
    <t>Broušení nerovností betonových podlah do 2 mm - stržení šlemu</t>
  </si>
  <si>
    <t>Nástřik betonových podlah proti odpařování vody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</si>
  <si>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</si>
  <si>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</si>
  <si>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</si>
  <si>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Montáž izolace tepelné podlah volně kladenými rohožemi, pásy, dílci, deskami 2 vrstvy</t>
  </si>
  <si>
    <t>Montáž izolace tepelné podlah, stropů vrchem nebo střech překrytí separační fólií z PE</t>
  </si>
  <si>
    <t>SDK podhled deska 1xH2 12,5 bez izolace dvouvrstvá spodní kce profil CD+UD</t>
  </si>
  <si>
    <t>SDK podhled základní penetrační nátěr</t>
  </si>
  <si>
    <t>Montáž parotěsné zábrany do SDK podhledu</t>
  </si>
  <si>
    <t>Montáž jedné vrstvy tepelné izolace do SDK podhledu</t>
  </si>
  <si>
    <t>Příplatek k SDK podhledu za rovinnost kvality Q3</t>
  </si>
  <si>
    <t>Provedení povlakové krytiny střech do 10° za studena lakem penetračním nebo asfaltovým</t>
  </si>
  <si>
    <t>Provedení povlakové krytiny střech do 10° podkladní vrstvy pásy na sucho samolepící</t>
  </si>
  <si>
    <t>Provedení povlakové krytiny střech do 10° pásy NAIP přitavením v plné ploše</t>
  </si>
  <si>
    <t>SDK příčka tl 150 mm profil CW+UW 100 desky 2xH2 12,5 s izolací EI 60 Rw do 56 dB</t>
  </si>
  <si>
    <t>SDK příčka základní penetrační nátěr (oboustranně)</t>
  </si>
  <si>
    <t>Příplatek k SDK příčce za rovinnost kvality Q3</t>
  </si>
  <si>
    <t>SDK stěna předsazená tl 125 mm profil CW+UW 100 desky 2xDF 12,5 bez izolace EI 30</t>
  </si>
  <si>
    <t>Montáž jedné vrstvy tepelné izolace do SDK příčky</t>
  </si>
  <si>
    <t>SDK stěna předsazená základní penetrační nátěr</t>
  </si>
  <si>
    <t>Příplatek k SDK stěně předsazené za rovinnost kvality Q3</t>
  </si>
  <si>
    <t>SDK stěna předsazená pro osazení závěsného WC tl 150 - 250 mm profil CW+UW 50 desky 2xH2 12,5 bez TI</t>
  </si>
  <si>
    <t>Příplatek k SDK stěně předsazené za plochu do 6 m2 jednotlivě</t>
  </si>
  <si>
    <t>SO 01/ ASŘ 03</t>
  </si>
  <si>
    <t>Broušení podkladu povlakových podlah před litím stěrky</t>
  </si>
  <si>
    <t>Spoj podlah z přírodního linolea (marmolea) svařováním za tepla</t>
  </si>
  <si>
    <t>Oškrabání malby v místnostech v do 3,80 m</t>
  </si>
  <si>
    <t>Rozmývání podkladu po oškrabání malby v místnostech v do 3,80 m</t>
  </si>
  <si>
    <t>Celoplošné vyhlazení podkladu sádrovou stěrkou v místnostech v do 3,80 m</t>
  </si>
  <si>
    <t>Příplatek k cenám 2x maleb za sucha otěruvzdorných za barevnou malbu tónovanou tónovacími přípravky</t>
  </si>
  <si>
    <t>Příplatek k cenám 2x maleb za sucha otěruvzdorných za barevnou malbu v odstínu světlém</t>
  </si>
  <si>
    <t>Otlučení (osekání) vnitřní vápenné nebo vápenocementové omítky stěn v rozsahu přes 10 do 30 %</t>
  </si>
  <si>
    <t>Penetrační disperzní nátěr vnitřních stěn nanášený ručně</t>
  </si>
  <si>
    <t>Vyrovnání podkladu vnitřních stěn tmelem tl do 2 mm</t>
  </si>
  <si>
    <t>Oprava vnitřní vápenocementové hladké omítky stěn v rozsahu plochy přes 10 do 30 % s celoplošným přeštukováním</t>
  </si>
  <si>
    <t>Stropy deskové ze ŽB tř. C 20/25</t>
  </si>
  <si>
    <t>Zřízení podpěrné konstrukce stropů výšky do 4 m tl přes 5 do 15 cm</t>
  </si>
  <si>
    <t>Potěr cementový samonivelační litý C25 tl přes 45 do 50 mm</t>
  </si>
  <si>
    <t>Montáž obkladů parapetů š přes 200 mm z dlaždic keramických lepených flexibilním lepidlem</t>
  </si>
  <si>
    <t>Obklad_m2_1_1</t>
  </si>
  <si>
    <t>Bezoplachové odrezivění zámečnických konstrukcí</t>
  </si>
  <si>
    <t>Odmaštění zámečnických konstrukcí vodou ředitelným odmašťovačem</t>
  </si>
  <si>
    <t>Základní antikorozní jednonásobný syntetický samozákladující nátěr zámečnických konstrukcí</t>
  </si>
  <si>
    <t>Mezinátěr jednonásobný syntetický standardní zámečnických konstrukcí</t>
  </si>
  <si>
    <t>Krycí jednonásobný syntetický standardní nátěr zámečnických konstrukcí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</si>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</sst>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indent="2"/>
    </xf>
    <xf numFmtId="0" fontId="22" fillId="0" borderId="0" xfId="0" applyFont="1" applyAlignment="1" applyProtection="1">
      <alignment horizontal="left" vertical="center" indent="2"/>
    </xf>
    <xf numFmtId="167" fontId="41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34000" TargetMode="External" /><Relationship Id="rId2" Type="http://schemas.openxmlformats.org/officeDocument/2006/relationships/hyperlink" Target="https://podminky.urs.cz/item/CS_URS_2024_01/01146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84000" TargetMode="External" /><Relationship Id="rId5" Type="http://schemas.openxmlformats.org/officeDocument/2006/relationships/hyperlink" Target="https://podminky.urs.cz/item/CS_URS_2024_01/013294000" TargetMode="External" /><Relationship Id="rId6" Type="http://schemas.openxmlformats.org/officeDocument/2006/relationships/hyperlink" Target="https://podminky.urs.cz/item/CS_URS_2024_01/032103000" TargetMode="External" /><Relationship Id="rId7" Type="http://schemas.openxmlformats.org/officeDocument/2006/relationships/hyperlink" Target="https://podminky.urs.cz/item/CS_URS_2024_01/032803000" TargetMode="External" /><Relationship Id="rId8" Type="http://schemas.openxmlformats.org/officeDocument/2006/relationships/hyperlink" Target="https://podminky.urs.cz/item/CS_URS_2024_01/034103000" TargetMode="External" /><Relationship Id="rId9" Type="http://schemas.openxmlformats.org/officeDocument/2006/relationships/hyperlink" Target="https://podminky.urs.cz/item/CS_URS_2024_01/034503000" TargetMode="External" /><Relationship Id="rId10" Type="http://schemas.openxmlformats.org/officeDocument/2006/relationships/hyperlink" Target="https://podminky.urs.cz/item/CS_URS_2024_01/039103000" TargetMode="External" /><Relationship Id="rId11" Type="http://schemas.openxmlformats.org/officeDocument/2006/relationships/hyperlink" Target="https://podminky.urs.cz/item/CS_URS_2024_01/039203000" TargetMode="External" /><Relationship Id="rId12" Type="http://schemas.openxmlformats.org/officeDocument/2006/relationships/hyperlink" Target="https://podminky.urs.cz/item/CS_URS_2024_01/045002000" TargetMode="External" /><Relationship Id="rId13" Type="http://schemas.openxmlformats.org/officeDocument/2006/relationships/hyperlink" Target="https://podminky.urs.cz/item/CS_URS_2024_01/071002000" TargetMode="External" /><Relationship Id="rId14" Type="http://schemas.openxmlformats.org/officeDocument/2006/relationships/hyperlink" Target="https://podminky.urs.cz/item/CS_URS_2024_01/071103000" TargetMode="External" /><Relationship Id="rId15" Type="http://schemas.openxmlformats.org/officeDocument/2006/relationships/hyperlink" Target="https://podminky.urs.cz/item/CS_URS_2024_01/079002000" TargetMode="External" /><Relationship Id="rId16" Type="http://schemas.openxmlformats.org/officeDocument/2006/relationships/hyperlink" Target="https://podminky.urs.cz/item/CS_URS_2024_01/081002000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11101" TargetMode="External" /><Relationship Id="rId2" Type="http://schemas.openxmlformats.org/officeDocument/2006/relationships/hyperlink" Target="https://podminky.urs.cz/item/CS_URS_2024_01/131113711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711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949101111" TargetMode="External" /><Relationship Id="rId10" Type="http://schemas.openxmlformats.org/officeDocument/2006/relationships/hyperlink" Target="https://podminky.urs.cz/item/CS_URS_2024_01/962031133" TargetMode="External" /><Relationship Id="rId11" Type="http://schemas.openxmlformats.org/officeDocument/2006/relationships/hyperlink" Target="https://podminky.urs.cz/item/CS_URS_2024_01/965042241" TargetMode="External" /><Relationship Id="rId12" Type="http://schemas.openxmlformats.org/officeDocument/2006/relationships/hyperlink" Target="https://podminky.urs.cz/item/CS_URS_2024_01/965049112" TargetMode="External" /><Relationship Id="rId13" Type="http://schemas.openxmlformats.org/officeDocument/2006/relationships/hyperlink" Target="https://podminky.urs.cz/item/CS_URS_2024_01/965082933" TargetMode="External" /><Relationship Id="rId14" Type="http://schemas.openxmlformats.org/officeDocument/2006/relationships/hyperlink" Target="https://podminky.urs.cz/item/CS_URS_2024_01/968072456" TargetMode="External" /><Relationship Id="rId15" Type="http://schemas.openxmlformats.org/officeDocument/2006/relationships/hyperlink" Target="https://podminky.urs.cz/item/CS_URS_2024_01/968072558" TargetMode="External" /><Relationship Id="rId16" Type="http://schemas.openxmlformats.org/officeDocument/2006/relationships/hyperlink" Target="https://podminky.urs.cz/item/CS_URS_2024_01/968082017" TargetMode="External" /><Relationship Id="rId17" Type="http://schemas.openxmlformats.org/officeDocument/2006/relationships/hyperlink" Target="https://podminky.urs.cz/item/CS_URS_2024_01/971033651" TargetMode="External" /><Relationship Id="rId18" Type="http://schemas.openxmlformats.org/officeDocument/2006/relationships/hyperlink" Target="https://podminky.urs.cz/item/CS_URS_2024_01/975111121" TargetMode="External" /><Relationship Id="rId19" Type="http://schemas.openxmlformats.org/officeDocument/2006/relationships/hyperlink" Target="https://podminky.urs.cz/item/CS_URS_2024_01/975111122" TargetMode="External" /><Relationship Id="rId20" Type="http://schemas.openxmlformats.org/officeDocument/2006/relationships/hyperlink" Target="https://podminky.urs.cz/item/CS_URS_2024_01/975111123" TargetMode="External" /><Relationship Id="rId21" Type="http://schemas.openxmlformats.org/officeDocument/2006/relationships/hyperlink" Target="https://podminky.urs.cz/item/CS_URS_2024_01/997006012" TargetMode="External" /><Relationship Id="rId22" Type="http://schemas.openxmlformats.org/officeDocument/2006/relationships/hyperlink" Target="https://podminky.urs.cz/item/CS_URS_2024_01/997013151" TargetMode="External" /><Relationship Id="rId23" Type="http://schemas.openxmlformats.org/officeDocument/2006/relationships/hyperlink" Target="https://podminky.urs.cz/item/CS_URS_2024_01/997013211" TargetMode="External" /><Relationship Id="rId24" Type="http://schemas.openxmlformats.org/officeDocument/2006/relationships/hyperlink" Target="https://podminky.urs.cz/item/CS_URS_2024_01/997013219" TargetMode="External" /><Relationship Id="rId25" Type="http://schemas.openxmlformats.org/officeDocument/2006/relationships/hyperlink" Target="https://podminky.urs.cz/item/CS_URS_2024_01/997013311" TargetMode="External" /><Relationship Id="rId26" Type="http://schemas.openxmlformats.org/officeDocument/2006/relationships/hyperlink" Target="https://podminky.urs.cz/item/CS_URS_2024_01/997013321" TargetMode="External" /><Relationship Id="rId27" Type="http://schemas.openxmlformats.org/officeDocument/2006/relationships/hyperlink" Target="https://podminky.urs.cz/item/CS_URS_2024_01/997013501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645" TargetMode="External" /><Relationship Id="rId30" Type="http://schemas.openxmlformats.org/officeDocument/2006/relationships/hyperlink" Target="https://podminky.urs.cz/item/CS_URS_2024_01/997013804" TargetMode="External" /><Relationship Id="rId31" Type="http://schemas.openxmlformats.org/officeDocument/2006/relationships/hyperlink" Target="https://podminky.urs.cz/item/CS_URS_2024_01/997013811" TargetMode="External" /><Relationship Id="rId32" Type="http://schemas.openxmlformats.org/officeDocument/2006/relationships/hyperlink" Target="https://podminky.urs.cz/item/CS_URS_2024_01/997013813" TargetMode="External" /><Relationship Id="rId33" Type="http://schemas.openxmlformats.org/officeDocument/2006/relationships/hyperlink" Target="https://podminky.urs.cz/item/CS_URS_2024_01/997013812" TargetMode="External" /><Relationship Id="rId34" Type="http://schemas.openxmlformats.org/officeDocument/2006/relationships/hyperlink" Target="https://podminky.urs.cz/item/CS_URS_2024_01/997013861" TargetMode="External" /><Relationship Id="rId35" Type="http://schemas.openxmlformats.org/officeDocument/2006/relationships/hyperlink" Target="https://podminky.urs.cz/item/CS_URS_2024_01/997013863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712340832" TargetMode="External" /><Relationship Id="rId38" Type="http://schemas.openxmlformats.org/officeDocument/2006/relationships/hyperlink" Target="https://podminky.urs.cz/item/CS_URS_2024_01/712340834" TargetMode="External" /><Relationship Id="rId39" Type="http://schemas.openxmlformats.org/officeDocument/2006/relationships/hyperlink" Target="https://podminky.urs.cz/item/CS_URS_2024_01/762522812" TargetMode="External" /><Relationship Id="rId40" Type="http://schemas.openxmlformats.org/officeDocument/2006/relationships/hyperlink" Target="https://podminky.urs.cz/item/CS_URS_2024_01/762526811" TargetMode="External" /><Relationship Id="rId41" Type="http://schemas.openxmlformats.org/officeDocument/2006/relationships/hyperlink" Target="https://podminky.urs.cz/item/CS_URS_2024_01/762811811" TargetMode="External" /><Relationship Id="rId42" Type="http://schemas.openxmlformats.org/officeDocument/2006/relationships/hyperlink" Target="https://podminky.urs.cz/item/CS_URS_2024_01/762822850" TargetMode="External" /><Relationship Id="rId43" Type="http://schemas.openxmlformats.org/officeDocument/2006/relationships/hyperlink" Target="https://podminky.urs.cz/item/CS_URS_2024_01/763121811" TargetMode="External" /><Relationship Id="rId44" Type="http://schemas.openxmlformats.org/officeDocument/2006/relationships/hyperlink" Target="https://podminky.urs.cz/item/CS_URS_2024_01/763131821" TargetMode="External" /><Relationship Id="rId45" Type="http://schemas.openxmlformats.org/officeDocument/2006/relationships/hyperlink" Target="https://podminky.urs.cz/item/CS_URS_2024_01/763131831" TargetMode="External" /><Relationship Id="rId46" Type="http://schemas.openxmlformats.org/officeDocument/2006/relationships/hyperlink" Target="https://podminky.urs.cz/item/CS_URS_2024_01/763171811" TargetMode="External" /><Relationship Id="rId47" Type="http://schemas.openxmlformats.org/officeDocument/2006/relationships/hyperlink" Target="https://podminky.urs.cz/item/CS_URS_2024_01/764002811" TargetMode="External" /><Relationship Id="rId48" Type="http://schemas.openxmlformats.org/officeDocument/2006/relationships/hyperlink" Target="https://podminky.urs.cz/item/CS_URS_2024_01/764002851" TargetMode="External" /><Relationship Id="rId49" Type="http://schemas.openxmlformats.org/officeDocument/2006/relationships/hyperlink" Target="https://podminky.urs.cz/item/CS_URS_2024_01/764002861" TargetMode="External" /><Relationship Id="rId50" Type="http://schemas.openxmlformats.org/officeDocument/2006/relationships/hyperlink" Target="https://podminky.urs.cz/item/CS_URS_2024_01/764002871" TargetMode="External" /><Relationship Id="rId51" Type="http://schemas.openxmlformats.org/officeDocument/2006/relationships/hyperlink" Target="https://podminky.urs.cz/item/CS_URS_2024_01/764004801" TargetMode="External" /><Relationship Id="rId52" Type="http://schemas.openxmlformats.org/officeDocument/2006/relationships/hyperlink" Target="https://podminky.urs.cz/item/CS_URS_2024_01/764004841" TargetMode="External" /><Relationship Id="rId53" Type="http://schemas.openxmlformats.org/officeDocument/2006/relationships/hyperlink" Target="https://podminky.urs.cz/item/CS_URS_2024_01/764004861" TargetMode="External" /><Relationship Id="rId54" Type="http://schemas.openxmlformats.org/officeDocument/2006/relationships/hyperlink" Target="https://podminky.urs.cz/item/CS_URS_2024_01/766441821" TargetMode="External" /><Relationship Id="rId55" Type="http://schemas.openxmlformats.org/officeDocument/2006/relationships/hyperlink" Target="https://podminky.urs.cz/item/CS_URS_2024_01/766681811" TargetMode="External" /><Relationship Id="rId56" Type="http://schemas.openxmlformats.org/officeDocument/2006/relationships/hyperlink" Target="https://podminky.urs.cz/item/CS_URS_2024_01/766681812" TargetMode="External" /><Relationship Id="rId57" Type="http://schemas.openxmlformats.org/officeDocument/2006/relationships/hyperlink" Target="https://podminky.urs.cz/item/CS_URS_2024_01/766691914" TargetMode="External" /><Relationship Id="rId58" Type="http://schemas.openxmlformats.org/officeDocument/2006/relationships/hyperlink" Target="https://podminky.urs.cz/item/CS_URS_2024_01/775511830" TargetMode="External" /><Relationship Id="rId59" Type="http://schemas.openxmlformats.org/officeDocument/2006/relationships/hyperlink" Target="https://podminky.urs.cz/item/CS_URS_2024_01/776201811" TargetMode="External" /><Relationship Id="rId60" Type="http://schemas.openxmlformats.org/officeDocument/2006/relationships/hyperlink" Target="https://podminky.urs.cz/item/CS_URS_2024_01/776410811" TargetMode="External" /><Relationship Id="rId61" Type="http://schemas.openxmlformats.org/officeDocument/2006/relationships/hyperlink" Target="https://podminky.urs.cz/item/CS_URS_2024_01/781473810" TargetMode="External" /><Relationship Id="rId62" Type="http://schemas.openxmlformats.org/officeDocument/2006/relationships/hyperlink" Target="https://podminky.urs.cz/item/CS_URS_2024_01/HZS1291" TargetMode="External" /><Relationship Id="rId63" Type="http://schemas.openxmlformats.org/officeDocument/2006/relationships/hyperlink" Target="https://podminky.urs.cz/item/CS_URS_2024_01/HZS2231" TargetMode="External" /><Relationship Id="rId6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41" TargetMode="External" /><Relationship Id="rId2" Type="http://schemas.openxmlformats.org/officeDocument/2006/relationships/hyperlink" Target="https://podminky.urs.cz/item/CS_URS_2024_01/273321311" TargetMode="External" /><Relationship Id="rId3" Type="http://schemas.openxmlformats.org/officeDocument/2006/relationships/hyperlink" Target="https://podminky.urs.cz/item/CS_URS_2024_01/273362021" TargetMode="External" /><Relationship Id="rId4" Type="http://schemas.openxmlformats.org/officeDocument/2006/relationships/hyperlink" Target="https://podminky.urs.cz/item/CS_URS_2024_01/311235451" TargetMode="External" /><Relationship Id="rId5" Type="http://schemas.openxmlformats.org/officeDocument/2006/relationships/hyperlink" Target="https://podminky.urs.cz/item/CS_URS_2024_01/317168053" TargetMode="External" /><Relationship Id="rId6" Type="http://schemas.openxmlformats.org/officeDocument/2006/relationships/hyperlink" Target="https://podminky.urs.cz/item/CS_URS_2024_01/317168059" TargetMode="External" /><Relationship Id="rId7" Type="http://schemas.openxmlformats.org/officeDocument/2006/relationships/hyperlink" Target="https://podminky.urs.cz/item/CS_URS_2024_01/317998133" TargetMode="External" /><Relationship Id="rId8" Type="http://schemas.openxmlformats.org/officeDocument/2006/relationships/hyperlink" Target="https://podminky.urs.cz/item/CS_URS_2024_01/622143004" TargetMode="External" /><Relationship Id="rId9" Type="http://schemas.openxmlformats.org/officeDocument/2006/relationships/hyperlink" Target="https://podminky.urs.cz/item/CS_URS_2024_01/632451214" TargetMode="External" /><Relationship Id="rId10" Type="http://schemas.openxmlformats.org/officeDocument/2006/relationships/hyperlink" Target="https://podminky.urs.cz/item/CS_URS_2024_01/633811111" TargetMode="External" /><Relationship Id="rId11" Type="http://schemas.openxmlformats.org/officeDocument/2006/relationships/hyperlink" Target="https://podminky.urs.cz/item/CS_URS_2024_01/633991111" TargetMode="External" /><Relationship Id="rId12" Type="http://schemas.openxmlformats.org/officeDocument/2006/relationships/hyperlink" Target="https://podminky.urs.cz/item/CS_URS_2024_01/634112113" TargetMode="External" /><Relationship Id="rId13" Type="http://schemas.openxmlformats.org/officeDocument/2006/relationships/hyperlink" Target="https://podminky.urs.cz/item/CS_URS_2024_01/949101111" TargetMode="External" /><Relationship Id="rId14" Type="http://schemas.openxmlformats.org/officeDocument/2006/relationships/hyperlink" Target="https://podminky.urs.cz/item/CS_URS_2024_01/952901111" TargetMode="External" /><Relationship Id="rId15" Type="http://schemas.openxmlformats.org/officeDocument/2006/relationships/hyperlink" Target="https://podminky.urs.cz/item/CS_URS_2024_01/998017001" TargetMode="External" /><Relationship Id="rId16" Type="http://schemas.openxmlformats.org/officeDocument/2006/relationships/hyperlink" Target="https://podminky.urs.cz/item/CS_URS_2024_01/998018001" TargetMode="External" /><Relationship Id="rId17" Type="http://schemas.openxmlformats.org/officeDocument/2006/relationships/hyperlink" Target="https://podminky.urs.cz/item/CS_URS_2024_01/998018011" TargetMode="External" /><Relationship Id="rId18" Type="http://schemas.openxmlformats.org/officeDocument/2006/relationships/hyperlink" Target="https://podminky.urs.cz/item/CS_URS_2024_01/711111001" TargetMode="External" /><Relationship Id="rId19" Type="http://schemas.openxmlformats.org/officeDocument/2006/relationships/hyperlink" Target="https://podminky.urs.cz/item/CS_URS_2024_01/711141559" TargetMode="External" /><Relationship Id="rId20" Type="http://schemas.openxmlformats.org/officeDocument/2006/relationships/hyperlink" Target="https://podminky.urs.cz/item/CS_URS_2024_01/998711101" TargetMode="External" /><Relationship Id="rId21" Type="http://schemas.openxmlformats.org/officeDocument/2006/relationships/hyperlink" Target="https://podminky.urs.cz/item/CS_URS_2024_01/998711181" TargetMode="External" /><Relationship Id="rId22" Type="http://schemas.openxmlformats.org/officeDocument/2006/relationships/hyperlink" Target="https://podminky.urs.cz/item/CS_URS_2024_01/998711192" TargetMode="External" /><Relationship Id="rId23" Type="http://schemas.openxmlformats.org/officeDocument/2006/relationships/hyperlink" Target="https://podminky.urs.cz/item/CS_URS_2024_01/712311101" TargetMode="External" /><Relationship Id="rId24" Type="http://schemas.openxmlformats.org/officeDocument/2006/relationships/hyperlink" Target="https://podminky.urs.cz/item/CS_URS_2024_01/712331111" TargetMode="External" /><Relationship Id="rId25" Type="http://schemas.openxmlformats.org/officeDocument/2006/relationships/hyperlink" Target="https://podminky.urs.cz/item/CS_URS_2024_01/712341559" TargetMode="External" /><Relationship Id="rId26" Type="http://schemas.openxmlformats.org/officeDocument/2006/relationships/hyperlink" Target="https://podminky.urs.cz/item/CS_URS_2024_01/998712101" TargetMode="External" /><Relationship Id="rId27" Type="http://schemas.openxmlformats.org/officeDocument/2006/relationships/hyperlink" Target="https://podminky.urs.cz/item/CS_URS_2024_01/998712181" TargetMode="External" /><Relationship Id="rId28" Type="http://schemas.openxmlformats.org/officeDocument/2006/relationships/hyperlink" Target="https://podminky.urs.cz/item/CS_URS_2024_01/998712192" TargetMode="External" /><Relationship Id="rId29" Type="http://schemas.openxmlformats.org/officeDocument/2006/relationships/hyperlink" Target="https://podminky.urs.cz/item/CS_URS_2024_01/713121111" TargetMode="External" /><Relationship Id="rId30" Type="http://schemas.openxmlformats.org/officeDocument/2006/relationships/hyperlink" Target="https://podminky.urs.cz/item/CS_URS_2024_01/713121121" TargetMode="External" /><Relationship Id="rId31" Type="http://schemas.openxmlformats.org/officeDocument/2006/relationships/hyperlink" Target="https://podminky.urs.cz/item/CS_URS_2024_01/713191132" TargetMode="External" /><Relationship Id="rId32" Type="http://schemas.openxmlformats.org/officeDocument/2006/relationships/hyperlink" Target="https://podminky.urs.cz/item/CS_URS_2024_01/998713101" TargetMode="External" /><Relationship Id="rId33" Type="http://schemas.openxmlformats.org/officeDocument/2006/relationships/hyperlink" Target="https://podminky.urs.cz/item/CS_URS_2024_01/998713181" TargetMode="External" /><Relationship Id="rId34" Type="http://schemas.openxmlformats.org/officeDocument/2006/relationships/hyperlink" Target="https://podminky.urs.cz/item/CS_URS_2024_01/998713192" TargetMode="External" /><Relationship Id="rId35" Type="http://schemas.openxmlformats.org/officeDocument/2006/relationships/hyperlink" Target="https://podminky.urs.cz/item/CS_URS_2024_01/725291706" TargetMode="External" /><Relationship Id="rId36" Type="http://schemas.openxmlformats.org/officeDocument/2006/relationships/hyperlink" Target="https://podminky.urs.cz/item/CS_URS_2024_01/725291722" TargetMode="External" /><Relationship Id="rId37" Type="http://schemas.openxmlformats.org/officeDocument/2006/relationships/hyperlink" Target="https://podminky.urs.cz/item/CS_URS_2024_01/998725101" TargetMode="External" /><Relationship Id="rId38" Type="http://schemas.openxmlformats.org/officeDocument/2006/relationships/hyperlink" Target="https://podminky.urs.cz/item/CS_URS_2024_01/998725181" TargetMode="External" /><Relationship Id="rId39" Type="http://schemas.openxmlformats.org/officeDocument/2006/relationships/hyperlink" Target="https://podminky.urs.cz/item/CS_URS_2024_01/998725192" TargetMode="External" /><Relationship Id="rId40" Type="http://schemas.openxmlformats.org/officeDocument/2006/relationships/hyperlink" Target="https://podminky.urs.cz/item/CS_URS_2024_01/763111437" TargetMode="External" /><Relationship Id="rId41" Type="http://schemas.openxmlformats.org/officeDocument/2006/relationships/hyperlink" Target="https://podminky.urs.cz/item/CS_URS_2024_01/763111717" TargetMode="External" /><Relationship Id="rId42" Type="http://schemas.openxmlformats.org/officeDocument/2006/relationships/hyperlink" Target="https://podminky.urs.cz/item/CS_URS_2024_01/763111742" TargetMode="External" /><Relationship Id="rId43" Type="http://schemas.openxmlformats.org/officeDocument/2006/relationships/hyperlink" Target="https://podminky.urs.cz/item/CS_URS_2024_01/763111751" TargetMode="External" /><Relationship Id="rId44" Type="http://schemas.openxmlformats.org/officeDocument/2006/relationships/hyperlink" Target="https://podminky.urs.cz/item/CS_URS_2024_01/763111771" TargetMode="External" /><Relationship Id="rId45" Type="http://schemas.openxmlformats.org/officeDocument/2006/relationships/hyperlink" Target="https://podminky.urs.cz/item/CS_URS_2024_01/763121455" TargetMode="External" /><Relationship Id="rId46" Type="http://schemas.openxmlformats.org/officeDocument/2006/relationships/hyperlink" Target="https://podminky.urs.cz/item/CS_URS_2024_01/763121590" TargetMode="External" /><Relationship Id="rId47" Type="http://schemas.openxmlformats.org/officeDocument/2006/relationships/hyperlink" Target="https://podminky.urs.cz/item/CS_URS_2024_01/763121714" TargetMode="External" /><Relationship Id="rId48" Type="http://schemas.openxmlformats.org/officeDocument/2006/relationships/hyperlink" Target="https://podminky.urs.cz/item/CS_URS_2024_01/763121751" TargetMode="External" /><Relationship Id="rId49" Type="http://schemas.openxmlformats.org/officeDocument/2006/relationships/hyperlink" Target="https://podminky.urs.cz/item/CS_URS_2024_01/763121761" TargetMode="External" /><Relationship Id="rId50" Type="http://schemas.openxmlformats.org/officeDocument/2006/relationships/hyperlink" Target="https://podminky.urs.cz/item/CS_URS_2024_01/763131451" TargetMode="External" /><Relationship Id="rId51" Type="http://schemas.openxmlformats.org/officeDocument/2006/relationships/hyperlink" Target="https://podminky.urs.cz/item/CS_URS_2024_01/763131714" TargetMode="External" /><Relationship Id="rId52" Type="http://schemas.openxmlformats.org/officeDocument/2006/relationships/hyperlink" Target="https://podminky.urs.cz/item/CS_URS_2024_01/763131751" TargetMode="External" /><Relationship Id="rId53" Type="http://schemas.openxmlformats.org/officeDocument/2006/relationships/hyperlink" Target="https://podminky.urs.cz/item/CS_URS_2024_01/763131752" TargetMode="External" /><Relationship Id="rId54" Type="http://schemas.openxmlformats.org/officeDocument/2006/relationships/hyperlink" Target="https://podminky.urs.cz/item/CS_URS_2024_01/763131771" TargetMode="External" /><Relationship Id="rId55" Type="http://schemas.openxmlformats.org/officeDocument/2006/relationships/hyperlink" Target="https://podminky.urs.cz/item/CS_URS_2024_01/763181411" TargetMode="External" /><Relationship Id="rId56" Type="http://schemas.openxmlformats.org/officeDocument/2006/relationships/hyperlink" Target="https://podminky.urs.cz/item/CS_URS_2024_01/763182313" TargetMode="External" /><Relationship Id="rId57" Type="http://schemas.openxmlformats.org/officeDocument/2006/relationships/hyperlink" Target="https://podminky.urs.cz/item/CS_URS_2024_01/763431011" TargetMode="External" /><Relationship Id="rId58" Type="http://schemas.openxmlformats.org/officeDocument/2006/relationships/hyperlink" Target="https://podminky.urs.cz/item/CS_URS_2024_01/998763301" TargetMode="External" /><Relationship Id="rId59" Type="http://schemas.openxmlformats.org/officeDocument/2006/relationships/hyperlink" Target="https://podminky.urs.cz/item/CS_URS_2024_01/998763381" TargetMode="External" /><Relationship Id="rId60" Type="http://schemas.openxmlformats.org/officeDocument/2006/relationships/hyperlink" Target="https://podminky.urs.cz/item/CS_URS_2024_01/998763391" TargetMode="External" /><Relationship Id="rId61" Type="http://schemas.openxmlformats.org/officeDocument/2006/relationships/hyperlink" Target="https://podminky.urs.cz/item/CS_URS_2024_01/764011405" TargetMode="External" /><Relationship Id="rId62" Type="http://schemas.openxmlformats.org/officeDocument/2006/relationships/hyperlink" Target="https://podminky.urs.cz/item/CS_URS_2024_01/764011422" TargetMode="External" /><Relationship Id="rId63" Type="http://schemas.openxmlformats.org/officeDocument/2006/relationships/hyperlink" Target="https://podminky.urs.cz/item/CS_URS_2024_01/764212433" TargetMode="External" /><Relationship Id="rId64" Type="http://schemas.openxmlformats.org/officeDocument/2006/relationships/hyperlink" Target="https://podminky.urs.cz/item/CS_URS_2024_01/764214405" TargetMode="External" /><Relationship Id="rId65" Type="http://schemas.openxmlformats.org/officeDocument/2006/relationships/hyperlink" Target="https://podminky.urs.cz/item/CS_URS_2024_01/764214406" TargetMode="External" /><Relationship Id="rId66" Type="http://schemas.openxmlformats.org/officeDocument/2006/relationships/hyperlink" Target="https://podminky.urs.cz/item/CS_URS_2024_01/764214411" TargetMode="External" /><Relationship Id="rId67" Type="http://schemas.openxmlformats.org/officeDocument/2006/relationships/hyperlink" Target="https://podminky.urs.cz/item/CS_URS_2024_01/764226443" TargetMode="External" /><Relationship Id="rId68" Type="http://schemas.openxmlformats.org/officeDocument/2006/relationships/hyperlink" Target="https://podminky.urs.cz/item/CS_URS_2024_01/764511602" TargetMode="External" /><Relationship Id="rId69" Type="http://schemas.openxmlformats.org/officeDocument/2006/relationships/hyperlink" Target="https://podminky.urs.cz/item/CS_URS_2024_01/764511642" TargetMode="External" /><Relationship Id="rId70" Type="http://schemas.openxmlformats.org/officeDocument/2006/relationships/hyperlink" Target="https://podminky.urs.cz/item/CS_URS_2024_01/764518622" TargetMode="External" /><Relationship Id="rId71" Type="http://schemas.openxmlformats.org/officeDocument/2006/relationships/hyperlink" Target="https://podminky.urs.cz/item/CS_URS_2024_01/998764101" TargetMode="External" /><Relationship Id="rId72" Type="http://schemas.openxmlformats.org/officeDocument/2006/relationships/hyperlink" Target="https://podminky.urs.cz/item/CS_URS_2024_01/998764181" TargetMode="External" /><Relationship Id="rId73" Type="http://schemas.openxmlformats.org/officeDocument/2006/relationships/hyperlink" Target="https://podminky.urs.cz/item/CS_URS_2024_01/998764192" TargetMode="External" /><Relationship Id="rId74" Type="http://schemas.openxmlformats.org/officeDocument/2006/relationships/hyperlink" Target="https://podminky.urs.cz/item/CS_URS_2024_01/766622132" TargetMode="External" /><Relationship Id="rId75" Type="http://schemas.openxmlformats.org/officeDocument/2006/relationships/hyperlink" Target="https://podminky.urs.cz/item/CS_URS_2024_01/766660172" TargetMode="External" /><Relationship Id="rId76" Type="http://schemas.openxmlformats.org/officeDocument/2006/relationships/hyperlink" Target="https://podminky.urs.cz/item/CS_URS_2024_01/766660411" TargetMode="External" /><Relationship Id="rId77" Type="http://schemas.openxmlformats.org/officeDocument/2006/relationships/hyperlink" Target="https://podminky.urs.cz/item/CS_URS_2024_01/766660729" TargetMode="External" /><Relationship Id="rId78" Type="http://schemas.openxmlformats.org/officeDocument/2006/relationships/hyperlink" Target="https://podminky.urs.cz/item/CS_URS_2024_01/766660730" TargetMode="External" /><Relationship Id="rId79" Type="http://schemas.openxmlformats.org/officeDocument/2006/relationships/hyperlink" Target="https://podminky.urs.cz/item/CS_URS_2024_01/766660731" TargetMode="External" /><Relationship Id="rId80" Type="http://schemas.openxmlformats.org/officeDocument/2006/relationships/hyperlink" Target="https://podminky.urs.cz/item/CS_URS_2024_01/766660734" TargetMode="External" /><Relationship Id="rId81" Type="http://schemas.openxmlformats.org/officeDocument/2006/relationships/hyperlink" Target="https://podminky.urs.cz/item/CS_URS_2024_01/766682111" TargetMode="External" /><Relationship Id="rId82" Type="http://schemas.openxmlformats.org/officeDocument/2006/relationships/hyperlink" Target="https://podminky.urs.cz/item/CS_URS_2024_01/998766101" TargetMode="External" /><Relationship Id="rId83" Type="http://schemas.openxmlformats.org/officeDocument/2006/relationships/hyperlink" Target="https://podminky.urs.cz/item/CS_URS_2024_01/998766181" TargetMode="External" /><Relationship Id="rId84" Type="http://schemas.openxmlformats.org/officeDocument/2006/relationships/hyperlink" Target="https://podminky.urs.cz/item/CS_URS_2024_01/998766192" TargetMode="External" /><Relationship Id="rId85" Type="http://schemas.openxmlformats.org/officeDocument/2006/relationships/hyperlink" Target="https://podminky.urs.cz/item/CS_URS_2024_01/771111011" TargetMode="External" /><Relationship Id="rId86" Type="http://schemas.openxmlformats.org/officeDocument/2006/relationships/hyperlink" Target="https://podminky.urs.cz/item/CS_URS_2024_01/771121011" TargetMode="External" /><Relationship Id="rId87" Type="http://schemas.openxmlformats.org/officeDocument/2006/relationships/hyperlink" Target="https://podminky.urs.cz/item/CS_URS_2024_01/771474112" TargetMode="External" /><Relationship Id="rId88" Type="http://schemas.openxmlformats.org/officeDocument/2006/relationships/hyperlink" Target="https://podminky.urs.cz/item/CS_URS_2024_01/771574419" TargetMode="External" /><Relationship Id="rId89" Type="http://schemas.openxmlformats.org/officeDocument/2006/relationships/hyperlink" Target="https://podminky.urs.cz/item/CS_URS_2024_01/771577211" TargetMode="External" /><Relationship Id="rId90" Type="http://schemas.openxmlformats.org/officeDocument/2006/relationships/hyperlink" Target="https://podminky.urs.cz/item/CS_URS_2024_01/771591112" TargetMode="External" /><Relationship Id="rId91" Type="http://schemas.openxmlformats.org/officeDocument/2006/relationships/hyperlink" Target="https://podminky.urs.cz/item/CS_URS_2024_01/771591115" TargetMode="External" /><Relationship Id="rId92" Type="http://schemas.openxmlformats.org/officeDocument/2006/relationships/hyperlink" Target="https://podminky.urs.cz/item/CS_URS_2024_01/771591184" TargetMode="External" /><Relationship Id="rId93" Type="http://schemas.openxmlformats.org/officeDocument/2006/relationships/hyperlink" Target="https://podminky.urs.cz/item/CS_URS_2024_01/771591241" TargetMode="External" /><Relationship Id="rId94" Type="http://schemas.openxmlformats.org/officeDocument/2006/relationships/hyperlink" Target="https://podminky.urs.cz/item/CS_URS_2024_01/771591264" TargetMode="External" /><Relationship Id="rId95" Type="http://schemas.openxmlformats.org/officeDocument/2006/relationships/hyperlink" Target="https://podminky.urs.cz/item/CS_URS_2024_01/771592011" TargetMode="External" /><Relationship Id="rId96" Type="http://schemas.openxmlformats.org/officeDocument/2006/relationships/hyperlink" Target="https://podminky.urs.cz/item/CS_URS_2024_01/998771101" TargetMode="External" /><Relationship Id="rId97" Type="http://schemas.openxmlformats.org/officeDocument/2006/relationships/hyperlink" Target="https://podminky.urs.cz/item/CS_URS_2024_01/998771181" TargetMode="External" /><Relationship Id="rId98" Type="http://schemas.openxmlformats.org/officeDocument/2006/relationships/hyperlink" Target="https://podminky.urs.cz/item/CS_URS_2024_01/998771192" TargetMode="External" /><Relationship Id="rId99" Type="http://schemas.openxmlformats.org/officeDocument/2006/relationships/hyperlink" Target="https://podminky.urs.cz/item/CS_URS_2024_01/776111112" TargetMode="External" /><Relationship Id="rId100" Type="http://schemas.openxmlformats.org/officeDocument/2006/relationships/hyperlink" Target="https://podminky.urs.cz/item/CS_URS_2024_01/776111311" TargetMode="External" /><Relationship Id="rId101" Type="http://schemas.openxmlformats.org/officeDocument/2006/relationships/hyperlink" Target="https://podminky.urs.cz/item/CS_URS_2024_01/776121112" TargetMode="External" /><Relationship Id="rId102" Type="http://schemas.openxmlformats.org/officeDocument/2006/relationships/hyperlink" Target="https://podminky.urs.cz/item/CS_URS_2024_01/776141111" TargetMode="External" /><Relationship Id="rId103" Type="http://schemas.openxmlformats.org/officeDocument/2006/relationships/hyperlink" Target="https://podminky.urs.cz/item/CS_URS_2024_01/776251111" TargetMode="External" /><Relationship Id="rId104" Type="http://schemas.openxmlformats.org/officeDocument/2006/relationships/hyperlink" Target="https://podminky.urs.cz/item/CS_URS_2024_01/776411111" TargetMode="External" /><Relationship Id="rId105" Type="http://schemas.openxmlformats.org/officeDocument/2006/relationships/hyperlink" Target="https://podminky.urs.cz/item/CS_URS_2024_01/776991121" TargetMode="External" /><Relationship Id="rId106" Type="http://schemas.openxmlformats.org/officeDocument/2006/relationships/hyperlink" Target="https://podminky.urs.cz/item/CS_URS_2024_01/998776101" TargetMode="External" /><Relationship Id="rId107" Type="http://schemas.openxmlformats.org/officeDocument/2006/relationships/hyperlink" Target="https://podminky.urs.cz/item/CS_URS_2024_01/998776181" TargetMode="External" /><Relationship Id="rId108" Type="http://schemas.openxmlformats.org/officeDocument/2006/relationships/hyperlink" Target="https://podminky.urs.cz/item/CS_URS_2024_01/998776192" TargetMode="External" /><Relationship Id="rId109" Type="http://schemas.openxmlformats.org/officeDocument/2006/relationships/hyperlink" Target="https://podminky.urs.cz/item/CS_URS_2024_01/781111011" TargetMode="External" /><Relationship Id="rId110" Type="http://schemas.openxmlformats.org/officeDocument/2006/relationships/hyperlink" Target="https://podminky.urs.cz/item/CS_URS_2024_01/781121011" TargetMode="External" /><Relationship Id="rId111" Type="http://schemas.openxmlformats.org/officeDocument/2006/relationships/hyperlink" Target="https://podminky.urs.cz/item/CS_URS_2024_01/781474115" TargetMode="External" /><Relationship Id="rId112" Type="http://schemas.openxmlformats.org/officeDocument/2006/relationships/hyperlink" Target="https://podminky.urs.cz/item/CS_URS_2024_01/781474120" TargetMode="External" /><Relationship Id="rId113" Type="http://schemas.openxmlformats.org/officeDocument/2006/relationships/hyperlink" Target="https://podminky.urs.cz/item/CS_URS_2024_01/781477111" TargetMode="External" /><Relationship Id="rId114" Type="http://schemas.openxmlformats.org/officeDocument/2006/relationships/hyperlink" Target="https://podminky.urs.cz/item/CS_URS_2024_01/781492251" TargetMode="External" /><Relationship Id="rId115" Type="http://schemas.openxmlformats.org/officeDocument/2006/relationships/hyperlink" Target="https://podminky.urs.cz/item/CS_URS_2024_01/781495115" TargetMode="External" /><Relationship Id="rId116" Type="http://schemas.openxmlformats.org/officeDocument/2006/relationships/hyperlink" Target="https://podminky.urs.cz/item/CS_URS_2024_01/781495141" TargetMode="External" /><Relationship Id="rId117" Type="http://schemas.openxmlformats.org/officeDocument/2006/relationships/hyperlink" Target="https://podminky.urs.cz/item/CS_URS_2024_01/781495142" TargetMode="External" /><Relationship Id="rId118" Type="http://schemas.openxmlformats.org/officeDocument/2006/relationships/hyperlink" Target="https://podminky.urs.cz/item/CS_URS_2024_01/781495143" TargetMode="External" /><Relationship Id="rId119" Type="http://schemas.openxmlformats.org/officeDocument/2006/relationships/hyperlink" Target="https://podminky.urs.cz/item/CS_URS_2024_01/781495211" TargetMode="External" /><Relationship Id="rId120" Type="http://schemas.openxmlformats.org/officeDocument/2006/relationships/hyperlink" Target="https://podminky.urs.cz/item/CS_URS_2024_01/781674113" TargetMode="External" /><Relationship Id="rId121" Type="http://schemas.openxmlformats.org/officeDocument/2006/relationships/hyperlink" Target="https://podminky.urs.cz/item/CS_URS_2024_01/998781101" TargetMode="External" /><Relationship Id="rId122" Type="http://schemas.openxmlformats.org/officeDocument/2006/relationships/hyperlink" Target="https://podminky.urs.cz/item/CS_URS_2024_01/998781181" TargetMode="External" /><Relationship Id="rId123" Type="http://schemas.openxmlformats.org/officeDocument/2006/relationships/hyperlink" Target="https://podminky.urs.cz/item/CS_URS_2024_01/998781192" TargetMode="External" /><Relationship Id="rId124" Type="http://schemas.openxmlformats.org/officeDocument/2006/relationships/hyperlink" Target="https://podminky.urs.cz/item/CS_URS_2024_01/783401313" TargetMode="External" /><Relationship Id="rId125" Type="http://schemas.openxmlformats.org/officeDocument/2006/relationships/hyperlink" Target="https://podminky.urs.cz/item/CS_URS_2024_01/783414203" TargetMode="External" /><Relationship Id="rId126" Type="http://schemas.openxmlformats.org/officeDocument/2006/relationships/hyperlink" Target="https://podminky.urs.cz/item/CS_URS_2024_01/783415101" TargetMode="External" /><Relationship Id="rId127" Type="http://schemas.openxmlformats.org/officeDocument/2006/relationships/hyperlink" Target="https://podminky.urs.cz/item/CS_URS_2024_01/783417101" TargetMode="External" /><Relationship Id="rId128" Type="http://schemas.openxmlformats.org/officeDocument/2006/relationships/hyperlink" Target="https://podminky.urs.cz/item/CS_URS_2024_01/784111001" TargetMode="External" /><Relationship Id="rId129" Type="http://schemas.openxmlformats.org/officeDocument/2006/relationships/hyperlink" Target="https://podminky.urs.cz/item/CS_URS_2024_01/784171101" TargetMode="External" /><Relationship Id="rId130" Type="http://schemas.openxmlformats.org/officeDocument/2006/relationships/hyperlink" Target="https://podminky.urs.cz/item/CS_URS_2024_01/784171111" TargetMode="External" /><Relationship Id="rId131" Type="http://schemas.openxmlformats.org/officeDocument/2006/relationships/hyperlink" Target="https://podminky.urs.cz/item/CS_URS_2024_01/784181101" TargetMode="External" /><Relationship Id="rId132" Type="http://schemas.openxmlformats.org/officeDocument/2006/relationships/hyperlink" Target="https://podminky.urs.cz/item/CS_URS_2024_01/784191001" TargetMode="External" /><Relationship Id="rId133" Type="http://schemas.openxmlformats.org/officeDocument/2006/relationships/hyperlink" Target="https://podminky.urs.cz/item/CS_URS_2024_01/784191005" TargetMode="External" /><Relationship Id="rId134" Type="http://schemas.openxmlformats.org/officeDocument/2006/relationships/hyperlink" Target="https://podminky.urs.cz/item/CS_URS_2024_01/784191007" TargetMode="External" /><Relationship Id="rId135" Type="http://schemas.openxmlformats.org/officeDocument/2006/relationships/hyperlink" Target="https://podminky.urs.cz/item/CS_URS_2024_01/784221101" TargetMode="External" /><Relationship Id="rId136" Type="http://schemas.openxmlformats.org/officeDocument/2006/relationships/hyperlink" Target="https://podminky.urs.cz/item/CS_URS_2024_01/786624111" TargetMode="External" /><Relationship Id="rId137" Type="http://schemas.openxmlformats.org/officeDocument/2006/relationships/hyperlink" Target="https://podminky.urs.cz/item/CS_URS_2024_01/998786101" TargetMode="External" /><Relationship Id="rId138" Type="http://schemas.openxmlformats.org/officeDocument/2006/relationships/hyperlink" Target="https://podminky.urs.cz/item/CS_URS_2024_01/998786181" TargetMode="External" /><Relationship Id="rId139" Type="http://schemas.openxmlformats.org/officeDocument/2006/relationships/hyperlink" Target="https://podminky.urs.cz/item/CS_URS_2024_01/998786192" TargetMode="External" /><Relationship Id="rId140" Type="http://schemas.openxmlformats.org/officeDocument/2006/relationships/hyperlink" Target="https://podminky.urs.cz/item/CS_URS_2024_01/HZS1292" TargetMode="External" /><Relationship Id="rId141" Type="http://schemas.openxmlformats.org/officeDocument/2006/relationships/hyperlink" Target="https://podminky.urs.cz/item/CS_URS_2024_01/HZS2492" TargetMode="External" /><Relationship Id="rId1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1051" TargetMode="External" /><Relationship Id="rId2" Type="http://schemas.openxmlformats.org/officeDocument/2006/relationships/hyperlink" Target="https://podminky.urs.cz/item/CS_URS_2024_01/317168052" TargetMode="External" /><Relationship Id="rId3" Type="http://schemas.openxmlformats.org/officeDocument/2006/relationships/hyperlink" Target="https://podminky.urs.cz/item/CS_URS_2024_01/317168053" TargetMode="External" /><Relationship Id="rId4" Type="http://schemas.openxmlformats.org/officeDocument/2006/relationships/hyperlink" Target="https://podminky.urs.cz/item/CS_URS_2024_01/340231011" TargetMode="External" /><Relationship Id="rId5" Type="http://schemas.openxmlformats.org/officeDocument/2006/relationships/hyperlink" Target="https://podminky.urs.cz/item/CS_URS_2024_01/411321515" TargetMode="External" /><Relationship Id="rId6" Type="http://schemas.openxmlformats.org/officeDocument/2006/relationships/hyperlink" Target="https://podminky.urs.cz/item/CS_URS_2024_01/411354209" TargetMode="External" /><Relationship Id="rId7" Type="http://schemas.openxmlformats.org/officeDocument/2006/relationships/hyperlink" Target="https://podminky.urs.cz/item/CS_URS_2024_01/411354311" TargetMode="External" /><Relationship Id="rId8" Type="http://schemas.openxmlformats.org/officeDocument/2006/relationships/hyperlink" Target="https://podminky.urs.cz/item/CS_URS_2024_01/411354312" TargetMode="External" /><Relationship Id="rId9" Type="http://schemas.openxmlformats.org/officeDocument/2006/relationships/hyperlink" Target="https://podminky.urs.cz/item/CS_URS_2024_01/411362021" TargetMode="External" /><Relationship Id="rId10" Type="http://schemas.openxmlformats.org/officeDocument/2006/relationships/hyperlink" Target="https://podminky.urs.cz/item/CS_URS_2024_01/413941123" TargetMode="External" /><Relationship Id="rId11" Type="http://schemas.openxmlformats.org/officeDocument/2006/relationships/hyperlink" Target="https://podminky.urs.cz/item/CS_URS_2024_01/413941125" TargetMode="External" /><Relationship Id="rId12" Type="http://schemas.openxmlformats.org/officeDocument/2006/relationships/hyperlink" Target="https://podminky.urs.cz/item/CS_URS_2024_01/413941133" TargetMode="External" /><Relationship Id="rId13" Type="http://schemas.openxmlformats.org/officeDocument/2006/relationships/hyperlink" Target="https://podminky.urs.cz/item/CS_URS_2024_01/612131121" TargetMode="External" /><Relationship Id="rId14" Type="http://schemas.openxmlformats.org/officeDocument/2006/relationships/hyperlink" Target="https://podminky.urs.cz/item/CS_URS_2024_01/612135011" TargetMode="External" /><Relationship Id="rId15" Type="http://schemas.openxmlformats.org/officeDocument/2006/relationships/hyperlink" Target="https://podminky.urs.cz/item/CS_URS_2024_01/612325417" TargetMode="External" /><Relationship Id="rId16" Type="http://schemas.openxmlformats.org/officeDocument/2006/relationships/hyperlink" Target="https://podminky.urs.cz/item/CS_URS_2024_01/619995001" TargetMode="External" /><Relationship Id="rId17" Type="http://schemas.openxmlformats.org/officeDocument/2006/relationships/hyperlink" Target="https://podminky.urs.cz/item/CS_URS_2024_01/622143004" TargetMode="External" /><Relationship Id="rId18" Type="http://schemas.openxmlformats.org/officeDocument/2006/relationships/hyperlink" Target="https://podminky.urs.cz/item/CS_URS_2024_01/632451234" TargetMode="External" /><Relationship Id="rId19" Type="http://schemas.openxmlformats.org/officeDocument/2006/relationships/hyperlink" Target="https://podminky.urs.cz/item/CS_URS_2024_01/632683111" TargetMode="External" /><Relationship Id="rId20" Type="http://schemas.openxmlformats.org/officeDocument/2006/relationships/hyperlink" Target="https://podminky.urs.cz/item/CS_URS_2024_01/633991111" TargetMode="External" /><Relationship Id="rId21" Type="http://schemas.openxmlformats.org/officeDocument/2006/relationships/hyperlink" Target="https://podminky.urs.cz/item/CS_URS_2024_01/634112113" TargetMode="External" /><Relationship Id="rId22" Type="http://schemas.openxmlformats.org/officeDocument/2006/relationships/hyperlink" Target="https://podminky.urs.cz/item/CS_URS_2024_01/634663111" TargetMode="External" /><Relationship Id="rId23" Type="http://schemas.openxmlformats.org/officeDocument/2006/relationships/hyperlink" Target="https://podminky.urs.cz/item/CS_URS_2024_01/634911123" TargetMode="External" /><Relationship Id="rId24" Type="http://schemas.openxmlformats.org/officeDocument/2006/relationships/hyperlink" Target="https://podminky.urs.cz/item/CS_URS_2024_01/949101111" TargetMode="External" /><Relationship Id="rId25" Type="http://schemas.openxmlformats.org/officeDocument/2006/relationships/hyperlink" Target="https://podminky.urs.cz/item/CS_URS_2024_01/952901111" TargetMode="External" /><Relationship Id="rId26" Type="http://schemas.openxmlformats.org/officeDocument/2006/relationships/hyperlink" Target="https://podminky.urs.cz/item/CS_URS_2024_01/978013141" TargetMode="External" /><Relationship Id="rId27" Type="http://schemas.openxmlformats.org/officeDocument/2006/relationships/hyperlink" Target="https://podminky.urs.cz/item/CS_URS_2024_01/997013211" TargetMode="External" /><Relationship Id="rId28" Type="http://schemas.openxmlformats.org/officeDocument/2006/relationships/hyperlink" Target="https://podminky.urs.cz/item/CS_URS_2024_01/997013219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871" TargetMode="External" /><Relationship Id="rId32" Type="http://schemas.openxmlformats.org/officeDocument/2006/relationships/hyperlink" Target="https://podminky.urs.cz/item/CS_URS_2024_01/998017001" TargetMode="External" /><Relationship Id="rId33" Type="http://schemas.openxmlformats.org/officeDocument/2006/relationships/hyperlink" Target="https://podminky.urs.cz/item/CS_URS_2024_01/998018001" TargetMode="External" /><Relationship Id="rId34" Type="http://schemas.openxmlformats.org/officeDocument/2006/relationships/hyperlink" Target="https://podminky.urs.cz/item/CS_URS_2024_01/713121111" TargetMode="External" /><Relationship Id="rId35" Type="http://schemas.openxmlformats.org/officeDocument/2006/relationships/hyperlink" Target="https://podminky.urs.cz/item/CS_URS_2024_01/713191132" TargetMode="External" /><Relationship Id="rId36" Type="http://schemas.openxmlformats.org/officeDocument/2006/relationships/hyperlink" Target="https://podminky.urs.cz/item/CS_URS_2024_01/998713101" TargetMode="External" /><Relationship Id="rId37" Type="http://schemas.openxmlformats.org/officeDocument/2006/relationships/hyperlink" Target="https://podminky.urs.cz/item/CS_URS_2024_01/998713181" TargetMode="External" /><Relationship Id="rId38" Type="http://schemas.openxmlformats.org/officeDocument/2006/relationships/hyperlink" Target="https://podminky.urs.cz/item/CS_URS_2024_01/998713192" TargetMode="External" /><Relationship Id="rId39" Type="http://schemas.openxmlformats.org/officeDocument/2006/relationships/hyperlink" Target="https://podminky.urs.cz/item/CS_URS_2024_01/714123002" TargetMode="External" /><Relationship Id="rId40" Type="http://schemas.openxmlformats.org/officeDocument/2006/relationships/hyperlink" Target="https://podminky.urs.cz/item/CS_URS_2024_01/998714101" TargetMode="External" /><Relationship Id="rId41" Type="http://schemas.openxmlformats.org/officeDocument/2006/relationships/hyperlink" Target="https://podminky.urs.cz/item/CS_URS_2024_01/998714181" TargetMode="External" /><Relationship Id="rId42" Type="http://schemas.openxmlformats.org/officeDocument/2006/relationships/hyperlink" Target="https://podminky.urs.cz/item/CS_URS_2024_01/998714192" TargetMode="External" /><Relationship Id="rId43" Type="http://schemas.openxmlformats.org/officeDocument/2006/relationships/hyperlink" Target="https://podminky.urs.cz/item/CS_URS_2024_01/763111414" TargetMode="External" /><Relationship Id="rId44" Type="http://schemas.openxmlformats.org/officeDocument/2006/relationships/hyperlink" Target="https://podminky.urs.cz/item/CS_URS_2024_01/763122403" TargetMode="External" /><Relationship Id="rId45" Type="http://schemas.openxmlformats.org/officeDocument/2006/relationships/hyperlink" Target="https://podminky.urs.cz/item/CS_URS_2024_01/763131431" TargetMode="External" /><Relationship Id="rId46" Type="http://schemas.openxmlformats.org/officeDocument/2006/relationships/hyperlink" Target="https://podminky.urs.cz/item/CS_URS_2024_01/763131752" TargetMode="External" /><Relationship Id="rId47" Type="http://schemas.openxmlformats.org/officeDocument/2006/relationships/hyperlink" Target="https://podminky.urs.cz/item/CS_URS_2024_01/763131761" TargetMode="External" /><Relationship Id="rId48" Type="http://schemas.openxmlformats.org/officeDocument/2006/relationships/hyperlink" Target="https://podminky.urs.cz/item/CS_URS_2024_01/763131771" TargetMode="External" /><Relationship Id="rId49" Type="http://schemas.openxmlformats.org/officeDocument/2006/relationships/hyperlink" Target="https://podminky.urs.cz/item/CS_URS_2024_01/763135101" TargetMode="External" /><Relationship Id="rId50" Type="http://schemas.openxmlformats.org/officeDocument/2006/relationships/hyperlink" Target="https://podminky.urs.cz/item/CS_URS_2024_01/763172321" TargetMode="External" /><Relationship Id="rId51" Type="http://schemas.openxmlformats.org/officeDocument/2006/relationships/hyperlink" Target="https://podminky.urs.cz/item/CS_URS_2024_01/763172322" TargetMode="External" /><Relationship Id="rId52" Type="http://schemas.openxmlformats.org/officeDocument/2006/relationships/hyperlink" Target="https://podminky.urs.cz/item/CS_URS_2024_01/763172323" TargetMode="External" /><Relationship Id="rId53" Type="http://schemas.openxmlformats.org/officeDocument/2006/relationships/hyperlink" Target="https://podminky.urs.cz/item/CS_URS_2024_01/763181411" TargetMode="External" /><Relationship Id="rId54" Type="http://schemas.openxmlformats.org/officeDocument/2006/relationships/hyperlink" Target="https://podminky.urs.cz/item/CS_URS_2024_01/763431001" TargetMode="External" /><Relationship Id="rId55" Type="http://schemas.openxmlformats.org/officeDocument/2006/relationships/hyperlink" Target="https://podminky.urs.cz/item/CS_URS_2024_01/998763301" TargetMode="External" /><Relationship Id="rId56" Type="http://schemas.openxmlformats.org/officeDocument/2006/relationships/hyperlink" Target="https://podminky.urs.cz/item/CS_URS_2024_01/998763381" TargetMode="External" /><Relationship Id="rId57" Type="http://schemas.openxmlformats.org/officeDocument/2006/relationships/hyperlink" Target="https://podminky.urs.cz/item/CS_URS_2024_01/998763391" TargetMode="External" /><Relationship Id="rId58" Type="http://schemas.openxmlformats.org/officeDocument/2006/relationships/hyperlink" Target="https://podminky.urs.cz/item/CS_URS_2024_01/764216445" TargetMode="External" /><Relationship Id="rId59" Type="http://schemas.openxmlformats.org/officeDocument/2006/relationships/hyperlink" Target="https://podminky.urs.cz/item/CS_URS_2024_01/764216465" TargetMode="External" /><Relationship Id="rId60" Type="http://schemas.openxmlformats.org/officeDocument/2006/relationships/hyperlink" Target="https://podminky.urs.cz/item/CS_URS_2024_01/764218425" TargetMode="External" /><Relationship Id="rId61" Type="http://schemas.openxmlformats.org/officeDocument/2006/relationships/hyperlink" Target="https://podminky.urs.cz/item/CS_URS_2024_01/764218445" TargetMode="External" /><Relationship Id="rId62" Type="http://schemas.openxmlformats.org/officeDocument/2006/relationships/hyperlink" Target="https://podminky.urs.cz/item/CS_URS_2024_01/998764101" TargetMode="External" /><Relationship Id="rId63" Type="http://schemas.openxmlformats.org/officeDocument/2006/relationships/hyperlink" Target="https://podminky.urs.cz/item/CS_URS_2024_01/998764181" TargetMode="External" /><Relationship Id="rId64" Type="http://schemas.openxmlformats.org/officeDocument/2006/relationships/hyperlink" Target="https://podminky.urs.cz/item/CS_URS_2024_01/998764192" TargetMode="External" /><Relationship Id="rId65" Type="http://schemas.openxmlformats.org/officeDocument/2006/relationships/hyperlink" Target="https://podminky.urs.cz/item/CS_URS_2024_01/766622132" TargetMode="External" /><Relationship Id="rId66" Type="http://schemas.openxmlformats.org/officeDocument/2006/relationships/hyperlink" Target="https://podminky.urs.cz/item/CS_URS_2024_01/766629214" TargetMode="External" /><Relationship Id="rId67" Type="http://schemas.openxmlformats.org/officeDocument/2006/relationships/hyperlink" Target="https://podminky.urs.cz/item/CS_URS_2024_01/766660191" TargetMode="External" /><Relationship Id="rId68" Type="http://schemas.openxmlformats.org/officeDocument/2006/relationships/hyperlink" Target="https://podminky.urs.cz/item/CS_URS_2024_01/766660193" TargetMode="External" /><Relationship Id="rId69" Type="http://schemas.openxmlformats.org/officeDocument/2006/relationships/hyperlink" Target="https://podminky.urs.cz/item/CS_URS_2024_01/766660728" TargetMode="External" /><Relationship Id="rId70" Type="http://schemas.openxmlformats.org/officeDocument/2006/relationships/hyperlink" Target="https://podminky.urs.cz/item/CS_URS_2024_01/766660729" TargetMode="External" /><Relationship Id="rId71" Type="http://schemas.openxmlformats.org/officeDocument/2006/relationships/hyperlink" Target="https://podminky.urs.cz/item/CS_URS_2024_01/766682111" TargetMode="External" /><Relationship Id="rId72" Type="http://schemas.openxmlformats.org/officeDocument/2006/relationships/hyperlink" Target="https://podminky.urs.cz/item/CS_URS_2024_01/766682113" TargetMode="External" /><Relationship Id="rId73" Type="http://schemas.openxmlformats.org/officeDocument/2006/relationships/hyperlink" Target="https://podminky.urs.cz/item/CS_URS_2024_01/766682123" TargetMode="External" /><Relationship Id="rId74" Type="http://schemas.openxmlformats.org/officeDocument/2006/relationships/hyperlink" Target="https://podminky.urs.cz/item/CS_URS_2024_01/766695213" TargetMode="External" /><Relationship Id="rId75" Type="http://schemas.openxmlformats.org/officeDocument/2006/relationships/hyperlink" Target="https://podminky.urs.cz/item/CS_URS_2024_01/766695233" TargetMode="External" /><Relationship Id="rId76" Type="http://schemas.openxmlformats.org/officeDocument/2006/relationships/hyperlink" Target="https://podminky.urs.cz/item/CS_URS_2024_01/998766101" TargetMode="External" /><Relationship Id="rId77" Type="http://schemas.openxmlformats.org/officeDocument/2006/relationships/hyperlink" Target="https://podminky.urs.cz/item/CS_URS_2024_01/998766181" TargetMode="External" /><Relationship Id="rId78" Type="http://schemas.openxmlformats.org/officeDocument/2006/relationships/hyperlink" Target="https://podminky.urs.cz/item/CS_URS_2024_01/998766192" TargetMode="External" /><Relationship Id="rId79" Type="http://schemas.openxmlformats.org/officeDocument/2006/relationships/hyperlink" Target="https://podminky.urs.cz/item/CS_URS_2024_01/767154140" TargetMode="External" /><Relationship Id="rId80" Type="http://schemas.openxmlformats.org/officeDocument/2006/relationships/hyperlink" Target="https://podminky.urs.cz/item/CS_URS_2024_01/998767101" TargetMode="External" /><Relationship Id="rId81" Type="http://schemas.openxmlformats.org/officeDocument/2006/relationships/hyperlink" Target="https://podminky.urs.cz/item/CS_URS_2024_01/998767181" TargetMode="External" /><Relationship Id="rId82" Type="http://schemas.openxmlformats.org/officeDocument/2006/relationships/hyperlink" Target="https://podminky.urs.cz/item/CS_URS_2024_01/998767192" TargetMode="External" /><Relationship Id="rId83" Type="http://schemas.openxmlformats.org/officeDocument/2006/relationships/hyperlink" Target="https://podminky.urs.cz/item/CS_URS_2024_01/776111112" TargetMode="External" /><Relationship Id="rId84" Type="http://schemas.openxmlformats.org/officeDocument/2006/relationships/hyperlink" Target="https://podminky.urs.cz/item/CS_URS_2024_01/776111115" TargetMode="External" /><Relationship Id="rId85" Type="http://schemas.openxmlformats.org/officeDocument/2006/relationships/hyperlink" Target="https://podminky.urs.cz/item/CS_URS_2024_01/776111311" TargetMode="External" /><Relationship Id="rId86" Type="http://schemas.openxmlformats.org/officeDocument/2006/relationships/hyperlink" Target="https://podminky.urs.cz/item/CS_URS_2024_01/776121112" TargetMode="External" /><Relationship Id="rId87" Type="http://schemas.openxmlformats.org/officeDocument/2006/relationships/hyperlink" Target="https://podminky.urs.cz/item/CS_URS_2024_01/776141111" TargetMode="External" /><Relationship Id="rId88" Type="http://schemas.openxmlformats.org/officeDocument/2006/relationships/hyperlink" Target="https://podminky.urs.cz/item/CS_URS_2024_01/776251111" TargetMode="External" /><Relationship Id="rId89" Type="http://schemas.openxmlformats.org/officeDocument/2006/relationships/hyperlink" Target="https://podminky.urs.cz/item/CS_URS_2024_01/776251411" TargetMode="External" /><Relationship Id="rId90" Type="http://schemas.openxmlformats.org/officeDocument/2006/relationships/hyperlink" Target="https://podminky.urs.cz/item/CS_URS_2024_01/776421111" TargetMode="External" /><Relationship Id="rId91" Type="http://schemas.openxmlformats.org/officeDocument/2006/relationships/hyperlink" Target="https://podminky.urs.cz/item/CS_URS_2024_01/776421312" TargetMode="External" /><Relationship Id="rId92" Type="http://schemas.openxmlformats.org/officeDocument/2006/relationships/hyperlink" Target="https://podminky.urs.cz/item/CS_URS_2024_01/776421711" TargetMode="External" /><Relationship Id="rId93" Type="http://schemas.openxmlformats.org/officeDocument/2006/relationships/hyperlink" Target="https://podminky.urs.cz/item/CS_URS_2024_01/776991121" TargetMode="External" /><Relationship Id="rId94" Type="http://schemas.openxmlformats.org/officeDocument/2006/relationships/hyperlink" Target="https://podminky.urs.cz/item/CS_URS_2024_01/998776101" TargetMode="External" /><Relationship Id="rId95" Type="http://schemas.openxmlformats.org/officeDocument/2006/relationships/hyperlink" Target="https://podminky.urs.cz/item/CS_URS_2024_01/998776181" TargetMode="External" /><Relationship Id="rId96" Type="http://schemas.openxmlformats.org/officeDocument/2006/relationships/hyperlink" Target="https://podminky.urs.cz/item/CS_URS_2024_01/998776192" TargetMode="External" /><Relationship Id="rId97" Type="http://schemas.openxmlformats.org/officeDocument/2006/relationships/hyperlink" Target="https://podminky.urs.cz/item/CS_URS_2024_01/781111011" TargetMode="External" /><Relationship Id="rId98" Type="http://schemas.openxmlformats.org/officeDocument/2006/relationships/hyperlink" Target="https://podminky.urs.cz/item/CS_URS_2024_01/781121011" TargetMode="External" /><Relationship Id="rId99" Type="http://schemas.openxmlformats.org/officeDocument/2006/relationships/hyperlink" Target="https://podminky.urs.cz/item/CS_URS_2024_01/781474115" TargetMode="External" /><Relationship Id="rId100" Type="http://schemas.openxmlformats.org/officeDocument/2006/relationships/hyperlink" Target="https://podminky.urs.cz/item/CS_URS_2024_01/781477111" TargetMode="External" /><Relationship Id="rId101" Type="http://schemas.openxmlformats.org/officeDocument/2006/relationships/hyperlink" Target="https://podminky.urs.cz/item/CS_URS_2024_01/781492251" TargetMode="External" /><Relationship Id="rId102" Type="http://schemas.openxmlformats.org/officeDocument/2006/relationships/hyperlink" Target="https://podminky.urs.cz/item/CS_URS_2024_01/781495115" TargetMode="External" /><Relationship Id="rId103" Type="http://schemas.openxmlformats.org/officeDocument/2006/relationships/hyperlink" Target="https://podminky.urs.cz/item/CS_URS_2024_01/781495141" TargetMode="External" /><Relationship Id="rId104" Type="http://schemas.openxmlformats.org/officeDocument/2006/relationships/hyperlink" Target="https://podminky.urs.cz/item/CS_URS_2024_01/781495142" TargetMode="External" /><Relationship Id="rId105" Type="http://schemas.openxmlformats.org/officeDocument/2006/relationships/hyperlink" Target="https://podminky.urs.cz/item/CS_URS_2024_01/781495211" TargetMode="External" /><Relationship Id="rId106" Type="http://schemas.openxmlformats.org/officeDocument/2006/relationships/hyperlink" Target="https://podminky.urs.cz/item/CS_URS_2024_01/781674113" TargetMode="External" /><Relationship Id="rId107" Type="http://schemas.openxmlformats.org/officeDocument/2006/relationships/hyperlink" Target="https://podminky.urs.cz/item/CS_URS_2024_01/998781101" TargetMode="External" /><Relationship Id="rId108" Type="http://schemas.openxmlformats.org/officeDocument/2006/relationships/hyperlink" Target="https://podminky.urs.cz/item/CS_URS_2024_01/998781181" TargetMode="External" /><Relationship Id="rId109" Type="http://schemas.openxmlformats.org/officeDocument/2006/relationships/hyperlink" Target="https://podminky.urs.cz/item/CS_URS_2024_01/998781192" TargetMode="External" /><Relationship Id="rId110" Type="http://schemas.openxmlformats.org/officeDocument/2006/relationships/hyperlink" Target="https://podminky.urs.cz/item/CS_URS_2024_01/783301303" TargetMode="External" /><Relationship Id="rId111" Type="http://schemas.openxmlformats.org/officeDocument/2006/relationships/hyperlink" Target="https://podminky.urs.cz/item/CS_URS_2024_01/783301311" TargetMode="External" /><Relationship Id="rId112" Type="http://schemas.openxmlformats.org/officeDocument/2006/relationships/hyperlink" Target="https://podminky.urs.cz/item/CS_URS_2024_01/783314203" TargetMode="External" /><Relationship Id="rId113" Type="http://schemas.openxmlformats.org/officeDocument/2006/relationships/hyperlink" Target="https://podminky.urs.cz/item/CS_URS_2024_01/783315101" TargetMode="External" /><Relationship Id="rId114" Type="http://schemas.openxmlformats.org/officeDocument/2006/relationships/hyperlink" Target="https://podminky.urs.cz/item/CS_URS_2024_01/783317101" TargetMode="External" /><Relationship Id="rId115" Type="http://schemas.openxmlformats.org/officeDocument/2006/relationships/hyperlink" Target="https://podminky.urs.cz/item/CS_URS_2024_01/784111001" TargetMode="External" /><Relationship Id="rId116" Type="http://schemas.openxmlformats.org/officeDocument/2006/relationships/hyperlink" Target="https://podminky.urs.cz/item/CS_URS_2024_01/784121001" TargetMode="External" /><Relationship Id="rId117" Type="http://schemas.openxmlformats.org/officeDocument/2006/relationships/hyperlink" Target="https://podminky.urs.cz/item/CS_URS_2024_01/784121011" TargetMode="External" /><Relationship Id="rId118" Type="http://schemas.openxmlformats.org/officeDocument/2006/relationships/hyperlink" Target="https://podminky.urs.cz/item/CS_URS_2024_01/784161401" TargetMode="External" /><Relationship Id="rId119" Type="http://schemas.openxmlformats.org/officeDocument/2006/relationships/hyperlink" Target="https://podminky.urs.cz/item/CS_URS_2024_01/784171101" TargetMode="External" /><Relationship Id="rId120" Type="http://schemas.openxmlformats.org/officeDocument/2006/relationships/hyperlink" Target="https://podminky.urs.cz/item/CS_URS_2024_01/784171111" TargetMode="External" /><Relationship Id="rId121" Type="http://schemas.openxmlformats.org/officeDocument/2006/relationships/hyperlink" Target="https://podminky.urs.cz/item/CS_URS_2024_01/784181101" TargetMode="External" /><Relationship Id="rId122" Type="http://schemas.openxmlformats.org/officeDocument/2006/relationships/hyperlink" Target="https://podminky.urs.cz/item/CS_URS_2024_01/784191001" TargetMode="External" /><Relationship Id="rId123" Type="http://schemas.openxmlformats.org/officeDocument/2006/relationships/hyperlink" Target="https://podminky.urs.cz/item/CS_URS_2024_01/784191005" TargetMode="External" /><Relationship Id="rId124" Type="http://schemas.openxmlformats.org/officeDocument/2006/relationships/hyperlink" Target="https://podminky.urs.cz/item/CS_URS_2024_01/784191007" TargetMode="External" /><Relationship Id="rId125" Type="http://schemas.openxmlformats.org/officeDocument/2006/relationships/hyperlink" Target="https://podminky.urs.cz/item/CS_URS_2024_01/784221101" TargetMode="External" /><Relationship Id="rId126" Type="http://schemas.openxmlformats.org/officeDocument/2006/relationships/hyperlink" Target="https://podminky.urs.cz/item/CS_URS_2024_01/784221141" TargetMode="External" /><Relationship Id="rId127" Type="http://schemas.openxmlformats.org/officeDocument/2006/relationships/hyperlink" Target="https://podminky.urs.cz/item/CS_URS_2024_01/784221151" TargetMode="External" /><Relationship Id="rId128" Type="http://schemas.openxmlformats.org/officeDocument/2006/relationships/hyperlink" Target="https://podminky.urs.cz/item/CS_URS_2024_01/786624111" TargetMode="External" /><Relationship Id="rId129" Type="http://schemas.openxmlformats.org/officeDocument/2006/relationships/hyperlink" Target="https://podminky.urs.cz/item/CS_URS_2024_01/998786101" TargetMode="External" /><Relationship Id="rId130" Type="http://schemas.openxmlformats.org/officeDocument/2006/relationships/hyperlink" Target="https://podminky.urs.cz/item/CS_URS_2024_01/998786181" TargetMode="External" /><Relationship Id="rId131" Type="http://schemas.openxmlformats.org/officeDocument/2006/relationships/hyperlink" Target="https://podminky.urs.cz/item/CS_URS_2024_01/998786192" TargetMode="External" /><Relationship Id="rId132" Type="http://schemas.openxmlformats.org/officeDocument/2006/relationships/hyperlink" Target="https://podminky.urs.cz/item/CS_URS_2024_01/HZS1292" TargetMode="External" /><Relationship Id="rId133" Type="http://schemas.openxmlformats.org/officeDocument/2006/relationships/hyperlink" Target="https://podminky.urs.cz/item/CS_URS_2024_01/HZS2121" TargetMode="External" /><Relationship Id="rId134" Type="http://schemas.openxmlformats.org/officeDocument/2006/relationships/hyperlink" Target="https://podminky.urs.cz/item/CS_URS_2024_01/HZS2151" TargetMode="External" /><Relationship Id="rId135" Type="http://schemas.openxmlformats.org/officeDocument/2006/relationships/hyperlink" Target="https://podminky.urs.cz/item/CS_URS_2024_01/HZS2171" TargetMode="External" /><Relationship Id="rId136" Type="http://schemas.openxmlformats.org/officeDocument/2006/relationships/hyperlink" Target="https://podminky.urs.cz/item/CS_URS_2024_01/HZS2311" TargetMode="External" /><Relationship Id="rId137" Type="http://schemas.openxmlformats.org/officeDocument/2006/relationships/hyperlink" Target="https://podminky.urs.cz/item/CS_URS_2024_01/HZS2321" TargetMode="External" /><Relationship Id="rId138" Type="http://schemas.openxmlformats.org/officeDocument/2006/relationships/hyperlink" Target="https://podminky.urs.cz/item/CS_URS_2024_01/HZS2331" TargetMode="External" /><Relationship Id="rId139" Type="http://schemas.openxmlformats.org/officeDocument/2006/relationships/hyperlink" Target="https://podminky.urs.cz/item/CS_URS_2024_01/HZS2492" TargetMode="External" /><Relationship Id="rId14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223102" TargetMode="External" /><Relationship Id="rId2" Type="http://schemas.openxmlformats.org/officeDocument/2006/relationships/hyperlink" Target="https://podminky.urs.cz/item/CS_URS_2024_01/733223103" TargetMode="External" /><Relationship Id="rId3" Type="http://schemas.openxmlformats.org/officeDocument/2006/relationships/hyperlink" Target="https://podminky.urs.cz/item/CS_URS_2024_01/733223104" TargetMode="External" /><Relationship Id="rId4" Type="http://schemas.openxmlformats.org/officeDocument/2006/relationships/hyperlink" Target="https://podminky.urs.cz/item/CS_URS_2024_01/733223106" TargetMode="External" /><Relationship Id="rId5" Type="http://schemas.openxmlformats.org/officeDocument/2006/relationships/hyperlink" Target="https://podminky.urs.cz/item/CS_URS_2024_01/733223107" TargetMode="External" /><Relationship Id="rId6" Type="http://schemas.openxmlformats.org/officeDocument/2006/relationships/hyperlink" Target="https://podminky.urs.cz/item/CS_URS_2024_01/733291101" TargetMode="External" /><Relationship Id="rId7" Type="http://schemas.openxmlformats.org/officeDocument/2006/relationships/hyperlink" Target="https://podminky.urs.cz/item/CS_URS_2024_01/733291102" TargetMode="External" /><Relationship Id="rId8" Type="http://schemas.openxmlformats.org/officeDocument/2006/relationships/hyperlink" Target="https://podminky.urs.cz/item/CS_URS_2024_01/733811231" TargetMode="External" /><Relationship Id="rId9" Type="http://schemas.openxmlformats.org/officeDocument/2006/relationships/hyperlink" Target="https://podminky.urs.cz/item/CS_URS_2024_01/733811242" TargetMode="External" /><Relationship Id="rId10" Type="http://schemas.openxmlformats.org/officeDocument/2006/relationships/hyperlink" Target="https://podminky.urs.cz/item/CS_URS_2024_01/998733102" TargetMode="External" /><Relationship Id="rId11" Type="http://schemas.openxmlformats.org/officeDocument/2006/relationships/hyperlink" Target="https://podminky.urs.cz/item/CS_URS_2024_01/998733181" TargetMode="External" /><Relationship Id="rId12" Type="http://schemas.openxmlformats.org/officeDocument/2006/relationships/hyperlink" Target="https://podminky.urs.cz/item/CS_URS_2024_01/998733193" TargetMode="External" /><Relationship Id="rId13" Type="http://schemas.openxmlformats.org/officeDocument/2006/relationships/hyperlink" Target="https://podminky.urs.cz/item/CS_URS_2024_01/734209104" TargetMode="External" /><Relationship Id="rId14" Type="http://schemas.openxmlformats.org/officeDocument/2006/relationships/hyperlink" Target="https://podminky.urs.cz/item/CS_URS_2024_01/734211119" TargetMode="External" /><Relationship Id="rId15" Type="http://schemas.openxmlformats.org/officeDocument/2006/relationships/hyperlink" Target="https://podminky.urs.cz/item/CS_URS_2024_01/734220125" TargetMode="External" /><Relationship Id="rId16" Type="http://schemas.openxmlformats.org/officeDocument/2006/relationships/hyperlink" Target="https://podminky.urs.cz/item/CS_URS_2024_01/734221682" TargetMode="External" /><Relationship Id="rId17" Type="http://schemas.openxmlformats.org/officeDocument/2006/relationships/hyperlink" Target="https://podminky.urs.cz/item/CS_URS_2024_01/734261403" TargetMode="External" /><Relationship Id="rId18" Type="http://schemas.openxmlformats.org/officeDocument/2006/relationships/hyperlink" Target="https://podminky.urs.cz/item/CS_URS_2024_01/734291123" TargetMode="External" /><Relationship Id="rId19" Type="http://schemas.openxmlformats.org/officeDocument/2006/relationships/hyperlink" Target="https://podminky.urs.cz/item/CS_URS_2024_01/734449311" TargetMode="External" /><Relationship Id="rId20" Type="http://schemas.openxmlformats.org/officeDocument/2006/relationships/hyperlink" Target="https://podminky.urs.cz/item/CS_URS_2024_01/998734102" TargetMode="External" /><Relationship Id="rId21" Type="http://schemas.openxmlformats.org/officeDocument/2006/relationships/hyperlink" Target="https://podminky.urs.cz/item/CS_URS_2024_01/998734181" TargetMode="External" /><Relationship Id="rId22" Type="http://schemas.openxmlformats.org/officeDocument/2006/relationships/hyperlink" Target="https://podminky.urs.cz/item/CS_URS_2024_01/998734193" TargetMode="External" /><Relationship Id="rId23" Type="http://schemas.openxmlformats.org/officeDocument/2006/relationships/hyperlink" Target="https://podminky.urs.cz/item/CS_URS_2024_01/735152171" TargetMode="External" /><Relationship Id="rId24" Type="http://schemas.openxmlformats.org/officeDocument/2006/relationships/hyperlink" Target="https://podminky.urs.cz/item/CS_URS_2024_01/735152271" TargetMode="External" /><Relationship Id="rId25" Type="http://schemas.openxmlformats.org/officeDocument/2006/relationships/hyperlink" Target="https://podminky.urs.cz/item/CS_URS_2024_01/735152275" TargetMode="External" /><Relationship Id="rId26" Type="http://schemas.openxmlformats.org/officeDocument/2006/relationships/hyperlink" Target="https://podminky.urs.cz/item/CS_URS_2024_01/735152279" TargetMode="External" /><Relationship Id="rId27" Type="http://schemas.openxmlformats.org/officeDocument/2006/relationships/hyperlink" Target="https://podminky.urs.cz/item/CS_URS_2024_01/735152379" TargetMode="External" /><Relationship Id="rId28" Type="http://schemas.openxmlformats.org/officeDocument/2006/relationships/hyperlink" Target="https://podminky.urs.cz/item/CS_URS_2024_01/735152679" TargetMode="External" /><Relationship Id="rId29" Type="http://schemas.openxmlformats.org/officeDocument/2006/relationships/hyperlink" Target="https://podminky.urs.cz/item/CS_URS_2024_01/998735102" TargetMode="External" /><Relationship Id="rId30" Type="http://schemas.openxmlformats.org/officeDocument/2006/relationships/hyperlink" Target="https://podminky.urs.cz/item/CS_URS_2024_01/998735181" TargetMode="External" /><Relationship Id="rId31" Type="http://schemas.openxmlformats.org/officeDocument/2006/relationships/hyperlink" Target="https://podminky.urs.cz/item/CS_URS_2024_01/998735193" TargetMode="External" /><Relationship Id="rId32" Type="http://schemas.openxmlformats.org/officeDocument/2006/relationships/hyperlink" Target="https://podminky.urs.cz/item/CS_URS_2024_01/HZS2221" TargetMode="External" /><Relationship Id="rId33" Type="http://schemas.openxmlformats.org/officeDocument/2006/relationships/hyperlink" Target="https://podminky.urs.cz/item/CS_URS_2024_01/HZS2222" TargetMode="External" /><Relationship Id="rId34" Type="http://schemas.openxmlformats.org/officeDocument/2006/relationships/hyperlink" Target="https://podminky.urs.cz/item/CS_URS_2024_01/HZS2491" TargetMode="External" /><Relationship Id="rId35" Type="http://schemas.openxmlformats.org/officeDocument/2006/relationships/hyperlink" Target="https://podminky.urs.cz/item/CS_URS_2024_01/HZS2492" TargetMode="External" /><Relationship Id="rId36" Type="http://schemas.openxmlformats.org/officeDocument/2006/relationships/hyperlink" Target="https://podminky.urs.cz/item/CS_URS_2023_02/043002000" TargetMode="External" /><Relationship Id="rId37" Type="http://schemas.openxmlformats.org/officeDocument/2006/relationships/hyperlink" Target="https://podminky.urs.cz/item/CS_URS_2023_02/043194000" TargetMode="External" /><Relationship Id="rId38" Type="http://schemas.openxmlformats.org/officeDocument/2006/relationships/hyperlink" Target="https://podminky.urs.cz/item/CS_URS_2023_02/044002000" TargetMode="External" /><Relationship Id="rId39" Type="http://schemas.openxmlformats.org/officeDocument/2006/relationships/hyperlink" Target="https://podminky.urs.cz/item/CS_URS_2024_01/081103000" TargetMode="External" /><Relationship Id="rId40" Type="http://schemas.openxmlformats.org/officeDocument/2006/relationships/hyperlink" Target="https://podminky.urs.cz/item/CS_URS_2024_01/092103001" TargetMode="External" /><Relationship Id="rId41" Type="http://schemas.openxmlformats.org/officeDocument/2006/relationships/hyperlink" Target="https://podminky.urs.cz/item/CS_URS_2024_01/092203000" TargetMode="External" /><Relationship Id="rId4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42241" TargetMode="External" /><Relationship Id="rId2" Type="http://schemas.openxmlformats.org/officeDocument/2006/relationships/hyperlink" Target="https://podminky.urs.cz/item/CS_URS_2024_01/997013211" TargetMode="External" /><Relationship Id="rId3" Type="http://schemas.openxmlformats.org/officeDocument/2006/relationships/hyperlink" Target="https://podminky.urs.cz/item/CS_URS_2024_01/997013219" TargetMode="External" /><Relationship Id="rId4" Type="http://schemas.openxmlformats.org/officeDocument/2006/relationships/hyperlink" Target="https://podminky.urs.cz/item/CS_URS_2024_01/997013501" TargetMode="External" /><Relationship Id="rId5" Type="http://schemas.openxmlformats.org/officeDocument/2006/relationships/hyperlink" Target="https://podminky.urs.cz/item/CS_URS_2024_01/997013509" TargetMode="External" /><Relationship Id="rId6" Type="http://schemas.openxmlformats.org/officeDocument/2006/relationships/hyperlink" Target="https://podminky.urs.cz/item/CS_URS_2024_01/997013871" TargetMode="External" /><Relationship Id="rId7" Type="http://schemas.openxmlformats.org/officeDocument/2006/relationships/hyperlink" Target="https://podminky.urs.cz/item/CS_URS_2024_01/721173402" TargetMode="External" /><Relationship Id="rId8" Type="http://schemas.openxmlformats.org/officeDocument/2006/relationships/hyperlink" Target="https://podminky.urs.cz/item/CS_URS_2024_01/721174024" TargetMode="External" /><Relationship Id="rId9" Type="http://schemas.openxmlformats.org/officeDocument/2006/relationships/hyperlink" Target="https://podminky.urs.cz/item/CS_URS_2024_01/721174025" TargetMode="External" /><Relationship Id="rId10" Type="http://schemas.openxmlformats.org/officeDocument/2006/relationships/hyperlink" Target="https://podminky.urs.cz/item/CS_URS_2024_01/721174043" TargetMode="External" /><Relationship Id="rId11" Type="http://schemas.openxmlformats.org/officeDocument/2006/relationships/hyperlink" Target="https://podminky.urs.cz/item/CS_URS_2024_01/721273153" TargetMode="External" /><Relationship Id="rId12" Type="http://schemas.openxmlformats.org/officeDocument/2006/relationships/hyperlink" Target="https://podminky.urs.cz/item/CS_URS_2024_01/721290111" TargetMode="External" /><Relationship Id="rId13" Type="http://schemas.openxmlformats.org/officeDocument/2006/relationships/hyperlink" Target="https://podminky.urs.cz/item/CS_URS_2024_01/998721101" TargetMode="External" /><Relationship Id="rId14" Type="http://schemas.openxmlformats.org/officeDocument/2006/relationships/hyperlink" Target="https://podminky.urs.cz/item/CS_URS_2024_01/998721181" TargetMode="External" /><Relationship Id="rId15" Type="http://schemas.openxmlformats.org/officeDocument/2006/relationships/hyperlink" Target="https://podminky.urs.cz/item/CS_URS_2024_01/998721192" TargetMode="External" /><Relationship Id="rId16" Type="http://schemas.openxmlformats.org/officeDocument/2006/relationships/hyperlink" Target="https://podminky.urs.cz/item/CS_URS_2024_01/722175002" TargetMode="External" /><Relationship Id="rId17" Type="http://schemas.openxmlformats.org/officeDocument/2006/relationships/hyperlink" Target="https://podminky.urs.cz/item/CS_URS_2024_01/722175003" TargetMode="External" /><Relationship Id="rId18" Type="http://schemas.openxmlformats.org/officeDocument/2006/relationships/hyperlink" Target="https://podminky.urs.cz/item/CS_URS_2024_01/722175004" TargetMode="External" /><Relationship Id="rId19" Type="http://schemas.openxmlformats.org/officeDocument/2006/relationships/hyperlink" Target="https://podminky.urs.cz/item/CS_URS_2024_01/722181221" TargetMode="External" /><Relationship Id="rId20" Type="http://schemas.openxmlformats.org/officeDocument/2006/relationships/hyperlink" Target="https://podminky.urs.cz/item/CS_URS_2024_01/722181222" TargetMode="External" /><Relationship Id="rId21" Type="http://schemas.openxmlformats.org/officeDocument/2006/relationships/hyperlink" Target="https://podminky.urs.cz/item/CS_URS_2024_01/722181241" TargetMode="External" /><Relationship Id="rId22" Type="http://schemas.openxmlformats.org/officeDocument/2006/relationships/hyperlink" Target="https://podminky.urs.cz/item/CS_URS_2024_01/722181242" TargetMode="External" /><Relationship Id="rId23" Type="http://schemas.openxmlformats.org/officeDocument/2006/relationships/hyperlink" Target="https://podminky.urs.cz/item/CS_URS_2024_01/722220861" TargetMode="External" /><Relationship Id="rId24" Type="http://schemas.openxmlformats.org/officeDocument/2006/relationships/hyperlink" Target="https://podminky.urs.cz/item/CS_URS_2024_01/722231141" TargetMode="External" /><Relationship Id="rId25" Type="http://schemas.openxmlformats.org/officeDocument/2006/relationships/hyperlink" Target="https://podminky.urs.cz/item/CS_URS_2024_01/722232062" TargetMode="External" /><Relationship Id="rId26" Type="http://schemas.openxmlformats.org/officeDocument/2006/relationships/hyperlink" Target="https://podminky.urs.cz/item/CS_URS_2024_01/722232063" TargetMode="External" /><Relationship Id="rId27" Type="http://schemas.openxmlformats.org/officeDocument/2006/relationships/hyperlink" Target="https://podminky.urs.cz/item/CS_URS_2024_01/722290234" TargetMode="External" /><Relationship Id="rId28" Type="http://schemas.openxmlformats.org/officeDocument/2006/relationships/hyperlink" Target="https://podminky.urs.cz/item/CS_URS_2024_01/722290246" TargetMode="External" /><Relationship Id="rId29" Type="http://schemas.openxmlformats.org/officeDocument/2006/relationships/hyperlink" Target="https://podminky.urs.cz/item/CS_URS_2024_01/998722101" TargetMode="External" /><Relationship Id="rId30" Type="http://schemas.openxmlformats.org/officeDocument/2006/relationships/hyperlink" Target="https://podminky.urs.cz/item/CS_URS_2024_01/998722181" TargetMode="External" /><Relationship Id="rId31" Type="http://schemas.openxmlformats.org/officeDocument/2006/relationships/hyperlink" Target="https://podminky.urs.cz/item/CS_URS_2024_01/998722192" TargetMode="External" /><Relationship Id="rId32" Type="http://schemas.openxmlformats.org/officeDocument/2006/relationships/hyperlink" Target="https://podminky.urs.cz/item/CS_URS_2024_01/725119125" TargetMode="External" /><Relationship Id="rId33" Type="http://schemas.openxmlformats.org/officeDocument/2006/relationships/hyperlink" Target="https://podminky.urs.cz/item/CS_URS_2024_01/725119131" TargetMode="External" /><Relationship Id="rId34" Type="http://schemas.openxmlformats.org/officeDocument/2006/relationships/hyperlink" Target="https://podminky.urs.cz/item/CS_URS_2024_01/725210821" TargetMode="External" /><Relationship Id="rId35" Type="http://schemas.openxmlformats.org/officeDocument/2006/relationships/hyperlink" Target="https://podminky.urs.cz/item/CS_URS_2024_01/725219102" TargetMode="External" /><Relationship Id="rId36" Type="http://schemas.openxmlformats.org/officeDocument/2006/relationships/hyperlink" Target="https://podminky.urs.cz/item/CS_URS_2024_01/725319111" TargetMode="External" /><Relationship Id="rId37" Type="http://schemas.openxmlformats.org/officeDocument/2006/relationships/hyperlink" Target="https://podminky.urs.cz/item/CS_URS_2024_01/725813112" TargetMode="External" /><Relationship Id="rId38" Type="http://schemas.openxmlformats.org/officeDocument/2006/relationships/hyperlink" Target="https://podminky.urs.cz/item/CS_URS_2024_01/725820802" TargetMode="External" /><Relationship Id="rId39" Type="http://schemas.openxmlformats.org/officeDocument/2006/relationships/hyperlink" Target="https://podminky.urs.cz/item/CS_URS_2024_01/725829111" TargetMode="External" /><Relationship Id="rId40" Type="http://schemas.openxmlformats.org/officeDocument/2006/relationships/hyperlink" Target="https://podminky.urs.cz/item/CS_URS_2024_01/725829131" TargetMode="External" /><Relationship Id="rId41" Type="http://schemas.openxmlformats.org/officeDocument/2006/relationships/hyperlink" Target="https://podminky.urs.cz/item/CS_URS_2024_01/725860811" TargetMode="External" /><Relationship Id="rId42" Type="http://schemas.openxmlformats.org/officeDocument/2006/relationships/hyperlink" Target="https://podminky.urs.cz/item/CS_URS_2024_01/725861102" TargetMode="External" /><Relationship Id="rId43" Type="http://schemas.openxmlformats.org/officeDocument/2006/relationships/hyperlink" Target="https://podminky.urs.cz/item/CS_URS_2024_01/725862103" TargetMode="External" /><Relationship Id="rId44" Type="http://schemas.openxmlformats.org/officeDocument/2006/relationships/hyperlink" Target="https://podminky.urs.cz/item/CS_URS_2024_01/725865501" TargetMode="External" /><Relationship Id="rId45" Type="http://schemas.openxmlformats.org/officeDocument/2006/relationships/hyperlink" Target="https://podminky.urs.cz/item/CS_URS_2024_01/725869101" TargetMode="External" /><Relationship Id="rId46" Type="http://schemas.openxmlformats.org/officeDocument/2006/relationships/hyperlink" Target="https://podminky.urs.cz/item/CS_URS_2024_01/998725101" TargetMode="External" /><Relationship Id="rId47" Type="http://schemas.openxmlformats.org/officeDocument/2006/relationships/hyperlink" Target="https://podminky.urs.cz/item/CS_URS_2024_01/998725181" TargetMode="External" /><Relationship Id="rId48" Type="http://schemas.openxmlformats.org/officeDocument/2006/relationships/hyperlink" Target="https://podminky.urs.cz/item/CS_URS_2024_01/998725192" TargetMode="External" /><Relationship Id="rId49" Type="http://schemas.openxmlformats.org/officeDocument/2006/relationships/hyperlink" Target="https://podminky.urs.cz/item/CS_URS_2024_01/726131043" TargetMode="External" /><Relationship Id="rId50" Type="http://schemas.openxmlformats.org/officeDocument/2006/relationships/hyperlink" Target="https://podminky.urs.cz/item/CS_URS_2024_01/998726111" TargetMode="External" /><Relationship Id="rId51" Type="http://schemas.openxmlformats.org/officeDocument/2006/relationships/hyperlink" Target="https://podminky.urs.cz/item/CS_URS_2024_01/998726181" TargetMode="External" /><Relationship Id="rId52" Type="http://schemas.openxmlformats.org/officeDocument/2006/relationships/hyperlink" Target="https://podminky.urs.cz/item/CS_URS_2024_01/998726192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1" TargetMode="External" /><Relationship Id="rId55" Type="http://schemas.openxmlformats.org/officeDocument/2006/relationships/hyperlink" Target="https://podminky.urs.cz/item/CS_URS_2024_01/HZS2492" TargetMode="External" /><Relationship Id="rId56" Type="http://schemas.openxmlformats.org/officeDocument/2006/relationships/hyperlink" Target="https://podminky.urs.cz/item/CS_URS_2023_02/043002000" TargetMode="External" /><Relationship Id="rId57" Type="http://schemas.openxmlformats.org/officeDocument/2006/relationships/hyperlink" Target="https://podminky.urs.cz/item/CS_URS_2023_02/044002000" TargetMode="External" /><Relationship Id="rId58" Type="http://schemas.openxmlformats.org/officeDocument/2006/relationships/hyperlink" Target="https://podminky.urs.cz/item/CS_URS_2024_01/065002000" TargetMode="External" /><Relationship Id="rId5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231" TargetMode="External" /><Relationship Id="rId2" Type="http://schemas.openxmlformats.org/officeDocument/2006/relationships/hyperlink" Target="https://podminky.urs.cz/item/CS_URS_2024_01/HZS2232" TargetMode="External" /><Relationship Id="rId3" Type="http://schemas.openxmlformats.org/officeDocument/2006/relationships/hyperlink" Target="https://podminky.urs.cz/item/CS_URS_2024_01/HZS2492" TargetMode="External" /><Relationship Id="rId4" Type="http://schemas.openxmlformats.org/officeDocument/2006/relationships/hyperlink" Target="https://podminky.urs.cz/item/CS_URS_2024_01/HZS4211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44002000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26</v>
      </c>
      <c r="AL9" s="25"/>
      <c r="AM9" s="25"/>
      <c r="AN9" s="37" t="s">
        <v>27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29</v>
      </c>
      <c r="AL10" s="25"/>
      <c r="AM10" s="25"/>
      <c r="AN10" s="30" t="s">
        <v>30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32</v>
      </c>
      <c r="AL11" s="25"/>
      <c r="AM11" s="25"/>
      <c r="AN11" s="30" t="s">
        <v>33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29</v>
      </c>
      <c r="AL13" s="25"/>
      <c r="AM13" s="25"/>
      <c r="AN13" s="38" t="s">
        <v>35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35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32</v>
      </c>
      <c r="AL14" s="25"/>
      <c r="AM14" s="25"/>
      <c r="AN14" s="38" t="s">
        <v>35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29</v>
      </c>
      <c r="AL16" s="25"/>
      <c r="AM16" s="25"/>
      <c r="AN16" s="30" t="s">
        <v>37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32</v>
      </c>
      <c r="AL17" s="25"/>
      <c r="AM17" s="25"/>
      <c r="AN17" s="30" t="s">
        <v>39</v>
      </c>
      <c r="AO17" s="25"/>
      <c r="AP17" s="25"/>
      <c r="AQ17" s="25"/>
      <c r="AR17" s="23"/>
      <c r="BE17" s="34"/>
      <c r="BS17" s="20" t="s">
        <v>40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29</v>
      </c>
      <c r="AL19" s="25"/>
      <c r="AM19" s="25"/>
      <c r="AN19" s="30" t="s">
        <v>37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32</v>
      </c>
      <c r="AL20" s="25"/>
      <c r="AM20" s="25"/>
      <c r="AN20" s="30" t="s">
        <v>39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45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46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47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48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49</v>
      </c>
      <c r="E29" s="51"/>
      <c r="F29" s="35" t="s">
        <v>50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51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52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53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54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55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56</v>
      </c>
      <c r="U35" s="58"/>
      <c r="V35" s="58"/>
      <c r="W35" s="58"/>
      <c r="X35" s="60" t="s">
        <v>57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20230401_V02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 xml:space="preserve">Modernizace a rozšíření prostor  SOU a PrŠ  Kladno – Vrapice, Objekt 1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Vrapice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1. 2. 2025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28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SOU a PrŠ Kladno – Vrapice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36</v>
      </c>
      <c r="AJ49" s="44"/>
      <c r="AK49" s="44"/>
      <c r="AL49" s="44"/>
      <c r="AM49" s="77" t="str">
        <f>IF(E17="","",E17)</f>
        <v>archiw studio s.r.o</v>
      </c>
      <c r="AN49" s="68"/>
      <c r="AO49" s="68"/>
      <c r="AP49" s="68"/>
      <c r="AQ49" s="44"/>
      <c r="AR49" s="48"/>
      <c r="AS49" s="78" t="s">
        <v>59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25.65" customHeight="1">
      <c r="A50" s="42"/>
      <c r="B50" s="43"/>
      <c r="C50" s="35" t="s">
        <v>34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41</v>
      </c>
      <c r="AJ50" s="44"/>
      <c r="AK50" s="44"/>
      <c r="AL50" s="44"/>
      <c r="AM50" s="77" t="str">
        <f>IF(E20="","",E20)</f>
        <v>archiw studio s.r.o. - Pavol Vígh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60</v>
      </c>
      <c r="D52" s="91"/>
      <c r="E52" s="91"/>
      <c r="F52" s="91"/>
      <c r="G52" s="91"/>
      <c r="H52" s="92"/>
      <c r="I52" s="93" t="s">
        <v>61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62</v>
      </c>
      <c r="AH52" s="91"/>
      <c r="AI52" s="91"/>
      <c r="AJ52" s="91"/>
      <c r="AK52" s="91"/>
      <c r="AL52" s="91"/>
      <c r="AM52" s="91"/>
      <c r="AN52" s="93" t="s">
        <v>63</v>
      </c>
      <c r="AO52" s="91"/>
      <c r="AP52" s="91"/>
      <c r="AQ52" s="95" t="s">
        <v>64</v>
      </c>
      <c r="AR52" s="48"/>
      <c r="AS52" s="96" t="s">
        <v>65</v>
      </c>
      <c r="AT52" s="97" t="s">
        <v>66</v>
      </c>
      <c r="AU52" s="97" t="s">
        <v>67</v>
      </c>
      <c r="AV52" s="97" t="s">
        <v>68</v>
      </c>
      <c r="AW52" s="97" t="s">
        <v>69</v>
      </c>
      <c r="AX52" s="97" t="s">
        <v>70</v>
      </c>
      <c r="AY52" s="97" t="s">
        <v>71</v>
      </c>
      <c r="AZ52" s="97" t="s">
        <v>72</v>
      </c>
      <c r="BA52" s="97" t="s">
        <v>73</v>
      </c>
      <c r="BB52" s="97" t="s">
        <v>74</v>
      </c>
      <c r="BC52" s="97" t="s">
        <v>75</v>
      </c>
      <c r="BD52" s="98" t="s">
        <v>76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77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ROUND(AG55+AG56,2)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78</v>
      </c>
      <c r="AR54" s="108"/>
      <c r="AS54" s="109">
        <f>ROUND(AS55+AS56,2)</f>
        <v>0</v>
      </c>
      <c r="AT54" s="110">
        <f>ROUND(SUM(AV54:AW54),2)</f>
        <v>0</v>
      </c>
      <c r="AU54" s="111">
        <f>ROUND(AU55+AU56,5)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ROUND(AZ55+AZ56,2)</f>
        <v>0</v>
      </c>
      <c r="BA54" s="110">
        <f>ROUND(BA55+BA56,2)</f>
        <v>0</v>
      </c>
      <c r="BB54" s="110">
        <f>ROUND(BB55+BB56,2)</f>
        <v>0</v>
      </c>
      <c r="BC54" s="110">
        <f>ROUND(BC55+BC56,2)</f>
        <v>0</v>
      </c>
      <c r="BD54" s="112">
        <f>ROUND(BD55+BD56,2)</f>
        <v>0</v>
      </c>
      <c r="BE54" s="6"/>
      <c r="BS54" s="113" t="s">
        <v>79</v>
      </c>
      <c r="BT54" s="113" t="s">
        <v>80</v>
      </c>
      <c r="BU54" s="114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16.5" customHeight="1">
      <c r="A55" s="115" t="s">
        <v>84</v>
      </c>
      <c r="B55" s="116"/>
      <c r="C55" s="117"/>
      <c r="D55" s="118" t="s">
        <v>85</v>
      </c>
      <c r="E55" s="118"/>
      <c r="F55" s="118"/>
      <c r="G55" s="118"/>
      <c r="H55" s="118"/>
      <c r="I55" s="119"/>
      <c r="J55" s="118" t="s">
        <v>86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'SO 00 - Vedlejší rozpočto...'!J30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87</v>
      </c>
      <c r="AR55" s="122"/>
      <c r="AS55" s="123">
        <v>0</v>
      </c>
      <c r="AT55" s="124">
        <f>ROUND(SUM(AV55:AW55),2)</f>
        <v>0</v>
      </c>
      <c r="AU55" s="125">
        <f>'SO 00 - Vedlejší rozpočto...'!P85</f>
        <v>0</v>
      </c>
      <c r="AV55" s="124">
        <f>'SO 00 - Vedlejší rozpočto...'!J33</f>
        <v>0</v>
      </c>
      <c r="AW55" s="124">
        <f>'SO 00 - Vedlejší rozpočto...'!J34</f>
        <v>0</v>
      </c>
      <c r="AX55" s="124">
        <f>'SO 00 - Vedlejší rozpočto...'!J35</f>
        <v>0</v>
      </c>
      <c r="AY55" s="124">
        <f>'SO 00 - Vedlejší rozpočto...'!J36</f>
        <v>0</v>
      </c>
      <c r="AZ55" s="124">
        <f>'SO 00 - Vedlejší rozpočto...'!F33</f>
        <v>0</v>
      </c>
      <c r="BA55" s="124">
        <f>'SO 00 - Vedlejší rozpočto...'!F34</f>
        <v>0</v>
      </c>
      <c r="BB55" s="124">
        <f>'SO 00 - Vedlejší rozpočto...'!F35</f>
        <v>0</v>
      </c>
      <c r="BC55" s="124">
        <f>'SO 00 - Vedlejší rozpočto...'!F36</f>
        <v>0</v>
      </c>
      <c r="BD55" s="126">
        <f>'SO 00 - Vedlejší rozpočto...'!F37</f>
        <v>0</v>
      </c>
      <c r="BE55" s="7"/>
      <c r="BT55" s="127" t="s">
        <v>88</v>
      </c>
      <c r="BV55" s="127" t="s">
        <v>82</v>
      </c>
      <c r="BW55" s="127" t="s">
        <v>89</v>
      </c>
      <c r="BX55" s="127" t="s">
        <v>5</v>
      </c>
      <c r="CL55" s="127" t="s">
        <v>78</v>
      </c>
      <c r="CM55" s="127" t="s">
        <v>90</v>
      </c>
    </row>
    <row r="56" s="7" customFormat="1" ht="24.75" customHeight="1">
      <c r="A56" s="7"/>
      <c r="B56" s="116"/>
      <c r="C56" s="117"/>
      <c r="D56" s="118" t="s">
        <v>91</v>
      </c>
      <c r="E56" s="118"/>
      <c r="F56" s="118"/>
      <c r="G56" s="118"/>
      <c r="H56" s="118"/>
      <c r="I56" s="119"/>
      <c r="J56" s="118" t="s">
        <v>92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8">
        <f>ROUND(SUM(AG57:AG62),2)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87</v>
      </c>
      <c r="AR56" s="122"/>
      <c r="AS56" s="123">
        <f>ROUND(SUM(AS57:AS62),2)</f>
        <v>0</v>
      </c>
      <c r="AT56" s="124">
        <f>ROUND(SUM(AV56:AW56),2)</f>
        <v>0</v>
      </c>
      <c r="AU56" s="125">
        <f>ROUND(SUM(AU57:AU62),5)</f>
        <v>0</v>
      </c>
      <c r="AV56" s="124">
        <f>ROUND(AZ56*L29,2)</f>
        <v>0</v>
      </c>
      <c r="AW56" s="124">
        <f>ROUND(BA56*L30,2)</f>
        <v>0</v>
      </c>
      <c r="AX56" s="124">
        <f>ROUND(BB56*L29,2)</f>
        <v>0</v>
      </c>
      <c r="AY56" s="124">
        <f>ROUND(BC56*L30,2)</f>
        <v>0</v>
      </c>
      <c r="AZ56" s="124">
        <f>ROUND(SUM(AZ57:AZ62),2)</f>
        <v>0</v>
      </c>
      <c r="BA56" s="124">
        <f>ROUND(SUM(BA57:BA62),2)</f>
        <v>0</v>
      </c>
      <c r="BB56" s="124">
        <f>ROUND(SUM(BB57:BB62),2)</f>
        <v>0</v>
      </c>
      <c r="BC56" s="124">
        <f>ROUND(SUM(BC57:BC62),2)</f>
        <v>0</v>
      </c>
      <c r="BD56" s="126">
        <f>ROUND(SUM(BD57:BD62),2)</f>
        <v>0</v>
      </c>
      <c r="BE56" s="7"/>
      <c r="BS56" s="127" t="s">
        <v>79</v>
      </c>
      <c r="BT56" s="127" t="s">
        <v>88</v>
      </c>
      <c r="BU56" s="127" t="s">
        <v>81</v>
      </c>
      <c r="BV56" s="127" t="s">
        <v>82</v>
      </c>
      <c r="BW56" s="127" t="s">
        <v>93</v>
      </c>
      <c r="BX56" s="127" t="s">
        <v>5</v>
      </c>
      <c r="CL56" s="127" t="s">
        <v>78</v>
      </c>
      <c r="CM56" s="127" t="s">
        <v>90</v>
      </c>
    </row>
    <row r="57" s="4" customFormat="1" ht="23.25" customHeight="1">
      <c r="A57" s="115" t="s">
        <v>84</v>
      </c>
      <c r="B57" s="67"/>
      <c r="C57" s="129"/>
      <c r="D57" s="129"/>
      <c r="E57" s="130" t="s">
        <v>94</v>
      </c>
      <c r="F57" s="130"/>
      <c r="G57" s="130"/>
      <c r="H57" s="130"/>
      <c r="I57" s="130"/>
      <c r="J57" s="129"/>
      <c r="K57" s="130" t="s">
        <v>95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'ASŘ 01 - Architektonicko 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96</v>
      </c>
      <c r="AR57" s="69"/>
      <c r="AS57" s="133">
        <v>0</v>
      </c>
      <c r="AT57" s="134">
        <f>ROUND(SUM(AV57:AW57),2)</f>
        <v>0</v>
      </c>
      <c r="AU57" s="135">
        <f>'ASŘ 01 - Architektonicko ...'!P99</f>
        <v>0</v>
      </c>
      <c r="AV57" s="134">
        <f>'ASŘ 01 - Architektonicko ...'!J35</f>
        <v>0</v>
      </c>
      <c r="AW57" s="134">
        <f>'ASŘ 01 - Architektonicko ...'!J36</f>
        <v>0</v>
      </c>
      <c r="AX57" s="134">
        <f>'ASŘ 01 - Architektonicko ...'!J37</f>
        <v>0</v>
      </c>
      <c r="AY57" s="134">
        <f>'ASŘ 01 - Architektonicko ...'!J38</f>
        <v>0</v>
      </c>
      <c r="AZ57" s="134">
        <f>'ASŘ 01 - Architektonicko ...'!F35</f>
        <v>0</v>
      </c>
      <c r="BA57" s="134">
        <f>'ASŘ 01 - Architektonicko ...'!F36</f>
        <v>0</v>
      </c>
      <c r="BB57" s="134">
        <f>'ASŘ 01 - Architektonicko ...'!F37</f>
        <v>0</v>
      </c>
      <c r="BC57" s="134">
        <f>'ASŘ 01 - Architektonicko ...'!F38</f>
        <v>0</v>
      </c>
      <c r="BD57" s="136">
        <f>'ASŘ 01 - Architektonicko ...'!F39</f>
        <v>0</v>
      </c>
      <c r="BE57" s="4"/>
      <c r="BT57" s="137" t="s">
        <v>90</v>
      </c>
      <c r="BV57" s="137" t="s">
        <v>82</v>
      </c>
      <c r="BW57" s="137" t="s">
        <v>97</v>
      </c>
      <c r="BX57" s="137" t="s">
        <v>93</v>
      </c>
      <c r="CL57" s="137" t="s">
        <v>78</v>
      </c>
    </row>
    <row r="58" s="4" customFormat="1" ht="23.25" customHeight="1">
      <c r="A58" s="115" t="s">
        <v>84</v>
      </c>
      <c r="B58" s="67"/>
      <c r="C58" s="129"/>
      <c r="D58" s="129"/>
      <c r="E58" s="130" t="s">
        <v>98</v>
      </c>
      <c r="F58" s="130"/>
      <c r="G58" s="130"/>
      <c r="H58" s="130"/>
      <c r="I58" s="130"/>
      <c r="J58" s="129"/>
      <c r="K58" s="130" t="s">
        <v>99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'ASŘ 02 - Architektonicko ...'!J32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96</v>
      </c>
      <c r="AR58" s="69"/>
      <c r="AS58" s="133">
        <v>0</v>
      </c>
      <c r="AT58" s="134">
        <f>ROUND(SUM(AV58:AW58),2)</f>
        <v>0</v>
      </c>
      <c r="AU58" s="135">
        <f>'ASŘ 02 - Architektonicko ...'!P106</f>
        <v>0</v>
      </c>
      <c r="AV58" s="134">
        <f>'ASŘ 02 - Architektonicko ...'!J35</f>
        <v>0</v>
      </c>
      <c r="AW58" s="134">
        <f>'ASŘ 02 - Architektonicko ...'!J36</f>
        <v>0</v>
      </c>
      <c r="AX58" s="134">
        <f>'ASŘ 02 - Architektonicko ...'!J37</f>
        <v>0</v>
      </c>
      <c r="AY58" s="134">
        <f>'ASŘ 02 - Architektonicko ...'!J38</f>
        <v>0</v>
      </c>
      <c r="AZ58" s="134">
        <f>'ASŘ 02 - Architektonicko ...'!F35</f>
        <v>0</v>
      </c>
      <c r="BA58" s="134">
        <f>'ASŘ 02 - Architektonicko ...'!F36</f>
        <v>0</v>
      </c>
      <c r="BB58" s="134">
        <f>'ASŘ 02 - Architektonicko ...'!F37</f>
        <v>0</v>
      </c>
      <c r="BC58" s="134">
        <f>'ASŘ 02 - Architektonicko ...'!F38</f>
        <v>0</v>
      </c>
      <c r="BD58" s="136">
        <f>'ASŘ 02 - Architektonicko ...'!F39</f>
        <v>0</v>
      </c>
      <c r="BE58" s="4"/>
      <c r="BT58" s="137" t="s">
        <v>90</v>
      </c>
      <c r="BV58" s="137" t="s">
        <v>82</v>
      </c>
      <c r="BW58" s="137" t="s">
        <v>100</v>
      </c>
      <c r="BX58" s="137" t="s">
        <v>93</v>
      </c>
      <c r="CL58" s="137" t="s">
        <v>78</v>
      </c>
    </row>
    <row r="59" s="4" customFormat="1" ht="23.25" customHeight="1">
      <c r="A59" s="115" t="s">
        <v>84</v>
      </c>
      <c r="B59" s="67"/>
      <c r="C59" s="129"/>
      <c r="D59" s="129"/>
      <c r="E59" s="130" t="s">
        <v>101</v>
      </c>
      <c r="F59" s="130"/>
      <c r="G59" s="130"/>
      <c r="H59" s="130"/>
      <c r="I59" s="130"/>
      <c r="J59" s="129"/>
      <c r="K59" s="130" t="s">
        <v>102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'ASŘ 03 - Architektonicko ...'!J32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96</v>
      </c>
      <c r="AR59" s="69"/>
      <c r="AS59" s="133">
        <v>0</v>
      </c>
      <c r="AT59" s="134">
        <f>ROUND(SUM(AV59:AW59),2)</f>
        <v>0</v>
      </c>
      <c r="AU59" s="135">
        <f>'ASŘ 03 - Architektonicko ...'!P105</f>
        <v>0</v>
      </c>
      <c r="AV59" s="134">
        <f>'ASŘ 03 - Architektonicko ...'!J35</f>
        <v>0</v>
      </c>
      <c r="AW59" s="134">
        <f>'ASŘ 03 - Architektonicko ...'!J36</f>
        <v>0</v>
      </c>
      <c r="AX59" s="134">
        <f>'ASŘ 03 - Architektonicko ...'!J37</f>
        <v>0</v>
      </c>
      <c r="AY59" s="134">
        <f>'ASŘ 03 - Architektonicko ...'!J38</f>
        <v>0</v>
      </c>
      <c r="AZ59" s="134">
        <f>'ASŘ 03 - Architektonicko ...'!F35</f>
        <v>0</v>
      </c>
      <c r="BA59" s="134">
        <f>'ASŘ 03 - Architektonicko ...'!F36</f>
        <v>0</v>
      </c>
      <c r="BB59" s="134">
        <f>'ASŘ 03 - Architektonicko ...'!F37</f>
        <v>0</v>
      </c>
      <c r="BC59" s="134">
        <f>'ASŘ 03 - Architektonicko ...'!F38</f>
        <v>0</v>
      </c>
      <c r="BD59" s="136">
        <f>'ASŘ 03 - Architektonicko ...'!F39</f>
        <v>0</v>
      </c>
      <c r="BE59" s="4"/>
      <c r="BT59" s="137" t="s">
        <v>90</v>
      </c>
      <c r="BV59" s="137" t="s">
        <v>82</v>
      </c>
      <c r="BW59" s="137" t="s">
        <v>103</v>
      </c>
      <c r="BX59" s="137" t="s">
        <v>93</v>
      </c>
      <c r="CL59" s="137" t="s">
        <v>78</v>
      </c>
    </row>
    <row r="60" s="4" customFormat="1" ht="16.5" customHeight="1">
      <c r="A60" s="115" t="s">
        <v>84</v>
      </c>
      <c r="B60" s="67"/>
      <c r="C60" s="129"/>
      <c r="D60" s="129"/>
      <c r="E60" s="130" t="s">
        <v>104</v>
      </c>
      <c r="F60" s="130"/>
      <c r="G60" s="130"/>
      <c r="H60" s="130"/>
      <c r="I60" s="130"/>
      <c r="J60" s="129"/>
      <c r="K60" s="130" t="s">
        <v>105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1">
        <f>'TI 01 - Ústřední vytápění'!J32</f>
        <v>0</v>
      </c>
      <c r="AH60" s="129"/>
      <c r="AI60" s="129"/>
      <c r="AJ60" s="129"/>
      <c r="AK60" s="129"/>
      <c r="AL60" s="129"/>
      <c r="AM60" s="129"/>
      <c r="AN60" s="131">
        <f>SUM(AG60,AT60)</f>
        <v>0</v>
      </c>
      <c r="AO60" s="129"/>
      <c r="AP60" s="129"/>
      <c r="AQ60" s="132" t="s">
        <v>96</v>
      </c>
      <c r="AR60" s="69"/>
      <c r="AS60" s="133">
        <v>0</v>
      </c>
      <c r="AT60" s="134">
        <f>ROUND(SUM(AV60:AW60),2)</f>
        <v>0</v>
      </c>
      <c r="AU60" s="135">
        <f>'TI 01 - Ústřední vytápění'!P95</f>
        <v>0</v>
      </c>
      <c r="AV60" s="134">
        <f>'TI 01 - Ústřední vytápění'!J35</f>
        <v>0</v>
      </c>
      <c r="AW60" s="134">
        <f>'TI 01 - Ústřední vytápění'!J36</f>
        <v>0</v>
      </c>
      <c r="AX60" s="134">
        <f>'TI 01 - Ústřední vytápění'!J37</f>
        <v>0</v>
      </c>
      <c r="AY60" s="134">
        <f>'TI 01 - Ústřední vytápění'!J38</f>
        <v>0</v>
      </c>
      <c r="AZ60" s="134">
        <f>'TI 01 - Ústřední vytápění'!F35</f>
        <v>0</v>
      </c>
      <c r="BA60" s="134">
        <f>'TI 01 - Ústřední vytápění'!F36</f>
        <v>0</v>
      </c>
      <c r="BB60" s="134">
        <f>'TI 01 - Ústřední vytápění'!F37</f>
        <v>0</v>
      </c>
      <c r="BC60" s="134">
        <f>'TI 01 - Ústřední vytápění'!F38</f>
        <v>0</v>
      </c>
      <c r="BD60" s="136">
        <f>'TI 01 - Ústřední vytápění'!F39</f>
        <v>0</v>
      </c>
      <c r="BE60" s="4"/>
      <c r="BT60" s="137" t="s">
        <v>90</v>
      </c>
      <c r="BV60" s="137" t="s">
        <v>82</v>
      </c>
      <c r="BW60" s="137" t="s">
        <v>106</v>
      </c>
      <c r="BX60" s="137" t="s">
        <v>93</v>
      </c>
      <c r="CL60" s="137" t="s">
        <v>78</v>
      </c>
    </row>
    <row r="61" s="4" customFormat="1" ht="16.5" customHeight="1">
      <c r="A61" s="115" t="s">
        <v>84</v>
      </c>
      <c r="B61" s="67"/>
      <c r="C61" s="129"/>
      <c r="D61" s="129"/>
      <c r="E61" s="130" t="s">
        <v>107</v>
      </c>
      <c r="F61" s="130"/>
      <c r="G61" s="130"/>
      <c r="H61" s="130"/>
      <c r="I61" s="130"/>
      <c r="J61" s="129"/>
      <c r="K61" s="130" t="s">
        <v>108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'TI 02 - Zdravotechnické i...'!J32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96</v>
      </c>
      <c r="AR61" s="69"/>
      <c r="AS61" s="133">
        <v>0</v>
      </c>
      <c r="AT61" s="134">
        <f>ROUND(SUM(AV61:AW61),2)</f>
        <v>0</v>
      </c>
      <c r="AU61" s="135">
        <f>'TI 02 - Zdravotechnické i...'!P98</f>
        <v>0</v>
      </c>
      <c r="AV61" s="134">
        <f>'TI 02 - Zdravotechnické i...'!J35</f>
        <v>0</v>
      </c>
      <c r="AW61" s="134">
        <f>'TI 02 - Zdravotechnické i...'!J36</f>
        <v>0</v>
      </c>
      <c r="AX61" s="134">
        <f>'TI 02 - Zdravotechnické i...'!J37</f>
        <v>0</v>
      </c>
      <c r="AY61" s="134">
        <f>'TI 02 - Zdravotechnické i...'!J38</f>
        <v>0</v>
      </c>
      <c r="AZ61" s="134">
        <f>'TI 02 - Zdravotechnické i...'!F35</f>
        <v>0</v>
      </c>
      <c r="BA61" s="134">
        <f>'TI 02 - Zdravotechnické i...'!F36</f>
        <v>0</v>
      </c>
      <c r="BB61" s="134">
        <f>'TI 02 - Zdravotechnické i...'!F37</f>
        <v>0</v>
      </c>
      <c r="BC61" s="134">
        <f>'TI 02 - Zdravotechnické i...'!F38</f>
        <v>0</v>
      </c>
      <c r="BD61" s="136">
        <f>'TI 02 - Zdravotechnické i...'!F39</f>
        <v>0</v>
      </c>
      <c r="BE61" s="4"/>
      <c r="BT61" s="137" t="s">
        <v>90</v>
      </c>
      <c r="BV61" s="137" t="s">
        <v>82</v>
      </c>
      <c r="BW61" s="137" t="s">
        <v>109</v>
      </c>
      <c r="BX61" s="137" t="s">
        <v>93</v>
      </c>
      <c r="CL61" s="137" t="s">
        <v>78</v>
      </c>
    </row>
    <row r="62" s="4" customFormat="1" ht="16.5" customHeight="1">
      <c r="A62" s="115" t="s">
        <v>84</v>
      </c>
      <c r="B62" s="67"/>
      <c r="C62" s="129"/>
      <c r="D62" s="129"/>
      <c r="E62" s="130" t="s">
        <v>110</v>
      </c>
      <c r="F62" s="130"/>
      <c r="G62" s="130"/>
      <c r="H62" s="130"/>
      <c r="I62" s="130"/>
      <c r="J62" s="129"/>
      <c r="K62" s="130" t="s">
        <v>111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'TI 03 - Elektroinstalace'!J32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96</v>
      </c>
      <c r="AR62" s="69"/>
      <c r="AS62" s="138">
        <v>0</v>
      </c>
      <c r="AT62" s="139">
        <f>ROUND(SUM(AV62:AW62),2)</f>
        <v>0</v>
      </c>
      <c r="AU62" s="140">
        <f>'TI 03 - Elektroinstalace'!P107</f>
        <v>0</v>
      </c>
      <c r="AV62" s="139">
        <f>'TI 03 - Elektroinstalace'!J35</f>
        <v>0</v>
      </c>
      <c r="AW62" s="139">
        <f>'TI 03 - Elektroinstalace'!J36</f>
        <v>0</v>
      </c>
      <c r="AX62" s="139">
        <f>'TI 03 - Elektroinstalace'!J37</f>
        <v>0</v>
      </c>
      <c r="AY62" s="139">
        <f>'TI 03 - Elektroinstalace'!J38</f>
        <v>0</v>
      </c>
      <c r="AZ62" s="139">
        <f>'TI 03 - Elektroinstalace'!F35</f>
        <v>0</v>
      </c>
      <c r="BA62" s="139">
        <f>'TI 03 - Elektroinstalace'!F36</f>
        <v>0</v>
      </c>
      <c r="BB62" s="139">
        <f>'TI 03 - Elektroinstalace'!F37</f>
        <v>0</v>
      </c>
      <c r="BC62" s="139">
        <f>'TI 03 - Elektroinstalace'!F38</f>
        <v>0</v>
      </c>
      <c r="BD62" s="141">
        <f>'TI 03 - Elektroinstalace'!F39</f>
        <v>0</v>
      </c>
      <c r="BE62" s="4"/>
      <c r="BT62" s="137" t="s">
        <v>90</v>
      </c>
      <c r="BV62" s="137" t="s">
        <v>82</v>
      </c>
      <c r="BW62" s="137" t="s">
        <v>112</v>
      </c>
      <c r="BX62" s="137" t="s">
        <v>93</v>
      </c>
      <c r="CL62" s="137" t="s">
        <v>78</v>
      </c>
    </row>
    <row r="63" s="2" customFormat="1" ht="30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48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</row>
  </sheetData>
  <sheetProtection sheet="1" formatColumns="0" formatRows="0" objects="1" scenarios="1" spinCount="100000" saltValue="7o+iiczGfOwJkWpnJch0Gy5j0m510orQF1gOxqY4cpvUkcqXG0/4d9XY9DRq8lMVVUUzoEwUrH6u1H/R4YgtDw==" hashValue="dlgGniprYpwPnDDmESyfxRFgWmhYcHlS1YI4lRiKCp2CdENpUji4mmoXOj+Izho7V5ipWL86vmEWpqpL2kOacQ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Vedlejší rozpočto...'!C2" display="/"/>
    <hyperlink ref="A57" location="'ASŘ 01 - Architektonicko ...'!C2" display="/"/>
    <hyperlink ref="A58" location="'ASŘ 02 - Architektonicko ...'!C2" display="/"/>
    <hyperlink ref="A59" location="'ASŘ 03 - Architektonicko ...'!C2" display="/"/>
    <hyperlink ref="A60" location="'TI 01 - Ústřední vytápění'!C2" display="/"/>
    <hyperlink ref="A61" location="'TI 02 - Zdravotechnické i...'!C2" display="/"/>
    <hyperlink ref="A62" location="'TI 03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2" customFormat="1" ht="12" customHeight="1">
      <c r="A8" s="42"/>
      <c r="B8" s="48"/>
      <c r="C8" s="42"/>
      <c r="D8" s="146" t="s">
        <v>114</v>
      </c>
      <c r="E8" s="42"/>
      <c r="F8" s="42"/>
      <c r="G8" s="42"/>
      <c r="H8" s="42"/>
      <c r="I8" s="42"/>
      <c r="J8" s="42"/>
      <c r="K8" s="42"/>
      <c r="L8" s="14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9" t="s">
        <v>115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46" t="s">
        <v>18</v>
      </c>
      <c r="E11" s="42"/>
      <c r="F11" s="137" t="s">
        <v>78</v>
      </c>
      <c r="G11" s="42"/>
      <c r="H11" s="42"/>
      <c r="I11" s="146" t="s">
        <v>20</v>
      </c>
      <c r="J11" s="137" t="s">
        <v>78</v>
      </c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46" t="s">
        <v>22</v>
      </c>
      <c r="E12" s="42"/>
      <c r="F12" s="137" t="s">
        <v>23</v>
      </c>
      <c r="G12" s="42"/>
      <c r="H12" s="42"/>
      <c r="I12" s="146" t="s">
        <v>24</v>
      </c>
      <c r="J12" s="150" t="str">
        <f>'Rekapitulace stavby'!AN8</f>
        <v>1. 2. 2025</v>
      </c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28</v>
      </c>
      <c r="E14" s="42"/>
      <c r="F14" s="42"/>
      <c r="G14" s="42"/>
      <c r="H14" s="42"/>
      <c r="I14" s="146" t="s">
        <v>29</v>
      </c>
      <c r="J14" s="137" t="s">
        <v>30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37" t="s">
        <v>31</v>
      </c>
      <c r="F15" s="42"/>
      <c r="G15" s="42"/>
      <c r="H15" s="42"/>
      <c r="I15" s="146" t="s">
        <v>32</v>
      </c>
      <c r="J15" s="137" t="s">
        <v>33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46" t="s">
        <v>34</v>
      </c>
      <c r="E17" s="42"/>
      <c r="F17" s="42"/>
      <c r="G17" s="42"/>
      <c r="H17" s="42"/>
      <c r="I17" s="146" t="s">
        <v>29</v>
      </c>
      <c r="J17" s="36" t="str">
        <f>'Rekapitulace stavby'!AN13</f>
        <v>Vyplň údaj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37"/>
      <c r="G18" s="137"/>
      <c r="H18" s="137"/>
      <c r="I18" s="146" t="s">
        <v>32</v>
      </c>
      <c r="J18" s="36" t="str">
        <f>'Rekapitulace stavby'!AN14</f>
        <v>Vyplň údaj</v>
      </c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46" t="s">
        <v>36</v>
      </c>
      <c r="E20" s="42"/>
      <c r="F20" s="42"/>
      <c r="G20" s="42"/>
      <c r="H20" s="42"/>
      <c r="I20" s="146" t="s">
        <v>29</v>
      </c>
      <c r="J20" s="137" t="s">
        <v>37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37" t="s">
        <v>38</v>
      </c>
      <c r="F21" s="42"/>
      <c r="G21" s="42"/>
      <c r="H21" s="42"/>
      <c r="I21" s="146" t="s">
        <v>32</v>
      </c>
      <c r="J21" s="137" t="s">
        <v>39</v>
      </c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46" t="s">
        <v>41</v>
      </c>
      <c r="E23" s="42"/>
      <c r="F23" s="42"/>
      <c r="G23" s="42"/>
      <c r="H23" s="42"/>
      <c r="I23" s="146" t="s">
        <v>29</v>
      </c>
      <c r="J23" s="137" t="s">
        <v>37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37" t="s">
        <v>42</v>
      </c>
      <c r="F24" s="42"/>
      <c r="G24" s="42"/>
      <c r="H24" s="42"/>
      <c r="I24" s="146" t="s">
        <v>32</v>
      </c>
      <c r="J24" s="137" t="s">
        <v>39</v>
      </c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46" t="s">
        <v>43</v>
      </c>
      <c r="E26" s="42"/>
      <c r="F26" s="42"/>
      <c r="G26" s="42"/>
      <c r="H26" s="42"/>
      <c r="I26" s="42"/>
      <c r="J26" s="42"/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51"/>
      <c r="B27" s="152"/>
      <c r="C27" s="151"/>
      <c r="D27" s="151"/>
      <c r="E27" s="153" t="s">
        <v>78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55"/>
      <c r="E29" s="155"/>
      <c r="F29" s="155"/>
      <c r="G29" s="155"/>
      <c r="H29" s="155"/>
      <c r="I29" s="155"/>
      <c r="J29" s="155"/>
      <c r="K29" s="155"/>
      <c r="L29" s="14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56" t="s">
        <v>45</v>
      </c>
      <c r="E30" s="42"/>
      <c r="F30" s="42"/>
      <c r="G30" s="42"/>
      <c r="H30" s="42"/>
      <c r="I30" s="42"/>
      <c r="J30" s="157">
        <f>ROUND(J85, 2)</f>
        <v>0</v>
      </c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8" t="s">
        <v>47</v>
      </c>
      <c r="G32" s="42"/>
      <c r="H32" s="42"/>
      <c r="I32" s="158" t="s">
        <v>46</v>
      </c>
      <c r="J32" s="158" t="s">
        <v>48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9" t="s">
        <v>49</v>
      </c>
      <c r="E33" s="146" t="s">
        <v>50</v>
      </c>
      <c r="F33" s="160">
        <f>ROUND((SUM(BE85:BE137)),  2)</f>
        <v>0</v>
      </c>
      <c r="G33" s="42"/>
      <c r="H33" s="42"/>
      <c r="I33" s="161">
        <v>0.20999999999999999</v>
      </c>
      <c r="J33" s="160">
        <f>ROUND(((SUM(BE85:BE137))*I33),  2)</f>
        <v>0</v>
      </c>
      <c r="K33" s="42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46" t="s">
        <v>51</v>
      </c>
      <c r="F34" s="160">
        <f>ROUND((SUM(BF85:BF137)),  2)</f>
        <v>0</v>
      </c>
      <c r="G34" s="42"/>
      <c r="H34" s="42"/>
      <c r="I34" s="161">
        <v>0.12</v>
      </c>
      <c r="J34" s="160">
        <f>ROUND(((SUM(BF85:BF137))*I34),  2)</f>
        <v>0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46" t="s">
        <v>52</v>
      </c>
      <c r="F35" s="160">
        <f>ROUND((SUM(BG85:BG137)),  2)</f>
        <v>0</v>
      </c>
      <c r="G35" s="42"/>
      <c r="H35" s="42"/>
      <c r="I35" s="161">
        <v>0.20999999999999999</v>
      </c>
      <c r="J35" s="160">
        <f>0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46" t="s">
        <v>53</v>
      </c>
      <c r="F36" s="160">
        <f>ROUND((SUM(BH85:BH137)),  2)</f>
        <v>0</v>
      </c>
      <c r="G36" s="42"/>
      <c r="H36" s="42"/>
      <c r="I36" s="161">
        <v>0.12</v>
      </c>
      <c r="J36" s="160">
        <f>0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54</v>
      </c>
      <c r="F37" s="160">
        <f>ROUND((SUM(BI85:BI137)),  2)</f>
        <v>0</v>
      </c>
      <c r="G37" s="42"/>
      <c r="H37" s="42"/>
      <c r="I37" s="161">
        <v>0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62"/>
      <c r="D39" s="163" t="s">
        <v>55</v>
      </c>
      <c r="E39" s="164"/>
      <c r="F39" s="164"/>
      <c r="G39" s="165" t="s">
        <v>56</v>
      </c>
      <c r="H39" s="166" t="s">
        <v>57</v>
      </c>
      <c r="I39" s="164"/>
      <c r="J39" s="167">
        <f>SUM(J30:J37)</f>
        <v>0</v>
      </c>
      <c r="K39" s="168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116</v>
      </c>
      <c r="D45" s="44"/>
      <c r="E45" s="44"/>
      <c r="F45" s="44"/>
      <c r="G45" s="44"/>
      <c r="H45" s="44"/>
      <c r="I45" s="44"/>
      <c r="J45" s="44"/>
      <c r="K45" s="44"/>
      <c r="L45" s="14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73" t="str">
        <f>E7</f>
        <v xml:space="preserve">Modernizace a rozšíření prostor  SOU a PrŠ  Kladno – Vrapice, Objekt 1</v>
      </c>
      <c r="F48" s="35"/>
      <c r="G48" s="35"/>
      <c r="H48" s="35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114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 00 - Vedlejší rozpočtové náklady</v>
      </c>
      <c r="F50" s="44"/>
      <c r="G50" s="44"/>
      <c r="H50" s="44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4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Vrapice</v>
      </c>
      <c r="G52" s="44"/>
      <c r="H52" s="44"/>
      <c r="I52" s="35" t="s">
        <v>24</v>
      </c>
      <c r="J52" s="76" t="str">
        <f>IF(J12="","",J12)</f>
        <v>1. 2. 2025</v>
      </c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28</v>
      </c>
      <c r="D54" s="44"/>
      <c r="E54" s="44"/>
      <c r="F54" s="30" t="str">
        <f>E15</f>
        <v>SOU a PrŠ Kladno – Vrapice</v>
      </c>
      <c r="G54" s="44"/>
      <c r="H54" s="44"/>
      <c r="I54" s="35" t="s">
        <v>36</v>
      </c>
      <c r="J54" s="40" t="str">
        <f>E21</f>
        <v>archiw studio s.r.o</v>
      </c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25.65" customHeight="1">
      <c r="A55" s="42"/>
      <c r="B55" s="43"/>
      <c r="C55" s="35" t="s">
        <v>34</v>
      </c>
      <c r="D55" s="44"/>
      <c r="E55" s="44"/>
      <c r="F55" s="30" t="str">
        <f>IF(E18="","",E18)</f>
        <v>Vyplň údaj</v>
      </c>
      <c r="G55" s="44"/>
      <c r="H55" s="44"/>
      <c r="I55" s="35" t="s">
        <v>41</v>
      </c>
      <c r="J55" s="40" t="str">
        <f>E24</f>
        <v>archiw studio s.r.o. - Pavol Vígh</v>
      </c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74" t="s">
        <v>117</v>
      </c>
      <c r="D57" s="175"/>
      <c r="E57" s="175"/>
      <c r="F57" s="175"/>
      <c r="G57" s="175"/>
      <c r="H57" s="175"/>
      <c r="I57" s="175"/>
      <c r="J57" s="176" t="s">
        <v>118</v>
      </c>
      <c r="K57" s="175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7" t="s">
        <v>77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119</v>
      </c>
    </row>
    <row r="60" s="9" customFormat="1" ht="24.96" customHeight="1">
      <c r="A60" s="9"/>
      <c r="B60" s="178"/>
      <c r="C60" s="179"/>
      <c r="D60" s="180" t="s">
        <v>120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9"/>
      <c r="D61" s="185" t="s">
        <v>121</v>
      </c>
      <c r="E61" s="186"/>
      <c r="F61" s="186"/>
      <c r="G61" s="186"/>
      <c r="H61" s="186"/>
      <c r="I61" s="186"/>
      <c r="J61" s="187">
        <f>J87</f>
        <v>0</v>
      </c>
      <c r="K61" s="129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9"/>
      <c r="D62" s="185" t="s">
        <v>122</v>
      </c>
      <c r="E62" s="186"/>
      <c r="F62" s="186"/>
      <c r="G62" s="186"/>
      <c r="H62" s="186"/>
      <c r="I62" s="186"/>
      <c r="J62" s="187">
        <f>J103</f>
        <v>0</v>
      </c>
      <c r="K62" s="129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9"/>
      <c r="D63" s="185" t="s">
        <v>123</v>
      </c>
      <c r="E63" s="186"/>
      <c r="F63" s="186"/>
      <c r="G63" s="186"/>
      <c r="H63" s="186"/>
      <c r="I63" s="186"/>
      <c r="J63" s="187">
        <f>J121</f>
        <v>0</v>
      </c>
      <c r="K63" s="129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9"/>
      <c r="D64" s="185" t="s">
        <v>124</v>
      </c>
      <c r="E64" s="186"/>
      <c r="F64" s="186"/>
      <c r="G64" s="186"/>
      <c r="H64" s="186"/>
      <c r="I64" s="186"/>
      <c r="J64" s="187">
        <f>J125</f>
        <v>0</v>
      </c>
      <c r="K64" s="129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9"/>
      <c r="D65" s="185" t="s">
        <v>125</v>
      </c>
      <c r="E65" s="186"/>
      <c r="F65" s="186"/>
      <c r="G65" s="186"/>
      <c r="H65" s="186"/>
      <c r="I65" s="186"/>
      <c r="J65" s="187">
        <f>J135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4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6" t="s">
        <v>126</v>
      </c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16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6.25" customHeight="1">
      <c r="A75" s="42"/>
      <c r="B75" s="43"/>
      <c r="C75" s="44"/>
      <c r="D75" s="44"/>
      <c r="E75" s="173" t="str">
        <f>E7</f>
        <v xml:space="preserve">Modernizace a rozšíření prostor  SOU a PrŠ  Kladno – Vrapice, Objekt 1</v>
      </c>
      <c r="F75" s="35"/>
      <c r="G75" s="35"/>
      <c r="H75" s="35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114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>SO 00 - Vedlejší rozpočtové náklady</v>
      </c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22</v>
      </c>
      <c r="D79" s="44"/>
      <c r="E79" s="44"/>
      <c r="F79" s="30" t="str">
        <f>F12</f>
        <v>Vrapice</v>
      </c>
      <c r="G79" s="44"/>
      <c r="H79" s="44"/>
      <c r="I79" s="35" t="s">
        <v>24</v>
      </c>
      <c r="J79" s="76" t="str">
        <f>IF(J12="","",J12)</f>
        <v>1. 2. 2025</v>
      </c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28</v>
      </c>
      <c r="D81" s="44"/>
      <c r="E81" s="44"/>
      <c r="F81" s="30" t="str">
        <f>E15</f>
        <v>SOU a PrŠ Kladno – Vrapice</v>
      </c>
      <c r="G81" s="44"/>
      <c r="H81" s="44"/>
      <c r="I81" s="35" t="s">
        <v>36</v>
      </c>
      <c r="J81" s="40" t="str">
        <f>E21</f>
        <v>archiw studio s.r.o</v>
      </c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34</v>
      </c>
      <c r="D82" s="44"/>
      <c r="E82" s="44"/>
      <c r="F82" s="30" t="str">
        <f>IF(E18="","",E18)</f>
        <v>Vyplň údaj</v>
      </c>
      <c r="G82" s="44"/>
      <c r="H82" s="44"/>
      <c r="I82" s="35" t="s">
        <v>41</v>
      </c>
      <c r="J82" s="40" t="str">
        <f>E24</f>
        <v>archiw studio s.r.o. - Pavol Vígh</v>
      </c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9"/>
      <c r="B84" s="190"/>
      <c r="C84" s="191" t="s">
        <v>127</v>
      </c>
      <c r="D84" s="192" t="s">
        <v>64</v>
      </c>
      <c r="E84" s="192" t="s">
        <v>60</v>
      </c>
      <c r="F84" s="192" t="s">
        <v>61</v>
      </c>
      <c r="G84" s="192" t="s">
        <v>128</v>
      </c>
      <c r="H84" s="192" t="s">
        <v>129</v>
      </c>
      <c r="I84" s="192" t="s">
        <v>130</v>
      </c>
      <c r="J84" s="192" t="s">
        <v>118</v>
      </c>
      <c r="K84" s="193" t="s">
        <v>131</v>
      </c>
      <c r="L84" s="194"/>
      <c r="M84" s="96" t="s">
        <v>78</v>
      </c>
      <c r="N84" s="97" t="s">
        <v>49</v>
      </c>
      <c r="O84" s="97" t="s">
        <v>132</v>
      </c>
      <c r="P84" s="97" t="s">
        <v>133</v>
      </c>
      <c r="Q84" s="97" t="s">
        <v>134</v>
      </c>
      <c r="R84" s="97" t="s">
        <v>135</v>
      </c>
      <c r="S84" s="97" t="s">
        <v>136</v>
      </c>
      <c r="T84" s="98" t="s">
        <v>137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2"/>
      <c r="B85" s="43"/>
      <c r="C85" s="103" t="s">
        <v>138</v>
      </c>
      <c r="D85" s="44"/>
      <c r="E85" s="44"/>
      <c r="F85" s="44"/>
      <c r="G85" s="44"/>
      <c r="H85" s="44"/>
      <c r="I85" s="44"/>
      <c r="J85" s="195">
        <f>BK85</f>
        <v>0</v>
      </c>
      <c r="K85" s="44"/>
      <c r="L85" s="48"/>
      <c r="M85" s="99"/>
      <c r="N85" s="196"/>
      <c r="O85" s="100"/>
      <c r="P85" s="197">
        <f>P86</f>
        <v>0</v>
      </c>
      <c r="Q85" s="100"/>
      <c r="R85" s="197">
        <f>R86</f>
        <v>0</v>
      </c>
      <c r="S85" s="100"/>
      <c r="T85" s="198">
        <f>T86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79</v>
      </c>
      <c r="AU85" s="20" t="s">
        <v>119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79</v>
      </c>
      <c r="E86" s="203" t="s">
        <v>139</v>
      </c>
      <c r="F86" s="203" t="s">
        <v>86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P87+P103+P121+P125+P135</f>
        <v>0</v>
      </c>
      <c r="Q86" s="208"/>
      <c r="R86" s="209">
        <f>R87+R103+R121+R125+R135</f>
        <v>0</v>
      </c>
      <c r="S86" s="208"/>
      <c r="T86" s="210">
        <f>T87+T103+T121+T125+T135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140</v>
      </c>
      <c r="AT86" s="212" t="s">
        <v>79</v>
      </c>
      <c r="AU86" s="212" t="s">
        <v>80</v>
      </c>
      <c r="AY86" s="211" t="s">
        <v>141</v>
      </c>
      <c r="BK86" s="213">
        <f>BK87+BK103+BK121+BK125+BK135</f>
        <v>0</v>
      </c>
    </row>
    <row r="87" s="12" customFormat="1" ht="22.8" customHeight="1">
      <c r="A87" s="12"/>
      <c r="B87" s="200"/>
      <c r="C87" s="201"/>
      <c r="D87" s="202" t="s">
        <v>79</v>
      </c>
      <c r="E87" s="214" t="s">
        <v>142</v>
      </c>
      <c r="F87" s="214" t="s">
        <v>143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SUM(P88:P102)</f>
        <v>0</v>
      </c>
      <c r="Q87" s="208"/>
      <c r="R87" s="209">
        <f>SUM(R88:R102)</f>
        <v>0</v>
      </c>
      <c r="S87" s="208"/>
      <c r="T87" s="21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140</v>
      </c>
      <c r="AT87" s="212" t="s">
        <v>79</v>
      </c>
      <c r="AU87" s="212" t="s">
        <v>88</v>
      </c>
      <c r="AY87" s="211" t="s">
        <v>141</v>
      </c>
      <c r="BK87" s="213">
        <f>SUM(BK88:BK102)</f>
        <v>0</v>
      </c>
    </row>
    <row r="88" s="2" customFormat="1" ht="16.5" customHeight="1">
      <c r="A88" s="42"/>
      <c r="B88" s="43"/>
      <c r="C88" s="216" t="s">
        <v>88</v>
      </c>
      <c r="D88" s="216" t="s">
        <v>144</v>
      </c>
      <c r="E88" s="217" t="s">
        <v>145</v>
      </c>
      <c r="F88" s="218" t="s">
        <v>146</v>
      </c>
      <c r="G88" s="219" t="s">
        <v>147</v>
      </c>
      <c r="H88" s="220">
        <v>1</v>
      </c>
      <c r="I88" s="221"/>
      <c r="J88" s="222">
        <f>ROUND(I88*H88,2)</f>
        <v>0</v>
      </c>
      <c r="K88" s="218" t="s">
        <v>148</v>
      </c>
      <c r="L88" s="48"/>
      <c r="M88" s="223" t="s">
        <v>78</v>
      </c>
      <c r="N88" s="224" t="s">
        <v>50</v>
      </c>
      <c r="O88" s="88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7" t="s">
        <v>149</v>
      </c>
      <c r="AT88" s="227" t="s">
        <v>144</v>
      </c>
      <c r="AU88" s="227" t="s">
        <v>90</v>
      </c>
      <c r="AY88" s="20" t="s">
        <v>141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88</v>
      </c>
      <c r="BK88" s="228">
        <f>ROUND(I88*H88,2)</f>
        <v>0</v>
      </c>
      <c r="BL88" s="20" t="s">
        <v>149</v>
      </c>
      <c r="BM88" s="227" t="s">
        <v>150</v>
      </c>
    </row>
    <row r="89" s="2" customFormat="1">
      <c r="A89" s="42"/>
      <c r="B89" s="43"/>
      <c r="C89" s="44"/>
      <c r="D89" s="229" t="s">
        <v>151</v>
      </c>
      <c r="E89" s="44"/>
      <c r="F89" s="230" t="s">
        <v>152</v>
      </c>
      <c r="G89" s="44"/>
      <c r="H89" s="44"/>
      <c r="I89" s="231"/>
      <c r="J89" s="44"/>
      <c r="K89" s="44"/>
      <c r="L89" s="48"/>
      <c r="M89" s="232"/>
      <c r="N89" s="233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151</v>
      </c>
      <c r="AU89" s="20" t="s">
        <v>90</v>
      </c>
    </row>
    <row r="90" s="2" customFormat="1">
      <c r="A90" s="42"/>
      <c r="B90" s="43"/>
      <c r="C90" s="44"/>
      <c r="D90" s="234" t="s">
        <v>153</v>
      </c>
      <c r="E90" s="44"/>
      <c r="F90" s="235" t="s">
        <v>154</v>
      </c>
      <c r="G90" s="44"/>
      <c r="H90" s="44"/>
      <c r="I90" s="231"/>
      <c r="J90" s="44"/>
      <c r="K90" s="44"/>
      <c r="L90" s="48"/>
      <c r="M90" s="232"/>
      <c r="N90" s="233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153</v>
      </c>
      <c r="AU90" s="20" t="s">
        <v>90</v>
      </c>
    </row>
    <row r="91" s="2" customFormat="1" ht="16.5" customHeight="1">
      <c r="A91" s="42"/>
      <c r="B91" s="43"/>
      <c r="C91" s="216" t="s">
        <v>90</v>
      </c>
      <c r="D91" s="216" t="s">
        <v>144</v>
      </c>
      <c r="E91" s="217" t="s">
        <v>155</v>
      </c>
      <c r="F91" s="218" t="s">
        <v>156</v>
      </c>
      <c r="G91" s="219" t="s">
        <v>147</v>
      </c>
      <c r="H91" s="220">
        <v>1</v>
      </c>
      <c r="I91" s="221"/>
      <c r="J91" s="222">
        <f>ROUND(I91*H91,2)</f>
        <v>0</v>
      </c>
      <c r="K91" s="218" t="s">
        <v>148</v>
      </c>
      <c r="L91" s="48"/>
      <c r="M91" s="223" t="s">
        <v>78</v>
      </c>
      <c r="N91" s="224" t="s">
        <v>50</v>
      </c>
      <c r="O91" s="88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7" t="s">
        <v>149</v>
      </c>
      <c r="AT91" s="227" t="s">
        <v>144</v>
      </c>
      <c r="AU91" s="227" t="s">
        <v>90</v>
      </c>
      <c r="AY91" s="20" t="s">
        <v>141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88</v>
      </c>
      <c r="BK91" s="228">
        <f>ROUND(I91*H91,2)</f>
        <v>0</v>
      </c>
      <c r="BL91" s="20" t="s">
        <v>149</v>
      </c>
      <c r="BM91" s="227" t="s">
        <v>157</v>
      </c>
    </row>
    <row r="92" s="2" customFormat="1">
      <c r="A92" s="42"/>
      <c r="B92" s="43"/>
      <c r="C92" s="44"/>
      <c r="D92" s="229" t="s">
        <v>151</v>
      </c>
      <c r="E92" s="44"/>
      <c r="F92" s="230" t="s">
        <v>158</v>
      </c>
      <c r="G92" s="44"/>
      <c r="H92" s="44"/>
      <c r="I92" s="231"/>
      <c r="J92" s="44"/>
      <c r="K92" s="44"/>
      <c r="L92" s="48"/>
      <c r="M92" s="232"/>
      <c r="N92" s="233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151</v>
      </c>
      <c r="AU92" s="20" t="s">
        <v>90</v>
      </c>
    </row>
    <row r="93" s="2" customFormat="1">
      <c r="A93" s="42"/>
      <c r="B93" s="43"/>
      <c r="C93" s="44"/>
      <c r="D93" s="234" t="s">
        <v>153</v>
      </c>
      <c r="E93" s="44"/>
      <c r="F93" s="235" t="s">
        <v>159</v>
      </c>
      <c r="G93" s="44"/>
      <c r="H93" s="44"/>
      <c r="I93" s="231"/>
      <c r="J93" s="44"/>
      <c r="K93" s="44"/>
      <c r="L93" s="48"/>
      <c r="M93" s="232"/>
      <c r="N93" s="233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153</v>
      </c>
      <c r="AU93" s="20" t="s">
        <v>90</v>
      </c>
    </row>
    <row r="94" s="2" customFormat="1" ht="16.5" customHeight="1">
      <c r="A94" s="42"/>
      <c r="B94" s="43"/>
      <c r="C94" s="216" t="s">
        <v>160</v>
      </c>
      <c r="D94" s="216" t="s">
        <v>144</v>
      </c>
      <c r="E94" s="217" t="s">
        <v>161</v>
      </c>
      <c r="F94" s="218" t="s">
        <v>162</v>
      </c>
      <c r="G94" s="219" t="s">
        <v>147</v>
      </c>
      <c r="H94" s="220">
        <v>1</v>
      </c>
      <c r="I94" s="221"/>
      <c r="J94" s="222">
        <f>ROUND(I94*H94,2)</f>
        <v>0</v>
      </c>
      <c r="K94" s="218" t="s">
        <v>148</v>
      </c>
      <c r="L94" s="48"/>
      <c r="M94" s="223" t="s">
        <v>78</v>
      </c>
      <c r="N94" s="224" t="s">
        <v>50</v>
      </c>
      <c r="O94" s="88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7" t="s">
        <v>149</v>
      </c>
      <c r="AT94" s="227" t="s">
        <v>144</v>
      </c>
      <c r="AU94" s="227" t="s">
        <v>90</v>
      </c>
      <c r="AY94" s="20" t="s">
        <v>141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88</v>
      </c>
      <c r="BK94" s="228">
        <f>ROUND(I94*H94,2)</f>
        <v>0</v>
      </c>
      <c r="BL94" s="20" t="s">
        <v>149</v>
      </c>
      <c r="BM94" s="227" t="s">
        <v>163</v>
      </c>
    </row>
    <row r="95" s="2" customFormat="1">
      <c r="A95" s="42"/>
      <c r="B95" s="43"/>
      <c r="C95" s="44"/>
      <c r="D95" s="229" t="s">
        <v>151</v>
      </c>
      <c r="E95" s="44"/>
      <c r="F95" s="230" t="s">
        <v>164</v>
      </c>
      <c r="G95" s="44"/>
      <c r="H95" s="44"/>
      <c r="I95" s="231"/>
      <c r="J95" s="44"/>
      <c r="K95" s="44"/>
      <c r="L95" s="48"/>
      <c r="M95" s="232"/>
      <c r="N95" s="233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151</v>
      </c>
      <c r="AU95" s="20" t="s">
        <v>90</v>
      </c>
    </row>
    <row r="96" s="2" customFormat="1">
      <c r="A96" s="42"/>
      <c r="B96" s="43"/>
      <c r="C96" s="44"/>
      <c r="D96" s="234" t="s">
        <v>153</v>
      </c>
      <c r="E96" s="44"/>
      <c r="F96" s="235" t="s">
        <v>165</v>
      </c>
      <c r="G96" s="44"/>
      <c r="H96" s="44"/>
      <c r="I96" s="231"/>
      <c r="J96" s="44"/>
      <c r="K96" s="44"/>
      <c r="L96" s="48"/>
      <c r="M96" s="232"/>
      <c r="N96" s="233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153</v>
      </c>
      <c r="AU96" s="20" t="s">
        <v>90</v>
      </c>
    </row>
    <row r="97" s="2" customFormat="1" ht="16.5" customHeight="1">
      <c r="A97" s="42"/>
      <c r="B97" s="43"/>
      <c r="C97" s="216" t="s">
        <v>166</v>
      </c>
      <c r="D97" s="216" t="s">
        <v>144</v>
      </c>
      <c r="E97" s="217" t="s">
        <v>167</v>
      </c>
      <c r="F97" s="218" t="s">
        <v>168</v>
      </c>
      <c r="G97" s="219" t="s">
        <v>147</v>
      </c>
      <c r="H97" s="220">
        <v>1</v>
      </c>
      <c r="I97" s="221"/>
      <c r="J97" s="222">
        <f>ROUND(I97*H97,2)</f>
        <v>0</v>
      </c>
      <c r="K97" s="218" t="s">
        <v>148</v>
      </c>
      <c r="L97" s="48"/>
      <c r="M97" s="223" t="s">
        <v>78</v>
      </c>
      <c r="N97" s="224" t="s">
        <v>50</v>
      </c>
      <c r="O97" s="88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7" t="s">
        <v>149</v>
      </c>
      <c r="AT97" s="227" t="s">
        <v>144</v>
      </c>
      <c r="AU97" s="227" t="s">
        <v>90</v>
      </c>
      <c r="AY97" s="20" t="s">
        <v>141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88</v>
      </c>
      <c r="BK97" s="228">
        <f>ROUND(I97*H97,2)</f>
        <v>0</v>
      </c>
      <c r="BL97" s="20" t="s">
        <v>149</v>
      </c>
      <c r="BM97" s="227" t="s">
        <v>169</v>
      </c>
    </row>
    <row r="98" s="2" customFormat="1">
      <c r="A98" s="42"/>
      <c r="B98" s="43"/>
      <c r="C98" s="44"/>
      <c r="D98" s="229" t="s">
        <v>151</v>
      </c>
      <c r="E98" s="44"/>
      <c r="F98" s="230" t="s">
        <v>170</v>
      </c>
      <c r="G98" s="44"/>
      <c r="H98" s="44"/>
      <c r="I98" s="231"/>
      <c r="J98" s="44"/>
      <c r="K98" s="44"/>
      <c r="L98" s="48"/>
      <c r="M98" s="232"/>
      <c r="N98" s="233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151</v>
      </c>
      <c r="AU98" s="20" t="s">
        <v>90</v>
      </c>
    </row>
    <row r="99" s="2" customFormat="1">
      <c r="A99" s="42"/>
      <c r="B99" s="43"/>
      <c r="C99" s="44"/>
      <c r="D99" s="234" t="s">
        <v>153</v>
      </c>
      <c r="E99" s="44"/>
      <c r="F99" s="235" t="s">
        <v>171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153</v>
      </c>
      <c r="AU99" s="20" t="s">
        <v>90</v>
      </c>
    </row>
    <row r="100" s="2" customFormat="1" ht="16.5" customHeight="1">
      <c r="A100" s="42"/>
      <c r="B100" s="43"/>
      <c r="C100" s="216" t="s">
        <v>140</v>
      </c>
      <c r="D100" s="216" t="s">
        <v>144</v>
      </c>
      <c r="E100" s="217" t="s">
        <v>172</v>
      </c>
      <c r="F100" s="218" t="s">
        <v>173</v>
      </c>
      <c r="G100" s="219" t="s">
        <v>147</v>
      </c>
      <c r="H100" s="220">
        <v>1</v>
      </c>
      <c r="I100" s="221"/>
      <c r="J100" s="222">
        <f>ROUND(I100*H100,2)</f>
        <v>0</v>
      </c>
      <c r="K100" s="218" t="s">
        <v>148</v>
      </c>
      <c r="L100" s="48"/>
      <c r="M100" s="223" t="s">
        <v>78</v>
      </c>
      <c r="N100" s="224" t="s">
        <v>50</v>
      </c>
      <c r="O100" s="8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7" t="s">
        <v>149</v>
      </c>
      <c r="AT100" s="227" t="s">
        <v>144</v>
      </c>
      <c r="AU100" s="227" t="s">
        <v>90</v>
      </c>
      <c r="AY100" s="20" t="s">
        <v>141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88</v>
      </c>
      <c r="BK100" s="228">
        <f>ROUND(I100*H100,2)</f>
        <v>0</v>
      </c>
      <c r="BL100" s="20" t="s">
        <v>149</v>
      </c>
      <c r="BM100" s="227" t="s">
        <v>174</v>
      </c>
    </row>
    <row r="101" s="2" customFormat="1">
      <c r="A101" s="42"/>
      <c r="B101" s="43"/>
      <c r="C101" s="44"/>
      <c r="D101" s="229" t="s">
        <v>151</v>
      </c>
      <c r="E101" s="44"/>
      <c r="F101" s="230" t="s">
        <v>175</v>
      </c>
      <c r="G101" s="44"/>
      <c r="H101" s="44"/>
      <c r="I101" s="231"/>
      <c r="J101" s="44"/>
      <c r="K101" s="44"/>
      <c r="L101" s="48"/>
      <c r="M101" s="232"/>
      <c r="N101" s="233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151</v>
      </c>
      <c r="AU101" s="20" t="s">
        <v>90</v>
      </c>
    </row>
    <row r="102" s="2" customFormat="1">
      <c r="A102" s="42"/>
      <c r="B102" s="43"/>
      <c r="C102" s="44"/>
      <c r="D102" s="234" t="s">
        <v>153</v>
      </c>
      <c r="E102" s="44"/>
      <c r="F102" s="235" t="s">
        <v>176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153</v>
      </c>
      <c r="AU102" s="20" t="s">
        <v>90</v>
      </c>
    </row>
    <row r="103" s="12" customFormat="1" ht="22.8" customHeight="1">
      <c r="A103" s="12"/>
      <c r="B103" s="200"/>
      <c r="C103" s="201"/>
      <c r="D103" s="202" t="s">
        <v>79</v>
      </c>
      <c r="E103" s="214" t="s">
        <v>177</v>
      </c>
      <c r="F103" s="214" t="s">
        <v>178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SUM(P104:P120)</f>
        <v>0</v>
      </c>
      <c r="Q103" s="208"/>
      <c r="R103" s="209">
        <f>SUM(R104:R120)</f>
        <v>0</v>
      </c>
      <c r="S103" s="208"/>
      <c r="T103" s="210">
        <f>SUM(T104:T120)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140</v>
      </c>
      <c r="AT103" s="212" t="s">
        <v>79</v>
      </c>
      <c r="AU103" s="212" t="s">
        <v>88</v>
      </c>
      <c r="AY103" s="211" t="s">
        <v>141</v>
      </c>
      <c r="BK103" s="213">
        <f>SUM(BK104:BK120)</f>
        <v>0</v>
      </c>
    </row>
    <row r="104" s="2" customFormat="1" ht="16.5" customHeight="1">
      <c r="A104" s="42"/>
      <c r="B104" s="43"/>
      <c r="C104" s="216" t="s">
        <v>179</v>
      </c>
      <c r="D104" s="216" t="s">
        <v>144</v>
      </c>
      <c r="E104" s="217" t="s">
        <v>180</v>
      </c>
      <c r="F104" s="218" t="s">
        <v>181</v>
      </c>
      <c r="G104" s="219" t="s">
        <v>182</v>
      </c>
      <c r="H104" s="220">
        <v>6</v>
      </c>
      <c r="I104" s="221"/>
      <c r="J104" s="222">
        <f>ROUND(I104*H104,2)</f>
        <v>0</v>
      </c>
      <c r="K104" s="218" t="s">
        <v>148</v>
      </c>
      <c r="L104" s="48"/>
      <c r="M104" s="223" t="s">
        <v>78</v>
      </c>
      <c r="N104" s="224" t="s">
        <v>50</v>
      </c>
      <c r="O104" s="88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149</v>
      </c>
      <c r="AT104" s="227" t="s">
        <v>144</v>
      </c>
      <c r="AU104" s="227" t="s">
        <v>90</v>
      </c>
      <c r="AY104" s="20" t="s">
        <v>141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88</v>
      </c>
      <c r="BK104" s="228">
        <f>ROUND(I104*H104,2)</f>
        <v>0</v>
      </c>
      <c r="BL104" s="20" t="s">
        <v>149</v>
      </c>
      <c r="BM104" s="227" t="s">
        <v>183</v>
      </c>
    </row>
    <row r="105" s="2" customFormat="1">
      <c r="A105" s="42"/>
      <c r="B105" s="43"/>
      <c r="C105" s="44"/>
      <c r="D105" s="229" t="s">
        <v>151</v>
      </c>
      <c r="E105" s="44"/>
      <c r="F105" s="230" t="s">
        <v>184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151</v>
      </c>
      <c r="AU105" s="20" t="s">
        <v>90</v>
      </c>
    </row>
    <row r="106" s="2" customFormat="1">
      <c r="A106" s="42"/>
      <c r="B106" s="43"/>
      <c r="C106" s="44"/>
      <c r="D106" s="234" t="s">
        <v>153</v>
      </c>
      <c r="E106" s="44"/>
      <c r="F106" s="235" t="s">
        <v>185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153</v>
      </c>
      <c r="AU106" s="20" t="s">
        <v>90</v>
      </c>
    </row>
    <row r="107" s="2" customFormat="1" ht="16.5" customHeight="1">
      <c r="A107" s="42"/>
      <c r="B107" s="43"/>
      <c r="C107" s="216" t="s">
        <v>186</v>
      </c>
      <c r="D107" s="216" t="s">
        <v>144</v>
      </c>
      <c r="E107" s="217" t="s">
        <v>187</v>
      </c>
      <c r="F107" s="218" t="s">
        <v>188</v>
      </c>
      <c r="G107" s="219" t="s">
        <v>182</v>
      </c>
      <c r="H107" s="220">
        <v>6</v>
      </c>
      <c r="I107" s="221"/>
      <c r="J107" s="222">
        <f>ROUND(I107*H107,2)</f>
        <v>0</v>
      </c>
      <c r="K107" s="218" t="s">
        <v>148</v>
      </c>
      <c r="L107" s="48"/>
      <c r="M107" s="223" t="s">
        <v>78</v>
      </c>
      <c r="N107" s="224" t="s">
        <v>50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149</v>
      </c>
      <c r="AT107" s="227" t="s">
        <v>144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149</v>
      </c>
      <c r="BM107" s="227" t="s">
        <v>189</v>
      </c>
    </row>
    <row r="108" s="2" customFormat="1">
      <c r="A108" s="42"/>
      <c r="B108" s="43"/>
      <c r="C108" s="44"/>
      <c r="D108" s="229" t="s">
        <v>151</v>
      </c>
      <c r="E108" s="44"/>
      <c r="F108" s="230" t="s">
        <v>190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151</v>
      </c>
      <c r="AU108" s="20" t="s">
        <v>90</v>
      </c>
    </row>
    <row r="109" s="2" customFormat="1">
      <c r="A109" s="42"/>
      <c r="B109" s="43"/>
      <c r="C109" s="44"/>
      <c r="D109" s="234" t="s">
        <v>153</v>
      </c>
      <c r="E109" s="44"/>
      <c r="F109" s="235" t="s">
        <v>191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153</v>
      </c>
      <c r="AU109" s="20" t="s">
        <v>90</v>
      </c>
    </row>
    <row r="110" s="2" customFormat="1" ht="16.5" customHeight="1">
      <c r="A110" s="42"/>
      <c r="B110" s="43"/>
      <c r="C110" s="216" t="s">
        <v>192</v>
      </c>
      <c r="D110" s="216" t="s">
        <v>144</v>
      </c>
      <c r="E110" s="217" t="s">
        <v>193</v>
      </c>
      <c r="F110" s="218" t="s">
        <v>194</v>
      </c>
      <c r="G110" s="219" t="s">
        <v>182</v>
      </c>
      <c r="H110" s="220">
        <v>6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149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149</v>
      </c>
      <c r="BM110" s="227" t="s">
        <v>195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196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2" customFormat="1">
      <c r="A112" s="42"/>
      <c r="B112" s="43"/>
      <c r="C112" s="44"/>
      <c r="D112" s="234" t="s">
        <v>153</v>
      </c>
      <c r="E112" s="44"/>
      <c r="F112" s="235" t="s">
        <v>197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153</v>
      </c>
      <c r="AU112" s="20" t="s">
        <v>90</v>
      </c>
    </row>
    <row r="113" s="2" customFormat="1" ht="16.5" customHeight="1">
      <c r="A113" s="42"/>
      <c r="B113" s="43"/>
      <c r="C113" s="216" t="s">
        <v>198</v>
      </c>
      <c r="D113" s="216" t="s">
        <v>144</v>
      </c>
      <c r="E113" s="217" t="s">
        <v>199</v>
      </c>
      <c r="F113" s="218" t="s">
        <v>200</v>
      </c>
      <c r="G113" s="219" t="s">
        <v>182</v>
      </c>
      <c r="H113" s="220">
        <v>6</v>
      </c>
      <c r="I113" s="221"/>
      <c r="J113" s="222">
        <f>ROUND(I113*H113,2)</f>
        <v>0</v>
      </c>
      <c r="K113" s="218" t="s">
        <v>148</v>
      </c>
      <c r="L113" s="48"/>
      <c r="M113" s="223" t="s">
        <v>78</v>
      </c>
      <c r="N113" s="224" t="s">
        <v>50</v>
      </c>
      <c r="O113" s="8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149</v>
      </c>
      <c r="AT113" s="227" t="s">
        <v>144</v>
      </c>
      <c r="AU113" s="227" t="s">
        <v>90</v>
      </c>
      <c r="AY113" s="20" t="s">
        <v>141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88</v>
      </c>
      <c r="BK113" s="228">
        <f>ROUND(I113*H113,2)</f>
        <v>0</v>
      </c>
      <c r="BL113" s="20" t="s">
        <v>149</v>
      </c>
      <c r="BM113" s="227" t="s">
        <v>201</v>
      </c>
    </row>
    <row r="114" s="2" customFormat="1">
      <c r="A114" s="42"/>
      <c r="B114" s="43"/>
      <c r="C114" s="44"/>
      <c r="D114" s="229" t="s">
        <v>151</v>
      </c>
      <c r="E114" s="44"/>
      <c r="F114" s="230" t="s">
        <v>202</v>
      </c>
      <c r="G114" s="44"/>
      <c r="H114" s="44"/>
      <c r="I114" s="231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151</v>
      </c>
      <c r="AU114" s="20" t="s">
        <v>90</v>
      </c>
    </row>
    <row r="115" s="2" customFormat="1">
      <c r="A115" s="42"/>
      <c r="B115" s="43"/>
      <c r="C115" s="44"/>
      <c r="D115" s="234" t="s">
        <v>153</v>
      </c>
      <c r="E115" s="44"/>
      <c r="F115" s="235" t="s">
        <v>203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153</v>
      </c>
      <c r="AU115" s="20" t="s">
        <v>90</v>
      </c>
    </row>
    <row r="116" s="2" customFormat="1" ht="16.5" customHeight="1">
      <c r="A116" s="42"/>
      <c r="B116" s="43"/>
      <c r="C116" s="216" t="s">
        <v>204</v>
      </c>
      <c r="D116" s="216" t="s">
        <v>144</v>
      </c>
      <c r="E116" s="217" t="s">
        <v>205</v>
      </c>
      <c r="F116" s="218" t="s">
        <v>206</v>
      </c>
      <c r="G116" s="219" t="s">
        <v>147</v>
      </c>
      <c r="H116" s="220">
        <v>1</v>
      </c>
      <c r="I116" s="221"/>
      <c r="J116" s="222">
        <f>ROUND(I116*H116,2)</f>
        <v>0</v>
      </c>
      <c r="K116" s="218" t="s">
        <v>148</v>
      </c>
      <c r="L116" s="48"/>
      <c r="M116" s="223" t="s">
        <v>78</v>
      </c>
      <c r="N116" s="224" t="s">
        <v>50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149</v>
      </c>
      <c r="AT116" s="227" t="s">
        <v>144</v>
      </c>
      <c r="AU116" s="227" t="s">
        <v>90</v>
      </c>
      <c r="AY116" s="20" t="s">
        <v>141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88</v>
      </c>
      <c r="BK116" s="228">
        <f>ROUND(I116*H116,2)</f>
        <v>0</v>
      </c>
      <c r="BL116" s="20" t="s">
        <v>149</v>
      </c>
      <c r="BM116" s="227" t="s">
        <v>207</v>
      </c>
    </row>
    <row r="117" s="2" customFormat="1">
      <c r="A117" s="42"/>
      <c r="B117" s="43"/>
      <c r="C117" s="44"/>
      <c r="D117" s="229" t="s">
        <v>151</v>
      </c>
      <c r="E117" s="44"/>
      <c r="F117" s="230" t="s">
        <v>208</v>
      </c>
      <c r="G117" s="44"/>
      <c r="H117" s="44"/>
      <c r="I117" s="231"/>
      <c r="J117" s="44"/>
      <c r="K117" s="44"/>
      <c r="L117" s="48"/>
      <c r="M117" s="232"/>
      <c r="N117" s="233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151</v>
      </c>
      <c r="AU117" s="20" t="s">
        <v>90</v>
      </c>
    </row>
    <row r="118" s="2" customFormat="1" ht="16.5" customHeight="1">
      <c r="A118" s="42"/>
      <c r="B118" s="43"/>
      <c r="C118" s="216" t="s">
        <v>209</v>
      </c>
      <c r="D118" s="216" t="s">
        <v>144</v>
      </c>
      <c r="E118" s="217" t="s">
        <v>210</v>
      </c>
      <c r="F118" s="218" t="s">
        <v>211</v>
      </c>
      <c r="G118" s="219" t="s">
        <v>147</v>
      </c>
      <c r="H118" s="220">
        <v>1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149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149</v>
      </c>
      <c r="BM118" s="227" t="s">
        <v>212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213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2" customFormat="1">
      <c r="A120" s="42"/>
      <c r="B120" s="43"/>
      <c r="C120" s="44"/>
      <c r="D120" s="234" t="s">
        <v>153</v>
      </c>
      <c r="E120" s="44"/>
      <c r="F120" s="235" t="s">
        <v>214</v>
      </c>
      <c r="G120" s="44"/>
      <c r="H120" s="44"/>
      <c r="I120" s="231"/>
      <c r="J120" s="44"/>
      <c r="K120" s="44"/>
      <c r="L120" s="48"/>
      <c r="M120" s="232"/>
      <c r="N120" s="233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153</v>
      </c>
      <c r="AU120" s="20" t="s">
        <v>90</v>
      </c>
    </row>
    <row r="121" s="12" customFormat="1" ht="22.8" customHeight="1">
      <c r="A121" s="12"/>
      <c r="B121" s="200"/>
      <c r="C121" s="201"/>
      <c r="D121" s="202" t="s">
        <v>79</v>
      </c>
      <c r="E121" s="214" t="s">
        <v>215</v>
      </c>
      <c r="F121" s="214" t="s">
        <v>216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SUM(P122:P124)</f>
        <v>0</v>
      </c>
      <c r="Q121" s="208"/>
      <c r="R121" s="209">
        <f>SUM(R122:R124)</f>
        <v>0</v>
      </c>
      <c r="S121" s="208"/>
      <c r="T121" s="21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140</v>
      </c>
      <c r="AT121" s="212" t="s">
        <v>79</v>
      </c>
      <c r="AU121" s="212" t="s">
        <v>88</v>
      </c>
      <c r="AY121" s="211" t="s">
        <v>141</v>
      </c>
      <c r="BK121" s="213">
        <f>SUM(BK122:BK124)</f>
        <v>0</v>
      </c>
    </row>
    <row r="122" s="2" customFormat="1" ht="16.5" customHeight="1">
      <c r="A122" s="42"/>
      <c r="B122" s="43"/>
      <c r="C122" s="216" t="s">
        <v>8</v>
      </c>
      <c r="D122" s="216" t="s">
        <v>144</v>
      </c>
      <c r="E122" s="217" t="s">
        <v>217</v>
      </c>
      <c r="F122" s="218" t="s">
        <v>218</v>
      </c>
      <c r="G122" s="219" t="s">
        <v>147</v>
      </c>
      <c r="H122" s="220">
        <v>1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149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149</v>
      </c>
      <c r="BM122" s="227" t="s">
        <v>219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220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2" customFormat="1">
      <c r="A124" s="42"/>
      <c r="B124" s="43"/>
      <c r="C124" s="44"/>
      <c r="D124" s="234" t="s">
        <v>153</v>
      </c>
      <c r="E124" s="44"/>
      <c r="F124" s="235" t="s">
        <v>221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153</v>
      </c>
      <c r="AU124" s="20" t="s">
        <v>90</v>
      </c>
    </row>
    <row r="125" s="12" customFormat="1" ht="22.8" customHeight="1">
      <c r="A125" s="12"/>
      <c r="B125" s="200"/>
      <c r="C125" s="201"/>
      <c r="D125" s="202" t="s">
        <v>79</v>
      </c>
      <c r="E125" s="214" t="s">
        <v>222</v>
      </c>
      <c r="F125" s="214" t="s">
        <v>223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SUM(P126:P134)</f>
        <v>0</v>
      </c>
      <c r="Q125" s="208"/>
      <c r="R125" s="209">
        <f>SUM(R126:R134)</f>
        <v>0</v>
      </c>
      <c r="S125" s="208"/>
      <c r="T125" s="210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140</v>
      </c>
      <c r="AT125" s="212" t="s">
        <v>79</v>
      </c>
      <c r="AU125" s="212" t="s">
        <v>88</v>
      </c>
      <c r="AY125" s="211" t="s">
        <v>141</v>
      </c>
      <c r="BK125" s="213">
        <f>SUM(BK126:BK134)</f>
        <v>0</v>
      </c>
    </row>
    <row r="126" s="2" customFormat="1" ht="16.5" customHeight="1">
      <c r="A126" s="42"/>
      <c r="B126" s="43"/>
      <c r="C126" s="216" t="s">
        <v>224</v>
      </c>
      <c r="D126" s="216" t="s">
        <v>144</v>
      </c>
      <c r="E126" s="217" t="s">
        <v>225</v>
      </c>
      <c r="F126" s="218" t="s">
        <v>226</v>
      </c>
      <c r="G126" s="219" t="s">
        <v>147</v>
      </c>
      <c r="H126" s="220">
        <v>1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149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149</v>
      </c>
      <c r="BM126" s="227" t="s">
        <v>227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228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2" customFormat="1">
      <c r="A128" s="42"/>
      <c r="B128" s="43"/>
      <c r="C128" s="44"/>
      <c r="D128" s="234" t="s">
        <v>153</v>
      </c>
      <c r="E128" s="44"/>
      <c r="F128" s="235" t="s">
        <v>229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153</v>
      </c>
      <c r="AU128" s="20" t="s">
        <v>90</v>
      </c>
    </row>
    <row r="129" s="2" customFormat="1" ht="16.5" customHeight="1">
      <c r="A129" s="42"/>
      <c r="B129" s="43"/>
      <c r="C129" s="216" t="s">
        <v>230</v>
      </c>
      <c r="D129" s="216" t="s">
        <v>144</v>
      </c>
      <c r="E129" s="217" t="s">
        <v>231</v>
      </c>
      <c r="F129" s="218" t="s">
        <v>232</v>
      </c>
      <c r="G129" s="219" t="s">
        <v>182</v>
      </c>
      <c r="H129" s="220">
        <v>6</v>
      </c>
      <c r="I129" s="221"/>
      <c r="J129" s="222">
        <f>ROUND(I129*H129,2)</f>
        <v>0</v>
      </c>
      <c r="K129" s="218" t="s">
        <v>148</v>
      </c>
      <c r="L129" s="48"/>
      <c r="M129" s="223" t="s">
        <v>78</v>
      </c>
      <c r="N129" s="224" t="s">
        <v>50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149</v>
      </c>
      <c r="AT129" s="227" t="s">
        <v>144</v>
      </c>
      <c r="AU129" s="227" t="s">
        <v>90</v>
      </c>
      <c r="AY129" s="20" t="s">
        <v>141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88</v>
      </c>
      <c r="BK129" s="228">
        <f>ROUND(I129*H129,2)</f>
        <v>0</v>
      </c>
      <c r="BL129" s="20" t="s">
        <v>149</v>
      </c>
      <c r="BM129" s="227" t="s">
        <v>233</v>
      </c>
    </row>
    <row r="130" s="2" customFormat="1">
      <c r="A130" s="42"/>
      <c r="B130" s="43"/>
      <c r="C130" s="44"/>
      <c r="D130" s="229" t="s">
        <v>151</v>
      </c>
      <c r="E130" s="44"/>
      <c r="F130" s="230" t="s">
        <v>234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151</v>
      </c>
      <c r="AU130" s="20" t="s">
        <v>90</v>
      </c>
    </row>
    <row r="131" s="2" customFormat="1">
      <c r="A131" s="42"/>
      <c r="B131" s="43"/>
      <c r="C131" s="44"/>
      <c r="D131" s="234" t="s">
        <v>153</v>
      </c>
      <c r="E131" s="44"/>
      <c r="F131" s="235" t="s">
        <v>235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153</v>
      </c>
      <c r="AU131" s="20" t="s">
        <v>90</v>
      </c>
    </row>
    <row r="132" s="2" customFormat="1" ht="16.5" customHeight="1">
      <c r="A132" s="42"/>
      <c r="B132" s="43"/>
      <c r="C132" s="216" t="s">
        <v>236</v>
      </c>
      <c r="D132" s="216" t="s">
        <v>144</v>
      </c>
      <c r="E132" s="217" t="s">
        <v>237</v>
      </c>
      <c r="F132" s="218" t="s">
        <v>238</v>
      </c>
      <c r="G132" s="219" t="s">
        <v>182</v>
      </c>
      <c r="H132" s="220">
        <v>6</v>
      </c>
      <c r="I132" s="221"/>
      <c r="J132" s="222">
        <f>ROUND(I132*H132,2)</f>
        <v>0</v>
      </c>
      <c r="K132" s="218" t="s">
        <v>148</v>
      </c>
      <c r="L132" s="48"/>
      <c r="M132" s="223" t="s">
        <v>78</v>
      </c>
      <c r="N132" s="224" t="s">
        <v>50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149</v>
      </c>
      <c r="AT132" s="227" t="s">
        <v>144</v>
      </c>
      <c r="AU132" s="227" t="s">
        <v>90</v>
      </c>
      <c r="AY132" s="20" t="s">
        <v>141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88</v>
      </c>
      <c r="BK132" s="228">
        <f>ROUND(I132*H132,2)</f>
        <v>0</v>
      </c>
      <c r="BL132" s="20" t="s">
        <v>149</v>
      </c>
      <c r="BM132" s="227" t="s">
        <v>239</v>
      </c>
    </row>
    <row r="133" s="2" customFormat="1">
      <c r="A133" s="42"/>
      <c r="B133" s="43"/>
      <c r="C133" s="44"/>
      <c r="D133" s="229" t="s">
        <v>151</v>
      </c>
      <c r="E133" s="44"/>
      <c r="F133" s="230" t="s">
        <v>240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151</v>
      </c>
      <c r="AU133" s="20" t="s">
        <v>90</v>
      </c>
    </row>
    <row r="134" s="2" customFormat="1">
      <c r="A134" s="42"/>
      <c r="B134" s="43"/>
      <c r="C134" s="44"/>
      <c r="D134" s="234" t="s">
        <v>153</v>
      </c>
      <c r="E134" s="44"/>
      <c r="F134" s="235" t="s">
        <v>241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153</v>
      </c>
      <c r="AU134" s="20" t="s">
        <v>90</v>
      </c>
    </row>
    <row r="135" s="12" customFormat="1" ht="22.8" customHeight="1">
      <c r="A135" s="12"/>
      <c r="B135" s="200"/>
      <c r="C135" s="201"/>
      <c r="D135" s="202" t="s">
        <v>79</v>
      </c>
      <c r="E135" s="214" t="s">
        <v>242</v>
      </c>
      <c r="F135" s="214" t="s">
        <v>243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140</v>
      </c>
      <c r="AT135" s="212" t="s">
        <v>79</v>
      </c>
      <c r="AU135" s="212" t="s">
        <v>88</v>
      </c>
      <c r="AY135" s="211" t="s">
        <v>141</v>
      </c>
      <c r="BK135" s="213">
        <f>SUM(BK136:BK137)</f>
        <v>0</v>
      </c>
    </row>
    <row r="136" s="2" customFormat="1" ht="16.5" customHeight="1">
      <c r="A136" s="42"/>
      <c r="B136" s="43"/>
      <c r="C136" s="216" t="s">
        <v>244</v>
      </c>
      <c r="D136" s="216" t="s">
        <v>144</v>
      </c>
      <c r="E136" s="217" t="s">
        <v>245</v>
      </c>
      <c r="F136" s="218" t="s">
        <v>246</v>
      </c>
      <c r="G136" s="219" t="s">
        <v>182</v>
      </c>
      <c r="H136" s="220">
        <v>6</v>
      </c>
      <c r="I136" s="221"/>
      <c r="J136" s="222">
        <f>ROUND(I136*H136,2)</f>
        <v>0</v>
      </c>
      <c r="K136" s="218" t="s">
        <v>148</v>
      </c>
      <c r="L136" s="48"/>
      <c r="M136" s="223" t="s">
        <v>78</v>
      </c>
      <c r="N136" s="224" t="s">
        <v>50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7" t="s">
        <v>149</v>
      </c>
      <c r="AT136" s="227" t="s">
        <v>144</v>
      </c>
      <c r="AU136" s="227" t="s">
        <v>90</v>
      </c>
      <c r="AY136" s="20" t="s">
        <v>141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88</v>
      </c>
      <c r="BK136" s="228">
        <f>ROUND(I136*H136,2)</f>
        <v>0</v>
      </c>
      <c r="BL136" s="20" t="s">
        <v>149</v>
      </c>
      <c r="BM136" s="227" t="s">
        <v>247</v>
      </c>
    </row>
    <row r="137" s="2" customFormat="1">
      <c r="A137" s="42"/>
      <c r="B137" s="43"/>
      <c r="C137" s="44"/>
      <c r="D137" s="229" t="s">
        <v>151</v>
      </c>
      <c r="E137" s="44"/>
      <c r="F137" s="230" t="s">
        <v>248</v>
      </c>
      <c r="G137" s="44"/>
      <c r="H137" s="44"/>
      <c r="I137" s="231"/>
      <c r="J137" s="44"/>
      <c r="K137" s="44"/>
      <c r="L137" s="48"/>
      <c r="M137" s="236"/>
      <c r="N137" s="237"/>
      <c r="O137" s="238"/>
      <c r="P137" s="238"/>
      <c r="Q137" s="238"/>
      <c r="R137" s="238"/>
      <c r="S137" s="238"/>
      <c r="T137" s="23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151</v>
      </c>
      <c r="AU137" s="20" t="s">
        <v>90</v>
      </c>
    </row>
    <row r="138" s="2" customFormat="1" ht="6.96" customHeight="1">
      <c r="A138" s="42"/>
      <c r="B138" s="63"/>
      <c r="C138" s="64"/>
      <c r="D138" s="64"/>
      <c r="E138" s="64"/>
      <c r="F138" s="64"/>
      <c r="G138" s="64"/>
      <c r="H138" s="64"/>
      <c r="I138" s="64"/>
      <c r="J138" s="64"/>
      <c r="K138" s="64"/>
      <c r="L138" s="48"/>
      <c r="M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</row>
  </sheetData>
  <sheetProtection sheet="1" autoFilter="0" formatColumns="0" formatRows="0" objects="1" scenarios="1" spinCount="100000" saltValue="3nb+A5QiaWmS6j1x5W6shShiUtI7r5Symhkw7VL5WR40pyEx6gSaEC8yPqK2zH9L61RgG2R4hm8dqvzXYta9tA==" hashValue="wBkPnd/ew+exRr0JJZb2ZCGDAzDBJ6MsT8omiKNr8JqCi+XJF7Bl+acB1Xyl8iJiSutCf+RJ5+yk/iSmvJf7Aw==" algorithmName="SHA-512" password="CC35"/>
  <autoFilter ref="C84:K1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1434000"/>
    <hyperlink ref="F92" r:id="rId2" display="https://podminky.urs.cz/item/CS_URS_2024_01/011464000"/>
    <hyperlink ref="F95" r:id="rId3" display="https://podminky.urs.cz/item/CS_URS_2024_01/013254000"/>
    <hyperlink ref="F98" r:id="rId4" display="https://podminky.urs.cz/item/CS_URS_2024_01/013284000"/>
    <hyperlink ref="F101" r:id="rId5" display="https://podminky.urs.cz/item/CS_URS_2024_01/013294000"/>
    <hyperlink ref="F105" r:id="rId6" display="https://podminky.urs.cz/item/CS_URS_2024_01/032103000"/>
    <hyperlink ref="F108" r:id="rId7" display="https://podminky.urs.cz/item/CS_URS_2024_01/032803000"/>
    <hyperlink ref="F111" r:id="rId8" display="https://podminky.urs.cz/item/CS_URS_2024_01/034103000"/>
    <hyperlink ref="F114" r:id="rId9" display="https://podminky.urs.cz/item/CS_URS_2024_01/034503000"/>
    <hyperlink ref="F117" r:id="rId10" display="https://podminky.urs.cz/item/CS_URS_2024_01/039103000"/>
    <hyperlink ref="F119" r:id="rId11" display="https://podminky.urs.cz/item/CS_URS_2024_01/039203000"/>
    <hyperlink ref="F123" r:id="rId12" display="https://podminky.urs.cz/item/CS_URS_2024_01/045002000"/>
    <hyperlink ref="F127" r:id="rId13" display="https://podminky.urs.cz/item/CS_URS_2024_01/071002000"/>
    <hyperlink ref="F130" r:id="rId14" display="https://podminky.urs.cz/item/CS_URS_2024_01/071103000"/>
    <hyperlink ref="F133" r:id="rId15" display="https://podminky.urs.cz/item/CS_URS_2024_01/079002000"/>
    <hyperlink ref="F137" r:id="rId16" display="https://podminky.urs.cz/item/CS_URS_2024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  <c r="AZ2" s="240" t="s">
        <v>249</v>
      </c>
      <c r="BA2" s="240" t="s">
        <v>250</v>
      </c>
      <c r="BB2" s="240" t="s">
        <v>78</v>
      </c>
      <c r="BC2" s="240" t="s">
        <v>251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252</v>
      </c>
      <c r="BA3" s="240" t="s">
        <v>253</v>
      </c>
      <c r="BB3" s="240" t="s">
        <v>78</v>
      </c>
      <c r="BC3" s="240" t="s">
        <v>254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255</v>
      </c>
      <c r="BA4" s="240" t="s">
        <v>256</v>
      </c>
      <c r="BB4" s="240" t="s">
        <v>78</v>
      </c>
      <c r="BC4" s="240" t="s">
        <v>257</v>
      </c>
      <c r="BD4" s="240" t="s">
        <v>90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ROUND((SUM(BE99:BE545)),  2)</f>
        <v>0</v>
      </c>
      <c r="G35" s="42"/>
      <c r="H35" s="42"/>
      <c r="I35" s="161">
        <v>0.20999999999999999</v>
      </c>
      <c r="J35" s="160">
        <f>ROUND(((SUM(BE99:BE545))*I35),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ROUND((SUM(BF99:BF545)),  2)</f>
        <v>0</v>
      </c>
      <c r="G36" s="42"/>
      <c r="H36" s="42"/>
      <c r="I36" s="161">
        <v>0.12</v>
      </c>
      <c r="J36" s="160">
        <f>ROUND(((SUM(BF99:BF545))*I36),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ROUND((SUM(BG99:BG545)),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ROUND((SUM(BH99:BH545)),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ROUND((SUM(BI99:BI545)),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ASŘ 01 - Architektonicko stavební řešení - Bourací práce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262</v>
      </c>
      <c r="E65" s="186"/>
      <c r="F65" s="186"/>
      <c r="G65" s="186"/>
      <c r="H65" s="186"/>
      <c r="I65" s="186"/>
      <c r="J65" s="187">
        <f>J101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263</v>
      </c>
      <c r="E66" s="186"/>
      <c r="F66" s="186"/>
      <c r="G66" s="186"/>
      <c r="H66" s="186"/>
      <c r="I66" s="186"/>
      <c r="J66" s="187">
        <f>J139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264</v>
      </c>
      <c r="E67" s="186"/>
      <c r="F67" s="186"/>
      <c r="G67" s="186"/>
      <c r="H67" s="186"/>
      <c r="I67" s="186"/>
      <c r="J67" s="187">
        <f>J263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265</v>
      </c>
      <c r="E68" s="181"/>
      <c r="F68" s="181"/>
      <c r="G68" s="181"/>
      <c r="H68" s="181"/>
      <c r="I68" s="181"/>
      <c r="J68" s="182">
        <f>J318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9"/>
      <c r="D69" s="185" t="s">
        <v>266</v>
      </c>
      <c r="E69" s="186"/>
      <c r="F69" s="186"/>
      <c r="G69" s="186"/>
      <c r="H69" s="186"/>
      <c r="I69" s="186"/>
      <c r="J69" s="187">
        <f>J319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267</v>
      </c>
      <c r="E70" s="186"/>
      <c r="F70" s="186"/>
      <c r="G70" s="186"/>
      <c r="H70" s="186"/>
      <c r="I70" s="186"/>
      <c r="J70" s="187">
        <f>J326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268</v>
      </c>
      <c r="E71" s="186"/>
      <c r="F71" s="186"/>
      <c r="G71" s="186"/>
      <c r="H71" s="186"/>
      <c r="I71" s="186"/>
      <c r="J71" s="187">
        <f>J397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269</v>
      </c>
      <c r="E72" s="186"/>
      <c r="F72" s="186"/>
      <c r="G72" s="186"/>
      <c r="H72" s="186"/>
      <c r="I72" s="186"/>
      <c r="J72" s="187">
        <f>J429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270</v>
      </c>
      <c r="E73" s="186"/>
      <c r="F73" s="186"/>
      <c r="G73" s="186"/>
      <c r="H73" s="186"/>
      <c r="I73" s="186"/>
      <c r="J73" s="187">
        <f>J455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271</v>
      </c>
      <c r="E74" s="186"/>
      <c r="F74" s="186"/>
      <c r="G74" s="186"/>
      <c r="H74" s="186"/>
      <c r="I74" s="186"/>
      <c r="J74" s="187">
        <f>J491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272</v>
      </c>
      <c r="E75" s="186"/>
      <c r="F75" s="186"/>
      <c r="G75" s="186"/>
      <c r="H75" s="186"/>
      <c r="I75" s="186"/>
      <c r="J75" s="187">
        <f>J506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273</v>
      </c>
      <c r="E76" s="186"/>
      <c r="F76" s="186"/>
      <c r="G76" s="186"/>
      <c r="H76" s="186"/>
      <c r="I76" s="186"/>
      <c r="J76" s="187">
        <f>J533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274</v>
      </c>
      <c r="E77" s="181"/>
      <c r="F77" s="181"/>
      <c r="G77" s="181"/>
      <c r="H77" s="181"/>
      <c r="I77" s="181"/>
      <c r="J77" s="182">
        <f>J537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126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6.25" customHeight="1">
      <c r="A87" s="42"/>
      <c r="B87" s="43"/>
      <c r="C87" s="44"/>
      <c r="D87" s="44"/>
      <c r="E87" s="173" t="str">
        <f>E7</f>
        <v xml:space="preserve">Modernizace a rozšíření prostor  SOU a PrŠ  Kladno – Vrapice, Objekt 1</v>
      </c>
      <c r="F87" s="35"/>
      <c r="G87" s="35"/>
      <c r="H87" s="35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" customFormat="1" ht="12" customHeight="1">
      <c r="B88" s="24"/>
      <c r="C88" s="35" t="s">
        <v>114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2"/>
      <c r="B89" s="43"/>
      <c r="C89" s="44"/>
      <c r="D89" s="44"/>
      <c r="E89" s="173" t="s">
        <v>258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259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E11</f>
        <v>ASŘ 01 - Architektonicko stavební řešení - Bourací práce</v>
      </c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22</v>
      </c>
      <c r="D93" s="44"/>
      <c r="E93" s="44"/>
      <c r="F93" s="30" t="str">
        <f>F14</f>
        <v>Vrapice</v>
      </c>
      <c r="G93" s="44"/>
      <c r="H93" s="44"/>
      <c r="I93" s="35" t="s">
        <v>24</v>
      </c>
      <c r="J93" s="76" t="str">
        <f>IF(J14="","",J14)</f>
        <v>1. 2. 2025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28</v>
      </c>
      <c r="D95" s="44"/>
      <c r="E95" s="44"/>
      <c r="F95" s="30" t="str">
        <f>E17</f>
        <v>SOU a PrŠ Kladno – Vrapice</v>
      </c>
      <c r="G95" s="44"/>
      <c r="H95" s="44"/>
      <c r="I95" s="35" t="s">
        <v>36</v>
      </c>
      <c r="J95" s="40" t="str">
        <f>E23</f>
        <v>archiw studio s.r.o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5.65" customHeight="1">
      <c r="A96" s="42"/>
      <c r="B96" s="43"/>
      <c r="C96" s="35" t="s">
        <v>34</v>
      </c>
      <c r="D96" s="44"/>
      <c r="E96" s="44"/>
      <c r="F96" s="30" t="str">
        <f>IF(E20="","",E20)</f>
        <v>Vyplň údaj</v>
      </c>
      <c r="G96" s="44"/>
      <c r="H96" s="44"/>
      <c r="I96" s="35" t="s">
        <v>41</v>
      </c>
      <c r="J96" s="40" t="str">
        <f>E26</f>
        <v>archiw studio s.r.o. - Pavol Vígh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9"/>
      <c r="B98" s="190"/>
      <c r="C98" s="191" t="s">
        <v>127</v>
      </c>
      <c r="D98" s="192" t="s">
        <v>64</v>
      </c>
      <c r="E98" s="192" t="s">
        <v>60</v>
      </c>
      <c r="F98" s="192" t="s">
        <v>61</v>
      </c>
      <c r="G98" s="192" t="s">
        <v>128</v>
      </c>
      <c r="H98" s="192" t="s">
        <v>129</v>
      </c>
      <c r="I98" s="192" t="s">
        <v>130</v>
      </c>
      <c r="J98" s="192" t="s">
        <v>118</v>
      </c>
      <c r="K98" s="193" t="s">
        <v>131</v>
      </c>
      <c r="L98" s="194"/>
      <c r="M98" s="96" t="s">
        <v>78</v>
      </c>
      <c r="N98" s="97" t="s">
        <v>49</v>
      </c>
      <c r="O98" s="97" t="s">
        <v>132</v>
      </c>
      <c r="P98" s="97" t="s">
        <v>133</v>
      </c>
      <c r="Q98" s="97" t="s">
        <v>134</v>
      </c>
      <c r="R98" s="97" t="s">
        <v>135</v>
      </c>
      <c r="S98" s="97" t="s">
        <v>136</v>
      </c>
      <c r="T98" s="98" t="s">
        <v>137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2"/>
      <c r="B99" s="43"/>
      <c r="C99" s="103" t="s">
        <v>138</v>
      </c>
      <c r="D99" s="44"/>
      <c r="E99" s="44"/>
      <c r="F99" s="44"/>
      <c r="G99" s="44"/>
      <c r="H99" s="44"/>
      <c r="I99" s="44"/>
      <c r="J99" s="195">
        <f>BK99</f>
        <v>0</v>
      </c>
      <c r="K99" s="44"/>
      <c r="L99" s="48"/>
      <c r="M99" s="99"/>
      <c r="N99" s="196"/>
      <c r="O99" s="100"/>
      <c r="P99" s="197">
        <f>P100+P318+P537</f>
        <v>0</v>
      </c>
      <c r="Q99" s="100"/>
      <c r="R99" s="197">
        <f>R100+R318+R537</f>
        <v>0.012508599999999998</v>
      </c>
      <c r="S99" s="100"/>
      <c r="T99" s="198">
        <f>T100+T318+T537</f>
        <v>200.2012297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79</v>
      </c>
      <c r="AU99" s="20" t="s">
        <v>119</v>
      </c>
      <c r="BK99" s="199">
        <f>BK100+BK318+BK537</f>
        <v>0</v>
      </c>
    </row>
    <row r="100" s="12" customFormat="1" ht="25.92" customHeight="1">
      <c r="A100" s="12"/>
      <c r="B100" s="200"/>
      <c r="C100" s="201"/>
      <c r="D100" s="202" t="s">
        <v>79</v>
      </c>
      <c r="E100" s="203" t="s">
        <v>275</v>
      </c>
      <c r="F100" s="203" t="s">
        <v>276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P101+P139+P263</f>
        <v>0</v>
      </c>
      <c r="Q100" s="208"/>
      <c r="R100" s="209">
        <f>R101+R139+R263</f>
        <v>0.012508599999999998</v>
      </c>
      <c r="S100" s="208"/>
      <c r="T100" s="210">
        <f>T101+T139+T263</f>
        <v>129.87694999999999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88</v>
      </c>
      <c r="AT100" s="212" t="s">
        <v>79</v>
      </c>
      <c r="AU100" s="212" t="s">
        <v>80</v>
      </c>
      <c r="AY100" s="211" t="s">
        <v>141</v>
      </c>
      <c r="BK100" s="213">
        <f>BK101+BK139+BK263</f>
        <v>0</v>
      </c>
    </row>
    <row r="101" s="12" customFormat="1" ht="22.8" customHeight="1">
      <c r="A101" s="12"/>
      <c r="B101" s="200"/>
      <c r="C101" s="201"/>
      <c r="D101" s="202" t="s">
        <v>79</v>
      </c>
      <c r="E101" s="214" t="s">
        <v>88</v>
      </c>
      <c r="F101" s="214" t="s">
        <v>277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SUM(P102:P138)</f>
        <v>0</v>
      </c>
      <c r="Q101" s="208"/>
      <c r="R101" s="209">
        <f>SUM(R102:R138)</f>
        <v>0</v>
      </c>
      <c r="S101" s="208"/>
      <c r="T101" s="210">
        <f>SUM(T102:T138)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88</v>
      </c>
      <c r="AT101" s="212" t="s">
        <v>79</v>
      </c>
      <c r="AU101" s="212" t="s">
        <v>88</v>
      </c>
      <c r="AY101" s="211" t="s">
        <v>141</v>
      </c>
      <c r="BK101" s="213">
        <f>SUM(BK102:BK138)</f>
        <v>0</v>
      </c>
    </row>
    <row r="102" s="2" customFormat="1" ht="33" customHeight="1">
      <c r="A102" s="42"/>
      <c r="B102" s="43"/>
      <c r="C102" s="216" t="s">
        <v>88</v>
      </c>
      <c r="D102" s="216" t="s">
        <v>144</v>
      </c>
      <c r="E102" s="217" t="s">
        <v>278</v>
      </c>
      <c r="F102" s="218" t="s">
        <v>279</v>
      </c>
      <c r="G102" s="219" t="s">
        <v>280</v>
      </c>
      <c r="H102" s="220">
        <v>1.9770000000000001</v>
      </c>
      <c r="I102" s="221"/>
      <c r="J102" s="222">
        <f>ROUND(I102*H102,2)</f>
        <v>0</v>
      </c>
      <c r="K102" s="218" t="s">
        <v>148</v>
      </c>
      <c r="L102" s="48"/>
      <c r="M102" s="223" t="s">
        <v>78</v>
      </c>
      <c r="N102" s="224" t="s">
        <v>50</v>
      </c>
      <c r="O102" s="88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7" t="s">
        <v>166</v>
      </c>
      <c r="AT102" s="227" t="s">
        <v>144</v>
      </c>
      <c r="AU102" s="227" t="s">
        <v>90</v>
      </c>
      <c r="AY102" s="20" t="s">
        <v>141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88</v>
      </c>
      <c r="BK102" s="228">
        <f>ROUND(I102*H102,2)</f>
        <v>0</v>
      </c>
      <c r="BL102" s="20" t="s">
        <v>166</v>
      </c>
      <c r="BM102" s="227" t="s">
        <v>281</v>
      </c>
    </row>
    <row r="103" s="2" customFormat="1">
      <c r="A103" s="42"/>
      <c r="B103" s="43"/>
      <c r="C103" s="44"/>
      <c r="D103" s="229" t="s">
        <v>151</v>
      </c>
      <c r="E103" s="44"/>
      <c r="F103" s="230" t="s">
        <v>282</v>
      </c>
      <c r="G103" s="44"/>
      <c r="H103" s="44"/>
      <c r="I103" s="231"/>
      <c r="J103" s="44"/>
      <c r="K103" s="44"/>
      <c r="L103" s="48"/>
      <c r="M103" s="232"/>
      <c r="N103" s="233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151</v>
      </c>
      <c r="AU103" s="20" t="s">
        <v>90</v>
      </c>
    </row>
    <row r="104" s="13" customFormat="1">
      <c r="A104" s="13"/>
      <c r="B104" s="241"/>
      <c r="C104" s="242"/>
      <c r="D104" s="234" t="s">
        <v>283</v>
      </c>
      <c r="E104" s="243" t="s">
        <v>78</v>
      </c>
      <c r="F104" s="244" t="s">
        <v>284</v>
      </c>
      <c r="G104" s="242"/>
      <c r="H104" s="245">
        <v>1.9770000000000001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283</v>
      </c>
      <c r="AU104" s="251" t="s">
        <v>90</v>
      </c>
      <c r="AV104" s="13" t="s">
        <v>90</v>
      </c>
      <c r="AW104" s="13" t="s">
        <v>40</v>
      </c>
      <c r="AX104" s="13" t="s">
        <v>80</v>
      </c>
      <c r="AY104" s="251" t="s">
        <v>141</v>
      </c>
    </row>
    <row r="105" s="14" customFormat="1">
      <c r="A105" s="14"/>
      <c r="B105" s="252"/>
      <c r="C105" s="253"/>
      <c r="D105" s="234" t="s">
        <v>283</v>
      </c>
      <c r="E105" s="254" t="s">
        <v>78</v>
      </c>
      <c r="F105" s="255" t="s">
        <v>285</v>
      </c>
      <c r="G105" s="253"/>
      <c r="H105" s="256">
        <v>1.9770000000000001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283</v>
      </c>
      <c r="AU105" s="262" t="s">
        <v>90</v>
      </c>
      <c r="AV105" s="14" t="s">
        <v>166</v>
      </c>
      <c r="AW105" s="14" t="s">
        <v>40</v>
      </c>
      <c r="AX105" s="14" t="s">
        <v>88</v>
      </c>
      <c r="AY105" s="262" t="s">
        <v>141</v>
      </c>
    </row>
    <row r="106" s="2" customFormat="1" ht="44.25" customHeight="1">
      <c r="A106" s="42"/>
      <c r="B106" s="43"/>
      <c r="C106" s="216" t="s">
        <v>90</v>
      </c>
      <c r="D106" s="216" t="s">
        <v>144</v>
      </c>
      <c r="E106" s="217" t="s">
        <v>286</v>
      </c>
      <c r="F106" s="218" t="s">
        <v>287</v>
      </c>
      <c r="G106" s="219" t="s">
        <v>280</v>
      </c>
      <c r="H106" s="220">
        <v>9.8859999999999992</v>
      </c>
      <c r="I106" s="221"/>
      <c r="J106" s="222">
        <f>ROUND(I106*H106,2)</f>
        <v>0</v>
      </c>
      <c r="K106" s="218" t="s">
        <v>148</v>
      </c>
      <c r="L106" s="48"/>
      <c r="M106" s="223" t="s">
        <v>78</v>
      </c>
      <c r="N106" s="224" t="s">
        <v>50</v>
      </c>
      <c r="O106" s="88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7" t="s">
        <v>166</v>
      </c>
      <c r="AT106" s="227" t="s">
        <v>144</v>
      </c>
      <c r="AU106" s="227" t="s">
        <v>90</v>
      </c>
      <c r="AY106" s="20" t="s">
        <v>141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88</v>
      </c>
      <c r="BK106" s="228">
        <f>ROUND(I106*H106,2)</f>
        <v>0</v>
      </c>
      <c r="BL106" s="20" t="s">
        <v>166</v>
      </c>
      <c r="BM106" s="227" t="s">
        <v>288</v>
      </c>
    </row>
    <row r="107" s="2" customFormat="1">
      <c r="A107" s="42"/>
      <c r="B107" s="43"/>
      <c r="C107" s="44"/>
      <c r="D107" s="229" t="s">
        <v>151</v>
      </c>
      <c r="E107" s="44"/>
      <c r="F107" s="230" t="s">
        <v>289</v>
      </c>
      <c r="G107" s="44"/>
      <c r="H107" s="44"/>
      <c r="I107" s="231"/>
      <c r="J107" s="44"/>
      <c r="K107" s="44"/>
      <c r="L107" s="48"/>
      <c r="M107" s="232"/>
      <c r="N107" s="233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151</v>
      </c>
      <c r="AU107" s="20" t="s">
        <v>90</v>
      </c>
    </row>
    <row r="108" s="13" customFormat="1">
      <c r="A108" s="13"/>
      <c r="B108" s="241"/>
      <c r="C108" s="242"/>
      <c r="D108" s="234" t="s">
        <v>283</v>
      </c>
      <c r="E108" s="243" t="s">
        <v>78</v>
      </c>
      <c r="F108" s="244" t="s">
        <v>290</v>
      </c>
      <c r="G108" s="242"/>
      <c r="H108" s="245">
        <v>9.8859999999999992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283</v>
      </c>
      <c r="AU108" s="251" t="s">
        <v>90</v>
      </c>
      <c r="AV108" s="13" t="s">
        <v>90</v>
      </c>
      <c r="AW108" s="13" t="s">
        <v>40</v>
      </c>
      <c r="AX108" s="13" t="s">
        <v>80</v>
      </c>
      <c r="AY108" s="251" t="s">
        <v>141</v>
      </c>
    </row>
    <row r="109" s="14" customFormat="1">
      <c r="A109" s="14"/>
      <c r="B109" s="252"/>
      <c r="C109" s="253"/>
      <c r="D109" s="234" t="s">
        <v>283</v>
      </c>
      <c r="E109" s="254" t="s">
        <v>78</v>
      </c>
      <c r="F109" s="255" t="s">
        <v>285</v>
      </c>
      <c r="G109" s="253"/>
      <c r="H109" s="256">
        <v>9.8859999999999992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2" t="s">
        <v>283</v>
      </c>
      <c r="AU109" s="262" t="s">
        <v>90</v>
      </c>
      <c r="AV109" s="14" t="s">
        <v>166</v>
      </c>
      <c r="AW109" s="14" t="s">
        <v>40</v>
      </c>
      <c r="AX109" s="14" t="s">
        <v>88</v>
      </c>
      <c r="AY109" s="262" t="s">
        <v>141</v>
      </c>
    </row>
    <row r="110" s="2" customFormat="1" ht="55.5" customHeight="1">
      <c r="A110" s="42"/>
      <c r="B110" s="43"/>
      <c r="C110" s="216" t="s">
        <v>160</v>
      </c>
      <c r="D110" s="216" t="s">
        <v>144</v>
      </c>
      <c r="E110" s="217" t="s">
        <v>291</v>
      </c>
      <c r="F110" s="218" t="s">
        <v>292</v>
      </c>
      <c r="G110" s="219" t="s">
        <v>280</v>
      </c>
      <c r="H110" s="220">
        <v>11.863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293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294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13" customFormat="1">
      <c r="A112" s="13"/>
      <c r="B112" s="241"/>
      <c r="C112" s="242"/>
      <c r="D112" s="234" t="s">
        <v>283</v>
      </c>
      <c r="E112" s="243" t="s">
        <v>78</v>
      </c>
      <c r="F112" s="244" t="s">
        <v>284</v>
      </c>
      <c r="G112" s="242"/>
      <c r="H112" s="245">
        <v>1.9770000000000001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283</v>
      </c>
      <c r="AU112" s="251" t="s">
        <v>90</v>
      </c>
      <c r="AV112" s="13" t="s">
        <v>90</v>
      </c>
      <c r="AW112" s="13" t="s">
        <v>40</v>
      </c>
      <c r="AX112" s="13" t="s">
        <v>80</v>
      </c>
      <c r="AY112" s="251" t="s">
        <v>141</v>
      </c>
    </row>
    <row r="113" s="13" customFormat="1">
      <c r="A113" s="13"/>
      <c r="B113" s="241"/>
      <c r="C113" s="242"/>
      <c r="D113" s="234" t="s">
        <v>283</v>
      </c>
      <c r="E113" s="243" t="s">
        <v>78</v>
      </c>
      <c r="F113" s="244" t="s">
        <v>290</v>
      </c>
      <c r="G113" s="242"/>
      <c r="H113" s="245">
        <v>9.8859999999999992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283</v>
      </c>
      <c r="AU113" s="251" t="s">
        <v>90</v>
      </c>
      <c r="AV113" s="13" t="s">
        <v>90</v>
      </c>
      <c r="AW113" s="13" t="s">
        <v>40</v>
      </c>
      <c r="AX113" s="13" t="s">
        <v>80</v>
      </c>
      <c r="AY113" s="251" t="s">
        <v>141</v>
      </c>
    </row>
    <row r="114" s="14" customFormat="1">
      <c r="A114" s="14"/>
      <c r="B114" s="252"/>
      <c r="C114" s="253"/>
      <c r="D114" s="234" t="s">
        <v>283</v>
      </c>
      <c r="E114" s="254" t="s">
        <v>78</v>
      </c>
      <c r="F114" s="255" t="s">
        <v>285</v>
      </c>
      <c r="G114" s="253"/>
      <c r="H114" s="256">
        <v>11.863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283</v>
      </c>
      <c r="AU114" s="262" t="s">
        <v>90</v>
      </c>
      <c r="AV114" s="14" t="s">
        <v>166</v>
      </c>
      <c r="AW114" s="14" t="s">
        <v>40</v>
      </c>
      <c r="AX114" s="14" t="s">
        <v>88</v>
      </c>
      <c r="AY114" s="262" t="s">
        <v>141</v>
      </c>
    </row>
    <row r="115" s="2" customFormat="1" ht="62.7" customHeight="1">
      <c r="A115" s="42"/>
      <c r="B115" s="43"/>
      <c r="C115" s="216" t="s">
        <v>166</v>
      </c>
      <c r="D115" s="216" t="s">
        <v>144</v>
      </c>
      <c r="E115" s="217" t="s">
        <v>295</v>
      </c>
      <c r="F115" s="218" t="s">
        <v>296</v>
      </c>
      <c r="G115" s="219" t="s">
        <v>280</v>
      </c>
      <c r="H115" s="220">
        <v>59.314999999999998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297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298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2"/>
      <c r="F117" s="244" t="s">
        <v>299</v>
      </c>
      <c r="G117" s="242"/>
      <c r="H117" s="245">
        <v>59.314999999999998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</v>
      </c>
      <c r="AX117" s="13" t="s">
        <v>88</v>
      </c>
      <c r="AY117" s="251" t="s">
        <v>141</v>
      </c>
    </row>
    <row r="118" s="2" customFormat="1" ht="62.7" customHeight="1">
      <c r="A118" s="42"/>
      <c r="B118" s="43"/>
      <c r="C118" s="216" t="s">
        <v>140</v>
      </c>
      <c r="D118" s="216" t="s">
        <v>144</v>
      </c>
      <c r="E118" s="217" t="s">
        <v>300</v>
      </c>
      <c r="F118" s="218" t="s">
        <v>301</v>
      </c>
      <c r="G118" s="219" t="s">
        <v>280</v>
      </c>
      <c r="H118" s="220">
        <v>11.863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302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303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284</v>
      </c>
      <c r="G120" s="242"/>
      <c r="H120" s="245">
        <v>1.9770000000000001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80</v>
      </c>
      <c r="AY120" s="251" t="s">
        <v>141</v>
      </c>
    </row>
    <row r="121" s="13" customFormat="1">
      <c r="A121" s="13"/>
      <c r="B121" s="241"/>
      <c r="C121" s="242"/>
      <c r="D121" s="234" t="s">
        <v>283</v>
      </c>
      <c r="E121" s="243" t="s">
        <v>78</v>
      </c>
      <c r="F121" s="244" t="s">
        <v>290</v>
      </c>
      <c r="G121" s="242"/>
      <c r="H121" s="245">
        <v>9.8859999999999992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283</v>
      </c>
      <c r="AU121" s="251" t="s">
        <v>90</v>
      </c>
      <c r="AV121" s="13" t="s">
        <v>90</v>
      </c>
      <c r="AW121" s="13" t="s">
        <v>40</v>
      </c>
      <c r="AX121" s="13" t="s">
        <v>80</v>
      </c>
      <c r="AY121" s="251" t="s">
        <v>141</v>
      </c>
    </row>
    <row r="122" s="14" customFormat="1">
      <c r="A122" s="14"/>
      <c r="B122" s="252"/>
      <c r="C122" s="253"/>
      <c r="D122" s="234" t="s">
        <v>283</v>
      </c>
      <c r="E122" s="254" t="s">
        <v>78</v>
      </c>
      <c r="F122" s="255" t="s">
        <v>285</v>
      </c>
      <c r="G122" s="253"/>
      <c r="H122" s="256">
        <v>11.863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283</v>
      </c>
      <c r="AU122" s="262" t="s">
        <v>90</v>
      </c>
      <c r="AV122" s="14" t="s">
        <v>166</v>
      </c>
      <c r="AW122" s="14" t="s">
        <v>40</v>
      </c>
      <c r="AX122" s="14" t="s">
        <v>88</v>
      </c>
      <c r="AY122" s="262" t="s">
        <v>141</v>
      </c>
    </row>
    <row r="123" s="2" customFormat="1" ht="37.8" customHeight="1">
      <c r="A123" s="42"/>
      <c r="B123" s="43"/>
      <c r="C123" s="216" t="s">
        <v>179</v>
      </c>
      <c r="D123" s="216" t="s">
        <v>144</v>
      </c>
      <c r="E123" s="217" t="s">
        <v>304</v>
      </c>
      <c r="F123" s="218" t="s">
        <v>305</v>
      </c>
      <c r="G123" s="219" t="s">
        <v>280</v>
      </c>
      <c r="H123" s="220">
        <v>11.863</v>
      </c>
      <c r="I123" s="221"/>
      <c r="J123" s="222">
        <f>ROUND(I123*H123,2)</f>
        <v>0</v>
      </c>
      <c r="K123" s="218" t="s">
        <v>148</v>
      </c>
      <c r="L123" s="48"/>
      <c r="M123" s="223" t="s">
        <v>78</v>
      </c>
      <c r="N123" s="224" t="s">
        <v>50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166</v>
      </c>
      <c r="AT123" s="227" t="s">
        <v>144</v>
      </c>
      <c r="AU123" s="227" t="s">
        <v>90</v>
      </c>
      <c r="AY123" s="20" t="s">
        <v>141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88</v>
      </c>
      <c r="BK123" s="228">
        <f>ROUND(I123*H123,2)</f>
        <v>0</v>
      </c>
      <c r="BL123" s="20" t="s">
        <v>166</v>
      </c>
      <c r="BM123" s="227" t="s">
        <v>306</v>
      </c>
    </row>
    <row r="124" s="2" customFormat="1">
      <c r="A124" s="42"/>
      <c r="B124" s="43"/>
      <c r="C124" s="44"/>
      <c r="D124" s="229" t="s">
        <v>151</v>
      </c>
      <c r="E124" s="44"/>
      <c r="F124" s="230" t="s">
        <v>307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151</v>
      </c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3" t="s">
        <v>78</v>
      </c>
      <c r="F125" s="244" t="s">
        <v>284</v>
      </c>
      <c r="G125" s="242"/>
      <c r="H125" s="245">
        <v>1.9770000000000001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40</v>
      </c>
      <c r="AX125" s="13" t="s">
        <v>80</v>
      </c>
      <c r="AY125" s="251" t="s">
        <v>141</v>
      </c>
    </row>
    <row r="126" s="13" customFormat="1">
      <c r="A126" s="13"/>
      <c r="B126" s="241"/>
      <c r="C126" s="242"/>
      <c r="D126" s="234" t="s">
        <v>283</v>
      </c>
      <c r="E126" s="243" t="s">
        <v>78</v>
      </c>
      <c r="F126" s="244" t="s">
        <v>290</v>
      </c>
      <c r="G126" s="242"/>
      <c r="H126" s="245">
        <v>9.8859999999999992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283</v>
      </c>
      <c r="AU126" s="251" t="s">
        <v>90</v>
      </c>
      <c r="AV126" s="13" t="s">
        <v>90</v>
      </c>
      <c r="AW126" s="13" t="s">
        <v>40</v>
      </c>
      <c r="AX126" s="13" t="s">
        <v>80</v>
      </c>
      <c r="AY126" s="251" t="s">
        <v>141</v>
      </c>
    </row>
    <row r="127" s="14" customFormat="1">
      <c r="A127" s="14"/>
      <c r="B127" s="252"/>
      <c r="C127" s="253"/>
      <c r="D127" s="234" t="s">
        <v>283</v>
      </c>
      <c r="E127" s="254" t="s">
        <v>78</v>
      </c>
      <c r="F127" s="255" t="s">
        <v>285</v>
      </c>
      <c r="G127" s="253"/>
      <c r="H127" s="256">
        <v>11.863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283</v>
      </c>
      <c r="AU127" s="262" t="s">
        <v>90</v>
      </c>
      <c r="AV127" s="14" t="s">
        <v>166</v>
      </c>
      <c r="AW127" s="14" t="s">
        <v>40</v>
      </c>
      <c r="AX127" s="14" t="s">
        <v>88</v>
      </c>
      <c r="AY127" s="262" t="s">
        <v>141</v>
      </c>
    </row>
    <row r="128" s="2" customFormat="1" ht="44.25" customHeight="1">
      <c r="A128" s="42"/>
      <c r="B128" s="43"/>
      <c r="C128" s="216" t="s">
        <v>186</v>
      </c>
      <c r="D128" s="216" t="s">
        <v>144</v>
      </c>
      <c r="E128" s="217" t="s">
        <v>308</v>
      </c>
      <c r="F128" s="218" t="s">
        <v>309</v>
      </c>
      <c r="G128" s="219" t="s">
        <v>310</v>
      </c>
      <c r="H128" s="220">
        <v>22.539999999999999</v>
      </c>
      <c r="I128" s="221"/>
      <c r="J128" s="222">
        <f>ROUND(I128*H128,2)</f>
        <v>0</v>
      </c>
      <c r="K128" s="218" t="s">
        <v>148</v>
      </c>
      <c r="L128" s="48"/>
      <c r="M128" s="223" t="s">
        <v>78</v>
      </c>
      <c r="N128" s="224" t="s">
        <v>50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166</v>
      </c>
      <c r="AT128" s="227" t="s">
        <v>144</v>
      </c>
      <c r="AU128" s="227" t="s">
        <v>90</v>
      </c>
      <c r="AY128" s="20" t="s">
        <v>141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88</v>
      </c>
      <c r="BK128" s="228">
        <f>ROUND(I128*H128,2)</f>
        <v>0</v>
      </c>
      <c r="BL128" s="20" t="s">
        <v>166</v>
      </c>
      <c r="BM128" s="227" t="s">
        <v>311</v>
      </c>
    </row>
    <row r="129" s="2" customFormat="1">
      <c r="A129" s="42"/>
      <c r="B129" s="43"/>
      <c r="C129" s="44"/>
      <c r="D129" s="229" t="s">
        <v>151</v>
      </c>
      <c r="E129" s="44"/>
      <c r="F129" s="230" t="s">
        <v>312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151</v>
      </c>
      <c r="AU129" s="20" t="s">
        <v>90</v>
      </c>
    </row>
    <row r="130" s="13" customFormat="1">
      <c r="A130" s="13"/>
      <c r="B130" s="241"/>
      <c r="C130" s="242"/>
      <c r="D130" s="234" t="s">
        <v>283</v>
      </c>
      <c r="E130" s="243" t="s">
        <v>78</v>
      </c>
      <c r="F130" s="244" t="s">
        <v>284</v>
      </c>
      <c r="G130" s="242"/>
      <c r="H130" s="245">
        <v>1.9770000000000001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283</v>
      </c>
      <c r="AU130" s="251" t="s">
        <v>90</v>
      </c>
      <c r="AV130" s="13" t="s">
        <v>90</v>
      </c>
      <c r="AW130" s="13" t="s">
        <v>40</v>
      </c>
      <c r="AX130" s="13" t="s">
        <v>80</v>
      </c>
      <c r="AY130" s="251" t="s">
        <v>141</v>
      </c>
    </row>
    <row r="131" s="13" customFormat="1">
      <c r="A131" s="13"/>
      <c r="B131" s="241"/>
      <c r="C131" s="242"/>
      <c r="D131" s="234" t="s">
        <v>283</v>
      </c>
      <c r="E131" s="243" t="s">
        <v>78</v>
      </c>
      <c r="F131" s="244" t="s">
        <v>290</v>
      </c>
      <c r="G131" s="242"/>
      <c r="H131" s="245">
        <v>9.8859999999999992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283</v>
      </c>
      <c r="AU131" s="251" t="s">
        <v>90</v>
      </c>
      <c r="AV131" s="13" t="s">
        <v>90</v>
      </c>
      <c r="AW131" s="13" t="s">
        <v>40</v>
      </c>
      <c r="AX131" s="13" t="s">
        <v>80</v>
      </c>
      <c r="AY131" s="251" t="s">
        <v>141</v>
      </c>
    </row>
    <row r="132" s="14" customFormat="1">
      <c r="A132" s="14"/>
      <c r="B132" s="252"/>
      <c r="C132" s="253"/>
      <c r="D132" s="234" t="s">
        <v>283</v>
      </c>
      <c r="E132" s="254" t="s">
        <v>78</v>
      </c>
      <c r="F132" s="255" t="s">
        <v>285</v>
      </c>
      <c r="G132" s="253"/>
      <c r="H132" s="256">
        <v>11.863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283</v>
      </c>
      <c r="AU132" s="262" t="s">
        <v>90</v>
      </c>
      <c r="AV132" s="14" t="s">
        <v>166</v>
      </c>
      <c r="AW132" s="14" t="s">
        <v>40</v>
      </c>
      <c r="AX132" s="14" t="s">
        <v>88</v>
      </c>
      <c r="AY132" s="262" t="s">
        <v>141</v>
      </c>
    </row>
    <row r="133" s="13" customFormat="1">
      <c r="A133" s="13"/>
      <c r="B133" s="241"/>
      <c r="C133" s="242"/>
      <c r="D133" s="234" t="s">
        <v>283</v>
      </c>
      <c r="E133" s="242"/>
      <c r="F133" s="244" t="s">
        <v>313</v>
      </c>
      <c r="G133" s="242"/>
      <c r="H133" s="245">
        <v>22.539999999999999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</v>
      </c>
      <c r="AX133" s="13" t="s">
        <v>88</v>
      </c>
      <c r="AY133" s="251" t="s">
        <v>141</v>
      </c>
    </row>
    <row r="134" s="2" customFormat="1" ht="37.8" customHeight="1">
      <c r="A134" s="42"/>
      <c r="B134" s="43"/>
      <c r="C134" s="216" t="s">
        <v>192</v>
      </c>
      <c r="D134" s="216" t="s">
        <v>144</v>
      </c>
      <c r="E134" s="217" t="s">
        <v>314</v>
      </c>
      <c r="F134" s="218" t="s">
        <v>315</v>
      </c>
      <c r="G134" s="219" t="s">
        <v>280</v>
      </c>
      <c r="H134" s="220">
        <v>11.863</v>
      </c>
      <c r="I134" s="221"/>
      <c r="J134" s="222">
        <f>ROUND(I134*H134,2)</f>
        <v>0</v>
      </c>
      <c r="K134" s="218" t="s">
        <v>148</v>
      </c>
      <c r="L134" s="48"/>
      <c r="M134" s="223" t="s">
        <v>78</v>
      </c>
      <c r="N134" s="224" t="s">
        <v>50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166</v>
      </c>
      <c r="AT134" s="227" t="s">
        <v>144</v>
      </c>
      <c r="AU134" s="227" t="s">
        <v>90</v>
      </c>
      <c r="AY134" s="20" t="s">
        <v>141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88</v>
      </c>
      <c r="BK134" s="228">
        <f>ROUND(I134*H134,2)</f>
        <v>0</v>
      </c>
      <c r="BL134" s="20" t="s">
        <v>166</v>
      </c>
      <c r="BM134" s="227" t="s">
        <v>316</v>
      </c>
    </row>
    <row r="135" s="2" customFormat="1">
      <c r="A135" s="42"/>
      <c r="B135" s="43"/>
      <c r="C135" s="44"/>
      <c r="D135" s="229" t="s">
        <v>151</v>
      </c>
      <c r="E135" s="44"/>
      <c r="F135" s="230" t="s">
        <v>317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151</v>
      </c>
      <c r="AU135" s="20" t="s">
        <v>90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284</v>
      </c>
      <c r="G136" s="242"/>
      <c r="H136" s="245">
        <v>1.9770000000000001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80</v>
      </c>
      <c r="AY136" s="251" t="s">
        <v>141</v>
      </c>
    </row>
    <row r="137" s="13" customFormat="1">
      <c r="A137" s="13"/>
      <c r="B137" s="241"/>
      <c r="C137" s="242"/>
      <c r="D137" s="234" t="s">
        <v>283</v>
      </c>
      <c r="E137" s="243" t="s">
        <v>78</v>
      </c>
      <c r="F137" s="244" t="s">
        <v>290</v>
      </c>
      <c r="G137" s="242"/>
      <c r="H137" s="245">
        <v>9.8859999999999992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283</v>
      </c>
      <c r="AU137" s="251" t="s">
        <v>90</v>
      </c>
      <c r="AV137" s="13" t="s">
        <v>90</v>
      </c>
      <c r="AW137" s="13" t="s">
        <v>40</v>
      </c>
      <c r="AX137" s="13" t="s">
        <v>80</v>
      </c>
      <c r="AY137" s="251" t="s">
        <v>141</v>
      </c>
    </row>
    <row r="138" s="14" customFormat="1">
      <c r="A138" s="14"/>
      <c r="B138" s="252"/>
      <c r="C138" s="253"/>
      <c r="D138" s="234" t="s">
        <v>283</v>
      </c>
      <c r="E138" s="254" t="s">
        <v>78</v>
      </c>
      <c r="F138" s="255" t="s">
        <v>285</v>
      </c>
      <c r="G138" s="253"/>
      <c r="H138" s="256">
        <v>11.863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283</v>
      </c>
      <c r="AU138" s="262" t="s">
        <v>90</v>
      </c>
      <c r="AV138" s="14" t="s">
        <v>166</v>
      </c>
      <c r="AW138" s="14" t="s">
        <v>40</v>
      </c>
      <c r="AX138" s="14" t="s">
        <v>88</v>
      </c>
      <c r="AY138" s="262" t="s">
        <v>141</v>
      </c>
    </row>
    <row r="139" s="12" customFormat="1" ht="22.8" customHeight="1">
      <c r="A139" s="12"/>
      <c r="B139" s="200"/>
      <c r="C139" s="201"/>
      <c r="D139" s="202" t="s">
        <v>79</v>
      </c>
      <c r="E139" s="214" t="s">
        <v>198</v>
      </c>
      <c r="F139" s="214" t="s">
        <v>318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SUM(P140:P262)</f>
        <v>0</v>
      </c>
      <c r="Q139" s="208"/>
      <c r="R139" s="209">
        <f>SUM(R140:R262)</f>
        <v>0.012508599999999998</v>
      </c>
      <c r="S139" s="208"/>
      <c r="T139" s="210">
        <f>SUM(T140:T262)</f>
        <v>129.87694999999999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88</v>
      </c>
      <c r="AT139" s="212" t="s">
        <v>79</v>
      </c>
      <c r="AU139" s="212" t="s">
        <v>88</v>
      </c>
      <c r="AY139" s="211" t="s">
        <v>141</v>
      </c>
      <c r="BK139" s="213">
        <f>SUM(BK140:BK262)</f>
        <v>0</v>
      </c>
    </row>
    <row r="140" s="2" customFormat="1" ht="37.8" customHeight="1">
      <c r="A140" s="42"/>
      <c r="B140" s="43"/>
      <c r="C140" s="216" t="s">
        <v>198</v>
      </c>
      <c r="D140" s="216" t="s">
        <v>144</v>
      </c>
      <c r="E140" s="217" t="s">
        <v>319</v>
      </c>
      <c r="F140" s="218" t="s">
        <v>320</v>
      </c>
      <c r="G140" s="219" t="s">
        <v>321</v>
      </c>
      <c r="H140" s="220">
        <v>96.219999999999999</v>
      </c>
      <c r="I140" s="221"/>
      <c r="J140" s="222">
        <f>ROUND(I140*H140,2)</f>
        <v>0</v>
      </c>
      <c r="K140" s="218" t="s">
        <v>148</v>
      </c>
      <c r="L140" s="48"/>
      <c r="M140" s="223" t="s">
        <v>78</v>
      </c>
      <c r="N140" s="224" t="s">
        <v>50</v>
      </c>
      <c r="O140" s="88"/>
      <c r="P140" s="225">
        <f>O140*H140</f>
        <v>0</v>
      </c>
      <c r="Q140" s="225">
        <v>0.00012999999999999999</v>
      </c>
      <c r="R140" s="225">
        <f>Q140*H140</f>
        <v>0.012508599999999998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166</v>
      </c>
      <c r="AT140" s="227" t="s">
        <v>144</v>
      </c>
      <c r="AU140" s="227" t="s">
        <v>90</v>
      </c>
      <c r="AY140" s="20" t="s">
        <v>141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88</v>
      </c>
      <c r="BK140" s="228">
        <f>ROUND(I140*H140,2)</f>
        <v>0</v>
      </c>
      <c r="BL140" s="20" t="s">
        <v>166</v>
      </c>
      <c r="BM140" s="227" t="s">
        <v>322</v>
      </c>
    </row>
    <row r="141" s="2" customFormat="1">
      <c r="A141" s="42"/>
      <c r="B141" s="43"/>
      <c r="C141" s="44"/>
      <c r="D141" s="229" t="s">
        <v>151</v>
      </c>
      <c r="E141" s="44"/>
      <c r="F141" s="230" t="s">
        <v>323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151</v>
      </c>
      <c r="AU141" s="20" t="s">
        <v>90</v>
      </c>
    </row>
    <row r="142" s="15" customFormat="1">
      <c r="A142" s="15"/>
      <c r="B142" s="263"/>
      <c r="C142" s="264"/>
      <c r="D142" s="234" t="s">
        <v>283</v>
      </c>
      <c r="E142" s="265" t="s">
        <v>78</v>
      </c>
      <c r="F142" s="266" t="s">
        <v>324</v>
      </c>
      <c r="G142" s="264"/>
      <c r="H142" s="265" t="s">
        <v>78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283</v>
      </c>
      <c r="AU142" s="272" t="s">
        <v>90</v>
      </c>
      <c r="AV142" s="15" t="s">
        <v>88</v>
      </c>
      <c r="AW142" s="15" t="s">
        <v>40</v>
      </c>
      <c r="AX142" s="15" t="s">
        <v>80</v>
      </c>
      <c r="AY142" s="272" t="s">
        <v>141</v>
      </c>
    </row>
    <row r="143" s="13" customFormat="1">
      <c r="A143" s="13"/>
      <c r="B143" s="241"/>
      <c r="C143" s="242"/>
      <c r="D143" s="234" t="s">
        <v>283</v>
      </c>
      <c r="E143" s="243" t="s">
        <v>78</v>
      </c>
      <c r="F143" s="244" t="s">
        <v>325</v>
      </c>
      <c r="G143" s="242"/>
      <c r="H143" s="245">
        <v>16.100000000000001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283</v>
      </c>
      <c r="AU143" s="251" t="s">
        <v>90</v>
      </c>
      <c r="AV143" s="13" t="s">
        <v>90</v>
      </c>
      <c r="AW143" s="13" t="s">
        <v>40</v>
      </c>
      <c r="AX143" s="13" t="s">
        <v>80</v>
      </c>
      <c r="AY143" s="251" t="s">
        <v>141</v>
      </c>
    </row>
    <row r="144" s="13" customFormat="1">
      <c r="A144" s="13"/>
      <c r="B144" s="241"/>
      <c r="C144" s="242"/>
      <c r="D144" s="234" t="s">
        <v>283</v>
      </c>
      <c r="E144" s="243" t="s">
        <v>78</v>
      </c>
      <c r="F144" s="244" t="s">
        <v>326</v>
      </c>
      <c r="G144" s="242"/>
      <c r="H144" s="245">
        <v>80.120000000000005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283</v>
      </c>
      <c r="AU144" s="251" t="s">
        <v>90</v>
      </c>
      <c r="AV144" s="13" t="s">
        <v>90</v>
      </c>
      <c r="AW144" s="13" t="s">
        <v>40</v>
      </c>
      <c r="AX144" s="13" t="s">
        <v>80</v>
      </c>
      <c r="AY144" s="251" t="s">
        <v>141</v>
      </c>
    </row>
    <row r="145" s="14" customFormat="1">
      <c r="A145" s="14"/>
      <c r="B145" s="252"/>
      <c r="C145" s="253"/>
      <c r="D145" s="234" t="s">
        <v>283</v>
      </c>
      <c r="E145" s="254" t="s">
        <v>78</v>
      </c>
      <c r="F145" s="255" t="s">
        <v>285</v>
      </c>
      <c r="G145" s="253"/>
      <c r="H145" s="256">
        <v>96.219999999999999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283</v>
      </c>
      <c r="AU145" s="262" t="s">
        <v>90</v>
      </c>
      <c r="AV145" s="14" t="s">
        <v>166</v>
      </c>
      <c r="AW145" s="14" t="s">
        <v>40</v>
      </c>
      <c r="AX145" s="14" t="s">
        <v>88</v>
      </c>
      <c r="AY145" s="262" t="s">
        <v>141</v>
      </c>
    </row>
    <row r="146" s="2" customFormat="1" ht="24.15" customHeight="1">
      <c r="A146" s="42"/>
      <c r="B146" s="43"/>
      <c r="C146" s="216" t="s">
        <v>204</v>
      </c>
      <c r="D146" s="216" t="s">
        <v>144</v>
      </c>
      <c r="E146" s="217" t="s">
        <v>327</v>
      </c>
      <c r="F146" s="218" t="s">
        <v>328</v>
      </c>
      <c r="G146" s="219" t="s">
        <v>321</v>
      </c>
      <c r="H146" s="220">
        <v>73.260000000000005</v>
      </c>
      <c r="I146" s="221"/>
      <c r="J146" s="222">
        <f>ROUND(I146*H146,2)</f>
        <v>0</v>
      </c>
      <c r="K146" s="218" t="s">
        <v>148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0.26100000000000001</v>
      </c>
      <c r="T146" s="226">
        <f>S146*H146</f>
        <v>19.12086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166</v>
      </c>
      <c r="AT146" s="227" t="s">
        <v>144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166</v>
      </c>
      <c r="BM146" s="227" t="s">
        <v>329</v>
      </c>
    </row>
    <row r="147" s="2" customFormat="1">
      <c r="A147" s="42"/>
      <c r="B147" s="43"/>
      <c r="C147" s="44"/>
      <c r="D147" s="229" t="s">
        <v>151</v>
      </c>
      <c r="E147" s="44"/>
      <c r="F147" s="230" t="s">
        <v>330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151</v>
      </c>
      <c r="AU147" s="20" t="s">
        <v>90</v>
      </c>
    </row>
    <row r="148" s="15" customFormat="1">
      <c r="A148" s="15"/>
      <c r="B148" s="263"/>
      <c r="C148" s="264"/>
      <c r="D148" s="234" t="s">
        <v>283</v>
      </c>
      <c r="E148" s="265" t="s">
        <v>78</v>
      </c>
      <c r="F148" s="266" t="s">
        <v>331</v>
      </c>
      <c r="G148" s="264"/>
      <c r="H148" s="265" t="s">
        <v>78</v>
      </c>
      <c r="I148" s="267"/>
      <c r="J148" s="264"/>
      <c r="K148" s="264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283</v>
      </c>
      <c r="AU148" s="272" t="s">
        <v>90</v>
      </c>
      <c r="AV148" s="15" t="s">
        <v>88</v>
      </c>
      <c r="AW148" s="15" t="s">
        <v>40</v>
      </c>
      <c r="AX148" s="15" t="s">
        <v>80</v>
      </c>
      <c r="AY148" s="272" t="s">
        <v>141</v>
      </c>
    </row>
    <row r="149" s="13" customFormat="1">
      <c r="A149" s="13"/>
      <c r="B149" s="241"/>
      <c r="C149" s="242"/>
      <c r="D149" s="234" t="s">
        <v>283</v>
      </c>
      <c r="E149" s="243" t="s">
        <v>78</v>
      </c>
      <c r="F149" s="244" t="s">
        <v>332</v>
      </c>
      <c r="G149" s="242"/>
      <c r="H149" s="245">
        <v>24.420000000000002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283</v>
      </c>
      <c r="AU149" s="251" t="s">
        <v>90</v>
      </c>
      <c r="AV149" s="13" t="s">
        <v>90</v>
      </c>
      <c r="AW149" s="13" t="s">
        <v>40</v>
      </c>
      <c r="AX149" s="13" t="s">
        <v>80</v>
      </c>
      <c r="AY149" s="251" t="s">
        <v>141</v>
      </c>
    </row>
    <row r="150" s="13" customFormat="1">
      <c r="A150" s="13"/>
      <c r="B150" s="241"/>
      <c r="C150" s="242"/>
      <c r="D150" s="234" t="s">
        <v>283</v>
      </c>
      <c r="E150" s="243" t="s">
        <v>78</v>
      </c>
      <c r="F150" s="244" t="s">
        <v>333</v>
      </c>
      <c r="G150" s="242"/>
      <c r="H150" s="245">
        <v>24.420000000000002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283</v>
      </c>
      <c r="AU150" s="251" t="s">
        <v>90</v>
      </c>
      <c r="AV150" s="13" t="s">
        <v>90</v>
      </c>
      <c r="AW150" s="13" t="s">
        <v>40</v>
      </c>
      <c r="AX150" s="13" t="s">
        <v>80</v>
      </c>
      <c r="AY150" s="251" t="s">
        <v>141</v>
      </c>
    </row>
    <row r="151" s="13" customFormat="1">
      <c r="A151" s="13"/>
      <c r="B151" s="241"/>
      <c r="C151" s="242"/>
      <c r="D151" s="234" t="s">
        <v>283</v>
      </c>
      <c r="E151" s="243" t="s">
        <v>78</v>
      </c>
      <c r="F151" s="244" t="s">
        <v>334</v>
      </c>
      <c r="G151" s="242"/>
      <c r="H151" s="245">
        <v>24.420000000000002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283</v>
      </c>
      <c r="AU151" s="251" t="s">
        <v>90</v>
      </c>
      <c r="AV151" s="13" t="s">
        <v>90</v>
      </c>
      <c r="AW151" s="13" t="s">
        <v>40</v>
      </c>
      <c r="AX151" s="13" t="s">
        <v>80</v>
      </c>
      <c r="AY151" s="251" t="s">
        <v>141</v>
      </c>
    </row>
    <row r="152" s="14" customFormat="1">
      <c r="A152" s="14"/>
      <c r="B152" s="252"/>
      <c r="C152" s="253"/>
      <c r="D152" s="234" t="s">
        <v>283</v>
      </c>
      <c r="E152" s="254" t="s">
        <v>78</v>
      </c>
      <c r="F152" s="255" t="s">
        <v>285</v>
      </c>
      <c r="G152" s="253"/>
      <c r="H152" s="256">
        <v>73.260000000000005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283</v>
      </c>
      <c r="AU152" s="262" t="s">
        <v>90</v>
      </c>
      <c r="AV152" s="14" t="s">
        <v>166</v>
      </c>
      <c r="AW152" s="14" t="s">
        <v>40</v>
      </c>
      <c r="AX152" s="14" t="s">
        <v>88</v>
      </c>
      <c r="AY152" s="262" t="s">
        <v>141</v>
      </c>
    </row>
    <row r="153" s="2" customFormat="1" ht="24.15" customHeight="1">
      <c r="A153" s="42"/>
      <c r="B153" s="43"/>
      <c r="C153" s="216" t="s">
        <v>209</v>
      </c>
      <c r="D153" s="216" t="s">
        <v>144</v>
      </c>
      <c r="E153" s="217" t="s">
        <v>335</v>
      </c>
      <c r="F153" s="218" t="s">
        <v>336</v>
      </c>
      <c r="G153" s="219" t="s">
        <v>280</v>
      </c>
      <c r="H153" s="220">
        <v>9.8859999999999992</v>
      </c>
      <c r="I153" s="221"/>
      <c r="J153" s="222">
        <f>ROUND(I153*H153,2)</f>
        <v>0</v>
      </c>
      <c r="K153" s="218" t="s">
        <v>148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2.2000000000000002</v>
      </c>
      <c r="T153" s="226">
        <f>S153*H153</f>
        <v>21.749199999999998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166</v>
      </c>
      <c r="AT153" s="227" t="s">
        <v>144</v>
      </c>
      <c r="AU153" s="227" t="s">
        <v>90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166</v>
      </c>
      <c r="BM153" s="227" t="s">
        <v>337</v>
      </c>
    </row>
    <row r="154" s="2" customFormat="1">
      <c r="A154" s="42"/>
      <c r="B154" s="43"/>
      <c r="C154" s="44"/>
      <c r="D154" s="229" t="s">
        <v>151</v>
      </c>
      <c r="E154" s="44"/>
      <c r="F154" s="230" t="s">
        <v>338</v>
      </c>
      <c r="G154" s="44"/>
      <c r="H154" s="44"/>
      <c r="I154" s="231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151</v>
      </c>
      <c r="AU154" s="20" t="s">
        <v>90</v>
      </c>
    </row>
    <row r="155" s="13" customFormat="1">
      <c r="A155" s="13"/>
      <c r="B155" s="241"/>
      <c r="C155" s="242"/>
      <c r="D155" s="234" t="s">
        <v>283</v>
      </c>
      <c r="E155" s="243" t="s">
        <v>78</v>
      </c>
      <c r="F155" s="244" t="s">
        <v>290</v>
      </c>
      <c r="G155" s="242"/>
      <c r="H155" s="245">
        <v>9.8859999999999992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283</v>
      </c>
      <c r="AU155" s="251" t="s">
        <v>90</v>
      </c>
      <c r="AV155" s="13" t="s">
        <v>90</v>
      </c>
      <c r="AW155" s="13" t="s">
        <v>40</v>
      </c>
      <c r="AX155" s="13" t="s">
        <v>80</v>
      </c>
      <c r="AY155" s="251" t="s">
        <v>141</v>
      </c>
    </row>
    <row r="156" s="14" customFormat="1">
      <c r="A156" s="14"/>
      <c r="B156" s="252"/>
      <c r="C156" s="253"/>
      <c r="D156" s="234" t="s">
        <v>283</v>
      </c>
      <c r="E156" s="254" t="s">
        <v>78</v>
      </c>
      <c r="F156" s="255" t="s">
        <v>285</v>
      </c>
      <c r="G156" s="253"/>
      <c r="H156" s="256">
        <v>9.8859999999999992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283</v>
      </c>
      <c r="AU156" s="262" t="s">
        <v>90</v>
      </c>
      <c r="AV156" s="14" t="s">
        <v>166</v>
      </c>
      <c r="AW156" s="14" t="s">
        <v>40</v>
      </c>
      <c r="AX156" s="14" t="s">
        <v>88</v>
      </c>
      <c r="AY156" s="262" t="s">
        <v>141</v>
      </c>
    </row>
    <row r="157" s="2" customFormat="1" ht="37.8" customHeight="1">
      <c r="A157" s="42"/>
      <c r="B157" s="43"/>
      <c r="C157" s="216" t="s">
        <v>8</v>
      </c>
      <c r="D157" s="216" t="s">
        <v>144</v>
      </c>
      <c r="E157" s="217" t="s">
        <v>339</v>
      </c>
      <c r="F157" s="218" t="s">
        <v>340</v>
      </c>
      <c r="G157" s="219" t="s">
        <v>280</v>
      </c>
      <c r="H157" s="220">
        <v>9.8859999999999992</v>
      </c>
      <c r="I157" s="221"/>
      <c r="J157" s="222">
        <f>ROUND(I157*H157,2)</f>
        <v>0</v>
      </c>
      <c r="K157" s="218" t="s">
        <v>148</v>
      </c>
      <c r="L157" s="48"/>
      <c r="M157" s="223" t="s">
        <v>78</v>
      </c>
      <c r="N157" s="224" t="s">
        <v>50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0.029000000000000001</v>
      </c>
      <c r="T157" s="226">
        <f>S157*H157</f>
        <v>0.286694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166</v>
      </c>
      <c r="AT157" s="227" t="s">
        <v>144</v>
      </c>
      <c r="AU157" s="227" t="s">
        <v>90</v>
      </c>
      <c r="AY157" s="20" t="s">
        <v>141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88</v>
      </c>
      <c r="BK157" s="228">
        <f>ROUND(I157*H157,2)</f>
        <v>0</v>
      </c>
      <c r="BL157" s="20" t="s">
        <v>166</v>
      </c>
      <c r="BM157" s="227" t="s">
        <v>341</v>
      </c>
    </row>
    <row r="158" s="2" customFormat="1">
      <c r="A158" s="42"/>
      <c r="B158" s="43"/>
      <c r="C158" s="44"/>
      <c r="D158" s="229" t="s">
        <v>151</v>
      </c>
      <c r="E158" s="44"/>
      <c r="F158" s="230" t="s">
        <v>342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151</v>
      </c>
      <c r="AU158" s="20" t="s">
        <v>90</v>
      </c>
    </row>
    <row r="159" s="2" customFormat="1" ht="33" customHeight="1">
      <c r="A159" s="42"/>
      <c r="B159" s="43"/>
      <c r="C159" s="216" t="s">
        <v>224</v>
      </c>
      <c r="D159" s="216" t="s">
        <v>144</v>
      </c>
      <c r="E159" s="217" t="s">
        <v>343</v>
      </c>
      <c r="F159" s="218" t="s">
        <v>344</v>
      </c>
      <c r="G159" s="219" t="s">
        <v>280</v>
      </c>
      <c r="H159" s="220">
        <v>53.167000000000002</v>
      </c>
      <c r="I159" s="221"/>
      <c r="J159" s="222">
        <f>ROUND(I159*H159,2)</f>
        <v>0</v>
      </c>
      <c r="K159" s="218" t="s">
        <v>148</v>
      </c>
      <c r="L159" s="48"/>
      <c r="M159" s="223" t="s">
        <v>78</v>
      </c>
      <c r="N159" s="224" t="s">
        <v>50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1.3999999999999999</v>
      </c>
      <c r="T159" s="226">
        <f>S159*H159</f>
        <v>74.433799999999991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166</v>
      </c>
      <c r="AT159" s="227" t="s">
        <v>144</v>
      </c>
      <c r="AU159" s="227" t="s">
        <v>90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166</v>
      </c>
      <c r="BM159" s="227" t="s">
        <v>345</v>
      </c>
    </row>
    <row r="160" s="2" customFormat="1">
      <c r="A160" s="42"/>
      <c r="B160" s="43"/>
      <c r="C160" s="44"/>
      <c r="D160" s="229" t="s">
        <v>151</v>
      </c>
      <c r="E160" s="44"/>
      <c r="F160" s="230" t="s">
        <v>346</v>
      </c>
      <c r="G160" s="44"/>
      <c r="H160" s="44"/>
      <c r="I160" s="231"/>
      <c r="J160" s="44"/>
      <c r="K160" s="44"/>
      <c r="L160" s="48"/>
      <c r="M160" s="232"/>
      <c r="N160" s="233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151</v>
      </c>
      <c r="AU160" s="20" t="s">
        <v>90</v>
      </c>
    </row>
    <row r="161" s="15" customFormat="1">
      <c r="A161" s="15"/>
      <c r="B161" s="263"/>
      <c r="C161" s="264"/>
      <c r="D161" s="234" t="s">
        <v>283</v>
      </c>
      <c r="E161" s="265" t="s">
        <v>78</v>
      </c>
      <c r="F161" s="266" t="s">
        <v>347</v>
      </c>
      <c r="G161" s="264"/>
      <c r="H161" s="265" t="s">
        <v>78</v>
      </c>
      <c r="I161" s="267"/>
      <c r="J161" s="264"/>
      <c r="K161" s="264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283</v>
      </c>
      <c r="AU161" s="272" t="s">
        <v>90</v>
      </c>
      <c r="AV161" s="15" t="s">
        <v>88</v>
      </c>
      <c r="AW161" s="15" t="s">
        <v>40</v>
      </c>
      <c r="AX161" s="15" t="s">
        <v>80</v>
      </c>
      <c r="AY161" s="272" t="s">
        <v>141</v>
      </c>
    </row>
    <row r="162" s="15" customFormat="1">
      <c r="A162" s="15"/>
      <c r="B162" s="263"/>
      <c r="C162" s="264"/>
      <c r="D162" s="234" t="s">
        <v>283</v>
      </c>
      <c r="E162" s="265" t="s">
        <v>78</v>
      </c>
      <c r="F162" s="266" t="s">
        <v>348</v>
      </c>
      <c r="G162" s="264"/>
      <c r="H162" s="265" t="s">
        <v>78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283</v>
      </c>
      <c r="AU162" s="272" t="s">
        <v>90</v>
      </c>
      <c r="AV162" s="15" t="s">
        <v>88</v>
      </c>
      <c r="AW162" s="15" t="s">
        <v>40</v>
      </c>
      <c r="AX162" s="15" t="s">
        <v>80</v>
      </c>
      <c r="AY162" s="272" t="s">
        <v>141</v>
      </c>
    </row>
    <row r="163" s="13" customFormat="1">
      <c r="A163" s="13"/>
      <c r="B163" s="241"/>
      <c r="C163" s="242"/>
      <c r="D163" s="234" t="s">
        <v>283</v>
      </c>
      <c r="E163" s="243" t="s">
        <v>78</v>
      </c>
      <c r="F163" s="244" t="s">
        <v>349</v>
      </c>
      <c r="G163" s="242"/>
      <c r="H163" s="245">
        <v>7.2939999999999996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283</v>
      </c>
      <c r="AU163" s="251" t="s">
        <v>90</v>
      </c>
      <c r="AV163" s="13" t="s">
        <v>90</v>
      </c>
      <c r="AW163" s="13" t="s">
        <v>40</v>
      </c>
      <c r="AX163" s="13" t="s">
        <v>80</v>
      </c>
      <c r="AY163" s="251" t="s">
        <v>141</v>
      </c>
    </row>
    <row r="164" s="13" customFormat="1">
      <c r="A164" s="13"/>
      <c r="B164" s="241"/>
      <c r="C164" s="242"/>
      <c r="D164" s="234" t="s">
        <v>283</v>
      </c>
      <c r="E164" s="243" t="s">
        <v>78</v>
      </c>
      <c r="F164" s="244" t="s">
        <v>350</v>
      </c>
      <c r="G164" s="242"/>
      <c r="H164" s="245">
        <v>7.2939999999999996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283</v>
      </c>
      <c r="AU164" s="251" t="s">
        <v>90</v>
      </c>
      <c r="AV164" s="13" t="s">
        <v>90</v>
      </c>
      <c r="AW164" s="13" t="s">
        <v>40</v>
      </c>
      <c r="AX164" s="13" t="s">
        <v>80</v>
      </c>
      <c r="AY164" s="251" t="s">
        <v>141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351</v>
      </c>
      <c r="G165" s="242"/>
      <c r="H165" s="245">
        <v>5.3540000000000001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80</v>
      </c>
      <c r="AY165" s="251" t="s">
        <v>141</v>
      </c>
    </row>
    <row r="166" s="13" customFormat="1">
      <c r="A166" s="13"/>
      <c r="B166" s="241"/>
      <c r="C166" s="242"/>
      <c r="D166" s="234" t="s">
        <v>283</v>
      </c>
      <c r="E166" s="243" t="s">
        <v>78</v>
      </c>
      <c r="F166" s="244" t="s">
        <v>352</v>
      </c>
      <c r="G166" s="242"/>
      <c r="H166" s="245">
        <v>2.0590000000000002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283</v>
      </c>
      <c r="AU166" s="251" t="s">
        <v>90</v>
      </c>
      <c r="AV166" s="13" t="s">
        <v>90</v>
      </c>
      <c r="AW166" s="13" t="s">
        <v>40</v>
      </c>
      <c r="AX166" s="13" t="s">
        <v>80</v>
      </c>
      <c r="AY166" s="251" t="s">
        <v>141</v>
      </c>
    </row>
    <row r="167" s="13" customFormat="1">
      <c r="A167" s="13"/>
      <c r="B167" s="241"/>
      <c r="C167" s="242"/>
      <c r="D167" s="234" t="s">
        <v>283</v>
      </c>
      <c r="E167" s="243" t="s">
        <v>78</v>
      </c>
      <c r="F167" s="244" t="s">
        <v>353</v>
      </c>
      <c r="G167" s="242"/>
      <c r="H167" s="245">
        <v>5.7140000000000004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283</v>
      </c>
      <c r="AU167" s="251" t="s">
        <v>90</v>
      </c>
      <c r="AV167" s="13" t="s">
        <v>90</v>
      </c>
      <c r="AW167" s="13" t="s">
        <v>40</v>
      </c>
      <c r="AX167" s="13" t="s">
        <v>80</v>
      </c>
      <c r="AY167" s="251" t="s">
        <v>141</v>
      </c>
    </row>
    <row r="168" s="13" customFormat="1">
      <c r="A168" s="13"/>
      <c r="B168" s="241"/>
      <c r="C168" s="242"/>
      <c r="D168" s="234" t="s">
        <v>283</v>
      </c>
      <c r="E168" s="243" t="s">
        <v>78</v>
      </c>
      <c r="F168" s="244" t="s">
        <v>354</v>
      </c>
      <c r="G168" s="242"/>
      <c r="H168" s="245">
        <v>4.0629999999999997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283</v>
      </c>
      <c r="AU168" s="251" t="s">
        <v>90</v>
      </c>
      <c r="AV168" s="13" t="s">
        <v>90</v>
      </c>
      <c r="AW168" s="13" t="s">
        <v>40</v>
      </c>
      <c r="AX168" s="13" t="s">
        <v>80</v>
      </c>
      <c r="AY168" s="251" t="s">
        <v>141</v>
      </c>
    </row>
    <row r="169" s="13" customFormat="1">
      <c r="A169" s="13"/>
      <c r="B169" s="241"/>
      <c r="C169" s="242"/>
      <c r="D169" s="234" t="s">
        <v>283</v>
      </c>
      <c r="E169" s="243" t="s">
        <v>78</v>
      </c>
      <c r="F169" s="244" t="s">
        <v>355</v>
      </c>
      <c r="G169" s="242"/>
      <c r="H169" s="245">
        <v>5.3019999999999996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283</v>
      </c>
      <c r="AU169" s="251" t="s">
        <v>90</v>
      </c>
      <c r="AV169" s="13" t="s">
        <v>90</v>
      </c>
      <c r="AW169" s="13" t="s">
        <v>40</v>
      </c>
      <c r="AX169" s="13" t="s">
        <v>80</v>
      </c>
      <c r="AY169" s="251" t="s">
        <v>141</v>
      </c>
    </row>
    <row r="170" s="13" customFormat="1">
      <c r="A170" s="13"/>
      <c r="B170" s="241"/>
      <c r="C170" s="242"/>
      <c r="D170" s="234" t="s">
        <v>283</v>
      </c>
      <c r="E170" s="243" t="s">
        <v>78</v>
      </c>
      <c r="F170" s="244" t="s">
        <v>356</v>
      </c>
      <c r="G170" s="242"/>
      <c r="H170" s="245">
        <v>7.5720000000000001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283</v>
      </c>
      <c r="AU170" s="251" t="s">
        <v>90</v>
      </c>
      <c r="AV170" s="13" t="s">
        <v>90</v>
      </c>
      <c r="AW170" s="13" t="s">
        <v>40</v>
      </c>
      <c r="AX170" s="13" t="s">
        <v>80</v>
      </c>
      <c r="AY170" s="251" t="s">
        <v>141</v>
      </c>
    </row>
    <row r="171" s="13" customFormat="1">
      <c r="A171" s="13"/>
      <c r="B171" s="241"/>
      <c r="C171" s="242"/>
      <c r="D171" s="234" t="s">
        <v>283</v>
      </c>
      <c r="E171" s="243" t="s">
        <v>78</v>
      </c>
      <c r="F171" s="244" t="s">
        <v>357</v>
      </c>
      <c r="G171" s="242"/>
      <c r="H171" s="245">
        <v>8.0649999999999995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283</v>
      </c>
      <c r="AU171" s="251" t="s">
        <v>90</v>
      </c>
      <c r="AV171" s="13" t="s">
        <v>90</v>
      </c>
      <c r="AW171" s="13" t="s">
        <v>40</v>
      </c>
      <c r="AX171" s="13" t="s">
        <v>80</v>
      </c>
      <c r="AY171" s="251" t="s">
        <v>141</v>
      </c>
    </row>
    <row r="172" s="16" customFormat="1">
      <c r="A172" s="16"/>
      <c r="B172" s="273"/>
      <c r="C172" s="274"/>
      <c r="D172" s="234" t="s">
        <v>283</v>
      </c>
      <c r="E172" s="275" t="s">
        <v>78</v>
      </c>
      <c r="F172" s="276" t="s">
        <v>358</v>
      </c>
      <c r="G172" s="274"/>
      <c r="H172" s="277">
        <v>52.716999999999999</v>
      </c>
      <c r="I172" s="278"/>
      <c r="J172" s="274"/>
      <c r="K172" s="274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283</v>
      </c>
      <c r="AU172" s="283" t="s">
        <v>90</v>
      </c>
      <c r="AV172" s="16" t="s">
        <v>160</v>
      </c>
      <c r="AW172" s="16" t="s">
        <v>40</v>
      </c>
      <c r="AX172" s="16" t="s">
        <v>80</v>
      </c>
      <c r="AY172" s="283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359</v>
      </c>
      <c r="G173" s="242"/>
      <c r="H173" s="245">
        <v>0.14999999999999999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3" customFormat="1">
      <c r="A174" s="13"/>
      <c r="B174" s="241"/>
      <c r="C174" s="242"/>
      <c r="D174" s="234" t="s">
        <v>283</v>
      </c>
      <c r="E174" s="243" t="s">
        <v>78</v>
      </c>
      <c r="F174" s="244" t="s">
        <v>360</v>
      </c>
      <c r="G174" s="242"/>
      <c r="H174" s="245">
        <v>0.14999999999999999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283</v>
      </c>
      <c r="AU174" s="251" t="s">
        <v>90</v>
      </c>
      <c r="AV174" s="13" t="s">
        <v>90</v>
      </c>
      <c r="AW174" s="13" t="s">
        <v>40</v>
      </c>
      <c r="AX174" s="13" t="s">
        <v>80</v>
      </c>
      <c r="AY174" s="251" t="s">
        <v>141</v>
      </c>
    </row>
    <row r="175" s="13" customFormat="1">
      <c r="A175" s="13"/>
      <c r="B175" s="241"/>
      <c r="C175" s="242"/>
      <c r="D175" s="234" t="s">
        <v>283</v>
      </c>
      <c r="E175" s="243" t="s">
        <v>78</v>
      </c>
      <c r="F175" s="244" t="s">
        <v>361</v>
      </c>
      <c r="G175" s="242"/>
      <c r="H175" s="245">
        <v>0.14999999999999999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283</v>
      </c>
      <c r="AU175" s="251" t="s">
        <v>90</v>
      </c>
      <c r="AV175" s="13" t="s">
        <v>90</v>
      </c>
      <c r="AW175" s="13" t="s">
        <v>40</v>
      </c>
      <c r="AX175" s="13" t="s">
        <v>80</v>
      </c>
      <c r="AY175" s="251" t="s">
        <v>141</v>
      </c>
    </row>
    <row r="176" s="16" customFormat="1">
      <c r="A176" s="16"/>
      <c r="B176" s="273"/>
      <c r="C176" s="274"/>
      <c r="D176" s="234" t="s">
        <v>283</v>
      </c>
      <c r="E176" s="275" t="s">
        <v>78</v>
      </c>
      <c r="F176" s="276" t="s">
        <v>358</v>
      </c>
      <c r="G176" s="274"/>
      <c r="H176" s="277">
        <v>0.45000000000000001</v>
      </c>
      <c r="I176" s="278"/>
      <c r="J176" s="274"/>
      <c r="K176" s="274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283</v>
      </c>
      <c r="AU176" s="283" t="s">
        <v>90</v>
      </c>
      <c r="AV176" s="16" t="s">
        <v>160</v>
      </c>
      <c r="AW176" s="16" t="s">
        <v>40</v>
      </c>
      <c r="AX176" s="16" t="s">
        <v>80</v>
      </c>
      <c r="AY176" s="283" t="s">
        <v>141</v>
      </c>
    </row>
    <row r="177" s="14" customFormat="1">
      <c r="A177" s="14"/>
      <c r="B177" s="252"/>
      <c r="C177" s="253"/>
      <c r="D177" s="234" t="s">
        <v>283</v>
      </c>
      <c r="E177" s="254" t="s">
        <v>78</v>
      </c>
      <c r="F177" s="255" t="s">
        <v>285</v>
      </c>
      <c r="G177" s="253"/>
      <c r="H177" s="256">
        <v>53.167000000000002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283</v>
      </c>
      <c r="AU177" s="262" t="s">
        <v>90</v>
      </c>
      <c r="AV177" s="14" t="s">
        <v>166</v>
      </c>
      <c r="AW177" s="14" t="s">
        <v>40</v>
      </c>
      <c r="AX177" s="14" t="s">
        <v>88</v>
      </c>
      <c r="AY177" s="262" t="s">
        <v>141</v>
      </c>
    </row>
    <row r="178" s="2" customFormat="1" ht="37.8" customHeight="1">
      <c r="A178" s="42"/>
      <c r="B178" s="43"/>
      <c r="C178" s="216" t="s">
        <v>230</v>
      </c>
      <c r="D178" s="216" t="s">
        <v>144</v>
      </c>
      <c r="E178" s="217" t="s">
        <v>362</v>
      </c>
      <c r="F178" s="218" t="s">
        <v>363</v>
      </c>
      <c r="G178" s="219" t="s">
        <v>321</v>
      </c>
      <c r="H178" s="220">
        <v>2.2000000000000002</v>
      </c>
      <c r="I178" s="221"/>
      <c r="J178" s="222">
        <f>ROUND(I178*H178,2)</f>
        <v>0</v>
      </c>
      <c r="K178" s="218" t="s">
        <v>148</v>
      </c>
      <c r="L178" s="48"/>
      <c r="M178" s="223" t="s">
        <v>78</v>
      </c>
      <c r="N178" s="224" t="s">
        <v>50</v>
      </c>
      <c r="O178" s="88"/>
      <c r="P178" s="225">
        <f>O178*H178</f>
        <v>0</v>
      </c>
      <c r="Q178" s="225">
        <v>0</v>
      </c>
      <c r="R178" s="225">
        <f>Q178*H178</f>
        <v>0</v>
      </c>
      <c r="S178" s="225">
        <v>0.063</v>
      </c>
      <c r="T178" s="226">
        <f>S178*H178</f>
        <v>0.1386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7" t="s">
        <v>166</v>
      </c>
      <c r="AT178" s="227" t="s">
        <v>144</v>
      </c>
      <c r="AU178" s="227" t="s">
        <v>90</v>
      </c>
      <c r="AY178" s="20" t="s">
        <v>141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88</v>
      </c>
      <c r="BK178" s="228">
        <f>ROUND(I178*H178,2)</f>
        <v>0</v>
      </c>
      <c r="BL178" s="20" t="s">
        <v>166</v>
      </c>
      <c r="BM178" s="227" t="s">
        <v>364</v>
      </c>
    </row>
    <row r="179" s="2" customFormat="1">
      <c r="A179" s="42"/>
      <c r="B179" s="43"/>
      <c r="C179" s="44"/>
      <c r="D179" s="229" t="s">
        <v>151</v>
      </c>
      <c r="E179" s="44"/>
      <c r="F179" s="230" t="s">
        <v>365</v>
      </c>
      <c r="G179" s="44"/>
      <c r="H179" s="44"/>
      <c r="I179" s="231"/>
      <c r="J179" s="44"/>
      <c r="K179" s="44"/>
      <c r="L179" s="48"/>
      <c r="M179" s="232"/>
      <c r="N179" s="233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151</v>
      </c>
      <c r="AU179" s="20" t="s">
        <v>90</v>
      </c>
    </row>
    <row r="180" s="13" customFormat="1">
      <c r="A180" s="13"/>
      <c r="B180" s="241"/>
      <c r="C180" s="242"/>
      <c r="D180" s="234" t="s">
        <v>283</v>
      </c>
      <c r="E180" s="243" t="s">
        <v>78</v>
      </c>
      <c r="F180" s="244" t="s">
        <v>366</v>
      </c>
      <c r="G180" s="242"/>
      <c r="H180" s="245">
        <v>2.2000000000000002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283</v>
      </c>
      <c r="AU180" s="251" t="s">
        <v>90</v>
      </c>
      <c r="AV180" s="13" t="s">
        <v>90</v>
      </c>
      <c r="AW180" s="13" t="s">
        <v>40</v>
      </c>
      <c r="AX180" s="13" t="s">
        <v>80</v>
      </c>
      <c r="AY180" s="251" t="s">
        <v>141</v>
      </c>
    </row>
    <row r="181" s="14" customFormat="1">
      <c r="A181" s="14"/>
      <c r="B181" s="252"/>
      <c r="C181" s="253"/>
      <c r="D181" s="234" t="s">
        <v>283</v>
      </c>
      <c r="E181" s="254" t="s">
        <v>78</v>
      </c>
      <c r="F181" s="255" t="s">
        <v>285</v>
      </c>
      <c r="G181" s="253"/>
      <c r="H181" s="256">
        <v>2.2000000000000002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283</v>
      </c>
      <c r="AU181" s="262" t="s">
        <v>90</v>
      </c>
      <c r="AV181" s="14" t="s">
        <v>166</v>
      </c>
      <c r="AW181" s="14" t="s">
        <v>40</v>
      </c>
      <c r="AX181" s="14" t="s">
        <v>88</v>
      </c>
      <c r="AY181" s="262" t="s">
        <v>141</v>
      </c>
    </row>
    <row r="182" s="2" customFormat="1" ht="37.8" customHeight="1">
      <c r="A182" s="42"/>
      <c r="B182" s="43"/>
      <c r="C182" s="216" t="s">
        <v>236</v>
      </c>
      <c r="D182" s="216" t="s">
        <v>144</v>
      </c>
      <c r="E182" s="217" t="s">
        <v>367</v>
      </c>
      <c r="F182" s="218" t="s">
        <v>368</v>
      </c>
      <c r="G182" s="219" t="s">
        <v>321</v>
      </c>
      <c r="H182" s="220">
        <v>7.5</v>
      </c>
      <c r="I182" s="221"/>
      <c r="J182" s="222">
        <f>ROUND(I182*H182,2)</f>
        <v>0</v>
      </c>
      <c r="K182" s="218" t="s">
        <v>148</v>
      </c>
      <c r="L182" s="48"/>
      <c r="M182" s="223" t="s">
        <v>78</v>
      </c>
      <c r="N182" s="224" t="s">
        <v>50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0.059999999999999998</v>
      </c>
      <c r="T182" s="226">
        <f>S182*H182</f>
        <v>0.44999999999999996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166</v>
      </c>
      <c r="AT182" s="227" t="s">
        <v>144</v>
      </c>
      <c r="AU182" s="227" t="s">
        <v>90</v>
      </c>
      <c r="AY182" s="20" t="s">
        <v>141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88</v>
      </c>
      <c r="BK182" s="228">
        <f>ROUND(I182*H182,2)</f>
        <v>0</v>
      </c>
      <c r="BL182" s="20" t="s">
        <v>166</v>
      </c>
      <c r="BM182" s="227" t="s">
        <v>369</v>
      </c>
    </row>
    <row r="183" s="2" customFormat="1">
      <c r="A183" s="42"/>
      <c r="B183" s="43"/>
      <c r="C183" s="44"/>
      <c r="D183" s="229" t="s">
        <v>151</v>
      </c>
      <c r="E183" s="44"/>
      <c r="F183" s="230" t="s">
        <v>370</v>
      </c>
      <c r="G183" s="44"/>
      <c r="H183" s="44"/>
      <c r="I183" s="231"/>
      <c r="J183" s="44"/>
      <c r="K183" s="44"/>
      <c r="L183" s="48"/>
      <c r="M183" s="232"/>
      <c r="N183" s="233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151</v>
      </c>
      <c r="AU183" s="20" t="s">
        <v>90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371</v>
      </c>
      <c r="G184" s="242"/>
      <c r="H184" s="245">
        <v>7.5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88</v>
      </c>
      <c r="AY184" s="251" t="s">
        <v>141</v>
      </c>
    </row>
    <row r="185" s="2" customFormat="1" ht="33" customHeight="1">
      <c r="A185" s="42"/>
      <c r="B185" s="43"/>
      <c r="C185" s="216" t="s">
        <v>244</v>
      </c>
      <c r="D185" s="216" t="s">
        <v>144</v>
      </c>
      <c r="E185" s="217" t="s">
        <v>372</v>
      </c>
      <c r="F185" s="218" t="s">
        <v>373</v>
      </c>
      <c r="G185" s="219" t="s">
        <v>321</v>
      </c>
      <c r="H185" s="220">
        <v>106.196</v>
      </c>
      <c r="I185" s="221"/>
      <c r="J185" s="222">
        <f>ROUND(I185*H185,2)</f>
        <v>0</v>
      </c>
      <c r="K185" s="218" t="s">
        <v>148</v>
      </c>
      <c r="L185" s="48"/>
      <c r="M185" s="223" t="s">
        <v>78</v>
      </c>
      <c r="N185" s="224" t="s">
        <v>50</v>
      </c>
      <c r="O185" s="88"/>
      <c r="P185" s="225">
        <f>O185*H185</f>
        <v>0</v>
      </c>
      <c r="Q185" s="225">
        <v>0</v>
      </c>
      <c r="R185" s="225">
        <f>Q185*H185</f>
        <v>0</v>
      </c>
      <c r="S185" s="225">
        <v>0.050999999999999997</v>
      </c>
      <c r="T185" s="226">
        <f>S185*H185</f>
        <v>5.4159959999999998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7" t="s">
        <v>166</v>
      </c>
      <c r="AT185" s="227" t="s">
        <v>144</v>
      </c>
      <c r="AU185" s="227" t="s">
        <v>90</v>
      </c>
      <c r="AY185" s="20" t="s">
        <v>141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88</v>
      </c>
      <c r="BK185" s="228">
        <f>ROUND(I185*H185,2)</f>
        <v>0</v>
      </c>
      <c r="BL185" s="20" t="s">
        <v>166</v>
      </c>
      <c r="BM185" s="227" t="s">
        <v>374</v>
      </c>
    </row>
    <row r="186" s="2" customFormat="1">
      <c r="A186" s="42"/>
      <c r="B186" s="43"/>
      <c r="C186" s="44"/>
      <c r="D186" s="229" t="s">
        <v>151</v>
      </c>
      <c r="E186" s="44"/>
      <c r="F186" s="230" t="s">
        <v>375</v>
      </c>
      <c r="G186" s="44"/>
      <c r="H186" s="44"/>
      <c r="I186" s="231"/>
      <c r="J186" s="44"/>
      <c r="K186" s="44"/>
      <c r="L186" s="48"/>
      <c r="M186" s="232"/>
      <c r="N186" s="233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151</v>
      </c>
      <c r="AU186" s="20" t="s">
        <v>90</v>
      </c>
    </row>
    <row r="187" s="13" customFormat="1">
      <c r="A187" s="13"/>
      <c r="B187" s="241"/>
      <c r="C187" s="242"/>
      <c r="D187" s="234" t="s">
        <v>283</v>
      </c>
      <c r="E187" s="243" t="s">
        <v>78</v>
      </c>
      <c r="F187" s="244" t="s">
        <v>376</v>
      </c>
      <c r="G187" s="242"/>
      <c r="H187" s="245">
        <v>5.4210000000000003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283</v>
      </c>
      <c r="AU187" s="251" t="s">
        <v>90</v>
      </c>
      <c r="AV187" s="13" t="s">
        <v>90</v>
      </c>
      <c r="AW187" s="13" t="s">
        <v>40</v>
      </c>
      <c r="AX187" s="13" t="s">
        <v>80</v>
      </c>
      <c r="AY187" s="251" t="s">
        <v>141</v>
      </c>
    </row>
    <row r="188" s="13" customFormat="1">
      <c r="A188" s="13"/>
      <c r="B188" s="241"/>
      <c r="C188" s="242"/>
      <c r="D188" s="234" t="s">
        <v>283</v>
      </c>
      <c r="E188" s="243" t="s">
        <v>78</v>
      </c>
      <c r="F188" s="244" t="s">
        <v>377</v>
      </c>
      <c r="G188" s="242"/>
      <c r="H188" s="245">
        <v>86.875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283</v>
      </c>
      <c r="AU188" s="251" t="s">
        <v>90</v>
      </c>
      <c r="AV188" s="13" t="s">
        <v>90</v>
      </c>
      <c r="AW188" s="13" t="s">
        <v>40</v>
      </c>
      <c r="AX188" s="13" t="s">
        <v>80</v>
      </c>
      <c r="AY188" s="251" t="s">
        <v>141</v>
      </c>
    </row>
    <row r="189" s="13" customFormat="1">
      <c r="A189" s="13"/>
      <c r="B189" s="241"/>
      <c r="C189" s="242"/>
      <c r="D189" s="234" t="s">
        <v>283</v>
      </c>
      <c r="E189" s="243" t="s">
        <v>78</v>
      </c>
      <c r="F189" s="244" t="s">
        <v>378</v>
      </c>
      <c r="G189" s="242"/>
      <c r="H189" s="245">
        <v>13.9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283</v>
      </c>
      <c r="AU189" s="251" t="s">
        <v>90</v>
      </c>
      <c r="AV189" s="13" t="s">
        <v>90</v>
      </c>
      <c r="AW189" s="13" t="s">
        <v>40</v>
      </c>
      <c r="AX189" s="13" t="s">
        <v>80</v>
      </c>
      <c r="AY189" s="251" t="s">
        <v>141</v>
      </c>
    </row>
    <row r="190" s="14" customFormat="1">
      <c r="A190" s="14"/>
      <c r="B190" s="252"/>
      <c r="C190" s="253"/>
      <c r="D190" s="234" t="s">
        <v>283</v>
      </c>
      <c r="E190" s="254" t="s">
        <v>78</v>
      </c>
      <c r="F190" s="255" t="s">
        <v>285</v>
      </c>
      <c r="G190" s="253"/>
      <c r="H190" s="256">
        <v>106.196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283</v>
      </c>
      <c r="AU190" s="262" t="s">
        <v>90</v>
      </c>
      <c r="AV190" s="14" t="s">
        <v>166</v>
      </c>
      <c r="AW190" s="14" t="s">
        <v>40</v>
      </c>
      <c r="AX190" s="14" t="s">
        <v>88</v>
      </c>
      <c r="AY190" s="262" t="s">
        <v>141</v>
      </c>
    </row>
    <row r="191" s="2" customFormat="1" ht="55.5" customHeight="1">
      <c r="A191" s="42"/>
      <c r="B191" s="43"/>
      <c r="C191" s="216" t="s">
        <v>379</v>
      </c>
      <c r="D191" s="216" t="s">
        <v>144</v>
      </c>
      <c r="E191" s="217" t="s">
        <v>380</v>
      </c>
      <c r="F191" s="218" t="s">
        <v>381</v>
      </c>
      <c r="G191" s="219" t="s">
        <v>280</v>
      </c>
      <c r="H191" s="220">
        <v>4.601</v>
      </c>
      <c r="I191" s="221"/>
      <c r="J191" s="222">
        <f>ROUND(I191*H191,2)</f>
        <v>0</v>
      </c>
      <c r="K191" s="218" t="s">
        <v>148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1.8</v>
      </c>
      <c r="T191" s="226">
        <f>S191*H191</f>
        <v>8.2818000000000005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166</v>
      </c>
      <c r="AT191" s="227" t="s">
        <v>144</v>
      </c>
      <c r="AU191" s="227" t="s">
        <v>90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166</v>
      </c>
      <c r="BM191" s="227" t="s">
        <v>382</v>
      </c>
    </row>
    <row r="192" s="2" customFormat="1">
      <c r="A192" s="42"/>
      <c r="B192" s="43"/>
      <c r="C192" s="44"/>
      <c r="D192" s="229" t="s">
        <v>151</v>
      </c>
      <c r="E192" s="44"/>
      <c r="F192" s="230" t="s">
        <v>383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151</v>
      </c>
      <c r="AU192" s="20" t="s">
        <v>90</v>
      </c>
    </row>
    <row r="193" s="15" customFormat="1">
      <c r="A193" s="15"/>
      <c r="B193" s="263"/>
      <c r="C193" s="264"/>
      <c r="D193" s="234" t="s">
        <v>283</v>
      </c>
      <c r="E193" s="265" t="s">
        <v>78</v>
      </c>
      <c r="F193" s="266" t="s">
        <v>384</v>
      </c>
      <c r="G193" s="264"/>
      <c r="H193" s="265" t="s">
        <v>78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283</v>
      </c>
      <c r="AU193" s="272" t="s">
        <v>90</v>
      </c>
      <c r="AV193" s="15" t="s">
        <v>88</v>
      </c>
      <c r="AW193" s="15" t="s">
        <v>40</v>
      </c>
      <c r="AX193" s="15" t="s">
        <v>80</v>
      </c>
      <c r="AY193" s="272" t="s">
        <v>141</v>
      </c>
    </row>
    <row r="194" s="13" customFormat="1">
      <c r="A194" s="13"/>
      <c r="B194" s="241"/>
      <c r="C194" s="242"/>
      <c r="D194" s="234" t="s">
        <v>283</v>
      </c>
      <c r="E194" s="243" t="s">
        <v>78</v>
      </c>
      <c r="F194" s="244" t="s">
        <v>385</v>
      </c>
      <c r="G194" s="242"/>
      <c r="H194" s="245">
        <v>1.7450000000000001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283</v>
      </c>
      <c r="AU194" s="251" t="s">
        <v>90</v>
      </c>
      <c r="AV194" s="13" t="s">
        <v>90</v>
      </c>
      <c r="AW194" s="13" t="s">
        <v>40</v>
      </c>
      <c r="AX194" s="13" t="s">
        <v>80</v>
      </c>
      <c r="AY194" s="251" t="s">
        <v>141</v>
      </c>
    </row>
    <row r="195" s="13" customFormat="1">
      <c r="A195" s="13"/>
      <c r="B195" s="241"/>
      <c r="C195" s="242"/>
      <c r="D195" s="234" t="s">
        <v>283</v>
      </c>
      <c r="E195" s="243" t="s">
        <v>78</v>
      </c>
      <c r="F195" s="244" t="s">
        <v>386</v>
      </c>
      <c r="G195" s="242"/>
      <c r="H195" s="245">
        <v>1.4279999999999999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283</v>
      </c>
      <c r="AU195" s="251" t="s">
        <v>90</v>
      </c>
      <c r="AV195" s="13" t="s">
        <v>90</v>
      </c>
      <c r="AW195" s="13" t="s">
        <v>40</v>
      </c>
      <c r="AX195" s="13" t="s">
        <v>80</v>
      </c>
      <c r="AY195" s="251" t="s">
        <v>141</v>
      </c>
    </row>
    <row r="196" s="13" customFormat="1">
      <c r="A196" s="13"/>
      <c r="B196" s="241"/>
      <c r="C196" s="242"/>
      <c r="D196" s="234" t="s">
        <v>283</v>
      </c>
      <c r="E196" s="243" t="s">
        <v>78</v>
      </c>
      <c r="F196" s="244" t="s">
        <v>387</v>
      </c>
      <c r="G196" s="242"/>
      <c r="H196" s="245">
        <v>1.4279999999999999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283</v>
      </c>
      <c r="AU196" s="251" t="s">
        <v>90</v>
      </c>
      <c r="AV196" s="13" t="s">
        <v>90</v>
      </c>
      <c r="AW196" s="13" t="s">
        <v>40</v>
      </c>
      <c r="AX196" s="13" t="s">
        <v>80</v>
      </c>
      <c r="AY196" s="251" t="s">
        <v>141</v>
      </c>
    </row>
    <row r="197" s="14" customFormat="1">
      <c r="A197" s="14"/>
      <c r="B197" s="252"/>
      <c r="C197" s="253"/>
      <c r="D197" s="234" t="s">
        <v>283</v>
      </c>
      <c r="E197" s="254" t="s">
        <v>78</v>
      </c>
      <c r="F197" s="255" t="s">
        <v>285</v>
      </c>
      <c r="G197" s="253"/>
      <c r="H197" s="256">
        <v>4.601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283</v>
      </c>
      <c r="AU197" s="262" t="s">
        <v>90</v>
      </c>
      <c r="AV197" s="14" t="s">
        <v>166</v>
      </c>
      <c r="AW197" s="14" t="s">
        <v>40</v>
      </c>
      <c r="AX197" s="14" t="s">
        <v>88</v>
      </c>
      <c r="AY197" s="262" t="s">
        <v>141</v>
      </c>
    </row>
    <row r="198" s="2" customFormat="1" ht="37.8" customHeight="1">
      <c r="A198" s="42"/>
      <c r="B198" s="43"/>
      <c r="C198" s="216" t="s">
        <v>388</v>
      </c>
      <c r="D198" s="216" t="s">
        <v>144</v>
      </c>
      <c r="E198" s="217" t="s">
        <v>389</v>
      </c>
      <c r="F198" s="218" t="s">
        <v>390</v>
      </c>
      <c r="G198" s="219" t="s">
        <v>321</v>
      </c>
      <c r="H198" s="220">
        <v>459.54000000000002</v>
      </c>
      <c r="I198" s="221"/>
      <c r="J198" s="222">
        <f>ROUND(I198*H198,2)</f>
        <v>0</v>
      </c>
      <c r="K198" s="218" t="s">
        <v>148</v>
      </c>
      <c r="L198" s="48"/>
      <c r="M198" s="223" t="s">
        <v>78</v>
      </c>
      <c r="N198" s="224" t="s">
        <v>50</v>
      </c>
      <c r="O198" s="8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166</v>
      </c>
      <c r="AT198" s="227" t="s">
        <v>144</v>
      </c>
      <c r="AU198" s="227" t="s">
        <v>90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166</v>
      </c>
      <c r="BM198" s="227" t="s">
        <v>391</v>
      </c>
    </row>
    <row r="199" s="2" customFormat="1">
      <c r="A199" s="42"/>
      <c r="B199" s="43"/>
      <c r="C199" s="44"/>
      <c r="D199" s="229" t="s">
        <v>151</v>
      </c>
      <c r="E199" s="44"/>
      <c r="F199" s="230" t="s">
        <v>392</v>
      </c>
      <c r="G199" s="44"/>
      <c r="H199" s="44"/>
      <c r="I199" s="231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151</v>
      </c>
      <c r="AU199" s="20" t="s">
        <v>90</v>
      </c>
    </row>
    <row r="200" s="15" customFormat="1">
      <c r="A200" s="15"/>
      <c r="B200" s="263"/>
      <c r="C200" s="264"/>
      <c r="D200" s="234" t="s">
        <v>283</v>
      </c>
      <c r="E200" s="265" t="s">
        <v>78</v>
      </c>
      <c r="F200" s="266" t="s">
        <v>324</v>
      </c>
      <c r="G200" s="264"/>
      <c r="H200" s="265" t="s">
        <v>78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283</v>
      </c>
      <c r="AU200" s="272" t="s">
        <v>90</v>
      </c>
      <c r="AV200" s="15" t="s">
        <v>88</v>
      </c>
      <c r="AW200" s="15" t="s">
        <v>40</v>
      </c>
      <c r="AX200" s="15" t="s">
        <v>80</v>
      </c>
      <c r="AY200" s="272" t="s">
        <v>141</v>
      </c>
    </row>
    <row r="201" s="13" customFormat="1">
      <c r="A201" s="13"/>
      <c r="B201" s="241"/>
      <c r="C201" s="242"/>
      <c r="D201" s="234" t="s">
        <v>283</v>
      </c>
      <c r="E201" s="243" t="s">
        <v>78</v>
      </c>
      <c r="F201" s="244" t="s">
        <v>393</v>
      </c>
      <c r="G201" s="242"/>
      <c r="H201" s="245">
        <v>6.0599999999999996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283</v>
      </c>
      <c r="AU201" s="251" t="s">
        <v>90</v>
      </c>
      <c r="AV201" s="13" t="s">
        <v>90</v>
      </c>
      <c r="AW201" s="13" t="s">
        <v>40</v>
      </c>
      <c r="AX201" s="13" t="s">
        <v>80</v>
      </c>
      <c r="AY201" s="251" t="s">
        <v>141</v>
      </c>
    </row>
    <row r="202" s="13" customFormat="1">
      <c r="A202" s="13"/>
      <c r="B202" s="241"/>
      <c r="C202" s="242"/>
      <c r="D202" s="234" t="s">
        <v>283</v>
      </c>
      <c r="E202" s="243" t="s">
        <v>78</v>
      </c>
      <c r="F202" s="244" t="s">
        <v>394</v>
      </c>
      <c r="G202" s="242"/>
      <c r="H202" s="245">
        <v>6.1100000000000003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283</v>
      </c>
      <c r="AU202" s="251" t="s">
        <v>90</v>
      </c>
      <c r="AV202" s="13" t="s">
        <v>90</v>
      </c>
      <c r="AW202" s="13" t="s">
        <v>40</v>
      </c>
      <c r="AX202" s="13" t="s">
        <v>80</v>
      </c>
      <c r="AY202" s="251" t="s">
        <v>141</v>
      </c>
    </row>
    <row r="203" s="13" customFormat="1">
      <c r="A203" s="13"/>
      <c r="B203" s="241"/>
      <c r="C203" s="242"/>
      <c r="D203" s="234" t="s">
        <v>283</v>
      </c>
      <c r="E203" s="243" t="s">
        <v>78</v>
      </c>
      <c r="F203" s="244" t="s">
        <v>395</v>
      </c>
      <c r="G203" s="242"/>
      <c r="H203" s="245">
        <v>1.77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283</v>
      </c>
      <c r="AU203" s="251" t="s">
        <v>90</v>
      </c>
      <c r="AV203" s="13" t="s">
        <v>90</v>
      </c>
      <c r="AW203" s="13" t="s">
        <v>40</v>
      </c>
      <c r="AX203" s="13" t="s">
        <v>80</v>
      </c>
      <c r="AY203" s="251" t="s">
        <v>141</v>
      </c>
    </row>
    <row r="204" s="13" customFormat="1">
      <c r="A204" s="13"/>
      <c r="B204" s="241"/>
      <c r="C204" s="242"/>
      <c r="D204" s="234" t="s">
        <v>283</v>
      </c>
      <c r="E204" s="243" t="s">
        <v>78</v>
      </c>
      <c r="F204" s="244" t="s">
        <v>396</v>
      </c>
      <c r="G204" s="242"/>
      <c r="H204" s="245">
        <v>21.329999999999998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283</v>
      </c>
      <c r="AU204" s="251" t="s">
        <v>90</v>
      </c>
      <c r="AV204" s="13" t="s">
        <v>90</v>
      </c>
      <c r="AW204" s="13" t="s">
        <v>40</v>
      </c>
      <c r="AX204" s="13" t="s">
        <v>80</v>
      </c>
      <c r="AY204" s="251" t="s">
        <v>141</v>
      </c>
    </row>
    <row r="205" s="13" customFormat="1">
      <c r="A205" s="13"/>
      <c r="B205" s="241"/>
      <c r="C205" s="242"/>
      <c r="D205" s="234" t="s">
        <v>283</v>
      </c>
      <c r="E205" s="243" t="s">
        <v>78</v>
      </c>
      <c r="F205" s="244" t="s">
        <v>397</v>
      </c>
      <c r="G205" s="242"/>
      <c r="H205" s="245">
        <v>23.559999999999999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283</v>
      </c>
      <c r="AU205" s="251" t="s">
        <v>90</v>
      </c>
      <c r="AV205" s="13" t="s">
        <v>90</v>
      </c>
      <c r="AW205" s="13" t="s">
        <v>40</v>
      </c>
      <c r="AX205" s="13" t="s">
        <v>80</v>
      </c>
      <c r="AY205" s="251" t="s">
        <v>141</v>
      </c>
    </row>
    <row r="206" s="13" customFormat="1">
      <c r="A206" s="13"/>
      <c r="B206" s="241"/>
      <c r="C206" s="242"/>
      <c r="D206" s="234" t="s">
        <v>283</v>
      </c>
      <c r="E206" s="243" t="s">
        <v>78</v>
      </c>
      <c r="F206" s="244" t="s">
        <v>398</v>
      </c>
      <c r="G206" s="242"/>
      <c r="H206" s="245">
        <v>59.380000000000003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283</v>
      </c>
      <c r="AU206" s="251" t="s">
        <v>90</v>
      </c>
      <c r="AV206" s="13" t="s">
        <v>90</v>
      </c>
      <c r="AW206" s="13" t="s">
        <v>40</v>
      </c>
      <c r="AX206" s="13" t="s">
        <v>80</v>
      </c>
      <c r="AY206" s="251" t="s">
        <v>141</v>
      </c>
    </row>
    <row r="207" s="13" customFormat="1">
      <c r="A207" s="13"/>
      <c r="B207" s="241"/>
      <c r="C207" s="242"/>
      <c r="D207" s="234" t="s">
        <v>283</v>
      </c>
      <c r="E207" s="243" t="s">
        <v>78</v>
      </c>
      <c r="F207" s="244" t="s">
        <v>399</v>
      </c>
      <c r="G207" s="242"/>
      <c r="H207" s="245">
        <v>59.479999999999997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283</v>
      </c>
      <c r="AU207" s="251" t="s">
        <v>90</v>
      </c>
      <c r="AV207" s="13" t="s">
        <v>90</v>
      </c>
      <c r="AW207" s="13" t="s">
        <v>40</v>
      </c>
      <c r="AX207" s="13" t="s">
        <v>80</v>
      </c>
      <c r="AY207" s="251" t="s">
        <v>141</v>
      </c>
    </row>
    <row r="208" s="13" customFormat="1">
      <c r="A208" s="13"/>
      <c r="B208" s="241"/>
      <c r="C208" s="242"/>
      <c r="D208" s="234" t="s">
        <v>283</v>
      </c>
      <c r="E208" s="243" t="s">
        <v>78</v>
      </c>
      <c r="F208" s="244" t="s">
        <v>400</v>
      </c>
      <c r="G208" s="242"/>
      <c r="H208" s="245">
        <v>27.329999999999998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283</v>
      </c>
      <c r="AU208" s="251" t="s">
        <v>90</v>
      </c>
      <c r="AV208" s="13" t="s">
        <v>90</v>
      </c>
      <c r="AW208" s="13" t="s">
        <v>40</v>
      </c>
      <c r="AX208" s="13" t="s">
        <v>80</v>
      </c>
      <c r="AY208" s="251" t="s">
        <v>141</v>
      </c>
    </row>
    <row r="209" s="13" customFormat="1">
      <c r="A209" s="13"/>
      <c r="B209" s="241"/>
      <c r="C209" s="242"/>
      <c r="D209" s="234" t="s">
        <v>283</v>
      </c>
      <c r="E209" s="243" t="s">
        <v>78</v>
      </c>
      <c r="F209" s="244" t="s">
        <v>401</v>
      </c>
      <c r="G209" s="242"/>
      <c r="H209" s="245">
        <v>31.420000000000002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283</v>
      </c>
      <c r="AU209" s="251" t="s">
        <v>90</v>
      </c>
      <c r="AV209" s="13" t="s">
        <v>90</v>
      </c>
      <c r="AW209" s="13" t="s">
        <v>40</v>
      </c>
      <c r="AX209" s="13" t="s">
        <v>80</v>
      </c>
      <c r="AY209" s="251" t="s">
        <v>141</v>
      </c>
    </row>
    <row r="210" s="13" customFormat="1">
      <c r="A210" s="13"/>
      <c r="B210" s="241"/>
      <c r="C210" s="242"/>
      <c r="D210" s="234" t="s">
        <v>283</v>
      </c>
      <c r="E210" s="243" t="s">
        <v>78</v>
      </c>
      <c r="F210" s="244" t="s">
        <v>402</v>
      </c>
      <c r="G210" s="242"/>
      <c r="H210" s="245">
        <v>18.18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283</v>
      </c>
      <c r="AU210" s="251" t="s">
        <v>90</v>
      </c>
      <c r="AV210" s="13" t="s">
        <v>90</v>
      </c>
      <c r="AW210" s="13" t="s">
        <v>40</v>
      </c>
      <c r="AX210" s="13" t="s">
        <v>80</v>
      </c>
      <c r="AY210" s="251" t="s">
        <v>141</v>
      </c>
    </row>
    <row r="211" s="13" customFormat="1">
      <c r="A211" s="13"/>
      <c r="B211" s="241"/>
      <c r="C211" s="242"/>
      <c r="D211" s="234" t="s">
        <v>283</v>
      </c>
      <c r="E211" s="243" t="s">
        <v>78</v>
      </c>
      <c r="F211" s="244" t="s">
        <v>403</v>
      </c>
      <c r="G211" s="242"/>
      <c r="H211" s="245">
        <v>41.439999999999998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283</v>
      </c>
      <c r="AU211" s="251" t="s">
        <v>90</v>
      </c>
      <c r="AV211" s="13" t="s">
        <v>90</v>
      </c>
      <c r="AW211" s="13" t="s">
        <v>40</v>
      </c>
      <c r="AX211" s="13" t="s">
        <v>80</v>
      </c>
      <c r="AY211" s="251" t="s">
        <v>141</v>
      </c>
    </row>
    <row r="212" s="13" customFormat="1">
      <c r="A212" s="13"/>
      <c r="B212" s="241"/>
      <c r="C212" s="242"/>
      <c r="D212" s="234" t="s">
        <v>283</v>
      </c>
      <c r="E212" s="243" t="s">
        <v>78</v>
      </c>
      <c r="F212" s="244" t="s">
        <v>404</v>
      </c>
      <c r="G212" s="242"/>
      <c r="H212" s="245">
        <v>15.300000000000001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283</v>
      </c>
      <c r="AU212" s="251" t="s">
        <v>90</v>
      </c>
      <c r="AV212" s="13" t="s">
        <v>90</v>
      </c>
      <c r="AW212" s="13" t="s">
        <v>40</v>
      </c>
      <c r="AX212" s="13" t="s">
        <v>80</v>
      </c>
      <c r="AY212" s="251" t="s">
        <v>141</v>
      </c>
    </row>
    <row r="213" s="13" customFormat="1">
      <c r="A213" s="13"/>
      <c r="B213" s="241"/>
      <c r="C213" s="242"/>
      <c r="D213" s="234" t="s">
        <v>283</v>
      </c>
      <c r="E213" s="243" t="s">
        <v>78</v>
      </c>
      <c r="F213" s="244" t="s">
        <v>405</v>
      </c>
      <c r="G213" s="242"/>
      <c r="H213" s="245">
        <v>60.770000000000003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283</v>
      </c>
      <c r="AU213" s="251" t="s">
        <v>90</v>
      </c>
      <c r="AV213" s="13" t="s">
        <v>90</v>
      </c>
      <c r="AW213" s="13" t="s">
        <v>40</v>
      </c>
      <c r="AX213" s="13" t="s">
        <v>80</v>
      </c>
      <c r="AY213" s="251" t="s">
        <v>141</v>
      </c>
    </row>
    <row r="214" s="13" customFormat="1">
      <c r="A214" s="13"/>
      <c r="B214" s="241"/>
      <c r="C214" s="242"/>
      <c r="D214" s="234" t="s">
        <v>283</v>
      </c>
      <c r="E214" s="243" t="s">
        <v>78</v>
      </c>
      <c r="F214" s="244" t="s">
        <v>406</v>
      </c>
      <c r="G214" s="242"/>
      <c r="H214" s="245">
        <v>31.100000000000001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283</v>
      </c>
      <c r="AU214" s="251" t="s">
        <v>90</v>
      </c>
      <c r="AV214" s="13" t="s">
        <v>90</v>
      </c>
      <c r="AW214" s="13" t="s">
        <v>40</v>
      </c>
      <c r="AX214" s="13" t="s">
        <v>80</v>
      </c>
      <c r="AY214" s="251" t="s">
        <v>141</v>
      </c>
    </row>
    <row r="215" s="13" customFormat="1">
      <c r="A215" s="13"/>
      <c r="B215" s="241"/>
      <c r="C215" s="242"/>
      <c r="D215" s="234" t="s">
        <v>283</v>
      </c>
      <c r="E215" s="243" t="s">
        <v>78</v>
      </c>
      <c r="F215" s="244" t="s">
        <v>407</v>
      </c>
      <c r="G215" s="242"/>
      <c r="H215" s="245">
        <v>27.460000000000001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283</v>
      </c>
      <c r="AU215" s="251" t="s">
        <v>90</v>
      </c>
      <c r="AV215" s="13" t="s">
        <v>90</v>
      </c>
      <c r="AW215" s="13" t="s">
        <v>40</v>
      </c>
      <c r="AX215" s="13" t="s">
        <v>80</v>
      </c>
      <c r="AY215" s="251" t="s">
        <v>141</v>
      </c>
    </row>
    <row r="216" s="13" customFormat="1">
      <c r="A216" s="13"/>
      <c r="B216" s="241"/>
      <c r="C216" s="242"/>
      <c r="D216" s="234" t="s">
        <v>283</v>
      </c>
      <c r="E216" s="243" t="s">
        <v>78</v>
      </c>
      <c r="F216" s="244" t="s">
        <v>408</v>
      </c>
      <c r="G216" s="242"/>
      <c r="H216" s="245">
        <v>28.850000000000001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283</v>
      </c>
      <c r="AU216" s="251" t="s">
        <v>90</v>
      </c>
      <c r="AV216" s="13" t="s">
        <v>90</v>
      </c>
      <c r="AW216" s="13" t="s">
        <v>40</v>
      </c>
      <c r="AX216" s="13" t="s">
        <v>80</v>
      </c>
      <c r="AY216" s="251" t="s">
        <v>141</v>
      </c>
    </row>
    <row r="217" s="14" customFormat="1">
      <c r="A217" s="14"/>
      <c r="B217" s="252"/>
      <c r="C217" s="253"/>
      <c r="D217" s="234" t="s">
        <v>283</v>
      </c>
      <c r="E217" s="254" t="s">
        <v>255</v>
      </c>
      <c r="F217" s="255" t="s">
        <v>285</v>
      </c>
      <c r="G217" s="253"/>
      <c r="H217" s="256">
        <v>459.54000000000002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283</v>
      </c>
      <c r="AU217" s="262" t="s">
        <v>90</v>
      </c>
      <c r="AV217" s="14" t="s">
        <v>166</v>
      </c>
      <c r="AW217" s="14" t="s">
        <v>40</v>
      </c>
      <c r="AX217" s="14" t="s">
        <v>88</v>
      </c>
      <c r="AY217" s="262" t="s">
        <v>141</v>
      </c>
    </row>
    <row r="218" s="2" customFormat="1" ht="44.25" customHeight="1">
      <c r="A218" s="42"/>
      <c r="B218" s="43"/>
      <c r="C218" s="216" t="s">
        <v>409</v>
      </c>
      <c r="D218" s="216" t="s">
        <v>144</v>
      </c>
      <c r="E218" s="217" t="s">
        <v>410</v>
      </c>
      <c r="F218" s="218" t="s">
        <v>411</v>
      </c>
      <c r="G218" s="219" t="s">
        <v>321</v>
      </c>
      <c r="H218" s="220">
        <v>13786.200000000001</v>
      </c>
      <c r="I218" s="221"/>
      <c r="J218" s="222">
        <f>ROUND(I218*H218,2)</f>
        <v>0</v>
      </c>
      <c r="K218" s="218" t="s">
        <v>148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166</v>
      </c>
      <c r="AT218" s="227" t="s">
        <v>144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166</v>
      </c>
      <c r="BM218" s="227" t="s">
        <v>412</v>
      </c>
    </row>
    <row r="219" s="2" customFormat="1">
      <c r="A219" s="42"/>
      <c r="B219" s="43"/>
      <c r="C219" s="44"/>
      <c r="D219" s="229" t="s">
        <v>151</v>
      </c>
      <c r="E219" s="44"/>
      <c r="F219" s="230" t="s">
        <v>413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151</v>
      </c>
      <c r="AU219" s="20" t="s">
        <v>90</v>
      </c>
    </row>
    <row r="220" s="13" customFormat="1">
      <c r="A220" s="13"/>
      <c r="B220" s="241"/>
      <c r="C220" s="242"/>
      <c r="D220" s="234" t="s">
        <v>283</v>
      </c>
      <c r="E220" s="243" t="s">
        <v>78</v>
      </c>
      <c r="F220" s="244" t="s">
        <v>255</v>
      </c>
      <c r="G220" s="242"/>
      <c r="H220" s="245">
        <v>459.54000000000002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283</v>
      </c>
      <c r="AU220" s="251" t="s">
        <v>90</v>
      </c>
      <c r="AV220" s="13" t="s">
        <v>90</v>
      </c>
      <c r="AW220" s="13" t="s">
        <v>40</v>
      </c>
      <c r="AX220" s="13" t="s">
        <v>88</v>
      </c>
      <c r="AY220" s="251" t="s">
        <v>141</v>
      </c>
    </row>
    <row r="221" s="2" customFormat="1">
      <c r="A221" s="42"/>
      <c r="B221" s="43"/>
      <c r="C221" s="44"/>
      <c r="D221" s="234" t="s">
        <v>414</v>
      </c>
      <c r="E221" s="44"/>
      <c r="F221" s="284" t="s">
        <v>415</v>
      </c>
      <c r="G221" s="44"/>
      <c r="H221" s="44"/>
      <c r="I221" s="44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90</v>
      </c>
    </row>
    <row r="222" s="2" customFormat="1">
      <c r="A222" s="42"/>
      <c r="B222" s="43"/>
      <c r="C222" s="44"/>
      <c r="D222" s="234" t="s">
        <v>414</v>
      </c>
      <c r="E222" s="44"/>
      <c r="F222" s="285" t="s">
        <v>324</v>
      </c>
      <c r="G222" s="44"/>
      <c r="H222" s="286">
        <v>0</v>
      </c>
      <c r="I222" s="44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90</v>
      </c>
    </row>
    <row r="223" s="2" customFormat="1">
      <c r="A223" s="42"/>
      <c r="B223" s="43"/>
      <c r="C223" s="44"/>
      <c r="D223" s="234" t="s">
        <v>414</v>
      </c>
      <c r="E223" s="44"/>
      <c r="F223" s="285" t="s">
        <v>393</v>
      </c>
      <c r="G223" s="44"/>
      <c r="H223" s="286">
        <v>6.0599999999999996</v>
      </c>
      <c r="I223" s="44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90</v>
      </c>
    </row>
    <row r="224" s="2" customFormat="1">
      <c r="A224" s="42"/>
      <c r="B224" s="43"/>
      <c r="C224" s="44"/>
      <c r="D224" s="234" t="s">
        <v>414</v>
      </c>
      <c r="E224" s="44"/>
      <c r="F224" s="285" t="s">
        <v>394</v>
      </c>
      <c r="G224" s="44"/>
      <c r="H224" s="286">
        <v>6.1100000000000003</v>
      </c>
      <c r="I224" s="44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90</v>
      </c>
    </row>
    <row r="225" s="2" customFormat="1">
      <c r="A225" s="42"/>
      <c r="B225" s="43"/>
      <c r="C225" s="44"/>
      <c r="D225" s="234" t="s">
        <v>414</v>
      </c>
      <c r="E225" s="44"/>
      <c r="F225" s="285" t="s">
        <v>395</v>
      </c>
      <c r="G225" s="44"/>
      <c r="H225" s="286">
        <v>1.77</v>
      </c>
      <c r="I225" s="44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90</v>
      </c>
    </row>
    <row r="226" s="2" customFormat="1">
      <c r="A226" s="42"/>
      <c r="B226" s="43"/>
      <c r="C226" s="44"/>
      <c r="D226" s="234" t="s">
        <v>414</v>
      </c>
      <c r="E226" s="44"/>
      <c r="F226" s="285" t="s">
        <v>396</v>
      </c>
      <c r="G226" s="44"/>
      <c r="H226" s="286">
        <v>21.329999999999998</v>
      </c>
      <c r="I226" s="44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90</v>
      </c>
    </row>
    <row r="227" s="2" customFormat="1">
      <c r="A227" s="42"/>
      <c r="B227" s="43"/>
      <c r="C227" s="44"/>
      <c r="D227" s="234" t="s">
        <v>414</v>
      </c>
      <c r="E227" s="44"/>
      <c r="F227" s="285" t="s">
        <v>397</v>
      </c>
      <c r="G227" s="44"/>
      <c r="H227" s="286">
        <v>23.559999999999999</v>
      </c>
      <c r="I227" s="44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90</v>
      </c>
    </row>
    <row r="228" s="2" customFormat="1">
      <c r="A228" s="42"/>
      <c r="B228" s="43"/>
      <c r="C228" s="44"/>
      <c r="D228" s="234" t="s">
        <v>414</v>
      </c>
      <c r="E228" s="44"/>
      <c r="F228" s="285" t="s">
        <v>398</v>
      </c>
      <c r="G228" s="44"/>
      <c r="H228" s="286">
        <v>59.380000000000003</v>
      </c>
      <c r="I228" s="44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90</v>
      </c>
    </row>
    <row r="229" s="2" customFormat="1">
      <c r="A229" s="42"/>
      <c r="B229" s="43"/>
      <c r="C229" s="44"/>
      <c r="D229" s="234" t="s">
        <v>414</v>
      </c>
      <c r="E229" s="44"/>
      <c r="F229" s="285" t="s">
        <v>399</v>
      </c>
      <c r="G229" s="44"/>
      <c r="H229" s="286">
        <v>59.479999999999997</v>
      </c>
      <c r="I229" s="44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90</v>
      </c>
    </row>
    <row r="230" s="2" customFormat="1">
      <c r="A230" s="42"/>
      <c r="B230" s="43"/>
      <c r="C230" s="44"/>
      <c r="D230" s="234" t="s">
        <v>414</v>
      </c>
      <c r="E230" s="44"/>
      <c r="F230" s="285" t="s">
        <v>400</v>
      </c>
      <c r="G230" s="44"/>
      <c r="H230" s="286">
        <v>27.329999999999998</v>
      </c>
      <c r="I230" s="44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90</v>
      </c>
    </row>
    <row r="231" s="2" customFormat="1">
      <c r="A231" s="42"/>
      <c r="B231" s="43"/>
      <c r="C231" s="44"/>
      <c r="D231" s="234" t="s">
        <v>414</v>
      </c>
      <c r="E231" s="44"/>
      <c r="F231" s="285" t="s">
        <v>401</v>
      </c>
      <c r="G231" s="44"/>
      <c r="H231" s="286">
        <v>31.420000000000002</v>
      </c>
      <c r="I231" s="44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90</v>
      </c>
    </row>
    <row r="232" s="2" customFormat="1">
      <c r="A232" s="42"/>
      <c r="B232" s="43"/>
      <c r="C232" s="44"/>
      <c r="D232" s="234" t="s">
        <v>414</v>
      </c>
      <c r="E232" s="44"/>
      <c r="F232" s="285" t="s">
        <v>402</v>
      </c>
      <c r="G232" s="44"/>
      <c r="H232" s="286">
        <v>18.18</v>
      </c>
      <c r="I232" s="44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90</v>
      </c>
    </row>
    <row r="233" s="2" customFormat="1">
      <c r="A233" s="42"/>
      <c r="B233" s="43"/>
      <c r="C233" s="44"/>
      <c r="D233" s="234" t="s">
        <v>414</v>
      </c>
      <c r="E233" s="44"/>
      <c r="F233" s="285" t="s">
        <v>403</v>
      </c>
      <c r="G233" s="44"/>
      <c r="H233" s="286">
        <v>41.439999999999998</v>
      </c>
      <c r="I233" s="44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90</v>
      </c>
    </row>
    <row r="234" s="2" customFormat="1">
      <c r="A234" s="42"/>
      <c r="B234" s="43"/>
      <c r="C234" s="44"/>
      <c r="D234" s="234" t="s">
        <v>414</v>
      </c>
      <c r="E234" s="44"/>
      <c r="F234" s="285" t="s">
        <v>404</v>
      </c>
      <c r="G234" s="44"/>
      <c r="H234" s="286">
        <v>15.300000000000001</v>
      </c>
      <c r="I234" s="44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90</v>
      </c>
    </row>
    <row r="235" s="2" customFormat="1">
      <c r="A235" s="42"/>
      <c r="B235" s="43"/>
      <c r="C235" s="44"/>
      <c r="D235" s="234" t="s">
        <v>414</v>
      </c>
      <c r="E235" s="44"/>
      <c r="F235" s="285" t="s">
        <v>405</v>
      </c>
      <c r="G235" s="44"/>
      <c r="H235" s="286">
        <v>60.770000000000003</v>
      </c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406</v>
      </c>
      <c r="G236" s="44"/>
      <c r="H236" s="286">
        <v>31.100000000000001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>
      <c r="A237" s="42"/>
      <c r="B237" s="43"/>
      <c r="C237" s="44"/>
      <c r="D237" s="234" t="s">
        <v>414</v>
      </c>
      <c r="E237" s="44"/>
      <c r="F237" s="285" t="s">
        <v>407</v>
      </c>
      <c r="G237" s="44"/>
      <c r="H237" s="286">
        <v>27.460000000000001</v>
      </c>
      <c r="I237" s="44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90</v>
      </c>
    </row>
    <row r="238" s="2" customFormat="1">
      <c r="A238" s="42"/>
      <c r="B238" s="43"/>
      <c r="C238" s="44"/>
      <c r="D238" s="234" t="s">
        <v>414</v>
      </c>
      <c r="E238" s="44"/>
      <c r="F238" s="285" t="s">
        <v>408</v>
      </c>
      <c r="G238" s="44"/>
      <c r="H238" s="286">
        <v>28.850000000000001</v>
      </c>
      <c r="I238" s="44"/>
      <c r="J238" s="44"/>
      <c r="K238" s="44"/>
      <c r="L238" s="48"/>
      <c r="M238" s="232"/>
      <c r="N238" s="233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90</v>
      </c>
    </row>
    <row r="239" s="2" customFormat="1">
      <c r="A239" s="42"/>
      <c r="B239" s="43"/>
      <c r="C239" s="44"/>
      <c r="D239" s="234" t="s">
        <v>414</v>
      </c>
      <c r="E239" s="44"/>
      <c r="F239" s="285" t="s">
        <v>285</v>
      </c>
      <c r="G239" s="44"/>
      <c r="H239" s="286">
        <v>459.54000000000002</v>
      </c>
      <c r="I239" s="44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90</v>
      </c>
    </row>
    <row r="240" s="13" customFormat="1">
      <c r="A240" s="13"/>
      <c r="B240" s="241"/>
      <c r="C240" s="242"/>
      <c r="D240" s="234" t="s">
        <v>283</v>
      </c>
      <c r="E240" s="242"/>
      <c r="F240" s="244" t="s">
        <v>416</v>
      </c>
      <c r="G240" s="242"/>
      <c r="H240" s="245">
        <v>13786.200000000001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283</v>
      </c>
      <c r="AU240" s="251" t="s">
        <v>90</v>
      </c>
      <c r="AV240" s="13" t="s">
        <v>90</v>
      </c>
      <c r="AW240" s="13" t="s">
        <v>4</v>
      </c>
      <c r="AX240" s="13" t="s">
        <v>88</v>
      </c>
      <c r="AY240" s="251" t="s">
        <v>141</v>
      </c>
    </row>
    <row r="241" s="2" customFormat="1" ht="37.8" customHeight="1">
      <c r="A241" s="42"/>
      <c r="B241" s="43"/>
      <c r="C241" s="216" t="s">
        <v>417</v>
      </c>
      <c r="D241" s="216" t="s">
        <v>144</v>
      </c>
      <c r="E241" s="217" t="s">
        <v>418</v>
      </c>
      <c r="F241" s="218" t="s">
        <v>419</v>
      </c>
      <c r="G241" s="219" t="s">
        <v>321</v>
      </c>
      <c r="H241" s="220">
        <v>459.54000000000002</v>
      </c>
      <c r="I241" s="221"/>
      <c r="J241" s="222">
        <f>ROUND(I241*H241,2)</f>
        <v>0</v>
      </c>
      <c r="K241" s="218" t="s">
        <v>148</v>
      </c>
      <c r="L241" s="48"/>
      <c r="M241" s="223" t="s">
        <v>78</v>
      </c>
      <c r="N241" s="224" t="s">
        <v>50</v>
      </c>
      <c r="O241" s="88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166</v>
      </c>
      <c r="AT241" s="227" t="s">
        <v>144</v>
      </c>
      <c r="AU241" s="227" t="s">
        <v>90</v>
      </c>
      <c r="AY241" s="20" t="s">
        <v>141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88</v>
      </c>
      <c r="BK241" s="228">
        <f>ROUND(I241*H241,2)</f>
        <v>0</v>
      </c>
      <c r="BL241" s="20" t="s">
        <v>166</v>
      </c>
      <c r="BM241" s="227" t="s">
        <v>420</v>
      </c>
    </row>
    <row r="242" s="2" customFormat="1">
      <c r="A242" s="42"/>
      <c r="B242" s="43"/>
      <c r="C242" s="44"/>
      <c r="D242" s="229" t="s">
        <v>151</v>
      </c>
      <c r="E242" s="44"/>
      <c r="F242" s="230" t="s">
        <v>421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151</v>
      </c>
      <c r="AU242" s="20" t="s">
        <v>90</v>
      </c>
    </row>
    <row r="243" s="13" customFormat="1">
      <c r="A243" s="13"/>
      <c r="B243" s="241"/>
      <c r="C243" s="242"/>
      <c r="D243" s="234" t="s">
        <v>283</v>
      </c>
      <c r="E243" s="243" t="s">
        <v>78</v>
      </c>
      <c r="F243" s="244" t="s">
        <v>255</v>
      </c>
      <c r="G243" s="242"/>
      <c r="H243" s="245">
        <v>459.54000000000002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283</v>
      </c>
      <c r="AU243" s="251" t="s">
        <v>90</v>
      </c>
      <c r="AV243" s="13" t="s">
        <v>90</v>
      </c>
      <c r="AW243" s="13" t="s">
        <v>40</v>
      </c>
      <c r="AX243" s="13" t="s">
        <v>88</v>
      </c>
      <c r="AY243" s="251" t="s">
        <v>141</v>
      </c>
    </row>
    <row r="244" s="2" customFormat="1">
      <c r="A244" s="42"/>
      <c r="B244" s="43"/>
      <c r="C244" s="44"/>
      <c r="D244" s="234" t="s">
        <v>414</v>
      </c>
      <c r="E244" s="44"/>
      <c r="F244" s="284" t="s">
        <v>415</v>
      </c>
      <c r="G244" s="44"/>
      <c r="H244" s="44"/>
      <c r="I244" s="44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90</v>
      </c>
    </row>
    <row r="245" s="2" customFormat="1">
      <c r="A245" s="42"/>
      <c r="B245" s="43"/>
      <c r="C245" s="44"/>
      <c r="D245" s="234" t="s">
        <v>414</v>
      </c>
      <c r="E245" s="44"/>
      <c r="F245" s="285" t="s">
        <v>324</v>
      </c>
      <c r="G245" s="44"/>
      <c r="H245" s="286">
        <v>0</v>
      </c>
      <c r="I245" s="44"/>
      <c r="J245" s="44"/>
      <c r="K245" s="44"/>
      <c r="L245" s="48"/>
      <c r="M245" s="232"/>
      <c r="N245" s="233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U245" s="20" t="s">
        <v>90</v>
      </c>
    </row>
    <row r="246" s="2" customFormat="1">
      <c r="A246" s="42"/>
      <c r="B246" s="43"/>
      <c r="C246" s="44"/>
      <c r="D246" s="234" t="s">
        <v>414</v>
      </c>
      <c r="E246" s="44"/>
      <c r="F246" s="285" t="s">
        <v>393</v>
      </c>
      <c r="G246" s="44"/>
      <c r="H246" s="286">
        <v>6.0599999999999996</v>
      </c>
      <c r="I246" s="44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U246" s="20" t="s">
        <v>90</v>
      </c>
    </row>
    <row r="247" s="2" customFormat="1">
      <c r="A247" s="42"/>
      <c r="B247" s="43"/>
      <c r="C247" s="44"/>
      <c r="D247" s="234" t="s">
        <v>414</v>
      </c>
      <c r="E247" s="44"/>
      <c r="F247" s="285" t="s">
        <v>394</v>
      </c>
      <c r="G247" s="44"/>
      <c r="H247" s="286">
        <v>6.1100000000000003</v>
      </c>
      <c r="I247" s="44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U247" s="20" t="s">
        <v>90</v>
      </c>
    </row>
    <row r="248" s="2" customFormat="1">
      <c r="A248" s="42"/>
      <c r="B248" s="43"/>
      <c r="C248" s="44"/>
      <c r="D248" s="234" t="s">
        <v>414</v>
      </c>
      <c r="E248" s="44"/>
      <c r="F248" s="285" t="s">
        <v>395</v>
      </c>
      <c r="G248" s="44"/>
      <c r="H248" s="286">
        <v>1.77</v>
      </c>
      <c r="I248" s="44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90</v>
      </c>
    </row>
    <row r="249" s="2" customFormat="1">
      <c r="A249" s="42"/>
      <c r="B249" s="43"/>
      <c r="C249" s="44"/>
      <c r="D249" s="234" t="s">
        <v>414</v>
      </c>
      <c r="E249" s="44"/>
      <c r="F249" s="285" t="s">
        <v>396</v>
      </c>
      <c r="G249" s="44"/>
      <c r="H249" s="286">
        <v>21.329999999999998</v>
      </c>
      <c r="I249" s="44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90</v>
      </c>
    </row>
    <row r="250" s="2" customFormat="1">
      <c r="A250" s="42"/>
      <c r="B250" s="43"/>
      <c r="C250" s="44"/>
      <c r="D250" s="234" t="s">
        <v>414</v>
      </c>
      <c r="E250" s="44"/>
      <c r="F250" s="285" t="s">
        <v>397</v>
      </c>
      <c r="G250" s="44"/>
      <c r="H250" s="286">
        <v>23.559999999999999</v>
      </c>
      <c r="I250" s="44"/>
      <c r="J250" s="44"/>
      <c r="K250" s="44"/>
      <c r="L250" s="48"/>
      <c r="M250" s="232"/>
      <c r="N250" s="233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90</v>
      </c>
    </row>
    <row r="251" s="2" customFormat="1">
      <c r="A251" s="42"/>
      <c r="B251" s="43"/>
      <c r="C251" s="44"/>
      <c r="D251" s="234" t="s">
        <v>414</v>
      </c>
      <c r="E251" s="44"/>
      <c r="F251" s="285" t="s">
        <v>398</v>
      </c>
      <c r="G251" s="44"/>
      <c r="H251" s="286">
        <v>59.380000000000003</v>
      </c>
      <c r="I251" s="44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90</v>
      </c>
    </row>
    <row r="252" s="2" customFormat="1">
      <c r="A252" s="42"/>
      <c r="B252" s="43"/>
      <c r="C252" s="44"/>
      <c r="D252" s="234" t="s">
        <v>414</v>
      </c>
      <c r="E252" s="44"/>
      <c r="F252" s="285" t="s">
        <v>399</v>
      </c>
      <c r="G252" s="44"/>
      <c r="H252" s="286">
        <v>59.479999999999997</v>
      </c>
      <c r="I252" s="44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90</v>
      </c>
    </row>
    <row r="253" s="2" customFormat="1">
      <c r="A253" s="42"/>
      <c r="B253" s="43"/>
      <c r="C253" s="44"/>
      <c r="D253" s="234" t="s">
        <v>414</v>
      </c>
      <c r="E253" s="44"/>
      <c r="F253" s="285" t="s">
        <v>400</v>
      </c>
      <c r="G253" s="44"/>
      <c r="H253" s="286">
        <v>27.329999999999998</v>
      </c>
      <c r="I253" s="44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90</v>
      </c>
    </row>
    <row r="254" s="2" customFormat="1">
      <c r="A254" s="42"/>
      <c r="B254" s="43"/>
      <c r="C254" s="44"/>
      <c r="D254" s="234" t="s">
        <v>414</v>
      </c>
      <c r="E254" s="44"/>
      <c r="F254" s="285" t="s">
        <v>401</v>
      </c>
      <c r="G254" s="44"/>
      <c r="H254" s="286">
        <v>31.420000000000002</v>
      </c>
      <c r="I254" s="44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90</v>
      </c>
    </row>
    <row r="255" s="2" customFormat="1">
      <c r="A255" s="42"/>
      <c r="B255" s="43"/>
      <c r="C255" s="44"/>
      <c r="D255" s="234" t="s">
        <v>414</v>
      </c>
      <c r="E255" s="44"/>
      <c r="F255" s="285" t="s">
        <v>402</v>
      </c>
      <c r="G255" s="44"/>
      <c r="H255" s="286">
        <v>18.18</v>
      </c>
      <c r="I255" s="44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90</v>
      </c>
    </row>
    <row r="256" s="2" customFormat="1">
      <c r="A256" s="42"/>
      <c r="B256" s="43"/>
      <c r="C256" s="44"/>
      <c r="D256" s="234" t="s">
        <v>414</v>
      </c>
      <c r="E256" s="44"/>
      <c r="F256" s="285" t="s">
        <v>403</v>
      </c>
      <c r="G256" s="44"/>
      <c r="H256" s="286">
        <v>41.439999999999998</v>
      </c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404</v>
      </c>
      <c r="G257" s="44"/>
      <c r="H257" s="286">
        <v>15.300000000000001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>
      <c r="A258" s="42"/>
      <c r="B258" s="43"/>
      <c r="C258" s="44"/>
      <c r="D258" s="234" t="s">
        <v>414</v>
      </c>
      <c r="E258" s="44"/>
      <c r="F258" s="285" t="s">
        <v>405</v>
      </c>
      <c r="G258" s="44"/>
      <c r="H258" s="286">
        <v>60.770000000000003</v>
      </c>
      <c r="I258" s="44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90</v>
      </c>
    </row>
    <row r="259" s="2" customFormat="1">
      <c r="A259" s="42"/>
      <c r="B259" s="43"/>
      <c r="C259" s="44"/>
      <c r="D259" s="234" t="s">
        <v>414</v>
      </c>
      <c r="E259" s="44"/>
      <c r="F259" s="285" t="s">
        <v>406</v>
      </c>
      <c r="G259" s="44"/>
      <c r="H259" s="286">
        <v>31.100000000000001</v>
      </c>
      <c r="I259" s="44"/>
      <c r="J259" s="44"/>
      <c r="K259" s="44"/>
      <c r="L259" s="48"/>
      <c r="M259" s="232"/>
      <c r="N259" s="233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90</v>
      </c>
    </row>
    <row r="260" s="2" customFormat="1">
      <c r="A260" s="42"/>
      <c r="B260" s="43"/>
      <c r="C260" s="44"/>
      <c r="D260" s="234" t="s">
        <v>414</v>
      </c>
      <c r="E260" s="44"/>
      <c r="F260" s="285" t="s">
        <v>407</v>
      </c>
      <c r="G260" s="44"/>
      <c r="H260" s="286">
        <v>27.460000000000001</v>
      </c>
      <c r="I260" s="44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90</v>
      </c>
    </row>
    <row r="261" s="2" customFormat="1">
      <c r="A261" s="42"/>
      <c r="B261" s="43"/>
      <c r="C261" s="44"/>
      <c r="D261" s="234" t="s">
        <v>414</v>
      </c>
      <c r="E261" s="44"/>
      <c r="F261" s="285" t="s">
        <v>408</v>
      </c>
      <c r="G261" s="44"/>
      <c r="H261" s="286">
        <v>28.850000000000001</v>
      </c>
      <c r="I261" s="44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90</v>
      </c>
    </row>
    <row r="262" s="2" customFormat="1">
      <c r="A262" s="42"/>
      <c r="B262" s="43"/>
      <c r="C262" s="44"/>
      <c r="D262" s="234" t="s">
        <v>414</v>
      </c>
      <c r="E262" s="44"/>
      <c r="F262" s="285" t="s">
        <v>285</v>
      </c>
      <c r="G262" s="44"/>
      <c r="H262" s="286">
        <v>459.54000000000002</v>
      </c>
      <c r="I262" s="44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90</v>
      </c>
    </row>
    <row r="263" s="12" customFormat="1" ht="22.8" customHeight="1">
      <c r="A263" s="12"/>
      <c r="B263" s="200"/>
      <c r="C263" s="201"/>
      <c r="D263" s="202" t="s">
        <v>79</v>
      </c>
      <c r="E263" s="214" t="s">
        <v>422</v>
      </c>
      <c r="F263" s="214" t="s">
        <v>423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SUM(P264:P317)</f>
        <v>0</v>
      </c>
      <c r="Q263" s="208"/>
      <c r="R263" s="209">
        <f>SUM(R264:R317)</f>
        <v>0</v>
      </c>
      <c r="S263" s="208"/>
      <c r="T263" s="210">
        <f>SUM(T264:T317)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88</v>
      </c>
      <c r="AT263" s="212" t="s">
        <v>79</v>
      </c>
      <c r="AU263" s="212" t="s">
        <v>88</v>
      </c>
      <c r="AY263" s="211" t="s">
        <v>141</v>
      </c>
      <c r="BK263" s="213">
        <f>SUM(BK264:BK317)</f>
        <v>0</v>
      </c>
    </row>
    <row r="264" s="2" customFormat="1" ht="16.5" customHeight="1">
      <c r="A264" s="42"/>
      <c r="B264" s="43"/>
      <c r="C264" s="216" t="s">
        <v>7</v>
      </c>
      <c r="D264" s="216" t="s">
        <v>144</v>
      </c>
      <c r="E264" s="217" t="s">
        <v>424</v>
      </c>
      <c r="F264" s="218" t="s">
        <v>425</v>
      </c>
      <c r="G264" s="219" t="s">
        <v>310</v>
      </c>
      <c r="H264" s="220">
        <v>200.20099999999999</v>
      </c>
      <c r="I264" s="221"/>
      <c r="J264" s="222">
        <f>ROUND(I264*H264,2)</f>
        <v>0</v>
      </c>
      <c r="K264" s="218" t="s">
        <v>148</v>
      </c>
      <c r="L264" s="48"/>
      <c r="M264" s="223" t="s">
        <v>78</v>
      </c>
      <c r="N264" s="224" t="s">
        <v>50</v>
      </c>
      <c r="O264" s="88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7" t="s">
        <v>166</v>
      </c>
      <c r="AT264" s="227" t="s">
        <v>144</v>
      </c>
      <c r="AU264" s="227" t="s">
        <v>90</v>
      </c>
      <c r="AY264" s="20" t="s">
        <v>141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88</v>
      </c>
      <c r="BK264" s="228">
        <f>ROUND(I264*H264,2)</f>
        <v>0</v>
      </c>
      <c r="BL264" s="20" t="s">
        <v>166</v>
      </c>
      <c r="BM264" s="227" t="s">
        <v>426</v>
      </c>
    </row>
    <row r="265" s="2" customFormat="1">
      <c r="A265" s="42"/>
      <c r="B265" s="43"/>
      <c r="C265" s="44"/>
      <c r="D265" s="229" t="s">
        <v>151</v>
      </c>
      <c r="E265" s="44"/>
      <c r="F265" s="230" t="s">
        <v>427</v>
      </c>
      <c r="G265" s="44"/>
      <c r="H265" s="44"/>
      <c r="I265" s="231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151</v>
      </c>
      <c r="AU265" s="20" t="s">
        <v>90</v>
      </c>
    </row>
    <row r="266" s="2" customFormat="1" ht="37.8" customHeight="1">
      <c r="A266" s="42"/>
      <c r="B266" s="43"/>
      <c r="C266" s="216" t="s">
        <v>428</v>
      </c>
      <c r="D266" s="216" t="s">
        <v>144</v>
      </c>
      <c r="E266" s="217" t="s">
        <v>429</v>
      </c>
      <c r="F266" s="218" t="s">
        <v>430</v>
      </c>
      <c r="G266" s="219" t="s">
        <v>310</v>
      </c>
      <c r="H266" s="220">
        <v>100.101</v>
      </c>
      <c r="I266" s="221"/>
      <c r="J266" s="222">
        <f>ROUND(I266*H266,2)</f>
        <v>0</v>
      </c>
      <c r="K266" s="218" t="s">
        <v>148</v>
      </c>
      <c r="L266" s="48"/>
      <c r="M266" s="223" t="s">
        <v>78</v>
      </c>
      <c r="N266" s="224" t="s">
        <v>50</v>
      </c>
      <c r="O266" s="88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7" t="s">
        <v>166</v>
      </c>
      <c r="AT266" s="227" t="s">
        <v>144</v>
      </c>
      <c r="AU266" s="227" t="s">
        <v>90</v>
      </c>
      <c r="AY266" s="20" t="s">
        <v>141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88</v>
      </c>
      <c r="BK266" s="228">
        <f>ROUND(I266*H266,2)</f>
        <v>0</v>
      </c>
      <c r="BL266" s="20" t="s">
        <v>166</v>
      </c>
      <c r="BM266" s="227" t="s">
        <v>431</v>
      </c>
    </row>
    <row r="267" s="2" customFormat="1">
      <c r="A267" s="42"/>
      <c r="B267" s="43"/>
      <c r="C267" s="44"/>
      <c r="D267" s="229" t="s">
        <v>151</v>
      </c>
      <c r="E267" s="44"/>
      <c r="F267" s="230" t="s">
        <v>432</v>
      </c>
      <c r="G267" s="44"/>
      <c r="H267" s="44"/>
      <c r="I267" s="231"/>
      <c r="J267" s="44"/>
      <c r="K267" s="44"/>
      <c r="L267" s="48"/>
      <c r="M267" s="232"/>
      <c r="N267" s="233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151</v>
      </c>
      <c r="AU267" s="20" t="s">
        <v>90</v>
      </c>
    </row>
    <row r="268" s="13" customFormat="1">
      <c r="A268" s="13"/>
      <c r="B268" s="241"/>
      <c r="C268" s="242"/>
      <c r="D268" s="234" t="s">
        <v>283</v>
      </c>
      <c r="E268" s="242"/>
      <c r="F268" s="244" t="s">
        <v>433</v>
      </c>
      <c r="G268" s="242"/>
      <c r="H268" s="245">
        <v>100.101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283</v>
      </c>
      <c r="AU268" s="251" t="s">
        <v>90</v>
      </c>
      <c r="AV268" s="13" t="s">
        <v>90</v>
      </c>
      <c r="AW268" s="13" t="s">
        <v>4</v>
      </c>
      <c r="AX268" s="13" t="s">
        <v>88</v>
      </c>
      <c r="AY268" s="251" t="s">
        <v>141</v>
      </c>
    </row>
    <row r="269" s="2" customFormat="1" ht="37.8" customHeight="1">
      <c r="A269" s="42"/>
      <c r="B269" s="43"/>
      <c r="C269" s="216" t="s">
        <v>434</v>
      </c>
      <c r="D269" s="216" t="s">
        <v>144</v>
      </c>
      <c r="E269" s="217" t="s">
        <v>435</v>
      </c>
      <c r="F269" s="218" t="s">
        <v>436</v>
      </c>
      <c r="G269" s="219" t="s">
        <v>310</v>
      </c>
      <c r="H269" s="220">
        <v>100.101</v>
      </c>
      <c r="I269" s="221"/>
      <c r="J269" s="222">
        <f>ROUND(I269*H269,2)</f>
        <v>0</v>
      </c>
      <c r="K269" s="218" t="s">
        <v>148</v>
      </c>
      <c r="L269" s="48"/>
      <c r="M269" s="223" t="s">
        <v>78</v>
      </c>
      <c r="N269" s="224" t="s">
        <v>50</v>
      </c>
      <c r="O269" s="88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27" t="s">
        <v>166</v>
      </c>
      <c r="AT269" s="227" t="s">
        <v>144</v>
      </c>
      <c r="AU269" s="227" t="s">
        <v>90</v>
      </c>
      <c r="AY269" s="20" t="s">
        <v>141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88</v>
      </c>
      <c r="BK269" s="228">
        <f>ROUND(I269*H269,2)</f>
        <v>0</v>
      </c>
      <c r="BL269" s="20" t="s">
        <v>166</v>
      </c>
      <c r="BM269" s="227" t="s">
        <v>437</v>
      </c>
    </row>
    <row r="270" s="2" customFormat="1">
      <c r="A270" s="42"/>
      <c r="B270" s="43"/>
      <c r="C270" s="44"/>
      <c r="D270" s="229" t="s">
        <v>151</v>
      </c>
      <c r="E270" s="44"/>
      <c r="F270" s="230" t="s">
        <v>438</v>
      </c>
      <c r="G270" s="44"/>
      <c r="H270" s="44"/>
      <c r="I270" s="231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151</v>
      </c>
      <c r="AU270" s="20" t="s">
        <v>90</v>
      </c>
    </row>
    <row r="271" s="13" customFormat="1">
      <c r="A271" s="13"/>
      <c r="B271" s="241"/>
      <c r="C271" s="242"/>
      <c r="D271" s="234" t="s">
        <v>283</v>
      </c>
      <c r="E271" s="242"/>
      <c r="F271" s="244" t="s">
        <v>433</v>
      </c>
      <c r="G271" s="242"/>
      <c r="H271" s="245">
        <v>100.101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283</v>
      </c>
      <c r="AU271" s="251" t="s">
        <v>90</v>
      </c>
      <c r="AV271" s="13" t="s">
        <v>90</v>
      </c>
      <c r="AW271" s="13" t="s">
        <v>4</v>
      </c>
      <c r="AX271" s="13" t="s">
        <v>88</v>
      </c>
      <c r="AY271" s="251" t="s">
        <v>141</v>
      </c>
    </row>
    <row r="272" s="2" customFormat="1" ht="62.7" customHeight="1">
      <c r="A272" s="42"/>
      <c r="B272" s="43"/>
      <c r="C272" s="216" t="s">
        <v>439</v>
      </c>
      <c r="D272" s="216" t="s">
        <v>144</v>
      </c>
      <c r="E272" s="217" t="s">
        <v>440</v>
      </c>
      <c r="F272" s="218" t="s">
        <v>441</v>
      </c>
      <c r="G272" s="219" t="s">
        <v>310</v>
      </c>
      <c r="H272" s="220">
        <v>1001.005</v>
      </c>
      <c r="I272" s="221"/>
      <c r="J272" s="222">
        <f>ROUND(I272*H272,2)</f>
        <v>0</v>
      </c>
      <c r="K272" s="218" t="s">
        <v>148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166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166</v>
      </c>
      <c r="BM272" s="227" t="s">
        <v>442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443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13" customFormat="1">
      <c r="A274" s="13"/>
      <c r="B274" s="241"/>
      <c r="C274" s="242"/>
      <c r="D274" s="234" t="s">
        <v>283</v>
      </c>
      <c r="E274" s="242"/>
      <c r="F274" s="244" t="s">
        <v>444</v>
      </c>
      <c r="G274" s="242"/>
      <c r="H274" s="245">
        <v>1001.005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283</v>
      </c>
      <c r="AU274" s="251" t="s">
        <v>90</v>
      </c>
      <c r="AV274" s="13" t="s">
        <v>90</v>
      </c>
      <c r="AW274" s="13" t="s">
        <v>4</v>
      </c>
      <c r="AX274" s="13" t="s">
        <v>88</v>
      </c>
      <c r="AY274" s="251" t="s">
        <v>141</v>
      </c>
    </row>
    <row r="275" s="2" customFormat="1" ht="24.15" customHeight="1">
      <c r="A275" s="42"/>
      <c r="B275" s="43"/>
      <c r="C275" s="216" t="s">
        <v>445</v>
      </c>
      <c r="D275" s="216" t="s">
        <v>144</v>
      </c>
      <c r="E275" s="217" t="s">
        <v>446</v>
      </c>
      <c r="F275" s="218" t="s">
        <v>447</v>
      </c>
      <c r="G275" s="219" t="s">
        <v>448</v>
      </c>
      <c r="H275" s="220">
        <v>6</v>
      </c>
      <c r="I275" s="221"/>
      <c r="J275" s="222">
        <f>ROUND(I275*H275,2)</f>
        <v>0</v>
      </c>
      <c r="K275" s="218" t="s">
        <v>148</v>
      </c>
      <c r="L275" s="48"/>
      <c r="M275" s="223" t="s">
        <v>78</v>
      </c>
      <c r="N275" s="224" t="s">
        <v>50</v>
      </c>
      <c r="O275" s="88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7" t="s">
        <v>166</v>
      </c>
      <c r="AT275" s="227" t="s">
        <v>144</v>
      </c>
      <c r="AU275" s="227" t="s">
        <v>90</v>
      </c>
      <c r="AY275" s="20" t="s">
        <v>141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88</v>
      </c>
      <c r="BK275" s="228">
        <f>ROUND(I275*H275,2)</f>
        <v>0</v>
      </c>
      <c r="BL275" s="20" t="s">
        <v>166</v>
      </c>
      <c r="BM275" s="227" t="s">
        <v>449</v>
      </c>
    </row>
    <row r="276" s="2" customFormat="1">
      <c r="A276" s="42"/>
      <c r="B276" s="43"/>
      <c r="C276" s="44"/>
      <c r="D276" s="229" t="s">
        <v>151</v>
      </c>
      <c r="E276" s="44"/>
      <c r="F276" s="230" t="s">
        <v>450</v>
      </c>
      <c r="G276" s="44"/>
      <c r="H276" s="44"/>
      <c r="I276" s="231"/>
      <c r="J276" s="44"/>
      <c r="K276" s="44"/>
      <c r="L276" s="48"/>
      <c r="M276" s="232"/>
      <c r="N276" s="233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151</v>
      </c>
      <c r="AU276" s="20" t="s">
        <v>90</v>
      </c>
    </row>
    <row r="277" s="2" customFormat="1" ht="37.8" customHeight="1">
      <c r="A277" s="42"/>
      <c r="B277" s="43"/>
      <c r="C277" s="216" t="s">
        <v>451</v>
      </c>
      <c r="D277" s="216" t="s">
        <v>144</v>
      </c>
      <c r="E277" s="217" t="s">
        <v>452</v>
      </c>
      <c r="F277" s="218" t="s">
        <v>453</v>
      </c>
      <c r="G277" s="219" t="s">
        <v>448</v>
      </c>
      <c r="H277" s="220">
        <v>180</v>
      </c>
      <c r="I277" s="221"/>
      <c r="J277" s="222">
        <f>ROUND(I277*H277,2)</f>
        <v>0</v>
      </c>
      <c r="K277" s="218" t="s">
        <v>148</v>
      </c>
      <c r="L277" s="48"/>
      <c r="M277" s="223" t="s">
        <v>78</v>
      </c>
      <c r="N277" s="224" t="s">
        <v>50</v>
      </c>
      <c r="O277" s="8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166</v>
      </c>
      <c r="AT277" s="227" t="s">
        <v>144</v>
      </c>
      <c r="AU277" s="227" t="s">
        <v>90</v>
      </c>
      <c r="AY277" s="20" t="s">
        <v>141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88</v>
      </c>
      <c r="BK277" s="228">
        <f>ROUND(I277*H277,2)</f>
        <v>0</v>
      </c>
      <c r="BL277" s="20" t="s">
        <v>166</v>
      </c>
      <c r="BM277" s="227" t="s">
        <v>454</v>
      </c>
    </row>
    <row r="278" s="2" customFormat="1">
      <c r="A278" s="42"/>
      <c r="B278" s="43"/>
      <c r="C278" s="44"/>
      <c r="D278" s="229" t="s">
        <v>151</v>
      </c>
      <c r="E278" s="44"/>
      <c r="F278" s="230" t="s">
        <v>455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151</v>
      </c>
      <c r="AU278" s="20" t="s">
        <v>90</v>
      </c>
    </row>
    <row r="279" s="13" customFormat="1">
      <c r="A279" s="13"/>
      <c r="B279" s="241"/>
      <c r="C279" s="242"/>
      <c r="D279" s="234" t="s">
        <v>283</v>
      </c>
      <c r="E279" s="242"/>
      <c r="F279" s="244" t="s">
        <v>456</v>
      </c>
      <c r="G279" s="242"/>
      <c r="H279" s="245">
        <v>180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283</v>
      </c>
      <c r="AU279" s="251" t="s">
        <v>90</v>
      </c>
      <c r="AV279" s="13" t="s">
        <v>90</v>
      </c>
      <c r="AW279" s="13" t="s">
        <v>4</v>
      </c>
      <c r="AX279" s="13" t="s">
        <v>88</v>
      </c>
      <c r="AY279" s="251" t="s">
        <v>141</v>
      </c>
    </row>
    <row r="280" s="2" customFormat="1" ht="33" customHeight="1">
      <c r="A280" s="42"/>
      <c r="B280" s="43"/>
      <c r="C280" s="216" t="s">
        <v>457</v>
      </c>
      <c r="D280" s="216" t="s">
        <v>144</v>
      </c>
      <c r="E280" s="217" t="s">
        <v>458</v>
      </c>
      <c r="F280" s="218" t="s">
        <v>459</v>
      </c>
      <c r="G280" s="219" t="s">
        <v>310</v>
      </c>
      <c r="H280" s="220">
        <v>200.20099999999999</v>
      </c>
      <c r="I280" s="221"/>
      <c r="J280" s="222">
        <f>ROUND(I280*H280,2)</f>
        <v>0</v>
      </c>
      <c r="K280" s="218" t="s">
        <v>148</v>
      </c>
      <c r="L280" s="48"/>
      <c r="M280" s="223" t="s">
        <v>78</v>
      </c>
      <c r="N280" s="224" t="s">
        <v>50</v>
      </c>
      <c r="O280" s="88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7" t="s">
        <v>166</v>
      </c>
      <c r="AT280" s="227" t="s">
        <v>144</v>
      </c>
      <c r="AU280" s="227" t="s">
        <v>90</v>
      </c>
      <c r="AY280" s="20" t="s">
        <v>141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88</v>
      </c>
      <c r="BK280" s="228">
        <f>ROUND(I280*H280,2)</f>
        <v>0</v>
      </c>
      <c r="BL280" s="20" t="s">
        <v>166</v>
      </c>
      <c r="BM280" s="227" t="s">
        <v>460</v>
      </c>
    </row>
    <row r="281" s="2" customFormat="1">
      <c r="A281" s="42"/>
      <c r="B281" s="43"/>
      <c r="C281" s="44"/>
      <c r="D281" s="229" t="s">
        <v>151</v>
      </c>
      <c r="E281" s="44"/>
      <c r="F281" s="230" t="s">
        <v>461</v>
      </c>
      <c r="G281" s="44"/>
      <c r="H281" s="44"/>
      <c r="I281" s="231"/>
      <c r="J281" s="44"/>
      <c r="K281" s="44"/>
      <c r="L281" s="48"/>
      <c r="M281" s="232"/>
      <c r="N281" s="233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151</v>
      </c>
      <c r="AU281" s="20" t="s">
        <v>90</v>
      </c>
    </row>
    <row r="282" s="2" customFormat="1" ht="44.25" customHeight="1">
      <c r="A282" s="42"/>
      <c r="B282" s="43"/>
      <c r="C282" s="216" t="s">
        <v>462</v>
      </c>
      <c r="D282" s="216" t="s">
        <v>144</v>
      </c>
      <c r="E282" s="217" t="s">
        <v>463</v>
      </c>
      <c r="F282" s="218" t="s">
        <v>464</v>
      </c>
      <c r="G282" s="219" t="s">
        <v>310</v>
      </c>
      <c r="H282" s="220">
        <v>2002.01</v>
      </c>
      <c r="I282" s="221"/>
      <c r="J282" s="222">
        <f>ROUND(I282*H282,2)</f>
        <v>0</v>
      </c>
      <c r="K282" s="218" t="s">
        <v>148</v>
      </c>
      <c r="L282" s="48"/>
      <c r="M282" s="223" t="s">
        <v>78</v>
      </c>
      <c r="N282" s="224" t="s">
        <v>50</v>
      </c>
      <c r="O282" s="88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166</v>
      </c>
      <c r="AT282" s="227" t="s">
        <v>144</v>
      </c>
      <c r="AU282" s="227" t="s">
        <v>90</v>
      </c>
      <c r="AY282" s="20" t="s">
        <v>141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88</v>
      </c>
      <c r="BK282" s="228">
        <f>ROUND(I282*H282,2)</f>
        <v>0</v>
      </c>
      <c r="BL282" s="20" t="s">
        <v>166</v>
      </c>
      <c r="BM282" s="227" t="s">
        <v>465</v>
      </c>
    </row>
    <row r="283" s="2" customFormat="1">
      <c r="A283" s="42"/>
      <c r="B283" s="43"/>
      <c r="C283" s="44"/>
      <c r="D283" s="229" t="s">
        <v>151</v>
      </c>
      <c r="E283" s="44"/>
      <c r="F283" s="230" t="s">
        <v>466</v>
      </c>
      <c r="G283" s="44"/>
      <c r="H283" s="44"/>
      <c r="I283" s="231"/>
      <c r="J283" s="44"/>
      <c r="K283" s="44"/>
      <c r="L283" s="48"/>
      <c r="M283" s="232"/>
      <c r="N283" s="233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151</v>
      </c>
      <c r="AU283" s="20" t="s">
        <v>90</v>
      </c>
    </row>
    <row r="284" s="13" customFormat="1">
      <c r="A284" s="13"/>
      <c r="B284" s="241"/>
      <c r="C284" s="242"/>
      <c r="D284" s="234" t="s">
        <v>283</v>
      </c>
      <c r="E284" s="242"/>
      <c r="F284" s="244" t="s">
        <v>467</v>
      </c>
      <c r="G284" s="242"/>
      <c r="H284" s="245">
        <v>2002.01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283</v>
      </c>
      <c r="AU284" s="251" t="s">
        <v>90</v>
      </c>
      <c r="AV284" s="13" t="s">
        <v>90</v>
      </c>
      <c r="AW284" s="13" t="s">
        <v>4</v>
      </c>
      <c r="AX284" s="13" t="s">
        <v>88</v>
      </c>
      <c r="AY284" s="251" t="s">
        <v>141</v>
      </c>
    </row>
    <row r="285" s="2" customFormat="1" ht="44.25" customHeight="1">
      <c r="A285" s="42"/>
      <c r="B285" s="43"/>
      <c r="C285" s="216" t="s">
        <v>468</v>
      </c>
      <c r="D285" s="216" t="s">
        <v>144</v>
      </c>
      <c r="E285" s="217" t="s">
        <v>469</v>
      </c>
      <c r="F285" s="218" t="s">
        <v>470</v>
      </c>
      <c r="G285" s="219" t="s">
        <v>310</v>
      </c>
      <c r="H285" s="220">
        <v>1.5820000000000001</v>
      </c>
      <c r="I285" s="221"/>
      <c r="J285" s="222">
        <f>ROUND(I285*H285,2)</f>
        <v>0</v>
      </c>
      <c r="K285" s="218" t="s">
        <v>148</v>
      </c>
      <c r="L285" s="48"/>
      <c r="M285" s="223" t="s">
        <v>78</v>
      </c>
      <c r="N285" s="224" t="s">
        <v>50</v>
      </c>
      <c r="O285" s="8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166</v>
      </c>
      <c r="AT285" s="227" t="s">
        <v>144</v>
      </c>
      <c r="AU285" s="227" t="s">
        <v>90</v>
      </c>
      <c r="AY285" s="20" t="s">
        <v>141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88</v>
      </c>
      <c r="BK285" s="228">
        <f>ROUND(I285*H285,2)</f>
        <v>0</v>
      </c>
      <c r="BL285" s="20" t="s">
        <v>166</v>
      </c>
      <c r="BM285" s="227" t="s">
        <v>471</v>
      </c>
    </row>
    <row r="286" s="2" customFormat="1">
      <c r="A286" s="42"/>
      <c r="B286" s="43"/>
      <c r="C286" s="44"/>
      <c r="D286" s="229" t="s">
        <v>151</v>
      </c>
      <c r="E286" s="44"/>
      <c r="F286" s="230" t="s">
        <v>472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151</v>
      </c>
      <c r="AU286" s="20" t="s">
        <v>90</v>
      </c>
    </row>
    <row r="287" s="13" customFormat="1">
      <c r="A287" s="13"/>
      <c r="B287" s="241"/>
      <c r="C287" s="242"/>
      <c r="D287" s="234" t="s">
        <v>283</v>
      </c>
      <c r="E287" s="243" t="s">
        <v>78</v>
      </c>
      <c r="F287" s="244" t="s">
        <v>473</v>
      </c>
      <c r="G287" s="242"/>
      <c r="H287" s="245">
        <v>1.5820000000000001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283</v>
      </c>
      <c r="AU287" s="251" t="s">
        <v>90</v>
      </c>
      <c r="AV287" s="13" t="s">
        <v>90</v>
      </c>
      <c r="AW287" s="13" t="s">
        <v>40</v>
      </c>
      <c r="AX287" s="13" t="s">
        <v>88</v>
      </c>
      <c r="AY287" s="251" t="s">
        <v>141</v>
      </c>
    </row>
    <row r="288" s="2" customFormat="1" ht="37.8" customHeight="1">
      <c r="A288" s="42"/>
      <c r="B288" s="43"/>
      <c r="C288" s="216" t="s">
        <v>474</v>
      </c>
      <c r="D288" s="216" t="s">
        <v>144</v>
      </c>
      <c r="E288" s="217" t="s">
        <v>475</v>
      </c>
      <c r="F288" s="218" t="s">
        <v>476</v>
      </c>
      <c r="G288" s="219" t="s">
        <v>310</v>
      </c>
      <c r="H288" s="220">
        <v>2.7080000000000002</v>
      </c>
      <c r="I288" s="221"/>
      <c r="J288" s="222">
        <f>ROUND(I288*H288,2)</f>
        <v>0</v>
      </c>
      <c r="K288" s="218" t="s">
        <v>148</v>
      </c>
      <c r="L288" s="48"/>
      <c r="M288" s="223" t="s">
        <v>78</v>
      </c>
      <c r="N288" s="224" t="s">
        <v>50</v>
      </c>
      <c r="O288" s="88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7" t="s">
        <v>166</v>
      </c>
      <c r="AT288" s="227" t="s">
        <v>144</v>
      </c>
      <c r="AU288" s="227" t="s">
        <v>90</v>
      </c>
      <c r="AY288" s="20" t="s">
        <v>141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88</v>
      </c>
      <c r="BK288" s="228">
        <f>ROUND(I288*H288,2)</f>
        <v>0</v>
      </c>
      <c r="BL288" s="20" t="s">
        <v>166</v>
      </c>
      <c r="BM288" s="227" t="s">
        <v>477</v>
      </c>
    </row>
    <row r="289" s="2" customFormat="1">
      <c r="A289" s="42"/>
      <c r="B289" s="43"/>
      <c r="C289" s="44"/>
      <c r="D289" s="229" t="s">
        <v>151</v>
      </c>
      <c r="E289" s="44"/>
      <c r="F289" s="230" t="s">
        <v>478</v>
      </c>
      <c r="G289" s="44"/>
      <c r="H289" s="44"/>
      <c r="I289" s="231"/>
      <c r="J289" s="44"/>
      <c r="K289" s="44"/>
      <c r="L289" s="48"/>
      <c r="M289" s="232"/>
      <c r="N289" s="233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151</v>
      </c>
      <c r="AU289" s="20" t="s">
        <v>90</v>
      </c>
    </row>
    <row r="290" s="13" customFormat="1">
      <c r="A290" s="13"/>
      <c r="B290" s="241"/>
      <c r="C290" s="242"/>
      <c r="D290" s="234" t="s">
        <v>283</v>
      </c>
      <c r="E290" s="243" t="s">
        <v>78</v>
      </c>
      <c r="F290" s="244" t="s">
        <v>479</v>
      </c>
      <c r="G290" s="242"/>
      <c r="H290" s="245">
        <v>2.7080000000000002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283</v>
      </c>
      <c r="AU290" s="251" t="s">
        <v>90</v>
      </c>
      <c r="AV290" s="13" t="s">
        <v>90</v>
      </c>
      <c r="AW290" s="13" t="s">
        <v>40</v>
      </c>
      <c r="AX290" s="13" t="s">
        <v>88</v>
      </c>
      <c r="AY290" s="251" t="s">
        <v>141</v>
      </c>
    </row>
    <row r="291" s="2" customFormat="1" ht="37.8" customHeight="1">
      <c r="A291" s="42"/>
      <c r="B291" s="43"/>
      <c r="C291" s="216" t="s">
        <v>480</v>
      </c>
      <c r="D291" s="216" t="s">
        <v>144</v>
      </c>
      <c r="E291" s="217" t="s">
        <v>481</v>
      </c>
      <c r="F291" s="218" t="s">
        <v>482</v>
      </c>
      <c r="G291" s="219" t="s">
        <v>310</v>
      </c>
      <c r="H291" s="220">
        <v>63.933999999999998</v>
      </c>
      <c r="I291" s="221"/>
      <c r="J291" s="222">
        <f>ROUND(I291*H291,2)</f>
        <v>0</v>
      </c>
      <c r="K291" s="218" t="s">
        <v>148</v>
      </c>
      <c r="L291" s="48"/>
      <c r="M291" s="223" t="s">
        <v>78</v>
      </c>
      <c r="N291" s="224" t="s">
        <v>50</v>
      </c>
      <c r="O291" s="88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7" t="s">
        <v>166</v>
      </c>
      <c r="AT291" s="227" t="s">
        <v>144</v>
      </c>
      <c r="AU291" s="227" t="s">
        <v>90</v>
      </c>
      <c r="AY291" s="20" t="s">
        <v>141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88</v>
      </c>
      <c r="BK291" s="228">
        <f>ROUND(I291*H291,2)</f>
        <v>0</v>
      </c>
      <c r="BL291" s="20" t="s">
        <v>166</v>
      </c>
      <c r="BM291" s="227" t="s">
        <v>483</v>
      </c>
    </row>
    <row r="292" s="2" customFormat="1">
      <c r="A292" s="42"/>
      <c r="B292" s="43"/>
      <c r="C292" s="44"/>
      <c r="D292" s="229" t="s">
        <v>151</v>
      </c>
      <c r="E292" s="44"/>
      <c r="F292" s="230" t="s">
        <v>484</v>
      </c>
      <c r="G292" s="44"/>
      <c r="H292" s="44"/>
      <c r="I292" s="231"/>
      <c r="J292" s="44"/>
      <c r="K292" s="44"/>
      <c r="L292" s="48"/>
      <c r="M292" s="232"/>
      <c r="N292" s="233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151</v>
      </c>
      <c r="AU292" s="20" t="s">
        <v>90</v>
      </c>
    </row>
    <row r="293" s="13" customFormat="1">
      <c r="A293" s="13"/>
      <c r="B293" s="241"/>
      <c r="C293" s="242"/>
      <c r="D293" s="234" t="s">
        <v>283</v>
      </c>
      <c r="E293" s="243" t="s">
        <v>78</v>
      </c>
      <c r="F293" s="244" t="s">
        <v>485</v>
      </c>
      <c r="G293" s="242"/>
      <c r="H293" s="245">
        <v>57.344000000000001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283</v>
      </c>
      <c r="AU293" s="251" t="s">
        <v>90</v>
      </c>
      <c r="AV293" s="13" t="s">
        <v>90</v>
      </c>
      <c r="AW293" s="13" t="s">
        <v>40</v>
      </c>
      <c r="AX293" s="13" t="s">
        <v>80</v>
      </c>
      <c r="AY293" s="251" t="s">
        <v>141</v>
      </c>
    </row>
    <row r="294" s="13" customFormat="1">
      <c r="A294" s="13"/>
      <c r="B294" s="241"/>
      <c r="C294" s="242"/>
      <c r="D294" s="234" t="s">
        <v>283</v>
      </c>
      <c r="E294" s="243" t="s">
        <v>78</v>
      </c>
      <c r="F294" s="244" t="s">
        <v>486</v>
      </c>
      <c r="G294" s="242"/>
      <c r="H294" s="245">
        <v>6.5899999999999999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283</v>
      </c>
      <c r="AU294" s="251" t="s">
        <v>90</v>
      </c>
      <c r="AV294" s="13" t="s">
        <v>90</v>
      </c>
      <c r="AW294" s="13" t="s">
        <v>40</v>
      </c>
      <c r="AX294" s="13" t="s">
        <v>80</v>
      </c>
      <c r="AY294" s="251" t="s">
        <v>141</v>
      </c>
    </row>
    <row r="295" s="14" customFormat="1">
      <c r="A295" s="14"/>
      <c r="B295" s="252"/>
      <c r="C295" s="253"/>
      <c r="D295" s="234" t="s">
        <v>283</v>
      </c>
      <c r="E295" s="254" t="s">
        <v>78</v>
      </c>
      <c r="F295" s="255" t="s">
        <v>285</v>
      </c>
      <c r="G295" s="253"/>
      <c r="H295" s="256">
        <v>63.933999999999998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283</v>
      </c>
      <c r="AU295" s="262" t="s">
        <v>90</v>
      </c>
      <c r="AV295" s="14" t="s">
        <v>166</v>
      </c>
      <c r="AW295" s="14" t="s">
        <v>40</v>
      </c>
      <c r="AX295" s="14" t="s">
        <v>88</v>
      </c>
      <c r="AY295" s="262" t="s">
        <v>141</v>
      </c>
    </row>
    <row r="296" s="2" customFormat="1" ht="44.25" customHeight="1">
      <c r="A296" s="42"/>
      <c r="B296" s="43"/>
      <c r="C296" s="216" t="s">
        <v>487</v>
      </c>
      <c r="D296" s="216" t="s">
        <v>144</v>
      </c>
      <c r="E296" s="217" t="s">
        <v>488</v>
      </c>
      <c r="F296" s="218" t="s">
        <v>489</v>
      </c>
      <c r="G296" s="219" t="s">
        <v>310</v>
      </c>
      <c r="H296" s="220">
        <v>3.8820000000000001</v>
      </c>
      <c r="I296" s="221"/>
      <c r="J296" s="222">
        <f>ROUND(I296*H296,2)</f>
        <v>0</v>
      </c>
      <c r="K296" s="218" t="s">
        <v>148</v>
      </c>
      <c r="L296" s="48"/>
      <c r="M296" s="223" t="s">
        <v>78</v>
      </c>
      <c r="N296" s="224" t="s">
        <v>50</v>
      </c>
      <c r="O296" s="88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7" t="s">
        <v>166</v>
      </c>
      <c r="AT296" s="227" t="s">
        <v>144</v>
      </c>
      <c r="AU296" s="227" t="s">
        <v>90</v>
      </c>
      <c r="AY296" s="20" t="s">
        <v>141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88</v>
      </c>
      <c r="BK296" s="228">
        <f>ROUND(I296*H296,2)</f>
        <v>0</v>
      </c>
      <c r="BL296" s="20" t="s">
        <v>166</v>
      </c>
      <c r="BM296" s="227" t="s">
        <v>490</v>
      </c>
    </row>
    <row r="297" s="2" customFormat="1">
      <c r="A297" s="42"/>
      <c r="B297" s="43"/>
      <c r="C297" s="44"/>
      <c r="D297" s="229" t="s">
        <v>151</v>
      </c>
      <c r="E297" s="44"/>
      <c r="F297" s="230" t="s">
        <v>491</v>
      </c>
      <c r="G297" s="44"/>
      <c r="H297" s="44"/>
      <c r="I297" s="231"/>
      <c r="J297" s="44"/>
      <c r="K297" s="44"/>
      <c r="L297" s="48"/>
      <c r="M297" s="232"/>
      <c r="N297" s="233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151</v>
      </c>
      <c r="AU297" s="20" t="s">
        <v>90</v>
      </c>
    </row>
    <row r="298" s="13" customFormat="1">
      <c r="A298" s="13"/>
      <c r="B298" s="241"/>
      <c r="C298" s="242"/>
      <c r="D298" s="234" t="s">
        <v>283</v>
      </c>
      <c r="E298" s="243" t="s">
        <v>78</v>
      </c>
      <c r="F298" s="244" t="s">
        <v>479</v>
      </c>
      <c r="G298" s="242"/>
      <c r="H298" s="245">
        <v>2.7080000000000002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283</v>
      </c>
      <c r="AU298" s="251" t="s">
        <v>90</v>
      </c>
      <c r="AV298" s="13" t="s">
        <v>90</v>
      </c>
      <c r="AW298" s="13" t="s">
        <v>40</v>
      </c>
      <c r="AX298" s="13" t="s">
        <v>80</v>
      </c>
      <c r="AY298" s="251" t="s">
        <v>141</v>
      </c>
    </row>
    <row r="299" s="13" customFormat="1">
      <c r="A299" s="13"/>
      <c r="B299" s="241"/>
      <c r="C299" s="242"/>
      <c r="D299" s="234" t="s">
        <v>283</v>
      </c>
      <c r="E299" s="243" t="s">
        <v>78</v>
      </c>
      <c r="F299" s="244" t="s">
        <v>492</v>
      </c>
      <c r="G299" s="242"/>
      <c r="H299" s="245">
        <v>1.1739999999999999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283</v>
      </c>
      <c r="AU299" s="251" t="s">
        <v>90</v>
      </c>
      <c r="AV299" s="13" t="s">
        <v>90</v>
      </c>
      <c r="AW299" s="13" t="s">
        <v>40</v>
      </c>
      <c r="AX299" s="13" t="s">
        <v>80</v>
      </c>
      <c r="AY299" s="251" t="s">
        <v>141</v>
      </c>
    </row>
    <row r="300" s="14" customFormat="1">
      <c r="A300" s="14"/>
      <c r="B300" s="252"/>
      <c r="C300" s="253"/>
      <c r="D300" s="234" t="s">
        <v>283</v>
      </c>
      <c r="E300" s="254" t="s">
        <v>78</v>
      </c>
      <c r="F300" s="255" t="s">
        <v>285</v>
      </c>
      <c r="G300" s="253"/>
      <c r="H300" s="256">
        <v>3.8820000000000001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283</v>
      </c>
      <c r="AU300" s="262" t="s">
        <v>90</v>
      </c>
      <c r="AV300" s="14" t="s">
        <v>166</v>
      </c>
      <c r="AW300" s="14" t="s">
        <v>40</v>
      </c>
      <c r="AX300" s="14" t="s">
        <v>88</v>
      </c>
      <c r="AY300" s="262" t="s">
        <v>141</v>
      </c>
    </row>
    <row r="301" s="2" customFormat="1" ht="44.25" customHeight="1">
      <c r="A301" s="42"/>
      <c r="B301" s="43"/>
      <c r="C301" s="216" t="s">
        <v>493</v>
      </c>
      <c r="D301" s="216" t="s">
        <v>144</v>
      </c>
      <c r="E301" s="217" t="s">
        <v>494</v>
      </c>
      <c r="F301" s="218" t="s">
        <v>495</v>
      </c>
      <c r="G301" s="219" t="s">
        <v>310</v>
      </c>
      <c r="H301" s="220">
        <v>1.899</v>
      </c>
      <c r="I301" s="221"/>
      <c r="J301" s="222">
        <f>ROUND(I301*H301,2)</f>
        <v>0</v>
      </c>
      <c r="K301" s="218" t="s">
        <v>148</v>
      </c>
      <c r="L301" s="48"/>
      <c r="M301" s="223" t="s">
        <v>78</v>
      </c>
      <c r="N301" s="224" t="s">
        <v>50</v>
      </c>
      <c r="O301" s="88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7" t="s">
        <v>166</v>
      </c>
      <c r="AT301" s="227" t="s">
        <v>144</v>
      </c>
      <c r="AU301" s="227" t="s">
        <v>90</v>
      </c>
      <c r="AY301" s="20" t="s">
        <v>141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88</v>
      </c>
      <c r="BK301" s="228">
        <f>ROUND(I301*H301,2)</f>
        <v>0</v>
      </c>
      <c r="BL301" s="20" t="s">
        <v>166</v>
      </c>
      <c r="BM301" s="227" t="s">
        <v>496</v>
      </c>
    </row>
    <row r="302" s="2" customFormat="1">
      <c r="A302" s="42"/>
      <c r="B302" s="43"/>
      <c r="C302" s="44"/>
      <c r="D302" s="229" t="s">
        <v>151</v>
      </c>
      <c r="E302" s="44"/>
      <c r="F302" s="230" t="s">
        <v>497</v>
      </c>
      <c r="G302" s="44"/>
      <c r="H302" s="44"/>
      <c r="I302" s="231"/>
      <c r="J302" s="44"/>
      <c r="K302" s="44"/>
      <c r="L302" s="48"/>
      <c r="M302" s="232"/>
      <c r="N302" s="233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151</v>
      </c>
      <c r="AU302" s="20" t="s">
        <v>90</v>
      </c>
    </row>
    <row r="303" s="13" customFormat="1">
      <c r="A303" s="13"/>
      <c r="B303" s="241"/>
      <c r="C303" s="242"/>
      <c r="D303" s="234" t="s">
        <v>283</v>
      </c>
      <c r="E303" s="243" t="s">
        <v>78</v>
      </c>
      <c r="F303" s="244" t="s">
        <v>498</v>
      </c>
      <c r="G303" s="242"/>
      <c r="H303" s="245">
        <v>1.899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283</v>
      </c>
      <c r="AU303" s="251" t="s">
        <v>90</v>
      </c>
      <c r="AV303" s="13" t="s">
        <v>90</v>
      </c>
      <c r="AW303" s="13" t="s">
        <v>40</v>
      </c>
      <c r="AX303" s="13" t="s">
        <v>88</v>
      </c>
      <c r="AY303" s="251" t="s">
        <v>141</v>
      </c>
    </row>
    <row r="304" s="2" customFormat="1" ht="44.25" customHeight="1">
      <c r="A304" s="42"/>
      <c r="B304" s="43"/>
      <c r="C304" s="216" t="s">
        <v>499</v>
      </c>
      <c r="D304" s="216" t="s">
        <v>144</v>
      </c>
      <c r="E304" s="217" t="s">
        <v>500</v>
      </c>
      <c r="F304" s="218" t="s">
        <v>501</v>
      </c>
      <c r="G304" s="219" t="s">
        <v>310</v>
      </c>
      <c r="H304" s="220">
        <v>21.748999999999999</v>
      </c>
      <c r="I304" s="221"/>
      <c r="J304" s="222">
        <f>ROUND(I304*H304,2)</f>
        <v>0</v>
      </c>
      <c r="K304" s="218" t="s">
        <v>148</v>
      </c>
      <c r="L304" s="48"/>
      <c r="M304" s="223" t="s">
        <v>78</v>
      </c>
      <c r="N304" s="224" t="s">
        <v>50</v>
      </c>
      <c r="O304" s="88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7" t="s">
        <v>166</v>
      </c>
      <c r="AT304" s="227" t="s">
        <v>144</v>
      </c>
      <c r="AU304" s="227" t="s">
        <v>90</v>
      </c>
      <c r="AY304" s="20" t="s">
        <v>141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88</v>
      </c>
      <c r="BK304" s="228">
        <f>ROUND(I304*H304,2)</f>
        <v>0</v>
      </c>
      <c r="BL304" s="20" t="s">
        <v>166</v>
      </c>
      <c r="BM304" s="227" t="s">
        <v>502</v>
      </c>
    </row>
    <row r="305" s="2" customFormat="1">
      <c r="A305" s="42"/>
      <c r="B305" s="43"/>
      <c r="C305" s="44"/>
      <c r="D305" s="229" t="s">
        <v>151</v>
      </c>
      <c r="E305" s="44"/>
      <c r="F305" s="230" t="s">
        <v>503</v>
      </c>
      <c r="G305" s="44"/>
      <c r="H305" s="44"/>
      <c r="I305" s="231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151</v>
      </c>
      <c r="AU305" s="20" t="s">
        <v>90</v>
      </c>
    </row>
    <row r="306" s="13" customFormat="1">
      <c r="A306" s="13"/>
      <c r="B306" s="241"/>
      <c r="C306" s="242"/>
      <c r="D306" s="234" t="s">
        <v>283</v>
      </c>
      <c r="E306" s="243" t="s">
        <v>78</v>
      </c>
      <c r="F306" s="244" t="s">
        <v>504</v>
      </c>
      <c r="G306" s="242"/>
      <c r="H306" s="245">
        <v>21.748999999999999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283</v>
      </c>
      <c r="AU306" s="251" t="s">
        <v>90</v>
      </c>
      <c r="AV306" s="13" t="s">
        <v>90</v>
      </c>
      <c r="AW306" s="13" t="s">
        <v>40</v>
      </c>
      <c r="AX306" s="13" t="s">
        <v>80</v>
      </c>
      <c r="AY306" s="251" t="s">
        <v>141</v>
      </c>
    </row>
    <row r="307" s="14" customFormat="1">
      <c r="A307" s="14"/>
      <c r="B307" s="252"/>
      <c r="C307" s="253"/>
      <c r="D307" s="234" t="s">
        <v>283</v>
      </c>
      <c r="E307" s="254" t="s">
        <v>78</v>
      </c>
      <c r="F307" s="255" t="s">
        <v>285</v>
      </c>
      <c r="G307" s="253"/>
      <c r="H307" s="256">
        <v>21.748999999999999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283</v>
      </c>
      <c r="AU307" s="262" t="s">
        <v>90</v>
      </c>
      <c r="AV307" s="14" t="s">
        <v>166</v>
      </c>
      <c r="AW307" s="14" t="s">
        <v>40</v>
      </c>
      <c r="AX307" s="14" t="s">
        <v>88</v>
      </c>
      <c r="AY307" s="262" t="s">
        <v>141</v>
      </c>
    </row>
    <row r="308" s="2" customFormat="1" ht="44.25" customHeight="1">
      <c r="A308" s="42"/>
      <c r="B308" s="43"/>
      <c r="C308" s="216" t="s">
        <v>505</v>
      </c>
      <c r="D308" s="216" t="s">
        <v>144</v>
      </c>
      <c r="E308" s="217" t="s">
        <v>506</v>
      </c>
      <c r="F308" s="218" t="s">
        <v>507</v>
      </c>
      <c r="G308" s="219" t="s">
        <v>310</v>
      </c>
      <c r="H308" s="220">
        <v>27.402999999999999</v>
      </c>
      <c r="I308" s="221"/>
      <c r="J308" s="222">
        <f>ROUND(I308*H308,2)</f>
        <v>0</v>
      </c>
      <c r="K308" s="218" t="s">
        <v>148</v>
      </c>
      <c r="L308" s="48"/>
      <c r="M308" s="223" t="s">
        <v>78</v>
      </c>
      <c r="N308" s="224" t="s">
        <v>50</v>
      </c>
      <c r="O308" s="88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166</v>
      </c>
      <c r="AT308" s="227" t="s">
        <v>144</v>
      </c>
      <c r="AU308" s="227" t="s">
        <v>90</v>
      </c>
      <c r="AY308" s="20" t="s">
        <v>141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88</v>
      </c>
      <c r="BK308" s="228">
        <f>ROUND(I308*H308,2)</f>
        <v>0</v>
      </c>
      <c r="BL308" s="20" t="s">
        <v>166</v>
      </c>
      <c r="BM308" s="227" t="s">
        <v>508</v>
      </c>
    </row>
    <row r="309" s="2" customFormat="1">
      <c r="A309" s="42"/>
      <c r="B309" s="43"/>
      <c r="C309" s="44"/>
      <c r="D309" s="229" t="s">
        <v>151</v>
      </c>
      <c r="E309" s="44"/>
      <c r="F309" s="230" t="s">
        <v>509</v>
      </c>
      <c r="G309" s="44"/>
      <c r="H309" s="44"/>
      <c r="I309" s="231"/>
      <c r="J309" s="44"/>
      <c r="K309" s="44"/>
      <c r="L309" s="48"/>
      <c r="M309" s="232"/>
      <c r="N309" s="233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151</v>
      </c>
      <c r="AU309" s="20" t="s">
        <v>90</v>
      </c>
    </row>
    <row r="310" s="13" customFormat="1">
      <c r="A310" s="13"/>
      <c r="B310" s="241"/>
      <c r="C310" s="242"/>
      <c r="D310" s="234" t="s">
        <v>283</v>
      </c>
      <c r="E310" s="243" t="s">
        <v>78</v>
      </c>
      <c r="F310" s="244" t="s">
        <v>510</v>
      </c>
      <c r="G310" s="242"/>
      <c r="H310" s="245">
        <v>19.120999999999999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283</v>
      </c>
      <c r="AU310" s="251" t="s">
        <v>90</v>
      </c>
      <c r="AV310" s="13" t="s">
        <v>90</v>
      </c>
      <c r="AW310" s="13" t="s">
        <v>40</v>
      </c>
      <c r="AX310" s="13" t="s">
        <v>80</v>
      </c>
      <c r="AY310" s="251" t="s">
        <v>141</v>
      </c>
    </row>
    <row r="311" s="13" customFormat="1">
      <c r="A311" s="13"/>
      <c r="B311" s="241"/>
      <c r="C311" s="242"/>
      <c r="D311" s="234" t="s">
        <v>283</v>
      </c>
      <c r="E311" s="243" t="s">
        <v>78</v>
      </c>
      <c r="F311" s="244" t="s">
        <v>511</v>
      </c>
      <c r="G311" s="242"/>
      <c r="H311" s="245">
        <v>8.282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283</v>
      </c>
      <c r="AU311" s="251" t="s">
        <v>90</v>
      </c>
      <c r="AV311" s="13" t="s">
        <v>90</v>
      </c>
      <c r="AW311" s="13" t="s">
        <v>40</v>
      </c>
      <c r="AX311" s="13" t="s">
        <v>80</v>
      </c>
      <c r="AY311" s="251" t="s">
        <v>141</v>
      </c>
    </row>
    <row r="312" s="14" customFormat="1">
      <c r="A312" s="14"/>
      <c r="B312" s="252"/>
      <c r="C312" s="253"/>
      <c r="D312" s="234" t="s">
        <v>283</v>
      </c>
      <c r="E312" s="254" t="s">
        <v>78</v>
      </c>
      <c r="F312" s="255" t="s">
        <v>285</v>
      </c>
      <c r="G312" s="253"/>
      <c r="H312" s="256">
        <v>27.402999999999999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283</v>
      </c>
      <c r="AU312" s="262" t="s">
        <v>90</v>
      </c>
      <c r="AV312" s="14" t="s">
        <v>166</v>
      </c>
      <c r="AW312" s="14" t="s">
        <v>40</v>
      </c>
      <c r="AX312" s="14" t="s">
        <v>88</v>
      </c>
      <c r="AY312" s="262" t="s">
        <v>141</v>
      </c>
    </row>
    <row r="313" s="2" customFormat="1" ht="49.05" customHeight="1">
      <c r="A313" s="42"/>
      <c r="B313" s="43"/>
      <c r="C313" s="216" t="s">
        <v>512</v>
      </c>
      <c r="D313" s="216" t="s">
        <v>144</v>
      </c>
      <c r="E313" s="217" t="s">
        <v>513</v>
      </c>
      <c r="F313" s="218" t="s">
        <v>514</v>
      </c>
      <c r="G313" s="219" t="s">
        <v>310</v>
      </c>
      <c r="H313" s="220">
        <v>75.004999999999995</v>
      </c>
      <c r="I313" s="221"/>
      <c r="J313" s="222">
        <f>ROUND(I313*H313,2)</f>
        <v>0</v>
      </c>
      <c r="K313" s="218" t="s">
        <v>148</v>
      </c>
      <c r="L313" s="48"/>
      <c r="M313" s="223" t="s">
        <v>78</v>
      </c>
      <c r="N313" s="224" t="s">
        <v>50</v>
      </c>
      <c r="O313" s="88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166</v>
      </c>
      <c r="AT313" s="227" t="s">
        <v>144</v>
      </c>
      <c r="AU313" s="227" t="s">
        <v>90</v>
      </c>
      <c r="AY313" s="20" t="s">
        <v>141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88</v>
      </c>
      <c r="BK313" s="228">
        <f>ROUND(I313*H313,2)</f>
        <v>0</v>
      </c>
      <c r="BL313" s="20" t="s">
        <v>166</v>
      </c>
      <c r="BM313" s="227" t="s">
        <v>515</v>
      </c>
    </row>
    <row r="314" s="2" customFormat="1">
      <c r="A314" s="42"/>
      <c r="B314" s="43"/>
      <c r="C314" s="44"/>
      <c r="D314" s="229" t="s">
        <v>151</v>
      </c>
      <c r="E314" s="44"/>
      <c r="F314" s="230" t="s">
        <v>516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151</v>
      </c>
      <c r="AU314" s="20" t="s">
        <v>90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517</v>
      </c>
      <c r="G315" s="242"/>
      <c r="H315" s="245">
        <v>74.433999999999998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80</v>
      </c>
      <c r="AY315" s="251" t="s">
        <v>141</v>
      </c>
    </row>
    <row r="316" s="13" customFormat="1">
      <c r="A316" s="13"/>
      <c r="B316" s="241"/>
      <c r="C316" s="242"/>
      <c r="D316" s="234" t="s">
        <v>283</v>
      </c>
      <c r="E316" s="243" t="s">
        <v>78</v>
      </c>
      <c r="F316" s="244" t="s">
        <v>518</v>
      </c>
      <c r="G316" s="242"/>
      <c r="H316" s="245">
        <v>0.57099999999999995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283</v>
      </c>
      <c r="AU316" s="251" t="s">
        <v>90</v>
      </c>
      <c r="AV316" s="13" t="s">
        <v>90</v>
      </c>
      <c r="AW316" s="13" t="s">
        <v>40</v>
      </c>
      <c r="AX316" s="13" t="s">
        <v>80</v>
      </c>
      <c r="AY316" s="251" t="s">
        <v>141</v>
      </c>
    </row>
    <row r="317" s="14" customFormat="1">
      <c r="A317" s="14"/>
      <c r="B317" s="252"/>
      <c r="C317" s="253"/>
      <c r="D317" s="234" t="s">
        <v>283</v>
      </c>
      <c r="E317" s="254" t="s">
        <v>78</v>
      </c>
      <c r="F317" s="255" t="s">
        <v>285</v>
      </c>
      <c r="G317" s="253"/>
      <c r="H317" s="256">
        <v>75.004999999999995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283</v>
      </c>
      <c r="AU317" s="262" t="s">
        <v>90</v>
      </c>
      <c r="AV317" s="14" t="s">
        <v>166</v>
      </c>
      <c r="AW317" s="14" t="s">
        <v>40</v>
      </c>
      <c r="AX317" s="14" t="s">
        <v>88</v>
      </c>
      <c r="AY317" s="262" t="s">
        <v>141</v>
      </c>
    </row>
    <row r="318" s="12" customFormat="1" ht="25.92" customHeight="1">
      <c r="A318" s="12"/>
      <c r="B318" s="200"/>
      <c r="C318" s="201"/>
      <c r="D318" s="202" t="s">
        <v>79</v>
      </c>
      <c r="E318" s="203" t="s">
        <v>519</v>
      </c>
      <c r="F318" s="203" t="s">
        <v>520</v>
      </c>
      <c r="G318" s="201"/>
      <c r="H318" s="201"/>
      <c r="I318" s="204"/>
      <c r="J318" s="205">
        <f>BK318</f>
        <v>0</v>
      </c>
      <c r="K318" s="201"/>
      <c r="L318" s="206"/>
      <c r="M318" s="207"/>
      <c r="N318" s="208"/>
      <c r="O318" s="208"/>
      <c r="P318" s="209">
        <f>P319+P326+P397+P429+P455+P491+P506+P533</f>
        <v>0</v>
      </c>
      <c r="Q318" s="208"/>
      <c r="R318" s="209">
        <f>R319+R326+R397+R429+R455+R491+R506+R533</f>
        <v>0</v>
      </c>
      <c r="S318" s="208"/>
      <c r="T318" s="210">
        <f>T319+T326+T397+T429+T455+T491+T506+T533</f>
        <v>70.324279700000019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90</v>
      </c>
      <c r="AT318" s="212" t="s">
        <v>79</v>
      </c>
      <c r="AU318" s="212" t="s">
        <v>80</v>
      </c>
      <c r="AY318" s="211" t="s">
        <v>141</v>
      </c>
      <c r="BK318" s="213">
        <f>BK319+BK326+BK397+BK429+BK455+BK491+BK506+BK533</f>
        <v>0</v>
      </c>
    </row>
    <row r="319" s="12" customFormat="1" ht="22.8" customHeight="1">
      <c r="A319" s="12"/>
      <c r="B319" s="200"/>
      <c r="C319" s="201"/>
      <c r="D319" s="202" t="s">
        <v>79</v>
      </c>
      <c r="E319" s="214" t="s">
        <v>521</v>
      </c>
      <c r="F319" s="214" t="s">
        <v>522</v>
      </c>
      <c r="G319" s="201"/>
      <c r="H319" s="201"/>
      <c r="I319" s="204"/>
      <c r="J319" s="215">
        <f>BK319</f>
        <v>0</v>
      </c>
      <c r="K319" s="201"/>
      <c r="L319" s="206"/>
      <c r="M319" s="207"/>
      <c r="N319" s="208"/>
      <c r="O319" s="208"/>
      <c r="P319" s="209">
        <f>SUM(P320:P325)</f>
        <v>0</v>
      </c>
      <c r="Q319" s="208"/>
      <c r="R319" s="209">
        <f>SUM(R320:R325)</f>
        <v>0</v>
      </c>
      <c r="S319" s="208"/>
      <c r="T319" s="210">
        <f>SUM(T320:T325)</f>
        <v>1.5815249999999999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1" t="s">
        <v>90</v>
      </c>
      <c r="AT319" s="212" t="s">
        <v>79</v>
      </c>
      <c r="AU319" s="212" t="s">
        <v>88</v>
      </c>
      <c r="AY319" s="211" t="s">
        <v>141</v>
      </c>
      <c r="BK319" s="213">
        <f>SUM(BK320:BK325)</f>
        <v>0</v>
      </c>
    </row>
    <row r="320" s="2" customFormat="1" ht="33" customHeight="1">
      <c r="A320" s="42"/>
      <c r="B320" s="43"/>
      <c r="C320" s="216" t="s">
        <v>523</v>
      </c>
      <c r="D320" s="216" t="s">
        <v>144</v>
      </c>
      <c r="E320" s="217" t="s">
        <v>524</v>
      </c>
      <c r="F320" s="218" t="s">
        <v>525</v>
      </c>
      <c r="G320" s="219" t="s">
        <v>321</v>
      </c>
      <c r="H320" s="220">
        <v>95.849999999999994</v>
      </c>
      <c r="I320" s="221"/>
      <c r="J320" s="222">
        <f>ROUND(I320*H320,2)</f>
        <v>0</v>
      </c>
      <c r="K320" s="218" t="s">
        <v>148</v>
      </c>
      <c r="L320" s="48"/>
      <c r="M320" s="223" t="s">
        <v>78</v>
      </c>
      <c r="N320" s="224" t="s">
        <v>50</v>
      </c>
      <c r="O320" s="88"/>
      <c r="P320" s="225">
        <f>O320*H320</f>
        <v>0</v>
      </c>
      <c r="Q320" s="225">
        <v>0</v>
      </c>
      <c r="R320" s="225">
        <f>Q320*H320</f>
        <v>0</v>
      </c>
      <c r="S320" s="225">
        <v>0.010999999999999999</v>
      </c>
      <c r="T320" s="226">
        <f>S320*H320</f>
        <v>1.0543499999999999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7" t="s">
        <v>244</v>
      </c>
      <c r="AT320" s="227" t="s">
        <v>144</v>
      </c>
      <c r="AU320" s="227" t="s">
        <v>90</v>
      </c>
      <c r="AY320" s="20" t="s">
        <v>141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88</v>
      </c>
      <c r="BK320" s="228">
        <f>ROUND(I320*H320,2)</f>
        <v>0</v>
      </c>
      <c r="BL320" s="20" t="s">
        <v>244</v>
      </c>
      <c r="BM320" s="227" t="s">
        <v>526</v>
      </c>
    </row>
    <row r="321" s="2" customFormat="1">
      <c r="A321" s="42"/>
      <c r="B321" s="43"/>
      <c r="C321" s="44"/>
      <c r="D321" s="229" t="s">
        <v>151</v>
      </c>
      <c r="E321" s="44"/>
      <c r="F321" s="230" t="s">
        <v>527</v>
      </c>
      <c r="G321" s="44"/>
      <c r="H321" s="44"/>
      <c r="I321" s="231"/>
      <c r="J321" s="44"/>
      <c r="K321" s="44"/>
      <c r="L321" s="48"/>
      <c r="M321" s="232"/>
      <c r="N321" s="233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151</v>
      </c>
      <c r="AU321" s="20" t="s">
        <v>90</v>
      </c>
    </row>
    <row r="322" s="13" customFormat="1">
      <c r="A322" s="13"/>
      <c r="B322" s="241"/>
      <c r="C322" s="242"/>
      <c r="D322" s="234" t="s">
        <v>283</v>
      </c>
      <c r="E322" s="243" t="s">
        <v>78</v>
      </c>
      <c r="F322" s="244" t="s">
        <v>528</v>
      </c>
      <c r="G322" s="242"/>
      <c r="H322" s="245">
        <v>95.849999999999994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283</v>
      </c>
      <c r="AU322" s="251" t="s">
        <v>90</v>
      </c>
      <c r="AV322" s="13" t="s">
        <v>90</v>
      </c>
      <c r="AW322" s="13" t="s">
        <v>40</v>
      </c>
      <c r="AX322" s="13" t="s">
        <v>80</v>
      </c>
      <c r="AY322" s="251" t="s">
        <v>141</v>
      </c>
    </row>
    <row r="323" s="14" customFormat="1">
      <c r="A323" s="14"/>
      <c r="B323" s="252"/>
      <c r="C323" s="253"/>
      <c r="D323" s="234" t="s">
        <v>283</v>
      </c>
      <c r="E323" s="254" t="s">
        <v>78</v>
      </c>
      <c r="F323" s="255" t="s">
        <v>285</v>
      </c>
      <c r="G323" s="253"/>
      <c r="H323" s="256">
        <v>95.849999999999994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283</v>
      </c>
      <c r="AU323" s="262" t="s">
        <v>90</v>
      </c>
      <c r="AV323" s="14" t="s">
        <v>166</v>
      </c>
      <c r="AW323" s="14" t="s">
        <v>40</v>
      </c>
      <c r="AX323" s="14" t="s">
        <v>88</v>
      </c>
      <c r="AY323" s="262" t="s">
        <v>141</v>
      </c>
    </row>
    <row r="324" s="2" customFormat="1" ht="37.8" customHeight="1">
      <c r="A324" s="42"/>
      <c r="B324" s="43"/>
      <c r="C324" s="216" t="s">
        <v>529</v>
      </c>
      <c r="D324" s="216" t="s">
        <v>144</v>
      </c>
      <c r="E324" s="217" t="s">
        <v>530</v>
      </c>
      <c r="F324" s="218" t="s">
        <v>531</v>
      </c>
      <c r="G324" s="219" t="s">
        <v>321</v>
      </c>
      <c r="H324" s="220">
        <v>95.849999999999994</v>
      </c>
      <c r="I324" s="221"/>
      <c r="J324" s="222">
        <f>ROUND(I324*H324,2)</f>
        <v>0</v>
      </c>
      <c r="K324" s="218" t="s">
        <v>148</v>
      </c>
      <c r="L324" s="48"/>
      <c r="M324" s="223" t="s">
        <v>78</v>
      </c>
      <c r="N324" s="224" t="s">
        <v>50</v>
      </c>
      <c r="O324" s="88"/>
      <c r="P324" s="225">
        <f>O324*H324</f>
        <v>0</v>
      </c>
      <c r="Q324" s="225">
        <v>0</v>
      </c>
      <c r="R324" s="225">
        <f>Q324*H324</f>
        <v>0</v>
      </c>
      <c r="S324" s="225">
        <v>0.0054999999999999997</v>
      </c>
      <c r="T324" s="226">
        <f>S324*H324</f>
        <v>0.52717499999999995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7" t="s">
        <v>244</v>
      </c>
      <c r="AT324" s="227" t="s">
        <v>144</v>
      </c>
      <c r="AU324" s="227" t="s">
        <v>90</v>
      </c>
      <c r="AY324" s="20" t="s">
        <v>141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88</v>
      </c>
      <c r="BK324" s="228">
        <f>ROUND(I324*H324,2)</f>
        <v>0</v>
      </c>
      <c r="BL324" s="20" t="s">
        <v>244</v>
      </c>
      <c r="BM324" s="227" t="s">
        <v>532</v>
      </c>
    </row>
    <row r="325" s="2" customFormat="1">
      <c r="A325" s="42"/>
      <c r="B325" s="43"/>
      <c r="C325" s="44"/>
      <c r="D325" s="229" t="s">
        <v>151</v>
      </c>
      <c r="E325" s="44"/>
      <c r="F325" s="230" t="s">
        <v>533</v>
      </c>
      <c r="G325" s="44"/>
      <c r="H325" s="44"/>
      <c r="I325" s="231"/>
      <c r="J325" s="44"/>
      <c r="K325" s="44"/>
      <c r="L325" s="48"/>
      <c r="M325" s="232"/>
      <c r="N325" s="233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151</v>
      </c>
      <c r="AU325" s="20" t="s">
        <v>90</v>
      </c>
    </row>
    <row r="326" s="12" customFormat="1" ht="22.8" customHeight="1">
      <c r="A326" s="12"/>
      <c r="B326" s="200"/>
      <c r="C326" s="201"/>
      <c r="D326" s="202" t="s">
        <v>79</v>
      </c>
      <c r="E326" s="214" t="s">
        <v>534</v>
      </c>
      <c r="F326" s="214" t="s">
        <v>535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SUM(P327:P396)</f>
        <v>0</v>
      </c>
      <c r="Q326" s="208"/>
      <c r="R326" s="209">
        <f>SUM(R327:R396)</f>
        <v>0</v>
      </c>
      <c r="S326" s="208"/>
      <c r="T326" s="210">
        <f>SUM(T327:T396)</f>
        <v>57.343838000000005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90</v>
      </c>
      <c r="AT326" s="212" t="s">
        <v>79</v>
      </c>
      <c r="AU326" s="212" t="s">
        <v>88</v>
      </c>
      <c r="AY326" s="211" t="s">
        <v>141</v>
      </c>
      <c r="BK326" s="213">
        <f>SUM(BK327:BK396)</f>
        <v>0</v>
      </c>
    </row>
    <row r="327" s="2" customFormat="1" ht="24.15" customHeight="1">
      <c r="A327" s="42"/>
      <c r="B327" s="43"/>
      <c r="C327" s="216" t="s">
        <v>536</v>
      </c>
      <c r="D327" s="216" t="s">
        <v>144</v>
      </c>
      <c r="E327" s="217" t="s">
        <v>537</v>
      </c>
      <c r="F327" s="218" t="s">
        <v>538</v>
      </c>
      <c r="G327" s="219" t="s">
        <v>321</v>
      </c>
      <c r="H327" s="220">
        <v>443.077</v>
      </c>
      <c r="I327" s="221"/>
      <c r="J327" s="222">
        <f>ROUND(I327*H327,2)</f>
        <v>0</v>
      </c>
      <c r="K327" s="218" t="s">
        <v>148</v>
      </c>
      <c r="L327" s="48"/>
      <c r="M327" s="223" t="s">
        <v>78</v>
      </c>
      <c r="N327" s="224" t="s">
        <v>50</v>
      </c>
      <c r="O327" s="88"/>
      <c r="P327" s="225">
        <f>O327*H327</f>
        <v>0</v>
      </c>
      <c r="Q327" s="225">
        <v>0</v>
      </c>
      <c r="R327" s="225">
        <f>Q327*H327</f>
        <v>0</v>
      </c>
      <c r="S327" s="225">
        <v>0.029999999999999999</v>
      </c>
      <c r="T327" s="226">
        <f>S327*H327</f>
        <v>13.292309999999999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7" t="s">
        <v>244</v>
      </c>
      <c r="AT327" s="227" t="s">
        <v>144</v>
      </c>
      <c r="AU327" s="227" t="s">
        <v>90</v>
      </c>
      <c r="AY327" s="20" t="s">
        <v>141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88</v>
      </c>
      <c r="BK327" s="228">
        <f>ROUND(I327*H327,2)</f>
        <v>0</v>
      </c>
      <c r="BL327" s="20" t="s">
        <v>244</v>
      </c>
      <c r="BM327" s="227" t="s">
        <v>539</v>
      </c>
    </row>
    <row r="328" s="2" customFormat="1">
      <c r="A328" s="42"/>
      <c r="B328" s="43"/>
      <c r="C328" s="44"/>
      <c r="D328" s="229" t="s">
        <v>151</v>
      </c>
      <c r="E328" s="44"/>
      <c r="F328" s="230" t="s">
        <v>540</v>
      </c>
      <c r="G328" s="44"/>
      <c r="H328" s="44"/>
      <c r="I328" s="231"/>
      <c r="J328" s="44"/>
      <c r="K328" s="44"/>
      <c r="L328" s="48"/>
      <c r="M328" s="232"/>
      <c r="N328" s="233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151</v>
      </c>
      <c r="AU328" s="20" t="s">
        <v>90</v>
      </c>
    </row>
    <row r="329" s="15" customFormat="1">
      <c r="A329" s="15"/>
      <c r="B329" s="263"/>
      <c r="C329" s="264"/>
      <c r="D329" s="234" t="s">
        <v>283</v>
      </c>
      <c r="E329" s="265" t="s">
        <v>78</v>
      </c>
      <c r="F329" s="266" t="s">
        <v>348</v>
      </c>
      <c r="G329" s="264"/>
      <c r="H329" s="265" t="s">
        <v>78</v>
      </c>
      <c r="I329" s="267"/>
      <c r="J329" s="264"/>
      <c r="K329" s="264"/>
      <c r="L329" s="268"/>
      <c r="M329" s="269"/>
      <c r="N329" s="270"/>
      <c r="O329" s="270"/>
      <c r="P329" s="270"/>
      <c r="Q329" s="270"/>
      <c r="R329" s="270"/>
      <c r="S329" s="270"/>
      <c r="T329" s="27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2" t="s">
        <v>283</v>
      </c>
      <c r="AU329" s="272" t="s">
        <v>90</v>
      </c>
      <c r="AV329" s="15" t="s">
        <v>88</v>
      </c>
      <c r="AW329" s="15" t="s">
        <v>40</v>
      </c>
      <c r="AX329" s="15" t="s">
        <v>80</v>
      </c>
      <c r="AY329" s="272" t="s">
        <v>141</v>
      </c>
    </row>
    <row r="330" s="13" customFormat="1">
      <c r="A330" s="13"/>
      <c r="B330" s="241"/>
      <c r="C330" s="242"/>
      <c r="D330" s="234" t="s">
        <v>283</v>
      </c>
      <c r="E330" s="243" t="s">
        <v>78</v>
      </c>
      <c r="F330" s="244" t="s">
        <v>541</v>
      </c>
      <c r="G330" s="242"/>
      <c r="H330" s="245">
        <v>60.786000000000001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283</v>
      </c>
      <c r="AU330" s="251" t="s">
        <v>90</v>
      </c>
      <c r="AV330" s="13" t="s">
        <v>90</v>
      </c>
      <c r="AW330" s="13" t="s">
        <v>40</v>
      </c>
      <c r="AX330" s="13" t="s">
        <v>80</v>
      </c>
      <c r="AY330" s="251" t="s">
        <v>141</v>
      </c>
    </row>
    <row r="331" s="13" customFormat="1">
      <c r="A331" s="13"/>
      <c r="B331" s="241"/>
      <c r="C331" s="242"/>
      <c r="D331" s="234" t="s">
        <v>283</v>
      </c>
      <c r="E331" s="243" t="s">
        <v>78</v>
      </c>
      <c r="F331" s="244" t="s">
        <v>542</v>
      </c>
      <c r="G331" s="242"/>
      <c r="H331" s="245">
        <v>60.786000000000001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283</v>
      </c>
      <c r="AU331" s="251" t="s">
        <v>90</v>
      </c>
      <c r="AV331" s="13" t="s">
        <v>90</v>
      </c>
      <c r="AW331" s="13" t="s">
        <v>40</v>
      </c>
      <c r="AX331" s="13" t="s">
        <v>80</v>
      </c>
      <c r="AY331" s="251" t="s">
        <v>141</v>
      </c>
    </row>
    <row r="332" s="13" customFormat="1">
      <c r="A332" s="13"/>
      <c r="B332" s="241"/>
      <c r="C332" s="242"/>
      <c r="D332" s="234" t="s">
        <v>283</v>
      </c>
      <c r="E332" s="243" t="s">
        <v>78</v>
      </c>
      <c r="F332" s="244" t="s">
        <v>543</v>
      </c>
      <c r="G332" s="242"/>
      <c r="H332" s="245">
        <v>44.616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283</v>
      </c>
      <c r="AU332" s="251" t="s">
        <v>90</v>
      </c>
      <c r="AV332" s="13" t="s">
        <v>90</v>
      </c>
      <c r="AW332" s="13" t="s">
        <v>40</v>
      </c>
      <c r="AX332" s="13" t="s">
        <v>80</v>
      </c>
      <c r="AY332" s="251" t="s">
        <v>141</v>
      </c>
    </row>
    <row r="333" s="13" customFormat="1">
      <c r="A333" s="13"/>
      <c r="B333" s="241"/>
      <c r="C333" s="242"/>
      <c r="D333" s="234" t="s">
        <v>283</v>
      </c>
      <c r="E333" s="243" t="s">
        <v>78</v>
      </c>
      <c r="F333" s="244" t="s">
        <v>544</v>
      </c>
      <c r="G333" s="242"/>
      <c r="H333" s="245">
        <v>17.16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283</v>
      </c>
      <c r="AU333" s="251" t="s">
        <v>90</v>
      </c>
      <c r="AV333" s="13" t="s">
        <v>90</v>
      </c>
      <c r="AW333" s="13" t="s">
        <v>40</v>
      </c>
      <c r="AX333" s="13" t="s">
        <v>80</v>
      </c>
      <c r="AY333" s="251" t="s">
        <v>141</v>
      </c>
    </row>
    <row r="334" s="13" customFormat="1">
      <c r="A334" s="13"/>
      <c r="B334" s="241"/>
      <c r="C334" s="242"/>
      <c r="D334" s="234" t="s">
        <v>283</v>
      </c>
      <c r="E334" s="243" t="s">
        <v>78</v>
      </c>
      <c r="F334" s="244" t="s">
        <v>545</v>
      </c>
      <c r="G334" s="242"/>
      <c r="H334" s="245">
        <v>47.619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283</v>
      </c>
      <c r="AU334" s="251" t="s">
        <v>90</v>
      </c>
      <c r="AV334" s="13" t="s">
        <v>90</v>
      </c>
      <c r="AW334" s="13" t="s">
        <v>40</v>
      </c>
      <c r="AX334" s="13" t="s">
        <v>80</v>
      </c>
      <c r="AY334" s="251" t="s">
        <v>141</v>
      </c>
    </row>
    <row r="335" s="13" customFormat="1">
      <c r="A335" s="13"/>
      <c r="B335" s="241"/>
      <c r="C335" s="242"/>
      <c r="D335" s="234" t="s">
        <v>283</v>
      </c>
      <c r="E335" s="243" t="s">
        <v>78</v>
      </c>
      <c r="F335" s="244" t="s">
        <v>546</v>
      </c>
      <c r="G335" s="242"/>
      <c r="H335" s="245">
        <v>33.857999999999997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283</v>
      </c>
      <c r="AU335" s="251" t="s">
        <v>90</v>
      </c>
      <c r="AV335" s="13" t="s">
        <v>90</v>
      </c>
      <c r="AW335" s="13" t="s">
        <v>40</v>
      </c>
      <c r="AX335" s="13" t="s">
        <v>80</v>
      </c>
      <c r="AY335" s="251" t="s">
        <v>141</v>
      </c>
    </row>
    <row r="336" s="13" customFormat="1">
      <c r="A336" s="13"/>
      <c r="B336" s="241"/>
      <c r="C336" s="242"/>
      <c r="D336" s="234" t="s">
        <v>283</v>
      </c>
      <c r="E336" s="243" t="s">
        <v>78</v>
      </c>
      <c r="F336" s="244" t="s">
        <v>547</v>
      </c>
      <c r="G336" s="242"/>
      <c r="H336" s="245">
        <v>44.186999999999998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283</v>
      </c>
      <c r="AU336" s="251" t="s">
        <v>90</v>
      </c>
      <c r="AV336" s="13" t="s">
        <v>90</v>
      </c>
      <c r="AW336" s="13" t="s">
        <v>40</v>
      </c>
      <c r="AX336" s="13" t="s">
        <v>80</v>
      </c>
      <c r="AY336" s="251" t="s">
        <v>141</v>
      </c>
    </row>
    <row r="337" s="13" customFormat="1">
      <c r="A337" s="13"/>
      <c r="B337" s="241"/>
      <c r="C337" s="242"/>
      <c r="D337" s="234" t="s">
        <v>283</v>
      </c>
      <c r="E337" s="243" t="s">
        <v>78</v>
      </c>
      <c r="F337" s="244" t="s">
        <v>548</v>
      </c>
      <c r="G337" s="242"/>
      <c r="H337" s="245">
        <v>63.095999999999997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283</v>
      </c>
      <c r="AU337" s="251" t="s">
        <v>90</v>
      </c>
      <c r="AV337" s="13" t="s">
        <v>90</v>
      </c>
      <c r="AW337" s="13" t="s">
        <v>40</v>
      </c>
      <c r="AX337" s="13" t="s">
        <v>80</v>
      </c>
      <c r="AY337" s="251" t="s">
        <v>141</v>
      </c>
    </row>
    <row r="338" s="13" customFormat="1">
      <c r="A338" s="13"/>
      <c r="B338" s="241"/>
      <c r="C338" s="242"/>
      <c r="D338" s="234" t="s">
        <v>283</v>
      </c>
      <c r="E338" s="243" t="s">
        <v>78</v>
      </c>
      <c r="F338" s="244" t="s">
        <v>549</v>
      </c>
      <c r="G338" s="242"/>
      <c r="H338" s="245">
        <v>67.206999999999994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283</v>
      </c>
      <c r="AU338" s="251" t="s">
        <v>90</v>
      </c>
      <c r="AV338" s="13" t="s">
        <v>90</v>
      </c>
      <c r="AW338" s="13" t="s">
        <v>40</v>
      </c>
      <c r="AX338" s="13" t="s">
        <v>80</v>
      </c>
      <c r="AY338" s="251" t="s">
        <v>141</v>
      </c>
    </row>
    <row r="339" s="16" customFormat="1">
      <c r="A339" s="16"/>
      <c r="B339" s="273"/>
      <c r="C339" s="274"/>
      <c r="D339" s="234" t="s">
        <v>283</v>
      </c>
      <c r="E339" s="275" t="s">
        <v>78</v>
      </c>
      <c r="F339" s="276" t="s">
        <v>358</v>
      </c>
      <c r="G339" s="274"/>
      <c r="H339" s="277">
        <v>439.315</v>
      </c>
      <c r="I339" s="278"/>
      <c r="J339" s="274"/>
      <c r="K339" s="274"/>
      <c r="L339" s="279"/>
      <c r="M339" s="280"/>
      <c r="N339" s="281"/>
      <c r="O339" s="281"/>
      <c r="P339" s="281"/>
      <c r="Q339" s="281"/>
      <c r="R339" s="281"/>
      <c r="S339" s="281"/>
      <c r="T339" s="28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83" t="s">
        <v>283</v>
      </c>
      <c r="AU339" s="283" t="s">
        <v>90</v>
      </c>
      <c r="AV339" s="16" t="s">
        <v>160</v>
      </c>
      <c r="AW339" s="16" t="s">
        <v>40</v>
      </c>
      <c r="AX339" s="16" t="s">
        <v>80</v>
      </c>
      <c r="AY339" s="283" t="s">
        <v>141</v>
      </c>
    </row>
    <row r="340" s="13" customFormat="1">
      <c r="A340" s="13"/>
      <c r="B340" s="241"/>
      <c r="C340" s="242"/>
      <c r="D340" s="234" t="s">
        <v>283</v>
      </c>
      <c r="E340" s="243" t="s">
        <v>78</v>
      </c>
      <c r="F340" s="244" t="s">
        <v>550</v>
      </c>
      <c r="G340" s="242"/>
      <c r="H340" s="245">
        <v>1.254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283</v>
      </c>
      <c r="AU340" s="251" t="s">
        <v>90</v>
      </c>
      <c r="AV340" s="13" t="s">
        <v>90</v>
      </c>
      <c r="AW340" s="13" t="s">
        <v>40</v>
      </c>
      <c r="AX340" s="13" t="s">
        <v>80</v>
      </c>
      <c r="AY340" s="251" t="s">
        <v>141</v>
      </c>
    </row>
    <row r="341" s="13" customFormat="1">
      <c r="A341" s="13"/>
      <c r="B341" s="241"/>
      <c r="C341" s="242"/>
      <c r="D341" s="234" t="s">
        <v>283</v>
      </c>
      <c r="E341" s="243" t="s">
        <v>78</v>
      </c>
      <c r="F341" s="244" t="s">
        <v>551</v>
      </c>
      <c r="G341" s="242"/>
      <c r="H341" s="245">
        <v>1.254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283</v>
      </c>
      <c r="AU341" s="251" t="s">
        <v>90</v>
      </c>
      <c r="AV341" s="13" t="s">
        <v>90</v>
      </c>
      <c r="AW341" s="13" t="s">
        <v>40</v>
      </c>
      <c r="AX341" s="13" t="s">
        <v>80</v>
      </c>
      <c r="AY341" s="251" t="s">
        <v>141</v>
      </c>
    </row>
    <row r="342" s="13" customFormat="1">
      <c r="A342" s="13"/>
      <c r="B342" s="241"/>
      <c r="C342" s="242"/>
      <c r="D342" s="234" t="s">
        <v>283</v>
      </c>
      <c r="E342" s="243" t="s">
        <v>78</v>
      </c>
      <c r="F342" s="244" t="s">
        <v>552</v>
      </c>
      <c r="G342" s="242"/>
      <c r="H342" s="245">
        <v>1.254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283</v>
      </c>
      <c r="AU342" s="251" t="s">
        <v>90</v>
      </c>
      <c r="AV342" s="13" t="s">
        <v>90</v>
      </c>
      <c r="AW342" s="13" t="s">
        <v>40</v>
      </c>
      <c r="AX342" s="13" t="s">
        <v>80</v>
      </c>
      <c r="AY342" s="251" t="s">
        <v>141</v>
      </c>
    </row>
    <row r="343" s="16" customFormat="1">
      <c r="A343" s="16"/>
      <c r="B343" s="273"/>
      <c r="C343" s="274"/>
      <c r="D343" s="234" t="s">
        <v>283</v>
      </c>
      <c r="E343" s="275" t="s">
        <v>78</v>
      </c>
      <c r="F343" s="276" t="s">
        <v>358</v>
      </c>
      <c r="G343" s="274"/>
      <c r="H343" s="277">
        <v>3.762</v>
      </c>
      <c r="I343" s="278"/>
      <c r="J343" s="274"/>
      <c r="K343" s="274"/>
      <c r="L343" s="279"/>
      <c r="M343" s="280"/>
      <c r="N343" s="281"/>
      <c r="O343" s="281"/>
      <c r="P343" s="281"/>
      <c r="Q343" s="281"/>
      <c r="R343" s="281"/>
      <c r="S343" s="281"/>
      <c r="T343" s="28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3" t="s">
        <v>283</v>
      </c>
      <c r="AU343" s="283" t="s">
        <v>90</v>
      </c>
      <c r="AV343" s="16" t="s">
        <v>160</v>
      </c>
      <c r="AW343" s="16" t="s">
        <v>40</v>
      </c>
      <c r="AX343" s="16" t="s">
        <v>80</v>
      </c>
      <c r="AY343" s="283" t="s">
        <v>141</v>
      </c>
    </row>
    <row r="344" s="14" customFormat="1">
      <c r="A344" s="14"/>
      <c r="B344" s="252"/>
      <c r="C344" s="253"/>
      <c r="D344" s="234" t="s">
        <v>283</v>
      </c>
      <c r="E344" s="254" t="s">
        <v>249</v>
      </c>
      <c r="F344" s="255" t="s">
        <v>285</v>
      </c>
      <c r="G344" s="253"/>
      <c r="H344" s="256">
        <v>443.077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283</v>
      </c>
      <c r="AU344" s="262" t="s">
        <v>90</v>
      </c>
      <c r="AV344" s="14" t="s">
        <v>166</v>
      </c>
      <c r="AW344" s="14" t="s">
        <v>40</v>
      </c>
      <c r="AX344" s="14" t="s">
        <v>88</v>
      </c>
      <c r="AY344" s="262" t="s">
        <v>141</v>
      </c>
    </row>
    <row r="345" s="2" customFormat="1" ht="33" customHeight="1">
      <c r="A345" s="42"/>
      <c r="B345" s="43"/>
      <c r="C345" s="216" t="s">
        <v>553</v>
      </c>
      <c r="D345" s="216" t="s">
        <v>144</v>
      </c>
      <c r="E345" s="217" t="s">
        <v>554</v>
      </c>
      <c r="F345" s="218" t="s">
        <v>555</v>
      </c>
      <c r="G345" s="219" t="s">
        <v>321</v>
      </c>
      <c r="H345" s="220">
        <v>439.315</v>
      </c>
      <c r="I345" s="221"/>
      <c r="J345" s="222">
        <f>ROUND(I345*H345,2)</f>
        <v>0</v>
      </c>
      <c r="K345" s="218" t="s">
        <v>148</v>
      </c>
      <c r="L345" s="48"/>
      <c r="M345" s="223" t="s">
        <v>78</v>
      </c>
      <c r="N345" s="224" t="s">
        <v>50</v>
      </c>
      <c r="O345" s="88"/>
      <c r="P345" s="225">
        <f>O345*H345</f>
        <v>0</v>
      </c>
      <c r="Q345" s="225">
        <v>0</v>
      </c>
      <c r="R345" s="225">
        <f>Q345*H345</f>
        <v>0</v>
      </c>
      <c r="S345" s="225">
        <v>0.029999999999999999</v>
      </c>
      <c r="T345" s="226">
        <f>S345*H345</f>
        <v>13.179449999999999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7" t="s">
        <v>244</v>
      </c>
      <c r="AT345" s="227" t="s">
        <v>144</v>
      </c>
      <c r="AU345" s="227" t="s">
        <v>90</v>
      </c>
      <c r="AY345" s="20" t="s">
        <v>141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88</v>
      </c>
      <c r="BK345" s="228">
        <f>ROUND(I345*H345,2)</f>
        <v>0</v>
      </c>
      <c r="BL345" s="20" t="s">
        <v>244</v>
      </c>
      <c r="BM345" s="227" t="s">
        <v>556</v>
      </c>
    </row>
    <row r="346" s="2" customFormat="1">
      <c r="A346" s="42"/>
      <c r="B346" s="43"/>
      <c r="C346" s="44"/>
      <c r="D346" s="229" t="s">
        <v>151</v>
      </c>
      <c r="E346" s="44"/>
      <c r="F346" s="230" t="s">
        <v>557</v>
      </c>
      <c r="G346" s="44"/>
      <c r="H346" s="44"/>
      <c r="I346" s="231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151</v>
      </c>
      <c r="AU346" s="20" t="s">
        <v>90</v>
      </c>
    </row>
    <row r="347" s="13" customFormat="1">
      <c r="A347" s="13"/>
      <c r="B347" s="241"/>
      <c r="C347" s="242"/>
      <c r="D347" s="234" t="s">
        <v>283</v>
      </c>
      <c r="E347" s="243" t="s">
        <v>78</v>
      </c>
      <c r="F347" s="244" t="s">
        <v>252</v>
      </c>
      <c r="G347" s="242"/>
      <c r="H347" s="245">
        <v>439.315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283</v>
      </c>
      <c r="AU347" s="251" t="s">
        <v>90</v>
      </c>
      <c r="AV347" s="13" t="s">
        <v>90</v>
      </c>
      <c r="AW347" s="13" t="s">
        <v>40</v>
      </c>
      <c r="AX347" s="13" t="s">
        <v>88</v>
      </c>
      <c r="AY347" s="251" t="s">
        <v>141</v>
      </c>
    </row>
    <row r="348" s="2" customFormat="1">
      <c r="A348" s="42"/>
      <c r="B348" s="43"/>
      <c r="C348" s="44"/>
      <c r="D348" s="234" t="s">
        <v>414</v>
      </c>
      <c r="E348" s="44"/>
      <c r="F348" s="284" t="s">
        <v>558</v>
      </c>
      <c r="G348" s="44"/>
      <c r="H348" s="44"/>
      <c r="I348" s="44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90</v>
      </c>
    </row>
    <row r="349" s="2" customFormat="1">
      <c r="A349" s="42"/>
      <c r="B349" s="43"/>
      <c r="C349" s="44"/>
      <c r="D349" s="234" t="s">
        <v>414</v>
      </c>
      <c r="E349" s="44"/>
      <c r="F349" s="285" t="s">
        <v>541</v>
      </c>
      <c r="G349" s="44"/>
      <c r="H349" s="286">
        <v>60.786000000000001</v>
      </c>
      <c r="I349" s="44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90</v>
      </c>
    </row>
    <row r="350" s="2" customFormat="1">
      <c r="A350" s="42"/>
      <c r="B350" s="43"/>
      <c r="C350" s="44"/>
      <c r="D350" s="234" t="s">
        <v>414</v>
      </c>
      <c r="E350" s="44"/>
      <c r="F350" s="285" t="s">
        <v>542</v>
      </c>
      <c r="G350" s="44"/>
      <c r="H350" s="286">
        <v>60.786000000000001</v>
      </c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543</v>
      </c>
      <c r="G351" s="44"/>
      <c r="H351" s="286">
        <v>44.616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544</v>
      </c>
      <c r="G352" s="44"/>
      <c r="H352" s="286">
        <v>17.16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>
      <c r="A353" s="42"/>
      <c r="B353" s="43"/>
      <c r="C353" s="44"/>
      <c r="D353" s="234" t="s">
        <v>414</v>
      </c>
      <c r="E353" s="44"/>
      <c r="F353" s="285" t="s">
        <v>545</v>
      </c>
      <c r="G353" s="44"/>
      <c r="H353" s="286">
        <v>47.619</v>
      </c>
      <c r="I353" s="44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90</v>
      </c>
    </row>
    <row r="354" s="2" customFormat="1">
      <c r="A354" s="42"/>
      <c r="B354" s="43"/>
      <c r="C354" s="44"/>
      <c r="D354" s="234" t="s">
        <v>414</v>
      </c>
      <c r="E354" s="44"/>
      <c r="F354" s="285" t="s">
        <v>546</v>
      </c>
      <c r="G354" s="44"/>
      <c r="H354" s="286">
        <v>33.857999999999997</v>
      </c>
      <c r="I354" s="44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90</v>
      </c>
    </row>
    <row r="355" s="2" customFormat="1">
      <c r="A355" s="42"/>
      <c r="B355" s="43"/>
      <c r="C355" s="44"/>
      <c r="D355" s="234" t="s">
        <v>414</v>
      </c>
      <c r="E355" s="44"/>
      <c r="F355" s="285" t="s">
        <v>547</v>
      </c>
      <c r="G355" s="44"/>
      <c r="H355" s="286">
        <v>44.186999999999998</v>
      </c>
      <c r="I355" s="44"/>
      <c r="J355" s="44"/>
      <c r="K355" s="44"/>
      <c r="L355" s="48"/>
      <c r="M355" s="232"/>
      <c r="N355" s="233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90</v>
      </c>
    </row>
    <row r="356" s="2" customFormat="1">
      <c r="A356" s="42"/>
      <c r="B356" s="43"/>
      <c r="C356" s="44"/>
      <c r="D356" s="234" t="s">
        <v>414</v>
      </c>
      <c r="E356" s="44"/>
      <c r="F356" s="285" t="s">
        <v>548</v>
      </c>
      <c r="G356" s="44"/>
      <c r="H356" s="286">
        <v>63.095999999999997</v>
      </c>
      <c r="I356" s="44"/>
      <c r="J356" s="44"/>
      <c r="K356" s="44"/>
      <c r="L356" s="48"/>
      <c r="M356" s="232"/>
      <c r="N356" s="233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U356" s="20" t="s">
        <v>90</v>
      </c>
    </row>
    <row r="357" s="2" customFormat="1">
      <c r="A357" s="42"/>
      <c r="B357" s="43"/>
      <c r="C357" s="44"/>
      <c r="D357" s="234" t="s">
        <v>414</v>
      </c>
      <c r="E357" s="44"/>
      <c r="F357" s="285" t="s">
        <v>549</v>
      </c>
      <c r="G357" s="44"/>
      <c r="H357" s="286">
        <v>67.206999999999994</v>
      </c>
      <c r="I357" s="44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U357" s="20" t="s">
        <v>90</v>
      </c>
    </row>
    <row r="358" s="2" customFormat="1">
      <c r="A358" s="42"/>
      <c r="B358" s="43"/>
      <c r="C358" s="44"/>
      <c r="D358" s="234" t="s">
        <v>414</v>
      </c>
      <c r="E358" s="44"/>
      <c r="F358" s="285" t="s">
        <v>358</v>
      </c>
      <c r="G358" s="44"/>
      <c r="H358" s="286">
        <v>439.315</v>
      </c>
      <c r="I358" s="44"/>
      <c r="J358" s="44"/>
      <c r="K358" s="44"/>
      <c r="L358" s="48"/>
      <c r="M358" s="232"/>
      <c r="N358" s="233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U358" s="20" t="s">
        <v>90</v>
      </c>
    </row>
    <row r="359" s="2" customFormat="1" ht="24.15" customHeight="1">
      <c r="A359" s="42"/>
      <c r="B359" s="43"/>
      <c r="C359" s="216" t="s">
        <v>559</v>
      </c>
      <c r="D359" s="216" t="s">
        <v>144</v>
      </c>
      <c r="E359" s="217" t="s">
        <v>560</v>
      </c>
      <c r="F359" s="218" t="s">
        <v>561</v>
      </c>
      <c r="G359" s="219" t="s">
        <v>321</v>
      </c>
      <c r="H359" s="220">
        <v>443.077</v>
      </c>
      <c r="I359" s="221"/>
      <c r="J359" s="222">
        <f>ROUND(I359*H359,2)</f>
        <v>0</v>
      </c>
      <c r="K359" s="218" t="s">
        <v>148</v>
      </c>
      <c r="L359" s="48"/>
      <c r="M359" s="223" t="s">
        <v>78</v>
      </c>
      <c r="N359" s="224" t="s">
        <v>50</v>
      </c>
      <c r="O359" s="88"/>
      <c r="P359" s="225">
        <f>O359*H359</f>
        <v>0</v>
      </c>
      <c r="Q359" s="225">
        <v>0</v>
      </c>
      <c r="R359" s="225">
        <f>Q359*H359</f>
        <v>0</v>
      </c>
      <c r="S359" s="225">
        <v>0.014</v>
      </c>
      <c r="T359" s="226">
        <f>S359*H359</f>
        <v>6.2030780000000005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27" t="s">
        <v>244</v>
      </c>
      <c r="AT359" s="227" t="s">
        <v>144</v>
      </c>
      <c r="AU359" s="227" t="s">
        <v>90</v>
      </c>
      <c r="AY359" s="20" t="s">
        <v>141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88</v>
      </c>
      <c r="BK359" s="228">
        <f>ROUND(I359*H359,2)</f>
        <v>0</v>
      </c>
      <c r="BL359" s="20" t="s">
        <v>244</v>
      </c>
      <c r="BM359" s="227" t="s">
        <v>562</v>
      </c>
    </row>
    <row r="360" s="2" customFormat="1">
      <c r="A360" s="42"/>
      <c r="B360" s="43"/>
      <c r="C360" s="44"/>
      <c r="D360" s="229" t="s">
        <v>151</v>
      </c>
      <c r="E360" s="44"/>
      <c r="F360" s="230" t="s">
        <v>563</v>
      </c>
      <c r="G360" s="44"/>
      <c r="H360" s="44"/>
      <c r="I360" s="231"/>
      <c r="J360" s="44"/>
      <c r="K360" s="44"/>
      <c r="L360" s="48"/>
      <c r="M360" s="232"/>
      <c r="N360" s="233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151</v>
      </c>
      <c r="AU360" s="20" t="s">
        <v>90</v>
      </c>
    </row>
    <row r="361" s="13" customFormat="1">
      <c r="A361" s="13"/>
      <c r="B361" s="241"/>
      <c r="C361" s="242"/>
      <c r="D361" s="234" t="s">
        <v>283</v>
      </c>
      <c r="E361" s="243" t="s">
        <v>78</v>
      </c>
      <c r="F361" s="244" t="s">
        <v>249</v>
      </c>
      <c r="G361" s="242"/>
      <c r="H361" s="245">
        <v>443.077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283</v>
      </c>
      <c r="AU361" s="251" t="s">
        <v>90</v>
      </c>
      <c r="AV361" s="13" t="s">
        <v>90</v>
      </c>
      <c r="AW361" s="13" t="s">
        <v>40</v>
      </c>
      <c r="AX361" s="13" t="s">
        <v>88</v>
      </c>
      <c r="AY361" s="251" t="s">
        <v>141</v>
      </c>
    </row>
    <row r="362" s="2" customFormat="1">
      <c r="A362" s="42"/>
      <c r="B362" s="43"/>
      <c r="C362" s="44"/>
      <c r="D362" s="234" t="s">
        <v>414</v>
      </c>
      <c r="E362" s="44"/>
      <c r="F362" s="284" t="s">
        <v>564</v>
      </c>
      <c r="G362" s="44"/>
      <c r="H362" s="44"/>
      <c r="I362" s="44"/>
      <c r="J362" s="44"/>
      <c r="K362" s="44"/>
      <c r="L362" s="48"/>
      <c r="M362" s="232"/>
      <c r="N362" s="233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U362" s="20" t="s">
        <v>90</v>
      </c>
    </row>
    <row r="363" s="2" customFormat="1">
      <c r="A363" s="42"/>
      <c r="B363" s="43"/>
      <c r="C363" s="44"/>
      <c r="D363" s="234" t="s">
        <v>414</v>
      </c>
      <c r="E363" s="44"/>
      <c r="F363" s="285" t="s">
        <v>348</v>
      </c>
      <c r="G363" s="44"/>
      <c r="H363" s="286">
        <v>0</v>
      </c>
      <c r="I363" s="44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90</v>
      </c>
    </row>
    <row r="364" s="2" customFormat="1">
      <c r="A364" s="42"/>
      <c r="B364" s="43"/>
      <c r="C364" s="44"/>
      <c r="D364" s="234" t="s">
        <v>414</v>
      </c>
      <c r="E364" s="44"/>
      <c r="F364" s="285" t="s">
        <v>541</v>
      </c>
      <c r="G364" s="44"/>
      <c r="H364" s="286">
        <v>60.786000000000001</v>
      </c>
      <c r="I364" s="44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90</v>
      </c>
    </row>
    <row r="365" s="2" customFormat="1">
      <c r="A365" s="42"/>
      <c r="B365" s="43"/>
      <c r="C365" s="44"/>
      <c r="D365" s="234" t="s">
        <v>414</v>
      </c>
      <c r="E365" s="44"/>
      <c r="F365" s="285" t="s">
        <v>542</v>
      </c>
      <c r="G365" s="44"/>
      <c r="H365" s="286">
        <v>60.786000000000001</v>
      </c>
      <c r="I365" s="44"/>
      <c r="J365" s="44"/>
      <c r="K365" s="44"/>
      <c r="L365" s="48"/>
      <c r="M365" s="232"/>
      <c r="N365" s="233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90</v>
      </c>
    </row>
    <row r="366" s="2" customFormat="1">
      <c r="A366" s="42"/>
      <c r="B366" s="43"/>
      <c r="C366" s="44"/>
      <c r="D366" s="234" t="s">
        <v>414</v>
      </c>
      <c r="E366" s="44"/>
      <c r="F366" s="285" t="s">
        <v>543</v>
      </c>
      <c r="G366" s="44"/>
      <c r="H366" s="286">
        <v>44.616</v>
      </c>
      <c r="I366" s="44"/>
      <c r="J366" s="44"/>
      <c r="K366" s="44"/>
      <c r="L366" s="48"/>
      <c r="M366" s="232"/>
      <c r="N366" s="233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U366" s="20" t="s">
        <v>90</v>
      </c>
    </row>
    <row r="367" s="2" customFormat="1">
      <c r="A367" s="42"/>
      <c r="B367" s="43"/>
      <c r="C367" s="44"/>
      <c r="D367" s="234" t="s">
        <v>414</v>
      </c>
      <c r="E367" s="44"/>
      <c r="F367" s="285" t="s">
        <v>544</v>
      </c>
      <c r="G367" s="44"/>
      <c r="H367" s="286">
        <v>17.16</v>
      </c>
      <c r="I367" s="44"/>
      <c r="J367" s="44"/>
      <c r="K367" s="44"/>
      <c r="L367" s="48"/>
      <c r="M367" s="232"/>
      <c r="N367" s="233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U367" s="20" t="s">
        <v>90</v>
      </c>
    </row>
    <row r="368" s="2" customFormat="1">
      <c r="A368" s="42"/>
      <c r="B368" s="43"/>
      <c r="C368" s="44"/>
      <c r="D368" s="234" t="s">
        <v>414</v>
      </c>
      <c r="E368" s="44"/>
      <c r="F368" s="285" t="s">
        <v>545</v>
      </c>
      <c r="G368" s="44"/>
      <c r="H368" s="286">
        <v>47.619</v>
      </c>
      <c r="I368" s="44"/>
      <c r="J368" s="44"/>
      <c r="K368" s="44"/>
      <c r="L368" s="48"/>
      <c r="M368" s="232"/>
      <c r="N368" s="233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U368" s="20" t="s">
        <v>90</v>
      </c>
    </row>
    <row r="369" s="2" customFormat="1">
      <c r="A369" s="42"/>
      <c r="B369" s="43"/>
      <c r="C369" s="44"/>
      <c r="D369" s="234" t="s">
        <v>414</v>
      </c>
      <c r="E369" s="44"/>
      <c r="F369" s="285" t="s">
        <v>546</v>
      </c>
      <c r="G369" s="44"/>
      <c r="H369" s="286">
        <v>33.857999999999997</v>
      </c>
      <c r="I369" s="44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90</v>
      </c>
    </row>
    <row r="370" s="2" customFormat="1">
      <c r="A370" s="42"/>
      <c r="B370" s="43"/>
      <c r="C370" s="44"/>
      <c r="D370" s="234" t="s">
        <v>414</v>
      </c>
      <c r="E370" s="44"/>
      <c r="F370" s="285" t="s">
        <v>547</v>
      </c>
      <c r="G370" s="44"/>
      <c r="H370" s="286">
        <v>44.186999999999998</v>
      </c>
      <c r="I370" s="44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90</v>
      </c>
    </row>
    <row r="371" s="2" customFormat="1">
      <c r="A371" s="42"/>
      <c r="B371" s="43"/>
      <c r="C371" s="44"/>
      <c r="D371" s="234" t="s">
        <v>414</v>
      </c>
      <c r="E371" s="44"/>
      <c r="F371" s="285" t="s">
        <v>548</v>
      </c>
      <c r="G371" s="44"/>
      <c r="H371" s="286">
        <v>63.095999999999997</v>
      </c>
      <c r="I371" s="44"/>
      <c r="J371" s="44"/>
      <c r="K371" s="44"/>
      <c r="L371" s="48"/>
      <c r="M371" s="232"/>
      <c r="N371" s="233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90</v>
      </c>
    </row>
    <row r="372" s="2" customFormat="1">
      <c r="A372" s="42"/>
      <c r="B372" s="43"/>
      <c r="C372" s="44"/>
      <c r="D372" s="234" t="s">
        <v>414</v>
      </c>
      <c r="E372" s="44"/>
      <c r="F372" s="285" t="s">
        <v>549</v>
      </c>
      <c r="G372" s="44"/>
      <c r="H372" s="286">
        <v>67.206999999999994</v>
      </c>
      <c r="I372" s="44"/>
      <c r="J372" s="44"/>
      <c r="K372" s="44"/>
      <c r="L372" s="48"/>
      <c r="M372" s="232"/>
      <c r="N372" s="233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U372" s="20" t="s">
        <v>90</v>
      </c>
    </row>
    <row r="373" s="2" customFormat="1">
      <c r="A373" s="42"/>
      <c r="B373" s="43"/>
      <c r="C373" s="44"/>
      <c r="D373" s="234" t="s">
        <v>414</v>
      </c>
      <c r="E373" s="44"/>
      <c r="F373" s="285" t="s">
        <v>550</v>
      </c>
      <c r="G373" s="44"/>
      <c r="H373" s="286">
        <v>1.254</v>
      </c>
      <c r="I373" s="44"/>
      <c r="J373" s="44"/>
      <c r="K373" s="44"/>
      <c r="L373" s="48"/>
      <c r="M373" s="232"/>
      <c r="N373" s="233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U373" s="20" t="s">
        <v>90</v>
      </c>
    </row>
    <row r="374" s="2" customFormat="1">
      <c r="A374" s="42"/>
      <c r="B374" s="43"/>
      <c r="C374" s="44"/>
      <c r="D374" s="234" t="s">
        <v>414</v>
      </c>
      <c r="E374" s="44"/>
      <c r="F374" s="285" t="s">
        <v>551</v>
      </c>
      <c r="G374" s="44"/>
      <c r="H374" s="286">
        <v>1.254</v>
      </c>
      <c r="I374" s="44"/>
      <c r="J374" s="44"/>
      <c r="K374" s="44"/>
      <c r="L374" s="48"/>
      <c r="M374" s="232"/>
      <c r="N374" s="233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U374" s="20" t="s">
        <v>90</v>
      </c>
    </row>
    <row r="375" s="2" customFormat="1">
      <c r="A375" s="42"/>
      <c r="B375" s="43"/>
      <c r="C375" s="44"/>
      <c r="D375" s="234" t="s">
        <v>414</v>
      </c>
      <c r="E375" s="44"/>
      <c r="F375" s="285" t="s">
        <v>552</v>
      </c>
      <c r="G375" s="44"/>
      <c r="H375" s="286">
        <v>1.254</v>
      </c>
      <c r="I375" s="44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U375" s="20" t="s">
        <v>90</v>
      </c>
    </row>
    <row r="376" s="2" customFormat="1">
      <c r="A376" s="42"/>
      <c r="B376" s="43"/>
      <c r="C376" s="44"/>
      <c r="D376" s="234" t="s">
        <v>414</v>
      </c>
      <c r="E376" s="44"/>
      <c r="F376" s="285" t="s">
        <v>285</v>
      </c>
      <c r="G376" s="44"/>
      <c r="H376" s="286">
        <v>443.077</v>
      </c>
      <c r="I376" s="44"/>
      <c r="J376" s="44"/>
      <c r="K376" s="44"/>
      <c r="L376" s="48"/>
      <c r="M376" s="232"/>
      <c r="N376" s="233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U376" s="20" t="s">
        <v>90</v>
      </c>
    </row>
    <row r="377" s="2" customFormat="1" ht="24.15" customHeight="1">
      <c r="A377" s="42"/>
      <c r="B377" s="43"/>
      <c r="C377" s="216" t="s">
        <v>565</v>
      </c>
      <c r="D377" s="216" t="s">
        <v>144</v>
      </c>
      <c r="E377" s="217" t="s">
        <v>566</v>
      </c>
      <c r="F377" s="218" t="s">
        <v>567</v>
      </c>
      <c r="G377" s="219" t="s">
        <v>448</v>
      </c>
      <c r="H377" s="220">
        <v>548.20000000000005</v>
      </c>
      <c r="I377" s="221"/>
      <c r="J377" s="222">
        <f>ROUND(I377*H377,2)</f>
        <v>0</v>
      </c>
      <c r="K377" s="218" t="s">
        <v>148</v>
      </c>
      <c r="L377" s="48"/>
      <c r="M377" s="223" t="s">
        <v>78</v>
      </c>
      <c r="N377" s="224" t="s">
        <v>50</v>
      </c>
      <c r="O377" s="88"/>
      <c r="P377" s="225">
        <f>O377*H377</f>
        <v>0</v>
      </c>
      <c r="Q377" s="225">
        <v>0</v>
      </c>
      <c r="R377" s="225">
        <f>Q377*H377</f>
        <v>0</v>
      </c>
      <c r="S377" s="225">
        <v>0.044999999999999998</v>
      </c>
      <c r="T377" s="226">
        <f>S377*H377</f>
        <v>24.669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7" t="s">
        <v>244</v>
      </c>
      <c r="AT377" s="227" t="s">
        <v>144</v>
      </c>
      <c r="AU377" s="227" t="s">
        <v>90</v>
      </c>
      <c r="AY377" s="20" t="s">
        <v>141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88</v>
      </c>
      <c r="BK377" s="228">
        <f>ROUND(I377*H377,2)</f>
        <v>0</v>
      </c>
      <c r="BL377" s="20" t="s">
        <v>244</v>
      </c>
      <c r="BM377" s="227" t="s">
        <v>568</v>
      </c>
    </row>
    <row r="378" s="2" customFormat="1">
      <c r="A378" s="42"/>
      <c r="B378" s="43"/>
      <c r="C378" s="44"/>
      <c r="D378" s="229" t="s">
        <v>151</v>
      </c>
      <c r="E378" s="44"/>
      <c r="F378" s="230" t="s">
        <v>569</v>
      </c>
      <c r="G378" s="44"/>
      <c r="H378" s="44"/>
      <c r="I378" s="231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151</v>
      </c>
      <c r="AU378" s="20" t="s">
        <v>90</v>
      </c>
    </row>
    <row r="379" s="15" customFormat="1">
      <c r="A379" s="15"/>
      <c r="B379" s="263"/>
      <c r="C379" s="264"/>
      <c r="D379" s="234" t="s">
        <v>283</v>
      </c>
      <c r="E379" s="265" t="s">
        <v>78</v>
      </c>
      <c r="F379" s="266" t="s">
        <v>570</v>
      </c>
      <c r="G379" s="264"/>
      <c r="H379" s="265" t="s">
        <v>78</v>
      </c>
      <c r="I379" s="267"/>
      <c r="J379" s="264"/>
      <c r="K379" s="264"/>
      <c r="L379" s="268"/>
      <c r="M379" s="269"/>
      <c r="N379" s="270"/>
      <c r="O379" s="270"/>
      <c r="P379" s="270"/>
      <c r="Q379" s="270"/>
      <c r="R379" s="270"/>
      <c r="S379" s="270"/>
      <c r="T379" s="27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2" t="s">
        <v>283</v>
      </c>
      <c r="AU379" s="272" t="s">
        <v>90</v>
      </c>
      <c r="AV379" s="15" t="s">
        <v>88</v>
      </c>
      <c r="AW379" s="15" t="s">
        <v>40</v>
      </c>
      <c r="AX379" s="15" t="s">
        <v>80</v>
      </c>
      <c r="AY379" s="272" t="s">
        <v>141</v>
      </c>
    </row>
    <row r="380" s="15" customFormat="1">
      <c r="A380" s="15"/>
      <c r="B380" s="263"/>
      <c r="C380" s="264"/>
      <c r="D380" s="234" t="s">
        <v>283</v>
      </c>
      <c r="E380" s="265" t="s">
        <v>78</v>
      </c>
      <c r="F380" s="266" t="s">
        <v>571</v>
      </c>
      <c r="G380" s="264"/>
      <c r="H380" s="265" t="s">
        <v>78</v>
      </c>
      <c r="I380" s="267"/>
      <c r="J380" s="264"/>
      <c r="K380" s="264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283</v>
      </c>
      <c r="AU380" s="272" t="s">
        <v>90</v>
      </c>
      <c r="AV380" s="15" t="s">
        <v>88</v>
      </c>
      <c r="AW380" s="15" t="s">
        <v>40</v>
      </c>
      <c r="AX380" s="15" t="s">
        <v>80</v>
      </c>
      <c r="AY380" s="272" t="s">
        <v>141</v>
      </c>
    </row>
    <row r="381" s="13" customFormat="1">
      <c r="A381" s="13"/>
      <c r="B381" s="241"/>
      <c r="C381" s="242"/>
      <c r="D381" s="234" t="s">
        <v>283</v>
      </c>
      <c r="E381" s="243" t="s">
        <v>78</v>
      </c>
      <c r="F381" s="244" t="s">
        <v>572</v>
      </c>
      <c r="G381" s="242"/>
      <c r="H381" s="245">
        <v>36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283</v>
      </c>
      <c r="AU381" s="251" t="s">
        <v>90</v>
      </c>
      <c r="AV381" s="13" t="s">
        <v>90</v>
      </c>
      <c r="AW381" s="13" t="s">
        <v>40</v>
      </c>
      <c r="AX381" s="13" t="s">
        <v>80</v>
      </c>
      <c r="AY381" s="251" t="s">
        <v>141</v>
      </c>
    </row>
    <row r="382" s="13" customFormat="1">
      <c r="A382" s="13"/>
      <c r="B382" s="241"/>
      <c r="C382" s="242"/>
      <c r="D382" s="234" t="s">
        <v>283</v>
      </c>
      <c r="E382" s="243" t="s">
        <v>78</v>
      </c>
      <c r="F382" s="244" t="s">
        <v>573</v>
      </c>
      <c r="G382" s="242"/>
      <c r="H382" s="245">
        <v>43.200000000000003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283</v>
      </c>
      <c r="AU382" s="251" t="s">
        <v>90</v>
      </c>
      <c r="AV382" s="13" t="s">
        <v>90</v>
      </c>
      <c r="AW382" s="13" t="s">
        <v>40</v>
      </c>
      <c r="AX382" s="13" t="s">
        <v>80</v>
      </c>
      <c r="AY382" s="251" t="s">
        <v>141</v>
      </c>
    </row>
    <row r="383" s="16" customFormat="1">
      <c r="A383" s="16"/>
      <c r="B383" s="273"/>
      <c r="C383" s="274"/>
      <c r="D383" s="234" t="s">
        <v>283</v>
      </c>
      <c r="E383" s="275" t="s">
        <v>78</v>
      </c>
      <c r="F383" s="276" t="s">
        <v>358</v>
      </c>
      <c r="G383" s="274"/>
      <c r="H383" s="277">
        <v>79.200000000000003</v>
      </c>
      <c r="I383" s="278"/>
      <c r="J383" s="274"/>
      <c r="K383" s="274"/>
      <c r="L383" s="279"/>
      <c r="M383" s="280"/>
      <c r="N383" s="281"/>
      <c r="O383" s="281"/>
      <c r="P383" s="281"/>
      <c r="Q383" s="281"/>
      <c r="R383" s="281"/>
      <c r="S383" s="281"/>
      <c r="T383" s="28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3" t="s">
        <v>283</v>
      </c>
      <c r="AU383" s="283" t="s">
        <v>90</v>
      </c>
      <c r="AV383" s="16" t="s">
        <v>160</v>
      </c>
      <c r="AW383" s="16" t="s">
        <v>40</v>
      </c>
      <c r="AX383" s="16" t="s">
        <v>80</v>
      </c>
      <c r="AY383" s="283" t="s">
        <v>141</v>
      </c>
    </row>
    <row r="384" s="15" customFormat="1">
      <c r="A384" s="15"/>
      <c r="B384" s="263"/>
      <c r="C384" s="264"/>
      <c r="D384" s="234" t="s">
        <v>283</v>
      </c>
      <c r="E384" s="265" t="s">
        <v>78</v>
      </c>
      <c r="F384" s="266" t="s">
        <v>574</v>
      </c>
      <c r="G384" s="264"/>
      <c r="H384" s="265" t="s">
        <v>78</v>
      </c>
      <c r="I384" s="267"/>
      <c r="J384" s="264"/>
      <c r="K384" s="264"/>
      <c r="L384" s="268"/>
      <c r="M384" s="269"/>
      <c r="N384" s="270"/>
      <c r="O384" s="270"/>
      <c r="P384" s="270"/>
      <c r="Q384" s="270"/>
      <c r="R384" s="270"/>
      <c r="S384" s="270"/>
      <c r="T384" s="27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2" t="s">
        <v>283</v>
      </c>
      <c r="AU384" s="272" t="s">
        <v>90</v>
      </c>
      <c r="AV384" s="15" t="s">
        <v>88</v>
      </c>
      <c r="AW384" s="15" t="s">
        <v>40</v>
      </c>
      <c r="AX384" s="15" t="s">
        <v>80</v>
      </c>
      <c r="AY384" s="272" t="s">
        <v>141</v>
      </c>
    </row>
    <row r="385" s="13" customFormat="1">
      <c r="A385" s="13"/>
      <c r="B385" s="241"/>
      <c r="C385" s="242"/>
      <c r="D385" s="234" t="s">
        <v>283</v>
      </c>
      <c r="E385" s="243" t="s">
        <v>78</v>
      </c>
      <c r="F385" s="244" t="s">
        <v>575</v>
      </c>
      <c r="G385" s="242"/>
      <c r="H385" s="245">
        <v>70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283</v>
      </c>
      <c r="AU385" s="251" t="s">
        <v>90</v>
      </c>
      <c r="AV385" s="13" t="s">
        <v>90</v>
      </c>
      <c r="AW385" s="13" t="s">
        <v>40</v>
      </c>
      <c r="AX385" s="13" t="s">
        <v>80</v>
      </c>
      <c r="AY385" s="251" t="s">
        <v>141</v>
      </c>
    </row>
    <row r="386" s="13" customFormat="1">
      <c r="A386" s="13"/>
      <c r="B386" s="241"/>
      <c r="C386" s="242"/>
      <c r="D386" s="234" t="s">
        <v>283</v>
      </c>
      <c r="E386" s="243" t="s">
        <v>78</v>
      </c>
      <c r="F386" s="244" t="s">
        <v>576</v>
      </c>
      <c r="G386" s="242"/>
      <c r="H386" s="245">
        <v>70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283</v>
      </c>
      <c r="AU386" s="251" t="s">
        <v>90</v>
      </c>
      <c r="AV386" s="13" t="s">
        <v>90</v>
      </c>
      <c r="AW386" s="13" t="s">
        <v>40</v>
      </c>
      <c r="AX386" s="13" t="s">
        <v>80</v>
      </c>
      <c r="AY386" s="251" t="s">
        <v>141</v>
      </c>
    </row>
    <row r="387" s="13" customFormat="1">
      <c r="A387" s="13"/>
      <c r="B387" s="241"/>
      <c r="C387" s="242"/>
      <c r="D387" s="234" t="s">
        <v>283</v>
      </c>
      <c r="E387" s="243" t="s">
        <v>78</v>
      </c>
      <c r="F387" s="244" t="s">
        <v>577</v>
      </c>
      <c r="G387" s="242"/>
      <c r="H387" s="245">
        <v>35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283</v>
      </c>
      <c r="AU387" s="251" t="s">
        <v>90</v>
      </c>
      <c r="AV387" s="13" t="s">
        <v>90</v>
      </c>
      <c r="AW387" s="13" t="s">
        <v>40</v>
      </c>
      <c r="AX387" s="13" t="s">
        <v>80</v>
      </c>
      <c r="AY387" s="251" t="s">
        <v>141</v>
      </c>
    </row>
    <row r="388" s="13" customFormat="1">
      <c r="A388" s="13"/>
      <c r="B388" s="241"/>
      <c r="C388" s="242"/>
      <c r="D388" s="234" t="s">
        <v>283</v>
      </c>
      <c r="E388" s="243" t="s">
        <v>78</v>
      </c>
      <c r="F388" s="244" t="s">
        <v>578</v>
      </c>
      <c r="G388" s="242"/>
      <c r="H388" s="245">
        <v>42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283</v>
      </c>
      <c r="AU388" s="251" t="s">
        <v>90</v>
      </c>
      <c r="AV388" s="13" t="s">
        <v>90</v>
      </c>
      <c r="AW388" s="13" t="s">
        <v>40</v>
      </c>
      <c r="AX388" s="13" t="s">
        <v>80</v>
      </c>
      <c r="AY388" s="251" t="s">
        <v>141</v>
      </c>
    </row>
    <row r="389" s="13" customFormat="1">
      <c r="A389" s="13"/>
      <c r="B389" s="241"/>
      <c r="C389" s="242"/>
      <c r="D389" s="234" t="s">
        <v>283</v>
      </c>
      <c r="E389" s="243" t="s">
        <v>78</v>
      </c>
      <c r="F389" s="244" t="s">
        <v>579</v>
      </c>
      <c r="G389" s="242"/>
      <c r="H389" s="245">
        <v>21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283</v>
      </c>
      <c r="AU389" s="251" t="s">
        <v>90</v>
      </c>
      <c r="AV389" s="13" t="s">
        <v>90</v>
      </c>
      <c r="AW389" s="13" t="s">
        <v>40</v>
      </c>
      <c r="AX389" s="13" t="s">
        <v>80</v>
      </c>
      <c r="AY389" s="251" t="s">
        <v>141</v>
      </c>
    </row>
    <row r="390" s="13" customFormat="1">
      <c r="A390" s="13"/>
      <c r="B390" s="241"/>
      <c r="C390" s="242"/>
      <c r="D390" s="234" t="s">
        <v>283</v>
      </c>
      <c r="E390" s="243" t="s">
        <v>78</v>
      </c>
      <c r="F390" s="244" t="s">
        <v>580</v>
      </c>
      <c r="G390" s="242"/>
      <c r="H390" s="245">
        <v>56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283</v>
      </c>
      <c r="AU390" s="251" t="s">
        <v>90</v>
      </c>
      <c r="AV390" s="13" t="s">
        <v>90</v>
      </c>
      <c r="AW390" s="13" t="s">
        <v>40</v>
      </c>
      <c r="AX390" s="13" t="s">
        <v>80</v>
      </c>
      <c r="AY390" s="251" t="s">
        <v>141</v>
      </c>
    </row>
    <row r="391" s="13" customFormat="1">
      <c r="A391" s="13"/>
      <c r="B391" s="241"/>
      <c r="C391" s="242"/>
      <c r="D391" s="234" t="s">
        <v>283</v>
      </c>
      <c r="E391" s="243" t="s">
        <v>78</v>
      </c>
      <c r="F391" s="244" t="s">
        <v>581</v>
      </c>
      <c r="G391" s="242"/>
      <c r="H391" s="245">
        <v>21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283</v>
      </c>
      <c r="AU391" s="251" t="s">
        <v>90</v>
      </c>
      <c r="AV391" s="13" t="s">
        <v>90</v>
      </c>
      <c r="AW391" s="13" t="s">
        <v>40</v>
      </c>
      <c r="AX391" s="13" t="s">
        <v>80</v>
      </c>
      <c r="AY391" s="251" t="s">
        <v>141</v>
      </c>
    </row>
    <row r="392" s="13" customFormat="1">
      <c r="A392" s="13"/>
      <c r="B392" s="241"/>
      <c r="C392" s="242"/>
      <c r="D392" s="234" t="s">
        <v>283</v>
      </c>
      <c r="E392" s="243" t="s">
        <v>78</v>
      </c>
      <c r="F392" s="244" t="s">
        <v>582</v>
      </c>
      <c r="G392" s="242"/>
      <c r="H392" s="245">
        <v>77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283</v>
      </c>
      <c r="AU392" s="251" t="s">
        <v>90</v>
      </c>
      <c r="AV392" s="13" t="s">
        <v>90</v>
      </c>
      <c r="AW392" s="13" t="s">
        <v>40</v>
      </c>
      <c r="AX392" s="13" t="s">
        <v>80</v>
      </c>
      <c r="AY392" s="251" t="s">
        <v>141</v>
      </c>
    </row>
    <row r="393" s="13" customFormat="1">
      <c r="A393" s="13"/>
      <c r="B393" s="241"/>
      <c r="C393" s="242"/>
      <c r="D393" s="234" t="s">
        <v>283</v>
      </c>
      <c r="E393" s="243" t="s">
        <v>78</v>
      </c>
      <c r="F393" s="244" t="s">
        <v>583</v>
      </c>
      <c r="G393" s="242"/>
      <c r="H393" s="245">
        <v>42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283</v>
      </c>
      <c r="AU393" s="251" t="s">
        <v>90</v>
      </c>
      <c r="AV393" s="13" t="s">
        <v>90</v>
      </c>
      <c r="AW393" s="13" t="s">
        <v>40</v>
      </c>
      <c r="AX393" s="13" t="s">
        <v>80</v>
      </c>
      <c r="AY393" s="251" t="s">
        <v>141</v>
      </c>
    </row>
    <row r="394" s="13" customFormat="1">
      <c r="A394" s="13"/>
      <c r="B394" s="241"/>
      <c r="C394" s="242"/>
      <c r="D394" s="234" t="s">
        <v>283</v>
      </c>
      <c r="E394" s="243" t="s">
        <v>78</v>
      </c>
      <c r="F394" s="244" t="s">
        <v>584</v>
      </c>
      <c r="G394" s="242"/>
      <c r="H394" s="245">
        <v>35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283</v>
      </c>
      <c r="AU394" s="251" t="s">
        <v>90</v>
      </c>
      <c r="AV394" s="13" t="s">
        <v>90</v>
      </c>
      <c r="AW394" s="13" t="s">
        <v>40</v>
      </c>
      <c r="AX394" s="13" t="s">
        <v>80</v>
      </c>
      <c r="AY394" s="251" t="s">
        <v>141</v>
      </c>
    </row>
    <row r="395" s="16" customFormat="1">
      <c r="A395" s="16"/>
      <c r="B395" s="273"/>
      <c r="C395" s="274"/>
      <c r="D395" s="234" t="s">
        <v>283</v>
      </c>
      <c r="E395" s="275" t="s">
        <v>78</v>
      </c>
      <c r="F395" s="276" t="s">
        <v>358</v>
      </c>
      <c r="G395" s="274"/>
      <c r="H395" s="277">
        <v>469</v>
      </c>
      <c r="I395" s="278"/>
      <c r="J395" s="274"/>
      <c r="K395" s="274"/>
      <c r="L395" s="279"/>
      <c r="M395" s="280"/>
      <c r="N395" s="281"/>
      <c r="O395" s="281"/>
      <c r="P395" s="281"/>
      <c r="Q395" s="281"/>
      <c r="R395" s="281"/>
      <c r="S395" s="281"/>
      <c r="T395" s="282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83" t="s">
        <v>283</v>
      </c>
      <c r="AU395" s="283" t="s">
        <v>90</v>
      </c>
      <c r="AV395" s="16" t="s">
        <v>160</v>
      </c>
      <c r="AW395" s="16" t="s">
        <v>40</v>
      </c>
      <c r="AX395" s="16" t="s">
        <v>80</v>
      </c>
      <c r="AY395" s="283" t="s">
        <v>141</v>
      </c>
    </row>
    <row r="396" s="14" customFormat="1">
      <c r="A396" s="14"/>
      <c r="B396" s="252"/>
      <c r="C396" s="253"/>
      <c r="D396" s="234" t="s">
        <v>283</v>
      </c>
      <c r="E396" s="254" t="s">
        <v>78</v>
      </c>
      <c r="F396" s="255" t="s">
        <v>285</v>
      </c>
      <c r="G396" s="253"/>
      <c r="H396" s="256">
        <v>548.20000000000005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283</v>
      </c>
      <c r="AU396" s="262" t="s">
        <v>90</v>
      </c>
      <c r="AV396" s="14" t="s">
        <v>166</v>
      </c>
      <c r="AW396" s="14" t="s">
        <v>40</v>
      </c>
      <c r="AX396" s="14" t="s">
        <v>88</v>
      </c>
      <c r="AY396" s="262" t="s">
        <v>141</v>
      </c>
    </row>
    <row r="397" s="12" customFormat="1" ht="22.8" customHeight="1">
      <c r="A397" s="12"/>
      <c r="B397" s="200"/>
      <c r="C397" s="201"/>
      <c r="D397" s="202" t="s">
        <v>79</v>
      </c>
      <c r="E397" s="214" t="s">
        <v>585</v>
      </c>
      <c r="F397" s="214" t="s">
        <v>586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SUM(P398:P428)</f>
        <v>0</v>
      </c>
      <c r="Q397" s="208"/>
      <c r="R397" s="209">
        <f>SUM(R398:R428)</f>
        <v>0</v>
      </c>
      <c r="S397" s="208"/>
      <c r="T397" s="210">
        <f>SUM(T398:T428)</f>
        <v>1.8993885799999999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90</v>
      </c>
      <c r="AT397" s="212" t="s">
        <v>79</v>
      </c>
      <c r="AU397" s="212" t="s">
        <v>88</v>
      </c>
      <c r="AY397" s="211" t="s">
        <v>141</v>
      </c>
      <c r="BK397" s="213">
        <f>SUM(BK398:BK428)</f>
        <v>0</v>
      </c>
    </row>
    <row r="398" s="2" customFormat="1" ht="44.25" customHeight="1">
      <c r="A398" s="42"/>
      <c r="B398" s="43"/>
      <c r="C398" s="216" t="s">
        <v>587</v>
      </c>
      <c r="D398" s="216" t="s">
        <v>144</v>
      </c>
      <c r="E398" s="217" t="s">
        <v>588</v>
      </c>
      <c r="F398" s="218" t="s">
        <v>589</v>
      </c>
      <c r="G398" s="219" t="s">
        <v>321</v>
      </c>
      <c r="H398" s="220">
        <v>3.7599999999999998</v>
      </c>
      <c r="I398" s="221"/>
      <c r="J398" s="222">
        <f>ROUND(I398*H398,2)</f>
        <v>0</v>
      </c>
      <c r="K398" s="218" t="s">
        <v>148</v>
      </c>
      <c r="L398" s="48"/>
      <c r="M398" s="223" t="s">
        <v>78</v>
      </c>
      <c r="N398" s="224" t="s">
        <v>50</v>
      </c>
      <c r="O398" s="88"/>
      <c r="P398" s="225">
        <f>O398*H398</f>
        <v>0</v>
      </c>
      <c r="Q398" s="225">
        <v>0</v>
      </c>
      <c r="R398" s="225">
        <f>Q398*H398</f>
        <v>0</v>
      </c>
      <c r="S398" s="225">
        <v>0.017250000000000001</v>
      </c>
      <c r="T398" s="226">
        <f>S398*H398</f>
        <v>0.064860000000000001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7" t="s">
        <v>244</v>
      </c>
      <c r="AT398" s="227" t="s">
        <v>144</v>
      </c>
      <c r="AU398" s="227" t="s">
        <v>90</v>
      </c>
      <c r="AY398" s="20" t="s">
        <v>141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88</v>
      </c>
      <c r="BK398" s="228">
        <f>ROUND(I398*H398,2)</f>
        <v>0</v>
      </c>
      <c r="BL398" s="20" t="s">
        <v>244</v>
      </c>
      <c r="BM398" s="227" t="s">
        <v>590</v>
      </c>
    </row>
    <row r="399" s="2" customFormat="1">
      <c r="A399" s="42"/>
      <c r="B399" s="43"/>
      <c r="C399" s="44"/>
      <c r="D399" s="229" t="s">
        <v>151</v>
      </c>
      <c r="E399" s="44"/>
      <c r="F399" s="230" t="s">
        <v>591</v>
      </c>
      <c r="G399" s="44"/>
      <c r="H399" s="44"/>
      <c r="I399" s="231"/>
      <c r="J399" s="44"/>
      <c r="K399" s="44"/>
      <c r="L399" s="48"/>
      <c r="M399" s="232"/>
      <c r="N399" s="233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151</v>
      </c>
      <c r="AU399" s="20" t="s">
        <v>90</v>
      </c>
    </row>
    <row r="400" s="15" customFormat="1">
      <c r="A400" s="15"/>
      <c r="B400" s="263"/>
      <c r="C400" s="264"/>
      <c r="D400" s="234" t="s">
        <v>283</v>
      </c>
      <c r="E400" s="265" t="s">
        <v>78</v>
      </c>
      <c r="F400" s="266" t="s">
        <v>324</v>
      </c>
      <c r="G400" s="264"/>
      <c r="H400" s="265" t="s">
        <v>78</v>
      </c>
      <c r="I400" s="267"/>
      <c r="J400" s="264"/>
      <c r="K400" s="264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283</v>
      </c>
      <c r="AU400" s="272" t="s">
        <v>90</v>
      </c>
      <c r="AV400" s="15" t="s">
        <v>88</v>
      </c>
      <c r="AW400" s="15" t="s">
        <v>40</v>
      </c>
      <c r="AX400" s="15" t="s">
        <v>80</v>
      </c>
      <c r="AY400" s="272" t="s">
        <v>141</v>
      </c>
    </row>
    <row r="401" s="13" customFormat="1">
      <c r="A401" s="13"/>
      <c r="B401" s="241"/>
      <c r="C401" s="242"/>
      <c r="D401" s="234" t="s">
        <v>283</v>
      </c>
      <c r="E401" s="243" t="s">
        <v>78</v>
      </c>
      <c r="F401" s="244" t="s">
        <v>592</v>
      </c>
      <c r="G401" s="242"/>
      <c r="H401" s="245">
        <v>3.7599999999999998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283</v>
      </c>
      <c r="AU401" s="251" t="s">
        <v>90</v>
      </c>
      <c r="AV401" s="13" t="s">
        <v>90</v>
      </c>
      <c r="AW401" s="13" t="s">
        <v>40</v>
      </c>
      <c r="AX401" s="13" t="s">
        <v>80</v>
      </c>
      <c r="AY401" s="251" t="s">
        <v>141</v>
      </c>
    </row>
    <row r="402" s="14" customFormat="1">
      <c r="A402" s="14"/>
      <c r="B402" s="252"/>
      <c r="C402" s="253"/>
      <c r="D402" s="234" t="s">
        <v>283</v>
      </c>
      <c r="E402" s="254" t="s">
        <v>78</v>
      </c>
      <c r="F402" s="255" t="s">
        <v>285</v>
      </c>
      <c r="G402" s="253"/>
      <c r="H402" s="256">
        <v>3.7599999999999998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283</v>
      </c>
      <c r="AU402" s="262" t="s">
        <v>90</v>
      </c>
      <c r="AV402" s="14" t="s">
        <v>166</v>
      </c>
      <c r="AW402" s="14" t="s">
        <v>40</v>
      </c>
      <c r="AX402" s="14" t="s">
        <v>88</v>
      </c>
      <c r="AY402" s="262" t="s">
        <v>141</v>
      </c>
    </row>
    <row r="403" s="2" customFormat="1" ht="49.05" customHeight="1">
      <c r="A403" s="42"/>
      <c r="B403" s="43"/>
      <c r="C403" s="216" t="s">
        <v>593</v>
      </c>
      <c r="D403" s="216" t="s">
        <v>144</v>
      </c>
      <c r="E403" s="217" t="s">
        <v>594</v>
      </c>
      <c r="F403" s="218" t="s">
        <v>595</v>
      </c>
      <c r="G403" s="219" t="s">
        <v>321</v>
      </c>
      <c r="H403" s="220">
        <v>68.998000000000005</v>
      </c>
      <c r="I403" s="221"/>
      <c r="J403" s="222">
        <f>ROUND(I403*H403,2)</f>
        <v>0</v>
      </c>
      <c r="K403" s="218" t="s">
        <v>148</v>
      </c>
      <c r="L403" s="48"/>
      <c r="M403" s="223" t="s">
        <v>78</v>
      </c>
      <c r="N403" s="224" t="s">
        <v>50</v>
      </c>
      <c r="O403" s="88"/>
      <c r="P403" s="225">
        <f>O403*H403</f>
        <v>0</v>
      </c>
      <c r="Q403" s="225">
        <v>0</v>
      </c>
      <c r="R403" s="225">
        <f>Q403*H403</f>
        <v>0</v>
      </c>
      <c r="S403" s="225">
        <v>0.01721</v>
      </c>
      <c r="T403" s="226">
        <f>S403*H403</f>
        <v>1.18745558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244</v>
      </c>
      <c r="AT403" s="227" t="s">
        <v>144</v>
      </c>
      <c r="AU403" s="227" t="s">
        <v>90</v>
      </c>
      <c r="AY403" s="20" t="s">
        <v>141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88</v>
      </c>
      <c r="BK403" s="228">
        <f>ROUND(I403*H403,2)</f>
        <v>0</v>
      </c>
      <c r="BL403" s="20" t="s">
        <v>244</v>
      </c>
      <c r="BM403" s="227" t="s">
        <v>596</v>
      </c>
    </row>
    <row r="404" s="2" customFormat="1">
      <c r="A404" s="42"/>
      <c r="B404" s="43"/>
      <c r="C404" s="44"/>
      <c r="D404" s="229" t="s">
        <v>151</v>
      </c>
      <c r="E404" s="44"/>
      <c r="F404" s="230" t="s">
        <v>597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151</v>
      </c>
      <c r="AU404" s="20" t="s">
        <v>90</v>
      </c>
    </row>
    <row r="405" s="15" customFormat="1">
      <c r="A405" s="15"/>
      <c r="B405" s="263"/>
      <c r="C405" s="264"/>
      <c r="D405" s="234" t="s">
        <v>283</v>
      </c>
      <c r="E405" s="265" t="s">
        <v>78</v>
      </c>
      <c r="F405" s="266" t="s">
        <v>324</v>
      </c>
      <c r="G405" s="264"/>
      <c r="H405" s="265" t="s">
        <v>78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2" t="s">
        <v>283</v>
      </c>
      <c r="AU405" s="272" t="s">
        <v>90</v>
      </c>
      <c r="AV405" s="15" t="s">
        <v>88</v>
      </c>
      <c r="AW405" s="15" t="s">
        <v>40</v>
      </c>
      <c r="AX405" s="15" t="s">
        <v>80</v>
      </c>
      <c r="AY405" s="272" t="s">
        <v>141</v>
      </c>
    </row>
    <row r="406" s="13" customFormat="1">
      <c r="A406" s="13"/>
      <c r="B406" s="241"/>
      <c r="C406" s="242"/>
      <c r="D406" s="234" t="s">
        <v>283</v>
      </c>
      <c r="E406" s="243" t="s">
        <v>78</v>
      </c>
      <c r="F406" s="244" t="s">
        <v>598</v>
      </c>
      <c r="G406" s="242"/>
      <c r="H406" s="245">
        <v>15.158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283</v>
      </c>
      <c r="AU406" s="251" t="s">
        <v>90</v>
      </c>
      <c r="AV406" s="13" t="s">
        <v>90</v>
      </c>
      <c r="AW406" s="13" t="s">
        <v>40</v>
      </c>
      <c r="AX406" s="13" t="s">
        <v>80</v>
      </c>
      <c r="AY406" s="251" t="s">
        <v>141</v>
      </c>
    </row>
    <row r="407" s="13" customFormat="1">
      <c r="A407" s="13"/>
      <c r="B407" s="241"/>
      <c r="C407" s="242"/>
      <c r="D407" s="234" t="s">
        <v>283</v>
      </c>
      <c r="E407" s="243" t="s">
        <v>78</v>
      </c>
      <c r="F407" s="244" t="s">
        <v>599</v>
      </c>
      <c r="G407" s="242"/>
      <c r="H407" s="245">
        <v>48.840000000000003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283</v>
      </c>
      <c r="AU407" s="251" t="s">
        <v>90</v>
      </c>
      <c r="AV407" s="13" t="s">
        <v>90</v>
      </c>
      <c r="AW407" s="13" t="s">
        <v>40</v>
      </c>
      <c r="AX407" s="13" t="s">
        <v>80</v>
      </c>
      <c r="AY407" s="251" t="s">
        <v>141</v>
      </c>
    </row>
    <row r="408" s="13" customFormat="1">
      <c r="A408" s="13"/>
      <c r="B408" s="241"/>
      <c r="C408" s="242"/>
      <c r="D408" s="234" t="s">
        <v>283</v>
      </c>
      <c r="E408" s="243" t="s">
        <v>78</v>
      </c>
      <c r="F408" s="244" t="s">
        <v>600</v>
      </c>
      <c r="G408" s="242"/>
      <c r="H408" s="245">
        <v>5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283</v>
      </c>
      <c r="AU408" s="251" t="s">
        <v>90</v>
      </c>
      <c r="AV408" s="13" t="s">
        <v>90</v>
      </c>
      <c r="AW408" s="13" t="s">
        <v>40</v>
      </c>
      <c r="AX408" s="13" t="s">
        <v>80</v>
      </c>
      <c r="AY408" s="251" t="s">
        <v>141</v>
      </c>
    </row>
    <row r="409" s="14" customFormat="1">
      <c r="A409" s="14"/>
      <c r="B409" s="252"/>
      <c r="C409" s="253"/>
      <c r="D409" s="234" t="s">
        <v>283</v>
      </c>
      <c r="E409" s="254" t="s">
        <v>78</v>
      </c>
      <c r="F409" s="255" t="s">
        <v>285</v>
      </c>
      <c r="G409" s="253"/>
      <c r="H409" s="256">
        <v>68.998000000000005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283</v>
      </c>
      <c r="AU409" s="262" t="s">
        <v>90</v>
      </c>
      <c r="AV409" s="14" t="s">
        <v>166</v>
      </c>
      <c r="AW409" s="14" t="s">
        <v>40</v>
      </c>
      <c r="AX409" s="14" t="s">
        <v>88</v>
      </c>
      <c r="AY409" s="262" t="s">
        <v>141</v>
      </c>
    </row>
    <row r="410" s="2" customFormat="1" ht="49.05" customHeight="1">
      <c r="A410" s="42"/>
      <c r="B410" s="43"/>
      <c r="C410" s="216" t="s">
        <v>601</v>
      </c>
      <c r="D410" s="216" t="s">
        <v>144</v>
      </c>
      <c r="E410" s="217" t="s">
        <v>602</v>
      </c>
      <c r="F410" s="218" t="s">
        <v>603</v>
      </c>
      <c r="G410" s="219" t="s">
        <v>321</v>
      </c>
      <c r="H410" s="220">
        <v>28.468</v>
      </c>
      <c r="I410" s="221"/>
      <c r="J410" s="222">
        <f>ROUND(I410*H410,2)</f>
        <v>0</v>
      </c>
      <c r="K410" s="218" t="s">
        <v>148</v>
      </c>
      <c r="L410" s="48"/>
      <c r="M410" s="223" t="s">
        <v>78</v>
      </c>
      <c r="N410" s="224" t="s">
        <v>50</v>
      </c>
      <c r="O410" s="88"/>
      <c r="P410" s="225">
        <f>O410*H410</f>
        <v>0</v>
      </c>
      <c r="Q410" s="225">
        <v>0</v>
      </c>
      <c r="R410" s="225">
        <f>Q410*H410</f>
        <v>0</v>
      </c>
      <c r="S410" s="225">
        <v>0.017250000000000001</v>
      </c>
      <c r="T410" s="226">
        <f>S410*H410</f>
        <v>0.49107300000000004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244</v>
      </c>
      <c r="AT410" s="227" t="s">
        <v>144</v>
      </c>
      <c r="AU410" s="227" t="s">
        <v>90</v>
      </c>
      <c r="AY410" s="20" t="s">
        <v>141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88</v>
      </c>
      <c r="BK410" s="228">
        <f>ROUND(I410*H410,2)</f>
        <v>0</v>
      </c>
      <c r="BL410" s="20" t="s">
        <v>244</v>
      </c>
      <c r="BM410" s="227" t="s">
        <v>604</v>
      </c>
    </row>
    <row r="411" s="2" customFormat="1">
      <c r="A411" s="42"/>
      <c r="B411" s="43"/>
      <c r="C411" s="44"/>
      <c r="D411" s="229" t="s">
        <v>151</v>
      </c>
      <c r="E411" s="44"/>
      <c r="F411" s="230" t="s">
        <v>605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151</v>
      </c>
      <c r="AU411" s="20" t="s">
        <v>90</v>
      </c>
    </row>
    <row r="412" s="15" customFormat="1">
      <c r="A412" s="15"/>
      <c r="B412" s="263"/>
      <c r="C412" s="264"/>
      <c r="D412" s="234" t="s">
        <v>283</v>
      </c>
      <c r="E412" s="265" t="s">
        <v>78</v>
      </c>
      <c r="F412" s="266" t="s">
        <v>606</v>
      </c>
      <c r="G412" s="264"/>
      <c r="H412" s="265" t="s">
        <v>78</v>
      </c>
      <c r="I412" s="267"/>
      <c r="J412" s="264"/>
      <c r="K412" s="264"/>
      <c r="L412" s="268"/>
      <c r="M412" s="269"/>
      <c r="N412" s="270"/>
      <c r="O412" s="270"/>
      <c r="P412" s="270"/>
      <c r="Q412" s="270"/>
      <c r="R412" s="270"/>
      <c r="S412" s="270"/>
      <c r="T412" s="27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2" t="s">
        <v>283</v>
      </c>
      <c r="AU412" s="272" t="s">
        <v>90</v>
      </c>
      <c r="AV412" s="15" t="s">
        <v>88</v>
      </c>
      <c r="AW412" s="15" t="s">
        <v>40</v>
      </c>
      <c r="AX412" s="15" t="s">
        <v>80</v>
      </c>
      <c r="AY412" s="272" t="s">
        <v>141</v>
      </c>
    </row>
    <row r="413" s="13" customFormat="1">
      <c r="A413" s="13"/>
      <c r="B413" s="241"/>
      <c r="C413" s="242"/>
      <c r="D413" s="234" t="s">
        <v>283</v>
      </c>
      <c r="E413" s="243" t="s">
        <v>78</v>
      </c>
      <c r="F413" s="244" t="s">
        <v>607</v>
      </c>
      <c r="G413" s="242"/>
      <c r="H413" s="245">
        <v>4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283</v>
      </c>
      <c r="AU413" s="251" t="s">
        <v>90</v>
      </c>
      <c r="AV413" s="13" t="s">
        <v>90</v>
      </c>
      <c r="AW413" s="13" t="s">
        <v>40</v>
      </c>
      <c r="AX413" s="13" t="s">
        <v>80</v>
      </c>
      <c r="AY413" s="251" t="s">
        <v>141</v>
      </c>
    </row>
    <row r="414" s="13" customFormat="1">
      <c r="A414" s="13"/>
      <c r="B414" s="241"/>
      <c r="C414" s="242"/>
      <c r="D414" s="234" t="s">
        <v>283</v>
      </c>
      <c r="E414" s="243" t="s">
        <v>78</v>
      </c>
      <c r="F414" s="244" t="s">
        <v>608</v>
      </c>
      <c r="G414" s="242"/>
      <c r="H414" s="245">
        <v>4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283</v>
      </c>
      <c r="AU414" s="251" t="s">
        <v>90</v>
      </c>
      <c r="AV414" s="13" t="s">
        <v>90</v>
      </c>
      <c r="AW414" s="13" t="s">
        <v>40</v>
      </c>
      <c r="AX414" s="13" t="s">
        <v>80</v>
      </c>
      <c r="AY414" s="251" t="s">
        <v>141</v>
      </c>
    </row>
    <row r="415" s="13" customFormat="1">
      <c r="A415" s="13"/>
      <c r="B415" s="241"/>
      <c r="C415" s="242"/>
      <c r="D415" s="234" t="s">
        <v>283</v>
      </c>
      <c r="E415" s="243" t="s">
        <v>78</v>
      </c>
      <c r="F415" s="244" t="s">
        <v>609</v>
      </c>
      <c r="G415" s="242"/>
      <c r="H415" s="245">
        <v>5.4080000000000004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283</v>
      </c>
      <c r="AU415" s="251" t="s">
        <v>90</v>
      </c>
      <c r="AV415" s="13" t="s">
        <v>90</v>
      </c>
      <c r="AW415" s="13" t="s">
        <v>40</v>
      </c>
      <c r="AX415" s="13" t="s">
        <v>80</v>
      </c>
      <c r="AY415" s="251" t="s">
        <v>141</v>
      </c>
    </row>
    <row r="416" s="13" customFormat="1">
      <c r="A416" s="13"/>
      <c r="B416" s="241"/>
      <c r="C416" s="242"/>
      <c r="D416" s="234" t="s">
        <v>283</v>
      </c>
      <c r="E416" s="243" t="s">
        <v>78</v>
      </c>
      <c r="F416" s="244" t="s">
        <v>610</v>
      </c>
      <c r="G416" s="242"/>
      <c r="H416" s="245">
        <v>2.0800000000000001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283</v>
      </c>
      <c r="AU416" s="251" t="s">
        <v>90</v>
      </c>
      <c r="AV416" s="13" t="s">
        <v>90</v>
      </c>
      <c r="AW416" s="13" t="s">
        <v>40</v>
      </c>
      <c r="AX416" s="13" t="s">
        <v>80</v>
      </c>
      <c r="AY416" s="251" t="s">
        <v>141</v>
      </c>
    </row>
    <row r="417" s="13" customFormat="1">
      <c r="A417" s="13"/>
      <c r="B417" s="241"/>
      <c r="C417" s="242"/>
      <c r="D417" s="234" t="s">
        <v>283</v>
      </c>
      <c r="E417" s="243" t="s">
        <v>78</v>
      </c>
      <c r="F417" s="244" t="s">
        <v>611</v>
      </c>
      <c r="G417" s="242"/>
      <c r="H417" s="245">
        <v>1.4159999999999999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283</v>
      </c>
      <c r="AU417" s="251" t="s">
        <v>90</v>
      </c>
      <c r="AV417" s="13" t="s">
        <v>90</v>
      </c>
      <c r="AW417" s="13" t="s">
        <v>40</v>
      </c>
      <c r="AX417" s="13" t="s">
        <v>80</v>
      </c>
      <c r="AY417" s="251" t="s">
        <v>141</v>
      </c>
    </row>
    <row r="418" s="13" customFormat="1">
      <c r="A418" s="13"/>
      <c r="B418" s="241"/>
      <c r="C418" s="242"/>
      <c r="D418" s="234" t="s">
        <v>283</v>
      </c>
      <c r="E418" s="243" t="s">
        <v>78</v>
      </c>
      <c r="F418" s="244" t="s">
        <v>612</v>
      </c>
      <c r="G418" s="242"/>
      <c r="H418" s="245">
        <v>5.3559999999999999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283</v>
      </c>
      <c r="AU418" s="251" t="s">
        <v>90</v>
      </c>
      <c r="AV418" s="13" t="s">
        <v>90</v>
      </c>
      <c r="AW418" s="13" t="s">
        <v>40</v>
      </c>
      <c r="AX418" s="13" t="s">
        <v>80</v>
      </c>
      <c r="AY418" s="251" t="s">
        <v>141</v>
      </c>
    </row>
    <row r="419" s="13" customFormat="1">
      <c r="A419" s="13"/>
      <c r="B419" s="241"/>
      <c r="C419" s="242"/>
      <c r="D419" s="234" t="s">
        <v>283</v>
      </c>
      <c r="E419" s="243" t="s">
        <v>78</v>
      </c>
      <c r="F419" s="244" t="s">
        <v>613</v>
      </c>
      <c r="G419" s="242"/>
      <c r="H419" s="245">
        <v>2.2080000000000002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283</v>
      </c>
      <c r="AU419" s="251" t="s">
        <v>90</v>
      </c>
      <c r="AV419" s="13" t="s">
        <v>90</v>
      </c>
      <c r="AW419" s="13" t="s">
        <v>40</v>
      </c>
      <c r="AX419" s="13" t="s">
        <v>80</v>
      </c>
      <c r="AY419" s="251" t="s">
        <v>141</v>
      </c>
    </row>
    <row r="420" s="13" customFormat="1">
      <c r="A420" s="13"/>
      <c r="B420" s="241"/>
      <c r="C420" s="242"/>
      <c r="D420" s="234" t="s">
        <v>283</v>
      </c>
      <c r="E420" s="243" t="s">
        <v>78</v>
      </c>
      <c r="F420" s="244" t="s">
        <v>614</v>
      </c>
      <c r="G420" s="242"/>
      <c r="H420" s="245">
        <v>4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283</v>
      </c>
      <c r="AU420" s="251" t="s">
        <v>90</v>
      </c>
      <c r="AV420" s="13" t="s">
        <v>90</v>
      </c>
      <c r="AW420" s="13" t="s">
        <v>40</v>
      </c>
      <c r="AX420" s="13" t="s">
        <v>80</v>
      </c>
      <c r="AY420" s="251" t="s">
        <v>141</v>
      </c>
    </row>
    <row r="421" s="14" customFormat="1">
      <c r="A421" s="14"/>
      <c r="B421" s="252"/>
      <c r="C421" s="253"/>
      <c r="D421" s="234" t="s">
        <v>283</v>
      </c>
      <c r="E421" s="254" t="s">
        <v>78</v>
      </c>
      <c r="F421" s="255" t="s">
        <v>285</v>
      </c>
      <c r="G421" s="253"/>
      <c r="H421" s="256">
        <v>28.468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283</v>
      </c>
      <c r="AU421" s="262" t="s">
        <v>90</v>
      </c>
      <c r="AV421" s="14" t="s">
        <v>166</v>
      </c>
      <c r="AW421" s="14" t="s">
        <v>40</v>
      </c>
      <c r="AX421" s="14" t="s">
        <v>88</v>
      </c>
      <c r="AY421" s="262" t="s">
        <v>141</v>
      </c>
    </row>
    <row r="422" s="2" customFormat="1" ht="44.25" customHeight="1">
      <c r="A422" s="42"/>
      <c r="B422" s="43"/>
      <c r="C422" s="216" t="s">
        <v>615</v>
      </c>
      <c r="D422" s="216" t="s">
        <v>144</v>
      </c>
      <c r="E422" s="217" t="s">
        <v>616</v>
      </c>
      <c r="F422" s="218" t="s">
        <v>617</v>
      </c>
      <c r="G422" s="219" t="s">
        <v>618</v>
      </c>
      <c r="H422" s="220">
        <v>26</v>
      </c>
      <c r="I422" s="221"/>
      <c r="J422" s="222">
        <f>ROUND(I422*H422,2)</f>
        <v>0</v>
      </c>
      <c r="K422" s="218" t="s">
        <v>148</v>
      </c>
      <c r="L422" s="48"/>
      <c r="M422" s="223" t="s">
        <v>78</v>
      </c>
      <c r="N422" s="224" t="s">
        <v>50</v>
      </c>
      <c r="O422" s="88"/>
      <c r="P422" s="225">
        <f>O422*H422</f>
        <v>0</v>
      </c>
      <c r="Q422" s="225">
        <v>0</v>
      </c>
      <c r="R422" s="225">
        <f>Q422*H422</f>
        <v>0</v>
      </c>
      <c r="S422" s="225">
        <v>0.0060000000000000001</v>
      </c>
      <c r="T422" s="226">
        <f>S422*H422</f>
        <v>0.156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7" t="s">
        <v>244</v>
      </c>
      <c r="AT422" s="227" t="s">
        <v>144</v>
      </c>
      <c r="AU422" s="227" t="s">
        <v>90</v>
      </c>
      <c r="AY422" s="20" t="s">
        <v>141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88</v>
      </c>
      <c r="BK422" s="228">
        <f>ROUND(I422*H422,2)</f>
        <v>0</v>
      </c>
      <c r="BL422" s="20" t="s">
        <v>244</v>
      </c>
      <c r="BM422" s="227" t="s">
        <v>619</v>
      </c>
    </row>
    <row r="423" s="2" customFormat="1">
      <c r="A423" s="42"/>
      <c r="B423" s="43"/>
      <c r="C423" s="44"/>
      <c r="D423" s="229" t="s">
        <v>151</v>
      </c>
      <c r="E423" s="44"/>
      <c r="F423" s="230" t="s">
        <v>620</v>
      </c>
      <c r="G423" s="44"/>
      <c r="H423" s="44"/>
      <c r="I423" s="231"/>
      <c r="J423" s="44"/>
      <c r="K423" s="44"/>
      <c r="L423" s="48"/>
      <c r="M423" s="232"/>
      <c r="N423" s="233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151</v>
      </c>
      <c r="AU423" s="20" t="s">
        <v>90</v>
      </c>
    </row>
    <row r="424" s="15" customFormat="1">
      <c r="A424" s="15"/>
      <c r="B424" s="263"/>
      <c r="C424" s="264"/>
      <c r="D424" s="234" t="s">
        <v>283</v>
      </c>
      <c r="E424" s="265" t="s">
        <v>78</v>
      </c>
      <c r="F424" s="266" t="s">
        <v>324</v>
      </c>
      <c r="G424" s="264"/>
      <c r="H424" s="265" t="s">
        <v>78</v>
      </c>
      <c r="I424" s="267"/>
      <c r="J424" s="264"/>
      <c r="K424" s="264"/>
      <c r="L424" s="268"/>
      <c r="M424" s="269"/>
      <c r="N424" s="270"/>
      <c r="O424" s="270"/>
      <c r="P424" s="270"/>
      <c r="Q424" s="270"/>
      <c r="R424" s="270"/>
      <c r="S424" s="270"/>
      <c r="T424" s="27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2" t="s">
        <v>283</v>
      </c>
      <c r="AU424" s="272" t="s">
        <v>90</v>
      </c>
      <c r="AV424" s="15" t="s">
        <v>88</v>
      </c>
      <c r="AW424" s="15" t="s">
        <v>40</v>
      </c>
      <c r="AX424" s="15" t="s">
        <v>80</v>
      </c>
      <c r="AY424" s="272" t="s">
        <v>141</v>
      </c>
    </row>
    <row r="425" s="13" customFormat="1">
      <c r="A425" s="13"/>
      <c r="B425" s="241"/>
      <c r="C425" s="242"/>
      <c r="D425" s="234" t="s">
        <v>283</v>
      </c>
      <c r="E425" s="243" t="s">
        <v>78</v>
      </c>
      <c r="F425" s="244" t="s">
        <v>621</v>
      </c>
      <c r="G425" s="242"/>
      <c r="H425" s="245">
        <v>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283</v>
      </c>
      <c r="AU425" s="251" t="s">
        <v>90</v>
      </c>
      <c r="AV425" s="13" t="s">
        <v>90</v>
      </c>
      <c r="AW425" s="13" t="s">
        <v>40</v>
      </c>
      <c r="AX425" s="13" t="s">
        <v>80</v>
      </c>
      <c r="AY425" s="251" t="s">
        <v>141</v>
      </c>
    </row>
    <row r="426" s="13" customFormat="1">
      <c r="A426" s="13"/>
      <c r="B426" s="241"/>
      <c r="C426" s="242"/>
      <c r="D426" s="234" t="s">
        <v>283</v>
      </c>
      <c r="E426" s="243" t="s">
        <v>78</v>
      </c>
      <c r="F426" s="244" t="s">
        <v>622</v>
      </c>
      <c r="G426" s="242"/>
      <c r="H426" s="245">
        <v>18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283</v>
      </c>
      <c r="AU426" s="251" t="s">
        <v>90</v>
      </c>
      <c r="AV426" s="13" t="s">
        <v>90</v>
      </c>
      <c r="AW426" s="13" t="s">
        <v>40</v>
      </c>
      <c r="AX426" s="13" t="s">
        <v>80</v>
      </c>
      <c r="AY426" s="251" t="s">
        <v>141</v>
      </c>
    </row>
    <row r="427" s="13" customFormat="1">
      <c r="A427" s="13"/>
      <c r="B427" s="241"/>
      <c r="C427" s="242"/>
      <c r="D427" s="234" t="s">
        <v>283</v>
      </c>
      <c r="E427" s="243" t="s">
        <v>78</v>
      </c>
      <c r="F427" s="244" t="s">
        <v>623</v>
      </c>
      <c r="G427" s="242"/>
      <c r="H427" s="245">
        <v>3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283</v>
      </c>
      <c r="AU427" s="251" t="s">
        <v>90</v>
      </c>
      <c r="AV427" s="13" t="s">
        <v>90</v>
      </c>
      <c r="AW427" s="13" t="s">
        <v>40</v>
      </c>
      <c r="AX427" s="13" t="s">
        <v>80</v>
      </c>
      <c r="AY427" s="251" t="s">
        <v>141</v>
      </c>
    </row>
    <row r="428" s="14" customFormat="1">
      <c r="A428" s="14"/>
      <c r="B428" s="252"/>
      <c r="C428" s="253"/>
      <c r="D428" s="234" t="s">
        <v>283</v>
      </c>
      <c r="E428" s="254" t="s">
        <v>78</v>
      </c>
      <c r="F428" s="255" t="s">
        <v>285</v>
      </c>
      <c r="G428" s="253"/>
      <c r="H428" s="256">
        <v>26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283</v>
      </c>
      <c r="AU428" s="262" t="s">
        <v>90</v>
      </c>
      <c r="AV428" s="14" t="s">
        <v>166</v>
      </c>
      <c r="AW428" s="14" t="s">
        <v>40</v>
      </c>
      <c r="AX428" s="14" t="s">
        <v>88</v>
      </c>
      <c r="AY428" s="262" t="s">
        <v>141</v>
      </c>
    </row>
    <row r="429" s="12" customFormat="1" ht="22.8" customHeight="1">
      <c r="A429" s="12"/>
      <c r="B429" s="200"/>
      <c r="C429" s="201"/>
      <c r="D429" s="202" t="s">
        <v>79</v>
      </c>
      <c r="E429" s="214" t="s">
        <v>624</v>
      </c>
      <c r="F429" s="214" t="s">
        <v>625</v>
      </c>
      <c r="G429" s="201"/>
      <c r="H429" s="201"/>
      <c r="I429" s="204"/>
      <c r="J429" s="215">
        <f>BK429</f>
        <v>0</v>
      </c>
      <c r="K429" s="201"/>
      <c r="L429" s="206"/>
      <c r="M429" s="207"/>
      <c r="N429" s="208"/>
      <c r="O429" s="208"/>
      <c r="P429" s="209">
        <f>SUM(P430:P454)</f>
        <v>0</v>
      </c>
      <c r="Q429" s="208"/>
      <c r="R429" s="209">
        <f>SUM(R430:R454)</f>
        <v>0</v>
      </c>
      <c r="S429" s="208"/>
      <c r="T429" s="210">
        <f>SUM(T430:T454)</f>
        <v>0.34598460000000003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1" t="s">
        <v>90</v>
      </c>
      <c r="AT429" s="212" t="s">
        <v>79</v>
      </c>
      <c r="AU429" s="212" t="s">
        <v>88</v>
      </c>
      <c r="AY429" s="211" t="s">
        <v>141</v>
      </c>
      <c r="BK429" s="213">
        <f>SUM(BK430:BK454)</f>
        <v>0</v>
      </c>
    </row>
    <row r="430" s="2" customFormat="1" ht="24.15" customHeight="1">
      <c r="A430" s="42"/>
      <c r="B430" s="43"/>
      <c r="C430" s="216" t="s">
        <v>626</v>
      </c>
      <c r="D430" s="216" t="s">
        <v>144</v>
      </c>
      <c r="E430" s="217" t="s">
        <v>627</v>
      </c>
      <c r="F430" s="218" t="s">
        <v>628</v>
      </c>
      <c r="G430" s="219" t="s">
        <v>448</v>
      </c>
      <c r="H430" s="220">
        <v>13.890000000000001</v>
      </c>
      <c r="I430" s="221"/>
      <c r="J430" s="222">
        <f>ROUND(I430*H430,2)</f>
        <v>0</v>
      </c>
      <c r="K430" s="218" t="s">
        <v>148</v>
      </c>
      <c r="L430" s="48"/>
      <c r="M430" s="223" t="s">
        <v>78</v>
      </c>
      <c r="N430" s="224" t="s">
        <v>50</v>
      </c>
      <c r="O430" s="88"/>
      <c r="P430" s="225">
        <f>O430*H430</f>
        <v>0</v>
      </c>
      <c r="Q430" s="225">
        <v>0</v>
      </c>
      <c r="R430" s="225">
        <f>Q430*H430</f>
        <v>0</v>
      </c>
      <c r="S430" s="225">
        <v>0.0017700000000000001</v>
      </c>
      <c r="T430" s="226">
        <f>S430*H430</f>
        <v>0.024585300000000001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7" t="s">
        <v>244</v>
      </c>
      <c r="AT430" s="227" t="s">
        <v>144</v>
      </c>
      <c r="AU430" s="227" t="s">
        <v>90</v>
      </c>
      <c r="AY430" s="20" t="s">
        <v>141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88</v>
      </c>
      <c r="BK430" s="228">
        <f>ROUND(I430*H430,2)</f>
        <v>0</v>
      </c>
      <c r="BL430" s="20" t="s">
        <v>244</v>
      </c>
      <c r="BM430" s="227" t="s">
        <v>629</v>
      </c>
    </row>
    <row r="431" s="2" customFormat="1">
      <c r="A431" s="42"/>
      <c r="B431" s="43"/>
      <c r="C431" s="44"/>
      <c r="D431" s="229" t="s">
        <v>151</v>
      </c>
      <c r="E431" s="44"/>
      <c r="F431" s="230" t="s">
        <v>630</v>
      </c>
      <c r="G431" s="44"/>
      <c r="H431" s="44"/>
      <c r="I431" s="231"/>
      <c r="J431" s="44"/>
      <c r="K431" s="44"/>
      <c r="L431" s="48"/>
      <c r="M431" s="232"/>
      <c r="N431" s="233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151</v>
      </c>
      <c r="AU431" s="20" t="s">
        <v>90</v>
      </c>
    </row>
    <row r="432" s="13" customFormat="1">
      <c r="A432" s="13"/>
      <c r="B432" s="241"/>
      <c r="C432" s="242"/>
      <c r="D432" s="234" t="s">
        <v>283</v>
      </c>
      <c r="E432" s="243" t="s">
        <v>78</v>
      </c>
      <c r="F432" s="244" t="s">
        <v>631</v>
      </c>
      <c r="G432" s="242"/>
      <c r="H432" s="245">
        <v>13.890000000000001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283</v>
      </c>
      <c r="AU432" s="251" t="s">
        <v>90</v>
      </c>
      <c r="AV432" s="13" t="s">
        <v>90</v>
      </c>
      <c r="AW432" s="13" t="s">
        <v>40</v>
      </c>
      <c r="AX432" s="13" t="s">
        <v>80</v>
      </c>
      <c r="AY432" s="251" t="s">
        <v>141</v>
      </c>
    </row>
    <row r="433" s="14" customFormat="1">
      <c r="A433" s="14"/>
      <c r="B433" s="252"/>
      <c r="C433" s="253"/>
      <c r="D433" s="234" t="s">
        <v>283</v>
      </c>
      <c r="E433" s="254" t="s">
        <v>78</v>
      </c>
      <c r="F433" s="255" t="s">
        <v>285</v>
      </c>
      <c r="G433" s="253"/>
      <c r="H433" s="256">
        <v>13.890000000000001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283</v>
      </c>
      <c r="AU433" s="262" t="s">
        <v>90</v>
      </c>
      <c r="AV433" s="14" t="s">
        <v>166</v>
      </c>
      <c r="AW433" s="14" t="s">
        <v>40</v>
      </c>
      <c r="AX433" s="14" t="s">
        <v>88</v>
      </c>
      <c r="AY433" s="262" t="s">
        <v>141</v>
      </c>
    </row>
    <row r="434" s="2" customFormat="1" ht="24.15" customHeight="1">
      <c r="A434" s="42"/>
      <c r="B434" s="43"/>
      <c r="C434" s="216" t="s">
        <v>632</v>
      </c>
      <c r="D434" s="216" t="s">
        <v>144</v>
      </c>
      <c r="E434" s="217" t="s">
        <v>633</v>
      </c>
      <c r="F434" s="218" t="s">
        <v>634</v>
      </c>
      <c r="G434" s="219" t="s">
        <v>448</v>
      </c>
      <c r="H434" s="220">
        <v>8.3399999999999999</v>
      </c>
      <c r="I434" s="221"/>
      <c r="J434" s="222">
        <f>ROUND(I434*H434,2)</f>
        <v>0</v>
      </c>
      <c r="K434" s="218" t="s">
        <v>148</v>
      </c>
      <c r="L434" s="48"/>
      <c r="M434" s="223" t="s">
        <v>78</v>
      </c>
      <c r="N434" s="224" t="s">
        <v>50</v>
      </c>
      <c r="O434" s="88"/>
      <c r="P434" s="225">
        <f>O434*H434</f>
        <v>0</v>
      </c>
      <c r="Q434" s="225">
        <v>0</v>
      </c>
      <c r="R434" s="225">
        <f>Q434*H434</f>
        <v>0</v>
      </c>
      <c r="S434" s="225">
        <v>0.00167</v>
      </c>
      <c r="T434" s="226">
        <f>S434*H434</f>
        <v>0.013927800000000001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7" t="s">
        <v>244</v>
      </c>
      <c r="AT434" s="227" t="s">
        <v>144</v>
      </c>
      <c r="AU434" s="227" t="s">
        <v>90</v>
      </c>
      <c r="AY434" s="20" t="s">
        <v>141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88</v>
      </c>
      <c r="BK434" s="228">
        <f>ROUND(I434*H434,2)</f>
        <v>0</v>
      </c>
      <c r="BL434" s="20" t="s">
        <v>244</v>
      </c>
      <c r="BM434" s="227" t="s">
        <v>635</v>
      </c>
    </row>
    <row r="435" s="2" customFormat="1">
      <c r="A435" s="42"/>
      <c r="B435" s="43"/>
      <c r="C435" s="44"/>
      <c r="D435" s="229" t="s">
        <v>151</v>
      </c>
      <c r="E435" s="44"/>
      <c r="F435" s="230" t="s">
        <v>636</v>
      </c>
      <c r="G435" s="44"/>
      <c r="H435" s="44"/>
      <c r="I435" s="231"/>
      <c r="J435" s="44"/>
      <c r="K435" s="44"/>
      <c r="L435" s="48"/>
      <c r="M435" s="232"/>
      <c r="N435" s="233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151</v>
      </c>
      <c r="AU435" s="20" t="s">
        <v>90</v>
      </c>
    </row>
    <row r="436" s="13" customFormat="1">
      <c r="A436" s="13"/>
      <c r="B436" s="241"/>
      <c r="C436" s="242"/>
      <c r="D436" s="234" t="s">
        <v>283</v>
      </c>
      <c r="E436" s="243" t="s">
        <v>78</v>
      </c>
      <c r="F436" s="244" t="s">
        <v>637</v>
      </c>
      <c r="G436" s="242"/>
      <c r="H436" s="245">
        <v>2.7799999999999998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283</v>
      </c>
      <c r="AU436" s="251" t="s">
        <v>90</v>
      </c>
      <c r="AV436" s="13" t="s">
        <v>90</v>
      </c>
      <c r="AW436" s="13" t="s">
        <v>40</v>
      </c>
      <c r="AX436" s="13" t="s">
        <v>80</v>
      </c>
      <c r="AY436" s="251" t="s">
        <v>141</v>
      </c>
    </row>
    <row r="437" s="13" customFormat="1">
      <c r="A437" s="13"/>
      <c r="B437" s="241"/>
      <c r="C437" s="242"/>
      <c r="D437" s="234" t="s">
        <v>283</v>
      </c>
      <c r="E437" s="243" t="s">
        <v>78</v>
      </c>
      <c r="F437" s="244" t="s">
        <v>638</v>
      </c>
      <c r="G437" s="242"/>
      <c r="H437" s="245">
        <v>5.5599999999999996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283</v>
      </c>
      <c r="AU437" s="251" t="s">
        <v>90</v>
      </c>
      <c r="AV437" s="13" t="s">
        <v>90</v>
      </c>
      <c r="AW437" s="13" t="s">
        <v>40</v>
      </c>
      <c r="AX437" s="13" t="s">
        <v>80</v>
      </c>
      <c r="AY437" s="251" t="s">
        <v>141</v>
      </c>
    </row>
    <row r="438" s="14" customFormat="1">
      <c r="A438" s="14"/>
      <c r="B438" s="252"/>
      <c r="C438" s="253"/>
      <c r="D438" s="234" t="s">
        <v>283</v>
      </c>
      <c r="E438" s="254" t="s">
        <v>78</v>
      </c>
      <c r="F438" s="255" t="s">
        <v>285</v>
      </c>
      <c r="G438" s="253"/>
      <c r="H438" s="256">
        <v>8.3399999999999999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283</v>
      </c>
      <c r="AU438" s="262" t="s">
        <v>90</v>
      </c>
      <c r="AV438" s="14" t="s">
        <v>166</v>
      </c>
      <c r="AW438" s="14" t="s">
        <v>40</v>
      </c>
      <c r="AX438" s="14" t="s">
        <v>88</v>
      </c>
      <c r="AY438" s="262" t="s">
        <v>141</v>
      </c>
    </row>
    <row r="439" s="2" customFormat="1" ht="24.15" customHeight="1">
      <c r="A439" s="42"/>
      <c r="B439" s="43"/>
      <c r="C439" s="216" t="s">
        <v>639</v>
      </c>
      <c r="D439" s="216" t="s">
        <v>144</v>
      </c>
      <c r="E439" s="217" t="s">
        <v>640</v>
      </c>
      <c r="F439" s="218" t="s">
        <v>641</v>
      </c>
      <c r="G439" s="219" t="s">
        <v>448</v>
      </c>
      <c r="H439" s="220">
        <v>34.75</v>
      </c>
      <c r="I439" s="221"/>
      <c r="J439" s="222">
        <f>ROUND(I439*H439,2)</f>
        <v>0</v>
      </c>
      <c r="K439" s="218" t="s">
        <v>148</v>
      </c>
      <c r="L439" s="48"/>
      <c r="M439" s="223" t="s">
        <v>78</v>
      </c>
      <c r="N439" s="224" t="s">
        <v>50</v>
      </c>
      <c r="O439" s="88"/>
      <c r="P439" s="225">
        <f>O439*H439</f>
        <v>0</v>
      </c>
      <c r="Q439" s="225">
        <v>0</v>
      </c>
      <c r="R439" s="225">
        <f>Q439*H439</f>
        <v>0</v>
      </c>
      <c r="S439" s="225">
        <v>0.0022300000000000002</v>
      </c>
      <c r="T439" s="226">
        <f>S439*H439</f>
        <v>0.077492500000000006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7" t="s">
        <v>244</v>
      </c>
      <c r="AT439" s="227" t="s">
        <v>144</v>
      </c>
      <c r="AU439" s="227" t="s">
        <v>90</v>
      </c>
      <c r="AY439" s="20" t="s">
        <v>141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88</v>
      </c>
      <c r="BK439" s="228">
        <f>ROUND(I439*H439,2)</f>
        <v>0</v>
      </c>
      <c r="BL439" s="20" t="s">
        <v>244</v>
      </c>
      <c r="BM439" s="227" t="s">
        <v>642</v>
      </c>
    </row>
    <row r="440" s="2" customFormat="1">
      <c r="A440" s="42"/>
      <c r="B440" s="43"/>
      <c r="C440" s="44"/>
      <c r="D440" s="229" t="s">
        <v>151</v>
      </c>
      <c r="E440" s="44"/>
      <c r="F440" s="230" t="s">
        <v>643</v>
      </c>
      <c r="G440" s="44"/>
      <c r="H440" s="44"/>
      <c r="I440" s="231"/>
      <c r="J440" s="44"/>
      <c r="K440" s="44"/>
      <c r="L440" s="48"/>
      <c r="M440" s="232"/>
      <c r="N440" s="233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151</v>
      </c>
      <c r="AU440" s="20" t="s">
        <v>90</v>
      </c>
    </row>
    <row r="441" s="13" customFormat="1">
      <c r="A441" s="13"/>
      <c r="B441" s="241"/>
      <c r="C441" s="242"/>
      <c r="D441" s="234" t="s">
        <v>283</v>
      </c>
      <c r="E441" s="243" t="s">
        <v>78</v>
      </c>
      <c r="F441" s="244" t="s">
        <v>644</v>
      </c>
      <c r="G441" s="242"/>
      <c r="H441" s="245">
        <v>34.75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283</v>
      </c>
      <c r="AU441" s="251" t="s">
        <v>90</v>
      </c>
      <c r="AV441" s="13" t="s">
        <v>90</v>
      </c>
      <c r="AW441" s="13" t="s">
        <v>40</v>
      </c>
      <c r="AX441" s="13" t="s">
        <v>80</v>
      </c>
      <c r="AY441" s="251" t="s">
        <v>141</v>
      </c>
    </row>
    <row r="442" s="14" customFormat="1">
      <c r="A442" s="14"/>
      <c r="B442" s="252"/>
      <c r="C442" s="253"/>
      <c r="D442" s="234" t="s">
        <v>283</v>
      </c>
      <c r="E442" s="254" t="s">
        <v>78</v>
      </c>
      <c r="F442" s="255" t="s">
        <v>285</v>
      </c>
      <c r="G442" s="253"/>
      <c r="H442" s="256">
        <v>34.75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283</v>
      </c>
      <c r="AU442" s="262" t="s">
        <v>90</v>
      </c>
      <c r="AV442" s="14" t="s">
        <v>166</v>
      </c>
      <c r="AW442" s="14" t="s">
        <v>40</v>
      </c>
      <c r="AX442" s="14" t="s">
        <v>88</v>
      </c>
      <c r="AY442" s="262" t="s">
        <v>141</v>
      </c>
    </row>
    <row r="443" s="2" customFormat="1" ht="21.75" customHeight="1">
      <c r="A443" s="42"/>
      <c r="B443" s="43"/>
      <c r="C443" s="216" t="s">
        <v>645</v>
      </c>
      <c r="D443" s="216" t="s">
        <v>144</v>
      </c>
      <c r="E443" s="217" t="s">
        <v>646</v>
      </c>
      <c r="F443" s="218" t="s">
        <v>647</v>
      </c>
      <c r="G443" s="219" t="s">
        <v>448</v>
      </c>
      <c r="H443" s="220">
        <v>27.699999999999999</v>
      </c>
      <c r="I443" s="221"/>
      <c r="J443" s="222">
        <f>ROUND(I443*H443,2)</f>
        <v>0</v>
      </c>
      <c r="K443" s="218" t="s">
        <v>148</v>
      </c>
      <c r="L443" s="48"/>
      <c r="M443" s="223" t="s">
        <v>78</v>
      </c>
      <c r="N443" s="224" t="s">
        <v>50</v>
      </c>
      <c r="O443" s="88"/>
      <c r="P443" s="225">
        <f>O443*H443</f>
        <v>0</v>
      </c>
      <c r="Q443" s="225">
        <v>0</v>
      </c>
      <c r="R443" s="225">
        <f>Q443*H443</f>
        <v>0</v>
      </c>
      <c r="S443" s="225">
        <v>0.00175</v>
      </c>
      <c r="T443" s="226">
        <f>S443*H443</f>
        <v>0.048474999999999997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7" t="s">
        <v>244</v>
      </c>
      <c r="AT443" s="227" t="s">
        <v>144</v>
      </c>
      <c r="AU443" s="227" t="s">
        <v>90</v>
      </c>
      <c r="AY443" s="20" t="s">
        <v>141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88</v>
      </c>
      <c r="BK443" s="228">
        <f>ROUND(I443*H443,2)</f>
        <v>0</v>
      </c>
      <c r="BL443" s="20" t="s">
        <v>244</v>
      </c>
      <c r="BM443" s="227" t="s">
        <v>648</v>
      </c>
    </row>
    <row r="444" s="2" customFormat="1">
      <c r="A444" s="42"/>
      <c r="B444" s="43"/>
      <c r="C444" s="44"/>
      <c r="D444" s="229" t="s">
        <v>151</v>
      </c>
      <c r="E444" s="44"/>
      <c r="F444" s="230" t="s">
        <v>649</v>
      </c>
      <c r="G444" s="44"/>
      <c r="H444" s="44"/>
      <c r="I444" s="231"/>
      <c r="J444" s="44"/>
      <c r="K444" s="44"/>
      <c r="L444" s="48"/>
      <c r="M444" s="232"/>
      <c r="N444" s="233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151</v>
      </c>
      <c r="AU444" s="20" t="s">
        <v>90</v>
      </c>
    </row>
    <row r="445" s="13" customFormat="1">
      <c r="A445" s="13"/>
      <c r="B445" s="241"/>
      <c r="C445" s="242"/>
      <c r="D445" s="234" t="s">
        <v>283</v>
      </c>
      <c r="E445" s="243" t="s">
        <v>78</v>
      </c>
      <c r="F445" s="244" t="s">
        <v>650</v>
      </c>
      <c r="G445" s="242"/>
      <c r="H445" s="245">
        <v>27.699999999999999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283</v>
      </c>
      <c r="AU445" s="251" t="s">
        <v>90</v>
      </c>
      <c r="AV445" s="13" t="s">
        <v>90</v>
      </c>
      <c r="AW445" s="13" t="s">
        <v>40</v>
      </c>
      <c r="AX445" s="13" t="s">
        <v>80</v>
      </c>
      <c r="AY445" s="251" t="s">
        <v>141</v>
      </c>
    </row>
    <row r="446" s="14" customFormat="1">
      <c r="A446" s="14"/>
      <c r="B446" s="252"/>
      <c r="C446" s="253"/>
      <c r="D446" s="234" t="s">
        <v>283</v>
      </c>
      <c r="E446" s="254" t="s">
        <v>78</v>
      </c>
      <c r="F446" s="255" t="s">
        <v>285</v>
      </c>
      <c r="G446" s="253"/>
      <c r="H446" s="256">
        <v>27.699999999999999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283</v>
      </c>
      <c r="AU446" s="262" t="s">
        <v>90</v>
      </c>
      <c r="AV446" s="14" t="s">
        <v>166</v>
      </c>
      <c r="AW446" s="14" t="s">
        <v>40</v>
      </c>
      <c r="AX446" s="14" t="s">
        <v>88</v>
      </c>
      <c r="AY446" s="262" t="s">
        <v>141</v>
      </c>
    </row>
    <row r="447" s="2" customFormat="1" ht="24.15" customHeight="1">
      <c r="A447" s="42"/>
      <c r="B447" s="43"/>
      <c r="C447" s="216" t="s">
        <v>651</v>
      </c>
      <c r="D447" s="216" t="s">
        <v>144</v>
      </c>
      <c r="E447" s="217" t="s">
        <v>652</v>
      </c>
      <c r="F447" s="218" t="s">
        <v>653</v>
      </c>
      <c r="G447" s="219" t="s">
        <v>448</v>
      </c>
      <c r="H447" s="220">
        <v>13.890000000000001</v>
      </c>
      <c r="I447" s="221"/>
      <c r="J447" s="222">
        <f>ROUND(I447*H447,2)</f>
        <v>0</v>
      </c>
      <c r="K447" s="218" t="s">
        <v>148</v>
      </c>
      <c r="L447" s="48"/>
      <c r="M447" s="223" t="s">
        <v>78</v>
      </c>
      <c r="N447" s="224" t="s">
        <v>50</v>
      </c>
      <c r="O447" s="88"/>
      <c r="P447" s="225">
        <f>O447*H447</f>
        <v>0</v>
      </c>
      <c r="Q447" s="225">
        <v>0</v>
      </c>
      <c r="R447" s="225">
        <f>Q447*H447</f>
        <v>0</v>
      </c>
      <c r="S447" s="225">
        <v>0.0025999999999999999</v>
      </c>
      <c r="T447" s="226">
        <f>S447*H447</f>
        <v>0.036114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7" t="s">
        <v>244</v>
      </c>
      <c r="AT447" s="227" t="s">
        <v>144</v>
      </c>
      <c r="AU447" s="227" t="s">
        <v>90</v>
      </c>
      <c r="AY447" s="20" t="s">
        <v>141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88</v>
      </c>
      <c r="BK447" s="228">
        <f>ROUND(I447*H447,2)</f>
        <v>0</v>
      </c>
      <c r="BL447" s="20" t="s">
        <v>244</v>
      </c>
      <c r="BM447" s="227" t="s">
        <v>654</v>
      </c>
    </row>
    <row r="448" s="2" customFormat="1">
      <c r="A448" s="42"/>
      <c r="B448" s="43"/>
      <c r="C448" s="44"/>
      <c r="D448" s="229" t="s">
        <v>151</v>
      </c>
      <c r="E448" s="44"/>
      <c r="F448" s="230" t="s">
        <v>655</v>
      </c>
      <c r="G448" s="44"/>
      <c r="H448" s="44"/>
      <c r="I448" s="231"/>
      <c r="J448" s="44"/>
      <c r="K448" s="44"/>
      <c r="L448" s="48"/>
      <c r="M448" s="232"/>
      <c r="N448" s="233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151</v>
      </c>
      <c r="AU448" s="20" t="s">
        <v>90</v>
      </c>
    </row>
    <row r="449" s="13" customFormat="1">
      <c r="A449" s="13"/>
      <c r="B449" s="241"/>
      <c r="C449" s="242"/>
      <c r="D449" s="234" t="s">
        <v>283</v>
      </c>
      <c r="E449" s="243" t="s">
        <v>78</v>
      </c>
      <c r="F449" s="244" t="s">
        <v>631</v>
      </c>
      <c r="G449" s="242"/>
      <c r="H449" s="245">
        <v>13.890000000000001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283</v>
      </c>
      <c r="AU449" s="251" t="s">
        <v>90</v>
      </c>
      <c r="AV449" s="13" t="s">
        <v>90</v>
      </c>
      <c r="AW449" s="13" t="s">
        <v>40</v>
      </c>
      <c r="AX449" s="13" t="s">
        <v>80</v>
      </c>
      <c r="AY449" s="251" t="s">
        <v>141</v>
      </c>
    </row>
    <row r="450" s="14" customFormat="1">
      <c r="A450" s="14"/>
      <c r="B450" s="252"/>
      <c r="C450" s="253"/>
      <c r="D450" s="234" t="s">
        <v>283</v>
      </c>
      <c r="E450" s="254" t="s">
        <v>78</v>
      </c>
      <c r="F450" s="255" t="s">
        <v>285</v>
      </c>
      <c r="G450" s="253"/>
      <c r="H450" s="256">
        <v>13.890000000000001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2" t="s">
        <v>283</v>
      </c>
      <c r="AU450" s="262" t="s">
        <v>90</v>
      </c>
      <c r="AV450" s="14" t="s">
        <v>166</v>
      </c>
      <c r="AW450" s="14" t="s">
        <v>40</v>
      </c>
      <c r="AX450" s="14" t="s">
        <v>88</v>
      </c>
      <c r="AY450" s="262" t="s">
        <v>141</v>
      </c>
    </row>
    <row r="451" s="2" customFormat="1" ht="16.5" customHeight="1">
      <c r="A451" s="42"/>
      <c r="B451" s="43"/>
      <c r="C451" s="216" t="s">
        <v>656</v>
      </c>
      <c r="D451" s="216" t="s">
        <v>144</v>
      </c>
      <c r="E451" s="217" t="s">
        <v>657</v>
      </c>
      <c r="F451" s="218" t="s">
        <v>658</v>
      </c>
      <c r="G451" s="219" t="s">
        <v>618</v>
      </c>
      <c r="H451" s="220">
        <v>14</v>
      </c>
      <c r="I451" s="221"/>
      <c r="J451" s="222">
        <f>ROUND(I451*H451,2)</f>
        <v>0</v>
      </c>
      <c r="K451" s="218" t="s">
        <v>148</v>
      </c>
      <c r="L451" s="48"/>
      <c r="M451" s="223" t="s">
        <v>78</v>
      </c>
      <c r="N451" s="224" t="s">
        <v>50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0.0094000000000000004</v>
      </c>
      <c r="T451" s="226">
        <f>S451*H451</f>
        <v>0.1316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244</v>
      </c>
      <c r="AT451" s="227" t="s">
        <v>144</v>
      </c>
      <c r="AU451" s="227" t="s">
        <v>90</v>
      </c>
      <c r="AY451" s="20" t="s">
        <v>141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88</v>
      </c>
      <c r="BK451" s="228">
        <f>ROUND(I451*H451,2)</f>
        <v>0</v>
      </c>
      <c r="BL451" s="20" t="s">
        <v>244</v>
      </c>
      <c r="BM451" s="227" t="s">
        <v>659</v>
      </c>
    </row>
    <row r="452" s="2" customFormat="1">
      <c r="A452" s="42"/>
      <c r="B452" s="43"/>
      <c r="C452" s="44"/>
      <c r="D452" s="229" t="s">
        <v>151</v>
      </c>
      <c r="E452" s="44"/>
      <c r="F452" s="230" t="s">
        <v>660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151</v>
      </c>
      <c r="AU452" s="20" t="s">
        <v>90</v>
      </c>
    </row>
    <row r="453" s="2" customFormat="1" ht="16.5" customHeight="1">
      <c r="A453" s="42"/>
      <c r="B453" s="43"/>
      <c r="C453" s="216" t="s">
        <v>661</v>
      </c>
      <c r="D453" s="216" t="s">
        <v>144</v>
      </c>
      <c r="E453" s="217" t="s">
        <v>662</v>
      </c>
      <c r="F453" s="218" t="s">
        <v>663</v>
      </c>
      <c r="G453" s="219" t="s">
        <v>448</v>
      </c>
      <c r="H453" s="220">
        <v>3.5</v>
      </c>
      <c r="I453" s="221"/>
      <c r="J453" s="222">
        <f>ROUND(I453*H453,2)</f>
        <v>0</v>
      </c>
      <c r="K453" s="218" t="s">
        <v>148</v>
      </c>
      <c r="L453" s="48"/>
      <c r="M453" s="223" t="s">
        <v>78</v>
      </c>
      <c r="N453" s="224" t="s">
        <v>50</v>
      </c>
      <c r="O453" s="88"/>
      <c r="P453" s="225">
        <f>O453*H453</f>
        <v>0</v>
      </c>
      <c r="Q453" s="225">
        <v>0</v>
      </c>
      <c r="R453" s="225">
        <f>Q453*H453</f>
        <v>0</v>
      </c>
      <c r="S453" s="225">
        <v>0.0039399999999999999</v>
      </c>
      <c r="T453" s="226">
        <f>S453*H453</f>
        <v>0.01379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244</v>
      </c>
      <c r="AT453" s="227" t="s">
        <v>144</v>
      </c>
      <c r="AU453" s="227" t="s">
        <v>90</v>
      </c>
      <c r="AY453" s="20" t="s">
        <v>141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88</v>
      </c>
      <c r="BK453" s="228">
        <f>ROUND(I453*H453,2)</f>
        <v>0</v>
      </c>
      <c r="BL453" s="20" t="s">
        <v>244</v>
      </c>
      <c r="BM453" s="227" t="s">
        <v>664</v>
      </c>
    </row>
    <row r="454" s="2" customFormat="1">
      <c r="A454" s="42"/>
      <c r="B454" s="43"/>
      <c r="C454" s="44"/>
      <c r="D454" s="229" t="s">
        <v>151</v>
      </c>
      <c r="E454" s="44"/>
      <c r="F454" s="230" t="s">
        <v>665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151</v>
      </c>
      <c r="AU454" s="20" t="s">
        <v>90</v>
      </c>
    </row>
    <row r="455" s="12" customFormat="1" ht="22.8" customHeight="1">
      <c r="A455" s="12"/>
      <c r="B455" s="200"/>
      <c r="C455" s="201"/>
      <c r="D455" s="202" t="s">
        <v>79</v>
      </c>
      <c r="E455" s="214" t="s">
        <v>666</v>
      </c>
      <c r="F455" s="214" t="s">
        <v>667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SUM(P456:P490)</f>
        <v>0</v>
      </c>
      <c r="Q455" s="208"/>
      <c r="R455" s="209">
        <f>SUM(R456:R490)</f>
        <v>0</v>
      </c>
      <c r="S455" s="208"/>
      <c r="T455" s="210">
        <f>SUM(T456:T490)</f>
        <v>0.81882102000000001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90</v>
      </c>
      <c r="AT455" s="212" t="s">
        <v>79</v>
      </c>
      <c r="AU455" s="212" t="s">
        <v>88</v>
      </c>
      <c r="AY455" s="211" t="s">
        <v>141</v>
      </c>
      <c r="BK455" s="213">
        <f>SUM(BK456:BK490)</f>
        <v>0</v>
      </c>
    </row>
    <row r="456" s="2" customFormat="1" ht="37.8" customHeight="1">
      <c r="A456" s="42"/>
      <c r="B456" s="43"/>
      <c r="C456" s="216" t="s">
        <v>668</v>
      </c>
      <c r="D456" s="216" t="s">
        <v>144</v>
      </c>
      <c r="E456" s="217" t="s">
        <v>669</v>
      </c>
      <c r="F456" s="218" t="s">
        <v>670</v>
      </c>
      <c r="G456" s="219" t="s">
        <v>618</v>
      </c>
      <c r="H456" s="220">
        <v>43.090000000000003</v>
      </c>
      <c r="I456" s="221"/>
      <c r="J456" s="222">
        <f>ROUND(I456*H456,2)</f>
        <v>0</v>
      </c>
      <c r="K456" s="218" t="s">
        <v>148</v>
      </c>
      <c r="L456" s="48"/>
      <c r="M456" s="223" t="s">
        <v>78</v>
      </c>
      <c r="N456" s="224" t="s">
        <v>50</v>
      </c>
      <c r="O456" s="88"/>
      <c r="P456" s="225">
        <f>O456*H456</f>
        <v>0</v>
      </c>
      <c r="Q456" s="225">
        <v>0</v>
      </c>
      <c r="R456" s="225">
        <f>Q456*H456</f>
        <v>0</v>
      </c>
      <c r="S456" s="225">
        <v>0.0050000000000000001</v>
      </c>
      <c r="T456" s="226">
        <f>S456*H456</f>
        <v>0.21545000000000003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244</v>
      </c>
      <c r="AT456" s="227" t="s">
        <v>144</v>
      </c>
      <c r="AU456" s="227" t="s">
        <v>90</v>
      </c>
      <c r="AY456" s="20" t="s">
        <v>141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88</v>
      </c>
      <c r="BK456" s="228">
        <f>ROUND(I456*H456,2)</f>
        <v>0</v>
      </c>
      <c r="BL456" s="20" t="s">
        <v>244</v>
      </c>
      <c r="BM456" s="227" t="s">
        <v>671</v>
      </c>
    </row>
    <row r="457" s="2" customFormat="1">
      <c r="A457" s="42"/>
      <c r="B457" s="43"/>
      <c r="C457" s="44"/>
      <c r="D457" s="229" t="s">
        <v>151</v>
      </c>
      <c r="E457" s="44"/>
      <c r="F457" s="230" t="s">
        <v>672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151</v>
      </c>
      <c r="AU457" s="20" t="s">
        <v>90</v>
      </c>
    </row>
    <row r="458" s="13" customFormat="1">
      <c r="A458" s="13"/>
      <c r="B458" s="241"/>
      <c r="C458" s="242"/>
      <c r="D458" s="234" t="s">
        <v>283</v>
      </c>
      <c r="E458" s="243" t="s">
        <v>78</v>
      </c>
      <c r="F458" s="244" t="s">
        <v>637</v>
      </c>
      <c r="G458" s="242"/>
      <c r="H458" s="245">
        <v>2.7799999999999998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283</v>
      </c>
      <c r="AU458" s="251" t="s">
        <v>90</v>
      </c>
      <c r="AV458" s="13" t="s">
        <v>90</v>
      </c>
      <c r="AW458" s="13" t="s">
        <v>40</v>
      </c>
      <c r="AX458" s="13" t="s">
        <v>80</v>
      </c>
      <c r="AY458" s="251" t="s">
        <v>141</v>
      </c>
    </row>
    <row r="459" s="13" customFormat="1">
      <c r="A459" s="13"/>
      <c r="B459" s="241"/>
      <c r="C459" s="242"/>
      <c r="D459" s="234" t="s">
        <v>283</v>
      </c>
      <c r="E459" s="243" t="s">
        <v>78</v>
      </c>
      <c r="F459" s="244" t="s">
        <v>644</v>
      </c>
      <c r="G459" s="242"/>
      <c r="H459" s="245">
        <v>34.75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283</v>
      </c>
      <c r="AU459" s="251" t="s">
        <v>90</v>
      </c>
      <c r="AV459" s="13" t="s">
        <v>90</v>
      </c>
      <c r="AW459" s="13" t="s">
        <v>40</v>
      </c>
      <c r="AX459" s="13" t="s">
        <v>80</v>
      </c>
      <c r="AY459" s="251" t="s">
        <v>141</v>
      </c>
    </row>
    <row r="460" s="13" customFormat="1">
      <c r="A460" s="13"/>
      <c r="B460" s="241"/>
      <c r="C460" s="242"/>
      <c r="D460" s="234" t="s">
        <v>283</v>
      </c>
      <c r="E460" s="243" t="s">
        <v>78</v>
      </c>
      <c r="F460" s="244" t="s">
        <v>638</v>
      </c>
      <c r="G460" s="242"/>
      <c r="H460" s="245">
        <v>5.5599999999999996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283</v>
      </c>
      <c r="AU460" s="251" t="s">
        <v>90</v>
      </c>
      <c r="AV460" s="13" t="s">
        <v>90</v>
      </c>
      <c r="AW460" s="13" t="s">
        <v>40</v>
      </c>
      <c r="AX460" s="13" t="s">
        <v>80</v>
      </c>
      <c r="AY460" s="251" t="s">
        <v>141</v>
      </c>
    </row>
    <row r="461" s="14" customFormat="1">
      <c r="A461" s="14"/>
      <c r="B461" s="252"/>
      <c r="C461" s="253"/>
      <c r="D461" s="234" t="s">
        <v>283</v>
      </c>
      <c r="E461" s="254" t="s">
        <v>78</v>
      </c>
      <c r="F461" s="255" t="s">
        <v>285</v>
      </c>
      <c r="G461" s="253"/>
      <c r="H461" s="256">
        <v>43.090000000000003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283</v>
      </c>
      <c r="AU461" s="262" t="s">
        <v>90</v>
      </c>
      <c r="AV461" s="14" t="s">
        <v>166</v>
      </c>
      <c r="AW461" s="14" t="s">
        <v>40</v>
      </c>
      <c r="AX461" s="14" t="s">
        <v>88</v>
      </c>
      <c r="AY461" s="262" t="s">
        <v>141</v>
      </c>
    </row>
    <row r="462" s="2" customFormat="1" ht="24.15" customHeight="1">
      <c r="A462" s="42"/>
      <c r="B462" s="43"/>
      <c r="C462" s="216" t="s">
        <v>673</v>
      </c>
      <c r="D462" s="216" t="s">
        <v>144</v>
      </c>
      <c r="E462" s="217" t="s">
        <v>674</v>
      </c>
      <c r="F462" s="218" t="s">
        <v>675</v>
      </c>
      <c r="G462" s="219" t="s">
        <v>321</v>
      </c>
      <c r="H462" s="220">
        <v>3.3090000000000002</v>
      </c>
      <c r="I462" s="221"/>
      <c r="J462" s="222">
        <f>ROUND(I462*H462,2)</f>
        <v>0</v>
      </c>
      <c r="K462" s="218" t="s">
        <v>148</v>
      </c>
      <c r="L462" s="48"/>
      <c r="M462" s="223" t="s">
        <v>78</v>
      </c>
      <c r="N462" s="224" t="s">
        <v>50</v>
      </c>
      <c r="O462" s="88"/>
      <c r="P462" s="225">
        <f>O462*H462</f>
        <v>0</v>
      </c>
      <c r="Q462" s="225">
        <v>0</v>
      </c>
      <c r="R462" s="225">
        <f>Q462*H462</f>
        <v>0</v>
      </c>
      <c r="S462" s="225">
        <v>0.00762</v>
      </c>
      <c r="T462" s="226">
        <f>S462*H462</f>
        <v>0.02521458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27" t="s">
        <v>244</v>
      </c>
      <c r="AT462" s="227" t="s">
        <v>144</v>
      </c>
      <c r="AU462" s="227" t="s">
        <v>90</v>
      </c>
      <c r="AY462" s="20" t="s">
        <v>141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88</v>
      </c>
      <c r="BK462" s="228">
        <f>ROUND(I462*H462,2)</f>
        <v>0</v>
      </c>
      <c r="BL462" s="20" t="s">
        <v>244</v>
      </c>
      <c r="BM462" s="227" t="s">
        <v>676</v>
      </c>
    </row>
    <row r="463" s="2" customFormat="1">
      <c r="A463" s="42"/>
      <c r="B463" s="43"/>
      <c r="C463" s="44"/>
      <c r="D463" s="229" t="s">
        <v>151</v>
      </c>
      <c r="E463" s="44"/>
      <c r="F463" s="230" t="s">
        <v>677</v>
      </c>
      <c r="G463" s="44"/>
      <c r="H463" s="44"/>
      <c r="I463" s="231"/>
      <c r="J463" s="44"/>
      <c r="K463" s="44"/>
      <c r="L463" s="48"/>
      <c r="M463" s="232"/>
      <c r="N463" s="233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151</v>
      </c>
      <c r="AU463" s="20" t="s">
        <v>90</v>
      </c>
    </row>
    <row r="464" s="13" customFormat="1">
      <c r="A464" s="13"/>
      <c r="B464" s="241"/>
      <c r="C464" s="242"/>
      <c r="D464" s="234" t="s">
        <v>283</v>
      </c>
      <c r="E464" s="243" t="s">
        <v>78</v>
      </c>
      <c r="F464" s="244" t="s">
        <v>678</v>
      </c>
      <c r="G464" s="242"/>
      <c r="H464" s="245">
        <v>1.7729999999999999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283</v>
      </c>
      <c r="AU464" s="251" t="s">
        <v>90</v>
      </c>
      <c r="AV464" s="13" t="s">
        <v>90</v>
      </c>
      <c r="AW464" s="13" t="s">
        <v>40</v>
      </c>
      <c r="AX464" s="13" t="s">
        <v>80</v>
      </c>
      <c r="AY464" s="251" t="s">
        <v>141</v>
      </c>
    </row>
    <row r="465" s="13" customFormat="1">
      <c r="A465" s="13"/>
      <c r="B465" s="241"/>
      <c r="C465" s="242"/>
      <c r="D465" s="234" t="s">
        <v>283</v>
      </c>
      <c r="E465" s="243" t="s">
        <v>78</v>
      </c>
      <c r="F465" s="244" t="s">
        <v>679</v>
      </c>
      <c r="G465" s="242"/>
      <c r="H465" s="245">
        <v>1.536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283</v>
      </c>
      <c r="AU465" s="251" t="s">
        <v>90</v>
      </c>
      <c r="AV465" s="13" t="s">
        <v>90</v>
      </c>
      <c r="AW465" s="13" t="s">
        <v>40</v>
      </c>
      <c r="AX465" s="13" t="s">
        <v>80</v>
      </c>
      <c r="AY465" s="251" t="s">
        <v>141</v>
      </c>
    </row>
    <row r="466" s="14" customFormat="1">
      <c r="A466" s="14"/>
      <c r="B466" s="252"/>
      <c r="C466" s="253"/>
      <c r="D466" s="234" t="s">
        <v>283</v>
      </c>
      <c r="E466" s="254" t="s">
        <v>78</v>
      </c>
      <c r="F466" s="255" t="s">
        <v>285</v>
      </c>
      <c r="G466" s="253"/>
      <c r="H466" s="256">
        <v>3.3090000000000002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283</v>
      </c>
      <c r="AU466" s="262" t="s">
        <v>90</v>
      </c>
      <c r="AV466" s="14" t="s">
        <v>166</v>
      </c>
      <c r="AW466" s="14" t="s">
        <v>40</v>
      </c>
      <c r="AX466" s="14" t="s">
        <v>88</v>
      </c>
      <c r="AY466" s="262" t="s">
        <v>141</v>
      </c>
    </row>
    <row r="467" s="2" customFormat="1" ht="24.15" customHeight="1">
      <c r="A467" s="42"/>
      <c r="B467" s="43"/>
      <c r="C467" s="216" t="s">
        <v>680</v>
      </c>
      <c r="D467" s="216" t="s">
        <v>144</v>
      </c>
      <c r="E467" s="217" t="s">
        <v>681</v>
      </c>
      <c r="F467" s="218" t="s">
        <v>682</v>
      </c>
      <c r="G467" s="219" t="s">
        <v>321</v>
      </c>
      <c r="H467" s="220">
        <v>19.948</v>
      </c>
      <c r="I467" s="221"/>
      <c r="J467" s="222">
        <f>ROUND(I467*H467,2)</f>
        <v>0</v>
      </c>
      <c r="K467" s="218" t="s">
        <v>148</v>
      </c>
      <c r="L467" s="48"/>
      <c r="M467" s="223" t="s">
        <v>78</v>
      </c>
      <c r="N467" s="224" t="s">
        <v>50</v>
      </c>
      <c r="O467" s="88"/>
      <c r="P467" s="225">
        <f>O467*H467</f>
        <v>0</v>
      </c>
      <c r="Q467" s="225">
        <v>0</v>
      </c>
      <c r="R467" s="225">
        <f>Q467*H467</f>
        <v>0</v>
      </c>
      <c r="S467" s="225">
        <v>0.0085299999999999994</v>
      </c>
      <c r="T467" s="226">
        <f>S467*H467</f>
        <v>0.17015643999999999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7" t="s">
        <v>244</v>
      </c>
      <c r="AT467" s="227" t="s">
        <v>144</v>
      </c>
      <c r="AU467" s="227" t="s">
        <v>90</v>
      </c>
      <c r="AY467" s="20" t="s">
        <v>141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88</v>
      </c>
      <c r="BK467" s="228">
        <f>ROUND(I467*H467,2)</f>
        <v>0</v>
      </c>
      <c r="BL467" s="20" t="s">
        <v>244</v>
      </c>
      <c r="BM467" s="227" t="s">
        <v>683</v>
      </c>
    </row>
    <row r="468" s="2" customFormat="1">
      <c r="A468" s="42"/>
      <c r="B468" s="43"/>
      <c r="C468" s="44"/>
      <c r="D468" s="229" t="s">
        <v>151</v>
      </c>
      <c r="E468" s="44"/>
      <c r="F468" s="230" t="s">
        <v>684</v>
      </c>
      <c r="G468" s="44"/>
      <c r="H468" s="44"/>
      <c r="I468" s="231"/>
      <c r="J468" s="44"/>
      <c r="K468" s="44"/>
      <c r="L468" s="48"/>
      <c r="M468" s="232"/>
      <c r="N468" s="233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151</v>
      </c>
      <c r="AU468" s="20" t="s">
        <v>90</v>
      </c>
    </row>
    <row r="469" s="13" customFormat="1">
      <c r="A469" s="13"/>
      <c r="B469" s="241"/>
      <c r="C469" s="242"/>
      <c r="D469" s="234" t="s">
        <v>283</v>
      </c>
      <c r="E469" s="243" t="s">
        <v>78</v>
      </c>
      <c r="F469" s="244" t="s">
        <v>685</v>
      </c>
      <c r="G469" s="242"/>
      <c r="H469" s="245">
        <v>2.5430000000000001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283</v>
      </c>
      <c r="AU469" s="251" t="s">
        <v>90</v>
      </c>
      <c r="AV469" s="13" t="s">
        <v>90</v>
      </c>
      <c r="AW469" s="13" t="s">
        <v>40</v>
      </c>
      <c r="AX469" s="13" t="s">
        <v>80</v>
      </c>
      <c r="AY469" s="251" t="s">
        <v>141</v>
      </c>
    </row>
    <row r="470" s="13" customFormat="1">
      <c r="A470" s="13"/>
      <c r="B470" s="241"/>
      <c r="C470" s="242"/>
      <c r="D470" s="234" t="s">
        <v>283</v>
      </c>
      <c r="E470" s="243" t="s">
        <v>78</v>
      </c>
      <c r="F470" s="244" t="s">
        <v>686</v>
      </c>
      <c r="G470" s="242"/>
      <c r="H470" s="245">
        <v>2.5430000000000001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283</v>
      </c>
      <c r="AU470" s="251" t="s">
        <v>90</v>
      </c>
      <c r="AV470" s="13" t="s">
        <v>90</v>
      </c>
      <c r="AW470" s="13" t="s">
        <v>40</v>
      </c>
      <c r="AX470" s="13" t="s">
        <v>80</v>
      </c>
      <c r="AY470" s="251" t="s">
        <v>141</v>
      </c>
    </row>
    <row r="471" s="13" customFormat="1">
      <c r="A471" s="13"/>
      <c r="B471" s="241"/>
      <c r="C471" s="242"/>
      <c r="D471" s="234" t="s">
        <v>283</v>
      </c>
      <c r="E471" s="243" t="s">
        <v>78</v>
      </c>
      <c r="F471" s="244" t="s">
        <v>687</v>
      </c>
      <c r="G471" s="242"/>
      <c r="H471" s="245">
        <v>2.5430000000000001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283</v>
      </c>
      <c r="AU471" s="251" t="s">
        <v>90</v>
      </c>
      <c r="AV471" s="13" t="s">
        <v>90</v>
      </c>
      <c r="AW471" s="13" t="s">
        <v>40</v>
      </c>
      <c r="AX471" s="13" t="s">
        <v>80</v>
      </c>
      <c r="AY471" s="251" t="s">
        <v>141</v>
      </c>
    </row>
    <row r="472" s="13" customFormat="1">
      <c r="A472" s="13"/>
      <c r="B472" s="241"/>
      <c r="C472" s="242"/>
      <c r="D472" s="234" t="s">
        <v>283</v>
      </c>
      <c r="E472" s="243" t="s">
        <v>78</v>
      </c>
      <c r="F472" s="244" t="s">
        <v>688</v>
      </c>
      <c r="G472" s="242"/>
      <c r="H472" s="245">
        <v>2.5430000000000001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283</v>
      </c>
      <c r="AU472" s="251" t="s">
        <v>90</v>
      </c>
      <c r="AV472" s="13" t="s">
        <v>90</v>
      </c>
      <c r="AW472" s="13" t="s">
        <v>40</v>
      </c>
      <c r="AX472" s="13" t="s">
        <v>80</v>
      </c>
      <c r="AY472" s="251" t="s">
        <v>141</v>
      </c>
    </row>
    <row r="473" s="13" customFormat="1">
      <c r="A473" s="13"/>
      <c r="B473" s="241"/>
      <c r="C473" s="242"/>
      <c r="D473" s="234" t="s">
        <v>283</v>
      </c>
      <c r="E473" s="243" t="s">
        <v>78</v>
      </c>
      <c r="F473" s="244" t="s">
        <v>689</v>
      </c>
      <c r="G473" s="242"/>
      <c r="H473" s="245">
        <v>2.1469999999999998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283</v>
      </c>
      <c r="AU473" s="251" t="s">
        <v>90</v>
      </c>
      <c r="AV473" s="13" t="s">
        <v>90</v>
      </c>
      <c r="AW473" s="13" t="s">
        <v>40</v>
      </c>
      <c r="AX473" s="13" t="s">
        <v>80</v>
      </c>
      <c r="AY473" s="251" t="s">
        <v>141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690</v>
      </c>
      <c r="G474" s="242"/>
      <c r="H474" s="245">
        <v>2.5430000000000001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80</v>
      </c>
      <c r="AY474" s="251" t="s">
        <v>141</v>
      </c>
    </row>
    <row r="475" s="13" customFormat="1">
      <c r="A475" s="13"/>
      <c r="B475" s="241"/>
      <c r="C475" s="242"/>
      <c r="D475" s="234" t="s">
        <v>283</v>
      </c>
      <c r="E475" s="243" t="s">
        <v>78</v>
      </c>
      <c r="F475" s="244" t="s">
        <v>691</v>
      </c>
      <c r="G475" s="242"/>
      <c r="H475" s="245">
        <v>2.5430000000000001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283</v>
      </c>
      <c r="AU475" s="251" t="s">
        <v>90</v>
      </c>
      <c r="AV475" s="13" t="s">
        <v>90</v>
      </c>
      <c r="AW475" s="13" t="s">
        <v>40</v>
      </c>
      <c r="AX475" s="13" t="s">
        <v>80</v>
      </c>
      <c r="AY475" s="251" t="s">
        <v>141</v>
      </c>
    </row>
    <row r="476" s="13" customFormat="1">
      <c r="A476" s="13"/>
      <c r="B476" s="241"/>
      <c r="C476" s="242"/>
      <c r="D476" s="234" t="s">
        <v>283</v>
      </c>
      <c r="E476" s="243" t="s">
        <v>78</v>
      </c>
      <c r="F476" s="244" t="s">
        <v>692</v>
      </c>
      <c r="G476" s="242"/>
      <c r="H476" s="245">
        <v>2.5430000000000001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283</v>
      </c>
      <c r="AU476" s="251" t="s">
        <v>90</v>
      </c>
      <c r="AV476" s="13" t="s">
        <v>90</v>
      </c>
      <c r="AW476" s="13" t="s">
        <v>40</v>
      </c>
      <c r="AX476" s="13" t="s">
        <v>80</v>
      </c>
      <c r="AY476" s="251" t="s">
        <v>141</v>
      </c>
    </row>
    <row r="477" s="14" customFormat="1">
      <c r="A477" s="14"/>
      <c r="B477" s="252"/>
      <c r="C477" s="253"/>
      <c r="D477" s="234" t="s">
        <v>283</v>
      </c>
      <c r="E477" s="254" t="s">
        <v>78</v>
      </c>
      <c r="F477" s="255" t="s">
        <v>285</v>
      </c>
      <c r="G477" s="253"/>
      <c r="H477" s="256">
        <v>19.948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283</v>
      </c>
      <c r="AU477" s="262" t="s">
        <v>90</v>
      </c>
      <c r="AV477" s="14" t="s">
        <v>166</v>
      </c>
      <c r="AW477" s="14" t="s">
        <v>40</v>
      </c>
      <c r="AX477" s="14" t="s">
        <v>88</v>
      </c>
      <c r="AY477" s="262" t="s">
        <v>141</v>
      </c>
    </row>
    <row r="478" s="2" customFormat="1" ht="24.15" customHeight="1">
      <c r="A478" s="42"/>
      <c r="B478" s="43"/>
      <c r="C478" s="216" t="s">
        <v>693</v>
      </c>
      <c r="D478" s="216" t="s">
        <v>144</v>
      </c>
      <c r="E478" s="217" t="s">
        <v>694</v>
      </c>
      <c r="F478" s="218" t="s">
        <v>695</v>
      </c>
      <c r="G478" s="219" t="s">
        <v>618</v>
      </c>
      <c r="H478" s="220">
        <v>17</v>
      </c>
      <c r="I478" s="221"/>
      <c r="J478" s="222">
        <f>ROUND(I478*H478,2)</f>
        <v>0</v>
      </c>
      <c r="K478" s="218" t="s">
        <v>148</v>
      </c>
      <c r="L478" s="48"/>
      <c r="M478" s="223" t="s">
        <v>78</v>
      </c>
      <c r="N478" s="224" t="s">
        <v>50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0.024</v>
      </c>
      <c r="T478" s="226">
        <f>S478*H478</f>
        <v>0.40800000000000003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244</v>
      </c>
      <c r="AT478" s="227" t="s">
        <v>144</v>
      </c>
      <c r="AU478" s="227" t="s">
        <v>90</v>
      </c>
      <c r="AY478" s="20" t="s">
        <v>141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88</v>
      </c>
      <c r="BK478" s="228">
        <f>ROUND(I478*H478,2)</f>
        <v>0</v>
      </c>
      <c r="BL478" s="20" t="s">
        <v>244</v>
      </c>
      <c r="BM478" s="227" t="s">
        <v>696</v>
      </c>
    </row>
    <row r="479" s="2" customFormat="1">
      <c r="A479" s="42"/>
      <c r="B479" s="43"/>
      <c r="C479" s="44"/>
      <c r="D479" s="229" t="s">
        <v>151</v>
      </c>
      <c r="E479" s="44"/>
      <c r="F479" s="230" t="s">
        <v>697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151</v>
      </c>
      <c r="AU479" s="20" t="s">
        <v>90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698</v>
      </c>
      <c r="G480" s="242"/>
      <c r="H480" s="245">
        <v>2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3" customFormat="1">
      <c r="A481" s="13"/>
      <c r="B481" s="241"/>
      <c r="C481" s="242"/>
      <c r="D481" s="234" t="s">
        <v>283</v>
      </c>
      <c r="E481" s="243" t="s">
        <v>78</v>
      </c>
      <c r="F481" s="244" t="s">
        <v>699</v>
      </c>
      <c r="G481" s="242"/>
      <c r="H481" s="245">
        <v>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283</v>
      </c>
      <c r="AU481" s="251" t="s">
        <v>90</v>
      </c>
      <c r="AV481" s="13" t="s">
        <v>90</v>
      </c>
      <c r="AW481" s="13" t="s">
        <v>40</v>
      </c>
      <c r="AX481" s="13" t="s">
        <v>80</v>
      </c>
      <c r="AY481" s="251" t="s">
        <v>141</v>
      </c>
    </row>
    <row r="482" s="13" customFormat="1">
      <c r="A482" s="13"/>
      <c r="B482" s="241"/>
      <c r="C482" s="242"/>
      <c r="D482" s="234" t="s">
        <v>283</v>
      </c>
      <c r="E482" s="243" t="s">
        <v>78</v>
      </c>
      <c r="F482" s="244" t="s">
        <v>700</v>
      </c>
      <c r="G482" s="242"/>
      <c r="H482" s="245">
        <v>2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283</v>
      </c>
      <c r="AU482" s="251" t="s">
        <v>90</v>
      </c>
      <c r="AV482" s="13" t="s">
        <v>90</v>
      </c>
      <c r="AW482" s="13" t="s">
        <v>40</v>
      </c>
      <c r="AX482" s="13" t="s">
        <v>80</v>
      </c>
      <c r="AY482" s="251" t="s">
        <v>141</v>
      </c>
    </row>
    <row r="483" s="13" customFormat="1">
      <c r="A483" s="13"/>
      <c r="B483" s="241"/>
      <c r="C483" s="242"/>
      <c r="D483" s="234" t="s">
        <v>283</v>
      </c>
      <c r="E483" s="243" t="s">
        <v>78</v>
      </c>
      <c r="F483" s="244" t="s">
        <v>701</v>
      </c>
      <c r="G483" s="242"/>
      <c r="H483" s="245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283</v>
      </c>
      <c r="AU483" s="251" t="s">
        <v>90</v>
      </c>
      <c r="AV483" s="13" t="s">
        <v>90</v>
      </c>
      <c r="AW483" s="13" t="s">
        <v>40</v>
      </c>
      <c r="AX483" s="13" t="s">
        <v>80</v>
      </c>
      <c r="AY483" s="251" t="s">
        <v>141</v>
      </c>
    </row>
    <row r="484" s="13" customFormat="1">
      <c r="A484" s="13"/>
      <c r="B484" s="241"/>
      <c r="C484" s="242"/>
      <c r="D484" s="234" t="s">
        <v>283</v>
      </c>
      <c r="E484" s="243" t="s">
        <v>78</v>
      </c>
      <c r="F484" s="244" t="s">
        <v>702</v>
      </c>
      <c r="G484" s="242"/>
      <c r="H484" s="245">
        <v>2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283</v>
      </c>
      <c r="AU484" s="251" t="s">
        <v>90</v>
      </c>
      <c r="AV484" s="13" t="s">
        <v>90</v>
      </c>
      <c r="AW484" s="13" t="s">
        <v>40</v>
      </c>
      <c r="AX484" s="13" t="s">
        <v>80</v>
      </c>
      <c r="AY484" s="251" t="s">
        <v>141</v>
      </c>
    </row>
    <row r="485" s="13" customFormat="1">
      <c r="A485" s="13"/>
      <c r="B485" s="241"/>
      <c r="C485" s="242"/>
      <c r="D485" s="234" t="s">
        <v>283</v>
      </c>
      <c r="E485" s="243" t="s">
        <v>78</v>
      </c>
      <c r="F485" s="244" t="s">
        <v>703</v>
      </c>
      <c r="G485" s="242"/>
      <c r="H485" s="245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283</v>
      </c>
      <c r="AU485" s="251" t="s">
        <v>90</v>
      </c>
      <c r="AV485" s="13" t="s">
        <v>90</v>
      </c>
      <c r="AW485" s="13" t="s">
        <v>40</v>
      </c>
      <c r="AX485" s="13" t="s">
        <v>80</v>
      </c>
      <c r="AY485" s="251" t="s">
        <v>141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704</v>
      </c>
      <c r="G486" s="242"/>
      <c r="H486" s="245">
        <v>2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3" customFormat="1">
      <c r="A487" s="13"/>
      <c r="B487" s="241"/>
      <c r="C487" s="242"/>
      <c r="D487" s="234" t="s">
        <v>283</v>
      </c>
      <c r="E487" s="243" t="s">
        <v>78</v>
      </c>
      <c r="F487" s="244" t="s">
        <v>705</v>
      </c>
      <c r="G487" s="242"/>
      <c r="H487" s="245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283</v>
      </c>
      <c r="AU487" s="251" t="s">
        <v>90</v>
      </c>
      <c r="AV487" s="13" t="s">
        <v>90</v>
      </c>
      <c r="AW487" s="13" t="s">
        <v>40</v>
      </c>
      <c r="AX487" s="13" t="s">
        <v>80</v>
      </c>
      <c r="AY487" s="251" t="s">
        <v>141</v>
      </c>
    </row>
    <row r="488" s="13" customFormat="1">
      <c r="A488" s="13"/>
      <c r="B488" s="241"/>
      <c r="C488" s="242"/>
      <c r="D488" s="234" t="s">
        <v>283</v>
      </c>
      <c r="E488" s="243" t="s">
        <v>78</v>
      </c>
      <c r="F488" s="244" t="s">
        <v>706</v>
      </c>
      <c r="G488" s="242"/>
      <c r="H488" s="245">
        <v>2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283</v>
      </c>
      <c r="AU488" s="251" t="s">
        <v>90</v>
      </c>
      <c r="AV488" s="13" t="s">
        <v>90</v>
      </c>
      <c r="AW488" s="13" t="s">
        <v>40</v>
      </c>
      <c r="AX488" s="13" t="s">
        <v>80</v>
      </c>
      <c r="AY488" s="251" t="s">
        <v>141</v>
      </c>
    </row>
    <row r="489" s="13" customFormat="1">
      <c r="A489" s="13"/>
      <c r="B489" s="241"/>
      <c r="C489" s="242"/>
      <c r="D489" s="234" t="s">
        <v>283</v>
      </c>
      <c r="E489" s="243" t="s">
        <v>78</v>
      </c>
      <c r="F489" s="244" t="s">
        <v>707</v>
      </c>
      <c r="G489" s="242"/>
      <c r="H489" s="245">
        <v>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283</v>
      </c>
      <c r="AU489" s="251" t="s">
        <v>90</v>
      </c>
      <c r="AV489" s="13" t="s">
        <v>90</v>
      </c>
      <c r="AW489" s="13" t="s">
        <v>40</v>
      </c>
      <c r="AX489" s="13" t="s">
        <v>80</v>
      </c>
      <c r="AY489" s="251" t="s">
        <v>141</v>
      </c>
    </row>
    <row r="490" s="14" customFormat="1">
      <c r="A490" s="14"/>
      <c r="B490" s="252"/>
      <c r="C490" s="253"/>
      <c r="D490" s="234" t="s">
        <v>283</v>
      </c>
      <c r="E490" s="254" t="s">
        <v>78</v>
      </c>
      <c r="F490" s="255" t="s">
        <v>285</v>
      </c>
      <c r="G490" s="253"/>
      <c r="H490" s="256">
        <v>17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283</v>
      </c>
      <c r="AU490" s="262" t="s">
        <v>90</v>
      </c>
      <c r="AV490" s="14" t="s">
        <v>166</v>
      </c>
      <c r="AW490" s="14" t="s">
        <v>40</v>
      </c>
      <c r="AX490" s="14" t="s">
        <v>88</v>
      </c>
      <c r="AY490" s="262" t="s">
        <v>141</v>
      </c>
    </row>
    <row r="491" s="12" customFormat="1" ht="22.8" customHeight="1">
      <c r="A491" s="12"/>
      <c r="B491" s="200"/>
      <c r="C491" s="201"/>
      <c r="D491" s="202" t="s">
        <v>79</v>
      </c>
      <c r="E491" s="214" t="s">
        <v>708</v>
      </c>
      <c r="F491" s="214" t="s">
        <v>709</v>
      </c>
      <c r="G491" s="201"/>
      <c r="H491" s="201"/>
      <c r="I491" s="204"/>
      <c r="J491" s="215">
        <f>BK491</f>
        <v>0</v>
      </c>
      <c r="K491" s="201"/>
      <c r="L491" s="206"/>
      <c r="M491" s="207"/>
      <c r="N491" s="208"/>
      <c r="O491" s="208"/>
      <c r="P491" s="209">
        <f>SUM(P492:P505)</f>
        <v>0</v>
      </c>
      <c r="Q491" s="208"/>
      <c r="R491" s="209">
        <f>SUM(R492:R505)</f>
        <v>0</v>
      </c>
      <c r="S491" s="208"/>
      <c r="T491" s="210">
        <f>SUM(T492:T505)</f>
        <v>6.5897249999999996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90</v>
      </c>
      <c r="AT491" s="212" t="s">
        <v>79</v>
      </c>
      <c r="AU491" s="212" t="s">
        <v>88</v>
      </c>
      <c r="AY491" s="211" t="s">
        <v>141</v>
      </c>
      <c r="BK491" s="213">
        <f>SUM(BK492:BK505)</f>
        <v>0</v>
      </c>
    </row>
    <row r="492" s="2" customFormat="1" ht="21.75" customHeight="1">
      <c r="A492" s="42"/>
      <c r="B492" s="43"/>
      <c r="C492" s="216" t="s">
        <v>710</v>
      </c>
      <c r="D492" s="216" t="s">
        <v>144</v>
      </c>
      <c r="E492" s="217" t="s">
        <v>711</v>
      </c>
      <c r="F492" s="218" t="s">
        <v>712</v>
      </c>
      <c r="G492" s="219" t="s">
        <v>321</v>
      </c>
      <c r="H492" s="220">
        <v>439.315</v>
      </c>
      <c r="I492" s="221"/>
      <c r="J492" s="222">
        <f>ROUND(I492*H492,2)</f>
        <v>0</v>
      </c>
      <c r="K492" s="218" t="s">
        <v>148</v>
      </c>
      <c r="L492" s="48"/>
      <c r="M492" s="223" t="s">
        <v>78</v>
      </c>
      <c r="N492" s="224" t="s">
        <v>50</v>
      </c>
      <c r="O492" s="88"/>
      <c r="P492" s="225">
        <f>O492*H492</f>
        <v>0</v>
      </c>
      <c r="Q492" s="225">
        <v>0</v>
      </c>
      <c r="R492" s="225">
        <f>Q492*H492</f>
        <v>0</v>
      </c>
      <c r="S492" s="225">
        <v>0.014999999999999999</v>
      </c>
      <c r="T492" s="226">
        <f>S492*H492</f>
        <v>6.5897249999999996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7" t="s">
        <v>244</v>
      </c>
      <c r="AT492" s="227" t="s">
        <v>144</v>
      </c>
      <c r="AU492" s="227" t="s">
        <v>90</v>
      </c>
      <c r="AY492" s="20" t="s">
        <v>141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88</v>
      </c>
      <c r="BK492" s="228">
        <f>ROUND(I492*H492,2)</f>
        <v>0</v>
      </c>
      <c r="BL492" s="20" t="s">
        <v>244</v>
      </c>
      <c r="BM492" s="227" t="s">
        <v>713</v>
      </c>
    </row>
    <row r="493" s="2" customFormat="1">
      <c r="A493" s="42"/>
      <c r="B493" s="43"/>
      <c r="C493" s="44"/>
      <c r="D493" s="229" t="s">
        <v>151</v>
      </c>
      <c r="E493" s="44"/>
      <c r="F493" s="230" t="s">
        <v>714</v>
      </c>
      <c r="G493" s="44"/>
      <c r="H493" s="44"/>
      <c r="I493" s="231"/>
      <c r="J493" s="44"/>
      <c r="K493" s="44"/>
      <c r="L493" s="48"/>
      <c r="M493" s="232"/>
      <c r="N493" s="233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151</v>
      </c>
      <c r="AU493" s="20" t="s">
        <v>90</v>
      </c>
    </row>
    <row r="494" s="13" customFormat="1">
      <c r="A494" s="13"/>
      <c r="B494" s="241"/>
      <c r="C494" s="242"/>
      <c r="D494" s="234" t="s">
        <v>283</v>
      </c>
      <c r="E494" s="243" t="s">
        <v>78</v>
      </c>
      <c r="F494" s="244" t="s">
        <v>252</v>
      </c>
      <c r="G494" s="242"/>
      <c r="H494" s="245">
        <v>439.315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283</v>
      </c>
      <c r="AU494" s="251" t="s">
        <v>90</v>
      </c>
      <c r="AV494" s="13" t="s">
        <v>90</v>
      </c>
      <c r="AW494" s="13" t="s">
        <v>40</v>
      </c>
      <c r="AX494" s="13" t="s">
        <v>88</v>
      </c>
      <c r="AY494" s="251" t="s">
        <v>141</v>
      </c>
    </row>
    <row r="495" s="2" customFormat="1">
      <c r="A495" s="42"/>
      <c r="B495" s="43"/>
      <c r="C495" s="44"/>
      <c r="D495" s="234" t="s">
        <v>414</v>
      </c>
      <c r="E495" s="44"/>
      <c r="F495" s="284" t="s">
        <v>558</v>
      </c>
      <c r="G495" s="44"/>
      <c r="H495" s="44"/>
      <c r="I495" s="44"/>
      <c r="J495" s="44"/>
      <c r="K495" s="44"/>
      <c r="L495" s="48"/>
      <c r="M495" s="232"/>
      <c r="N495" s="233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U495" s="20" t="s">
        <v>90</v>
      </c>
    </row>
    <row r="496" s="2" customFormat="1">
      <c r="A496" s="42"/>
      <c r="B496" s="43"/>
      <c r="C496" s="44"/>
      <c r="D496" s="234" t="s">
        <v>414</v>
      </c>
      <c r="E496" s="44"/>
      <c r="F496" s="285" t="s">
        <v>541</v>
      </c>
      <c r="G496" s="44"/>
      <c r="H496" s="286">
        <v>60.786000000000001</v>
      </c>
      <c r="I496" s="44"/>
      <c r="J496" s="44"/>
      <c r="K496" s="44"/>
      <c r="L496" s="48"/>
      <c r="M496" s="232"/>
      <c r="N496" s="233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U496" s="20" t="s">
        <v>90</v>
      </c>
    </row>
    <row r="497" s="2" customFormat="1">
      <c r="A497" s="42"/>
      <c r="B497" s="43"/>
      <c r="C497" s="44"/>
      <c r="D497" s="234" t="s">
        <v>414</v>
      </c>
      <c r="E497" s="44"/>
      <c r="F497" s="285" t="s">
        <v>542</v>
      </c>
      <c r="G497" s="44"/>
      <c r="H497" s="286">
        <v>60.786000000000001</v>
      </c>
      <c r="I497" s="44"/>
      <c r="J497" s="44"/>
      <c r="K497" s="44"/>
      <c r="L497" s="48"/>
      <c r="M497" s="232"/>
      <c r="N497" s="233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U497" s="20" t="s">
        <v>90</v>
      </c>
    </row>
    <row r="498" s="2" customFormat="1">
      <c r="A498" s="42"/>
      <c r="B498" s="43"/>
      <c r="C498" s="44"/>
      <c r="D498" s="234" t="s">
        <v>414</v>
      </c>
      <c r="E498" s="44"/>
      <c r="F498" s="285" t="s">
        <v>543</v>
      </c>
      <c r="G498" s="44"/>
      <c r="H498" s="286">
        <v>44.616</v>
      </c>
      <c r="I498" s="44"/>
      <c r="J498" s="44"/>
      <c r="K498" s="44"/>
      <c r="L498" s="48"/>
      <c r="M498" s="232"/>
      <c r="N498" s="233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U498" s="20" t="s">
        <v>90</v>
      </c>
    </row>
    <row r="499" s="2" customFormat="1">
      <c r="A499" s="42"/>
      <c r="B499" s="43"/>
      <c r="C499" s="44"/>
      <c r="D499" s="234" t="s">
        <v>414</v>
      </c>
      <c r="E499" s="44"/>
      <c r="F499" s="285" t="s">
        <v>544</v>
      </c>
      <c r="G499" s="44"/>
      <c r="H499" s="286">
        <v>17.16</v>
      </c>
      <c r="I499" s="44"/>
      <c r="J499" s="44"/>
      <c r="K499" s="44"/>
      <c r="L499" s="48"/>
      <c r="M499" s="232"/>
      <c r="N499" s="233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U499" s="20" t="s">
        <v>90</v>
      </c>
    </row>
    <row r="500" s="2" customFormat="1">
      <c r="A500" s="42"/>
      <c r="B500" s="43"/>
      <c r="C500" s="44"/>
      <c r="D500" s="234" t="s">
        <v>414</v>
      </c>
      <c r="E500" s="44"/>
      <c r="F500" s="285" t="s">
        <v>545</v>
      </c>
      <c r="G500" s="44"/>
      <c r="H500" s="286">
        <v>47.619</v>
      </c>
      <c r="I500" s="44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U500" s="20" t="s">
        <v>90</v>
      </c>
    </row>
    <row r="501" s="2" customFormat="1">
      <c r="A501" s="42"/>
      <c r="B501" s="43"/>
      <c r="C501" s="44"/>
      <c r="D501" s="234" t="s">
        <v>414</v>
      </c>
      <c r="E501" s="44"/>
      <c r="F501" s="285" t="s">
        <v>546</v>
      </c>
      <c r="G501" s="44"/>
      <c r="H501" s="286">
        <v>33.857999999999997</v>
      </c>
      <c r="I501" s="44"/>
      <c r="J501" s="44"/>
      <c r="K501" s="44"/>
      <c r="L501" s="48"/>
      <c r="M501" s="232"/>
      <c r="N501" s="233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U501" s="20" t="s">
        <v>90</v>
      </c>
    </row>
    <row r="502" s="2" customFormat="1">
      <c r="A502" s="42"/>
      <c r="B502" s="43"/>
      <c r="C502" s="44"/>
      <c r="D502" s="234" t="s">
        <v>414</v>
      </c>
      <c r="E502" s="44"/>
      <c r="F502" s="285" t="s">
        <v>547</v>
      </c>
      <c r="G502" s="44"/>
      <c r="H502" s="286">
        <v>44.186999999999998</v>
      </c>
      <c r="I502" s="44"/>
      <c r="J502" s="44"/>
      <c r="K502" s="44"/>
      <c r="L502" s="48"/>
      <c r="M502" s="232"/>
      <c r="N502" s="233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U502" s="20" t="s">
        <v>90</v>
      </c>
    </row>
    <row r="503" s="2" customFormat="1">
      <c r="A503" s="42"/>
      <c r="B503" s="43"/>
      <c r="C503" s="44"/>
      <c r="D503" s="234" t="s">
        <v>414</v>
      </c>
      <c r="E503" s="44"/>
      <c r="F503" s="285" t="s">
        <v>548</v>
      </c>
      <c r="G503" s="44"/>
      <c r="H503" s="286">
        <v>63.095999999999997</v>
      </c>
      <c r="I503" s="44"/>
      <c r="J503" s="44"/>
      <c r="K503" s="44"/>
      <c r="L503" s="48"/>
      <c r="M503" s="232"/>
      <c r="N503" s="233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U503" s="20" t="s">
        <v>90</v>
      </c>
    </row>
    <row r="504" s="2" customFormat="1">
      <c r="A504" s="42"/>
      <c r="B504" s="43"/>
      <c r="C504" s="44"/>
      <c r="D504" s="234" t="s">
        <v>414</v>
      </c>
      <c r="E504" s="44"/>
      <c r="F504" s="285" t="s">
        <v>549</v>
      </c>
      <c r="G504" s="44"/>
      <c r="H504" s="286">
        <v>67.206999999999994</v>
      </c>
      <c r="I504" s="44"/>
      <c r="J504" s="44"/>
      <c r="K504" s="44"/>
      <c r="L504" s="48"/>
      <c r="M504" s="232"/>
      <c r="N504" s="233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U504" s="20" t="s">
        <v>90</v>
      </c>
    </row>
    <row r="505" s="2" customFormat="1">
      <c r="A505" s="42"/>
      <c r="B505" s="43"/>
      <c r="C505" s="44"/>
      <c r="D505" s="234" t="s">
        <v>414</v>
      </c>
      <c r="E505" s="44"/>
      <c r="F505" s="285" t="s">
        <v>358</v>
      </c>
      <c r="G505" s="44"/>
      <c r="H505" s="286">
        <v>439.315</v>
      </c>
      <c r="I505" s="44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U505" s="20" t="s">
        <v>90</v>
      </c>
    </row>
    <row r="506" s="12" customFormat="1" ht="22.8" customHeight="1">
      <c r="A506" s="12"/>
      <c r="B506" s="200"/>
      <c r="C506" s="201"/>
      <c r="D506" s="202" t="s">
        <v>79</v>
      </c>
      <c r="E506" s="214" t="s">
        <v>715</v>
      </c>
      <c r="F506" s="214" t="s">
        <v>716</v>
      </c>
      <c r="G506" s="201"/>
      <c r="H506" s="201"/>
      <c r="I506" s="204"/>
      <c r="J506" s="215">
        <f>BK506</f>
        <v>0</v>
      </c>
      <c r="K506" s="201"/>
      <c r="L506" s="206"/>
      <c r="M506" s="207"/>
      <c r="N506" s="208"/>
      <c r="O506" s="208"/>
      <c r="P506" s="209">
        <f>SUM(P507:P532)</f>
        <v>0</v>
      </c>
      <c r="Q506" s="208"/>
      <c r="R506" s="209">
        <f>SUM(R507:R532)</f>
        <v>0</v>
      </c>
      <c r="S506" s="208"/>
      <c r="T506" s="210">
        <f>SUM(T507:T532)</f>
        <v>1.1737975000000001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1" t="s">
        <v>90</v>
      </c>
      <c r="AT506" s="212" t="s">
        <v>79</v>
      </c>
      <c r="AU506" s="212" t="s">
        <v>88</v>
      </c>
      <c r="AY506" s="211" t="s">
        <v>141</v>
      </c>
      <c r="BK506" s="213">
        <f>SUM(BK507:BK532)</f>
        <v>0</v>
      </c>
    </row>
    <row r="507" s="2" customFormat="1" ht="24.15" customHeight="1">
      <c r="A507" s="42"/>
      <c r="B507" s="43"/>
      <c r="C507" s="216" t="s">
        <v>717</v>
      </c>
      <c r="D507" s="216" t="s">
        <v>144</v>
      </c>
      <c r="E507" s="217" t="s">
        <v>718</v>
      </c>
      <c r="F507" s="218" t="s">
        <v>719</v>
      </c>
      <c r="G507" s="219" t="s">
        <v>321</v>
      </c>
      <c r="H507" s="220">
        <v>439.315</v>
      </c>
      <c r="I507" s="221"/>
      <c r="J507" s="222">
        <f>ROUND(I507*H507,2)</f>
        <v>0</v>
      </c>
      <c r="K507" s="218" t="s">
        <v>148</v>
      </c>
      <c r="L507" s="48"/>
      <c r="M507" s="223" t="s">
        <v>78</v>
      </c>
      <c r="N507" s="224" t="s">
        <v>50</v>
      </c>
      <c r="O507" s="88"/>
      <c r="P507" s="225">
        <f>O507*H507</f>
        <v>0</v>
      </c>
      <c r="Q507" s="225">
        <v>0</v>
      </c>
      <c r="R507" s="225">
        <f>Q507*H507</f>
        <v>0</v>
      </c>
      <c r="S507" s="225">
        <v>0.0025000000000000001</v>
      </c>
      <c r="T507" s="226">
        <f>S507*H507</f>
        <v>1.0982875000000001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7" t="s">
        <v>244</v>
      </c>
      <c r="AT507" s="227" t="s">
        <v>144</v>
      </c>
      <c r="AU507" s="227" t="s">
        <v>90</v>
      </c>
      <c r="AY507" s="20" t="s">
        <v>141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88</v>
      </c>
      <c r="BK507" s="228">
        <f>ROUND(I507*H507,2)</f>
        <v>0</v>
      </c>
      <c r="BL507" s="20" t="s">
        <v>244</v>
      </c>
      <c r="BM507" s="227" t="s">
        <v>720</v>
      </c>
    </row>
    <row r="508" s="2" customFormat="1">
      <c r="A508" s="42"/>
      <c r="B508" s="43"/>
      <c r="C508" s="44"/>
      <c r="D508" s="229" t="s">
        <v>151</v>
      </c>
      <c r="E508" s="44"/>
      <c r="F508" s="230" t="s">
        <v>721</v>
      </c>
      <c r="G508" s="44"/>
      <c r="H508" s="44"/>
      <c r="I508" s="231"/>
      <c r="J508" s="44"/>
      <c r="K508" s="44"/>
      <c r="L508" s="48"/>
      <c r="M508" s="232"/>
      <c r="N508" s="233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151</v>
      </c>
      <c r="AU508" s="20" t="s">
        <v>90</v>
      </c>
    </row>
    <row r="509" s="13" customFormat="1">
      <c r="A509" s="13"/>
      <c r="B509" s="241"/>
      <c r="C509" s="242"/>
      <c r="D509" s="234" t="s">
        <v>283</v>
      </c>
      <c r="E509" s="243" t="s">
        <v>78</v>
      </c>
      <c r="F509" s="244" t="s">
        <v>541</v>
      </c>
      <c r="G509" s="242"/>
      <c r="H509" s="245">
        <v>60.786000000000001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283</v>
      </c>
      <c r="AU509" s="251" t="s">
        <v>90</v>
      </c>
      <c r="AV509" s="13" t="s">
        <v>90</v>
      </c>
      <c r="AW509" s="13" t="s">
        <v>40</v>
      </c>
      <c r="AX509" s="13" t="s">
        <v>80</v>
      </c>
      <c r="AY509" s="251" t="s">
        <v>141</v>
      </c>
    </row>
    <row r="510" s="13" customFormat="1">
      <c r="A510" s="13"/>
      <c r="B510" s="241"/>
      <c r="C510" s="242"/>
      <c r="D510" s="234" t="s">
        <v>283</v>
      </c>
      <c r="E510" s="243" t="s">
        <v>78</v>
      </c>
      <c r="F510" s="244" t="s">
        <v>542</v>
      </c>
      <c r="G510" s="242"/>
      <c r="H510" s="245">
        <v>60.786000000000001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283</v>
      </c>
      <c r="AU510" s="251" t="s">
        <v>90</v>
      </c>
      <c r="AV510" s="13" t="s">
        <v>90</v>
      </c>
      <c r="AW510" s="13" t="s">
        <v>40</v>
      </c>
      <c r="AX510" s="13" t="s">
        <v>80</v>
      </c>
      <c r="AY510" s="251" t="s">
        <v>141</v>
      </c>
    </row>
    <row r="511" s="13" customFormat="1">
      <c r="A511" s="13"/>
      <c r="B511" s="241"/>
      <c r="C511" s="242"/>
      <c r="D511" s="234" t="s">
        <v>283</v>
      </c>
      <c r="E511" s="243" t="s">
        <v>78</v>
      </c>
      <c r="F511" s="244" t="s">
        <v>543</v>
      </c>
      <c r="G511" s="242"/>
      <c r="H511" s="245">
        <v>44.616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283</v>
      </c>
      <c r="AU511" s="251" t="s">
        <v>90</v>
      </c>
      <c r="AV511" s="13" t="s">
        <v>90</v>
      </c>
      <c r="AW511" s="13" t="s">
        <v>40</v>
      </c>
      <c r="AX511" s="13" t="s">
        <v>80</v>
      </c>
      <c r="AY511" s="251" t="s">
        <v>141</v>
      </c>
    </row>
    <row r="512" s="13" customFormat="1">
      <c r="A512" s="13"/>
      <c r="B512" s="241"/>
      <c r="C512" s="242"/>
      <c r="D512" s="234" t="s">
        <v>283</v>
      </c>
      <c r="E512" s="243" t="s">
        <v>78</v>
      </c>
      <c r="F512" s="244" t="s">
        <v>544</v>
      </c>
      <c r="G512" s="242"/>
      <c r="H512" s="245">
        <v>17.16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283</v>
      </c>
      <c r="AU512" s="251" t="s">
        <v>90</v>
      </c>
      <c r="AV512" s="13" t="s">
        <v>90</v>
      </c>
      <c r="AW512" s="13" t="s">
        <v>40</v>
      </c>
      <c r="AX512" s="13" t="s">
        <v>80</v>
      </c>
      <c r="AY512" s="251" t="s">
        <v>141</v>
      </c>
    </row>
    <row r="513" s="13" customFormat="1">
      <c r="A513" s="13"/>
      <c r="B513" s="241"/>
      <c r="C513" s="242"/>
      <c r="D513" s="234" t="s">
        <v>283</v>
      </c>
      <c r="E513" s="243" t="s">
        <v>78</v>
      </c>
      <c r="F513" s="244" t="s">
        <v>545</v>
      </c>
      <c r="G513" s="242"/>
      <c r="H513" s="245">
        <v>47.619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283</v>
      </c>
      <c r="AU513" s="251" t="s">
        <v>90</v>
      </c>
      <c r="AV513" s="13" t="s">
        <v>90</v>
      </c>
      <c r="AW513" s="13" t="s">
        <v>40</v>
      </c>
      <c r="AX513" s="13" t="s">
        <v>80</v>
      </c>
      <c r="AY513" s="251" t="s">
        <v>141</v>
      </c>
    </row>
    <row r="514" s="13" customFormat="1">
      <c r="A514" s="13"/>
      <c r="B514" s="241"/>
      <c r="C514" s="242"/>
      <c r="D514" s="234" t="s">
        <v>283</v>
      </c>
      <c r="E514" s="243" t="s">
        <v>78</v>
      </c>
      <c r="F514" s="244" t="s">
        <v>546</v>
      </c>
      <c r="G514" s="242"/>
      <c r="H514" s="245">
        <v>33.857999999999997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283</v>
      </c>
      <c r="AU514" s="251" t="s">
        <v>90</v>
      </c>
      <c r="AV514" s="13" t="s">
        <v>90</v>
      </c>
      <c r="AW514" s="13" t="s">
        <v>40</v>
      </c>
      <c r="AX514" s="13" t="s">
        <v>80</v>
      </c>
      <c r="AY514" s="251" t="s">
        <v>141</v>
      </c>
    </row>
    <row r="515" s="13" customFormat="1">
      <c r="A515" s="13"/>
      <c r="B515" s="241"/>
      <c r="C515" s="242"/>
      <c r="D515" s="234" t="s">
        <v>283</v>
      </c>
      <c r="E515" s="243" t="s">
        <v>78</v>
      </c>
      <c r="F515" s="244" t="s">
        <v>547</v>
      </c>
      <c r="G515" s="242"/>
      <c r="H515" s="245">
        <v>44.186999999999998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283</v>
      </c>
      <c r="AU515" s="251" t="s">
        <v>90</v>
      </c>
      <c r="AV515" s="13" t="s">
        <v>90</v>
      </c>
      <c r="AW515" s="13" t="s">
        <v>40</v>
      </c>
      <c r="AX515" s="13" t="s">
        <v>80</v>
      </c>
      <c r="AY515" s="251" t="s">
        <v>141</v>
      </c>
    </row>
    <row r="516" s="13" customFormat="1">
      <c r="A516" s="13"/>
      <c r="B516" s="241"/>
      <c r="C516" s="242"/>
      <c r="D516" s="234" t="s">
        <v>283</v>
      </c>
      <c r="E516" s="243" t="s">
        <v>78</v>
      </c>
      <c r="F516" s="244" t="s">
        <v>548</v>
      </c>
      <c r="G516" s="242"/>
      <c r="H516" s="245">
        <v>63.095999999999997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283</v>
      </c>
      <c r="AU516" s="251" t="s">
        <v>90</v>
      </c>
      <c r="AV516" s="13" t="s">
        <v>90</v>
      </c>
      <c r="AW516" s="13" t="s">
        <v>40</v>
      </c>
      <c r="AX516" s="13" t="s">
        <v>80</v>
      </c>
      <c r="AY516" s="251" t="s">
        <v>141</v>
      </c>
    </row>
    <row r="517" s="13" customFormat="1">
      <c r="A517" s="13"/>
      <c r="B517" s="241"/>
      <c r="C517" s="242"/>
      <c r="D517" s="234" t="s">
        <v>283</v>
      </c>
      <c r="E517" s="243" t="s">
        <v>78</v>
      </c>
      <c r="F517" s="244" t="s">
        <v>549</v>
      </c>
      <c r="G517" s="242"/>
      <c r="H517" s="245">
        <v>67.206999999999994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283</v>
      </c>
      <c r="AU517" s="251" t="s">
        <v>90</v>
      </c>
      <c r="AV517" s="13" t="s">
        <v>90</v>
      </c>
      <c r="AW517" s="13" t="s">
        <v>40</v>
      </c>
      <c r="AX517" s="13" t="s">
        <v>80</v>
      </c>
      <c r="AY517" s="251" t="s">
        <v>141</v>
      </c>
    </row>
    <row r="518" s="16" customFormat="1">
      <c r="A518" s="16"/>
      <c r="B518" s="273"/>
      <c r="C518" s="274"/>
      <c r="D518" s="234" t="s">
        <v>283</v>
      </c>
      <c r="E518" s="275" t="s">
        <v>252</v>
      </c>
      <c r="F518" s="276" t="s">
        <v>358</v>
      </c>
      <c r="G518" s="274"/>
      <c r="H518" s="277">
        <v>439.315</v>
      </c>
      <c r="I518" s="278"/>
      <c r="J518" s="274"/>
      <c r="K518" s="274"/>
      <c r="L518" s="279"/>
      <c r="M518" s="280"/>
      <c r="N518" s="281"/>
      <c r="O518" s="281"/>
      <c r="P518" s="281"/>
      <c r="Q518" s="281"/>
      <c r="R518" s="281"/>
      <c r="S518" s="281"/>
      <c r="T518" s="282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3" t="s">
        <v>283</v>
      </c>
      <c r="AU518" s="283" t="s">
        <v>90</v>
      </c>
      <c r="AV518" s="16" t="s">
        <v>160</v>
      </c>
      <c r="AW518" s="16" t="s">
        <v>40</v>
      </c>
      <c r="AX518" s="16" t="s">
        <v>80</v>
      </c>
      <c r="AY518" s="283" t="s">
        <v>141</v>
      </c>
    </row>
    <row r="519" s="14" customFormat="1">
      <c r="A519" s="14"/>
      <c r="B519" s="252"/>
      <c r="C519" s="253"/>
      <c r="D519" s="234" t="s">
        <v>283</v>
      </c>
      <c r="E519" s="254" t="s">
        <v>78</v>
      </c>
      <c r="F519" s="255" t="s">
        <v>285</v>
      </c>
      <c r="G519" s="253"/>
      <c r="H519" s="256">
        <v>439.315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283</v>
      </c>
      <c r="AU519" s="262" t="s">
        <v>90</v>
      </c>
      <c r="AV519" s="14" t="s">
        <v>166</v>
      </c>
      <c r="AW519" s="14" t="s">
        <v>40</v>
      </c>
      <c r="AX519" s="14" t="s">
        <v>88</v>
      </c>
      <c r="AY519" s="262" t="s">
        <v>141</v>
      </c>
    </row>
    <row r="520" s="2" customFormat="1" ht="21.75" customHeight="1">
      <c r="A520" s="42"/>
      <c r="B520" s="43"/>
      <c r="C520" s="216" t="s">
        <v>722</v>
      </c>
      <c r="D520" s="216" t="s">
        <v>144</v>
      </c>
      <c r="E520" s="217" t="s">
        <v>723</v>
      </c>
      <c r="F520" s="218" t="s">
        <v>724</v>
      </c>
      <c r="G520" s="219" t="s">
        <v>448</v>
      </c>
      <c r="H520" s="220">
        <v>251.69999999999999</v>
      </c>
      <c r="I520" s="221"/>
      <c r="J520" s="222">
        <f>ROUND(I520*H520,2)</f>
        <v>0</v>
      </c>
      <c r="K520" s="218" t="s">
        <v>148</v>
      </c>
      <c r="L520" s="48"/>
      <c r="M520" s="223" t="s">
        <v>78</v>
      </c>
      <c r="N520" s="224" t="s">
        <v>50</v>
      </c>
      <c r="O520" s="88"/>
      <c r="P520" s="225">
        <f>O520*H520</f>
        <v>0</v>
      </c>
      <c r="Q520" s="225">
        <v>0</v>
      </c>
      <c r="R520" s="225">
        <f>Q520*H520</f>
        <v>0</v>
      </c>
      <c r="S520" s="225">
        <v>0.00029999999999999997</v>
      </c>
      <c r="T520" s="226">
        <f>S520*H520</f>
        <v>0.075509999999999994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27" t="s">
        <v>244</v>
      </c>
      <c r="AT520" s="227" t="s">
        <v>144</v>
      </c>
      <c r="AU520" s="227" t="s">
        <v>90</v>
      </c>
      <c r="AY520" s="20" t="s">
        <v>141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88</v>
      </c>
      <c r="BK520" s="228">
        <f>ROUND(I520*H520,2)</f>
        <v>0</v>
      </c>
      <c r="BL520" s="20" t="s">
        <v>244</v>
      </c>
      <c r="BM520" s="227" t="s">
        <v>725</v>
      </c>
    </row>
    <row r="521" s="2" customFormat="1">
      <c r="A521" s="42"/>
      <c r="B521" s="43"/>
      <c r="C521" s="44"/>
      <c r="D521" s="229" t="s">
        <v>151</v>
      </c>
      <c r="E521" s="44"/>
      <c r="F521" s="230" t="s">
        <v>726</v>
      </c>
      <c r="G521" s="44"/>
      <c r="H521" s="44"/>
      <c r="I521" s="231"/>
      <c r="J521" s="44"/>
      <c r="K521" s="44"/>
      <c r="L521" s="48"/>
      <c r="M521" s="232"/>
      <c r="N521" s="233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151</v>
      </c>
      <c r="AU521" s="20" t="s">
        <v>90</v>
      </c>
    </row>
    <row r="522" s="13" customFormat="1">
      <c r="A522" s="13"/>
      <c r="B522" s="241"/>
      <c r="C522" s="242"/>
      <c r="D522" s="234" t="s">
        <v>283</v>
      </c>
      <c r="E522" s="243" t="s">
        <v>78</v>
      </c>
      <c r="F522" s="244" t="s">
        <v>727</v>
      </c>
      <c r="G522" s="242"/>
      <c r="H522" s="245">
        <v>31.620000000000001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283</v>
      </c>
      <c r="AU522" s="251" t="s">
        <v>90</v>
      </c>
      <c r="AV522" s="13" t="s">
        <v>90</v>
      </c>
      <c r="AW522" s="13" t="s">
        <v>40</v>
      </c>
      <c r="AX522" s="13" t="s">
        <v>80</v>
      </c>
      <c r="AY522" s="251" t="s">
        <v>141</v>
      </c>
    </row>
    <row r="523" s="13" customFormat="1">
      <c r="A523" s="13"/>
      <c r="B523" s="241"/>
      <c r="C523" s="242"/>
      <c r="D523" s="234" t="s">
        <v>283</v>
      </c>
      <c r="E523" s="243" t="s">
        <v>78</v>
      </c>
      <c r="F523" s="244" t="s">
        <v>728</v>
      </c>
      <c r="G523" s="242"/>
      <c r="H523" s="245">
        <v>31.620000000000001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283</v>
      </c>
      <c r="AU523" s="251" t="s">
        <v>90</v>
      </c>
      <c r="AV523" s="13" t="s">
        <v>90</v>
      </c>
      <c r="AW523" s="13" t="s">
        <v>40</v>
      </c>
      <c r="AX523" s="13" t="s">
        <v>80</v>
      </c>
      <c r="AY523" s="251" t="s">
        <v>141</v>
      </c>
    </row>
    <row r="524" s="13" customFormat="1">
      <c r="A524" s="13"/>
      <c r="B524" s="241"/>
      <c r="C524" s="242"/>
      <c r="D524" s="234" t="s">
        <v>283</v>
      </c>
      <c r="E524" s="243" t="s">
        <v>78</v>
      </c>
      <c r="F524" s="244" t="s">
        <v>729</v>
      </c>
      <c r="G524" s="242"/>
      <c r="H524" s="245">
        <v>26.719999999999999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283</v>
      </c>
      <c r="AU524" s="251" t="s">
        <v>90</v>
      </c>
      <c r="AV524" s="13" t="s">
        <v>90</v>
      </c>
      <c r="AW524" s="13" t="s">
        <v>40</v>
      </c>
      <c r="AX524" s="13" t="s">
        <v>80</v>
      </c>
      <c r="AY524" s="251" t="s">
        <v>141</v>
      </c>
    </row>
    <row r="525" s="13" customFormat="1">
      <c r="A525" s="13"/>
      <c r="B525" s="241"/>
      <c r="C525" s="242"/>
      <c r="D525" s="234" t="s">
        <v>283</v>
      </c>
      <c r="E525" s="243" t="s">
        <v>78</v>
      </c>
      <c r="F525" s="244" t="s">
        <v>730</v>
      </c>
      <c r="G525" s="242"/>
      <c r="H525" s="245">
        <v>18.399999999999999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283</v>
      </c>
      <c r="AU525" s="251" t="s">
        <v>90</v>
      </c>
      <c r="AV525" s="13" t="s">
        <v>90</v>
      </c>
      <c r="AW525" s="13" t="s">
        <v>40</v>
      </c>
      <c r="AX525" s="13" t="s">
        <v>80</v>
      </c>
      <c r="AY525" s="251" t="s">
        <v>141</v>
      </c>
    </row>
    <row r="526" s="13" customFormat="1">
      <c r="A526" s="13"/>
      <c r="B526" s="241"/>
      <c r="C526" s="242"/>
      <c r="D526" s="234" t="s">
        <v>283</v>
      </c>
      <c r="E526" s="243" t="s">
        <v>78</v>
      </c>
      <c r="F526" s="244" t="s">
        <v>731</v>
      </c>
      <c r="G526" s="242"/>
      <c r="H526" s="245">
        <v>27.629999999999999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283</v>
      </c>
      <c r="AU526" s="251" t="s">
        <v>90</v>
      </c>
      <c r="AV526" s="13" t="s">
        <v>90</v>
      </c>
      <c r="AW526" s="13" t="s">
        <v>40</v>
      </c>
      <c r="AX526" s="13" t="s">
        <v>80</v>
      </c>
      <c r="AY526" s="251" t="s">
        <v>141</v>
      </c>
    </row>
    <row r="527" s="13" customFormat="1">
      <c r="A527" s="13"/>
      <c r="B527" s="241"/>
      <c r="C527" s="242"/>
      <c r="D527" s="234" t="s">
        <v>283</v>
      </c>
      <c r="E527" s="243" t="s">
        <v>78</v>
      </c>
      <c r="F527" s="244" t="s">
        <v>732</v>
      </c>
      <c r="G527" s="242"/>
      <c r="H527" s="245">
        <v>23.460000000000001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283</v>
      </c>
      <c r="AU527" s="251" t="s">
        <v>90</v>
      </c>
      <c r="AV527" s="13" t="s">
        <v>90</v>
      </c>
      <c r="AW527" s="13" t="s">
        <v>40</v>
      </c>
      <c r="AX527" s="13" t="s">
        <v>80</v>
      </c>
      <c r="AY527" s="251" t="s">
        <v>141</v>
      </c>
    </row>
    <row r="528" s="13" customFormat="1">
      <c r="A528" s="13"/>
      <c r="B528" s="241"/>
      <c r="C528" s="242"/>
      <c r="D528" s="234" t="s">
        <v>283</v>
      </c>
      <c r="E528" s="243" t="s">
        <v>78</v>
      </c>
      <c r="F528" s="244" t="s">
        <v>733</v>
      </c>
      <c r="G528" s="242"/>
      <c r="H528" s="245">
        <v>26.59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283</v>
      </c>
      <c r="AU528" s="251" t="s">
        <v>90</v>
      </c>
      <c r="AV528" s="13" t="s">
        <v>90</v>
      </c>
      <c r="AW528" s="13" t="s">
        <v>40</v>
      </c>
      <c r="AX528" s="13" t="s">
        <v>80</v>
      </c>
      <c r="AY528" s="251" t="s">
        <v>141</v>
      </c>
    </row>
    <row r="529" s="13" customFormat="1">
      <c r="A529" s="13"/>
      <c r="B529" s="241"/>
      <c r="C529" s="242"/>
      <c r="D529" s="234" t="s">
        <v>283</v>
      </c>
      <c r="E529" s="243" t="s">
        <v>78</v>
      </c>
      <c r="F529" s="244" t="s">
        <v>734</v>
      </c>
      <c r="G529" s="242"/>
      <c r="H529" s="245">
        <v>32.32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283</v>
      </c>
      <c r="AU529" s="251" t="s">
        <v>90</v>
      </c>
      <c r="AV529" s="13" t="s">
        <v>90</v>
      </c>
      <c r="AW529" s="13" t="s">
        <v>40</v>
      </c>
      <c r="AX529" s="13" t="s">
        <v>80</v>
      </c>
      <c r="AY529" s="251" t="s">
        <v>141</v>
      </c>
    </row>
    <row r="530" s="13" customFormat="1">
      <c r="A530" s="13"/>
      <c r="B530" s="241"/>
      <c r="C530" s="242"/>
      <c r="D530" s="234" t="s">
        <v>283</v>
      </c>
      <c r="E530" s="243" t="s">
        <v>78</v>
      </c>
      <c r="F530" s="244" t="s">
        <v>735</v>
      </c>
      <c r="G530" s="242"/>
      <c r="H530" s="245">
        <v>33.340000000000003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283</v>
      </c>
      <c r="AU530" s="251" t="s">
        <v>90</v>
      </c>
      <c r="AV530" s="13" t="s">
        <v>90</v>
      </c>
      <c r="AW530" s="13" t="s">
        <v>40</v>
      </c>
      <c r="AX530" s="13" t="s">
        <v>80</v>
      </c>
      <c r="AY530" s="251" t="s">
        <v>141</v>
      </c>
    </row>
    <row r="531" s="16" customFormat="1">
      <c r="A531" s="16"/>
      <c r="B531" s="273"/>
      <c r="C531" s="274"/>
      <c r="D531" s="234" t="s">
        <v>283</v>
      </c>
      <c r="E531" s="275" t="s">
        <v>78</v>
      </c>
      <c r="F531" s="276" t="s">
        <v>358</v>
      </c>
      <c r="G531" s="274"/>
      <c r="H531" s="277">
        <v>251.69999999999999</v>
      </c>
      <c r="I531" s="278"/>
      <c r="J531" s="274"/>
      <c r="K531" s="274"/>
      <c r="L531" s="279"/>
      <c r="M531" s="280"/>
      <c r="N531" s="281"/>
      <c r="O531" s="281"/>
      <c r="P531" s="281"/>
      <c r="Q531" s="281"/>
      <c r="R531" s="281"/>
      <c r="S531" s="281"/>
      <c r="T531" s="282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3" t="s">
        <v>283</v>
      </c>
      <c r="AU531" s="283" t="s">
        <v>90</v>
      </c>
      <c r="AV531" s="16" t="s">
        <v>160</v>
      </c>
      <c r="AW531" s="16" t="s">
        <v>40</v>
      </c>
      <c r="AX531" s="16" t="s">
        <v>80</v>
      </c>
      <c r="AY531" s="283" t="s">
        <v>141</v>
      </c>
    </row>
    <row r="532" s="14" customFormat="1">
      <c r="A532" s="14"/>
      <c r="B532" s="252"/>
      <c r="C532" s="253"/>
      <c r="D532" s="234" t="s">
        <v>283</v>
      </c>
      <c r="E532" s="254" t="s">
        <v>78</v>
      </c>
      <c r="F532" s="255" t="s">
        <v>285</v>
      </c>
      <c r="G532" s="253"/>
      <c r="H532" s="256">
        <v>251.69999999999999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283</v>
      </c>
      <c r="AU532" s="262" t="s">
        <v>90</v>
      </c>
      <c r="AV532" s="14" t="s">
        <v>166</v>
      </c>
      <c r="AW532" s="14" t="s">
        <v>40</v>
      </c>
      <c r="AX532" s="14" t="s">
        <v>88</v>
      </c>
      <c r="AY532" s="262" t="s">
        <v>141</v>
      </c>
    </row>
    <row r="533" s="12" customFormat="1" ht="22.8" customHeight="1">
      <c r="A533" s="12"/>
      <c r="B533" s="200"/>
      <c r="C533" s="201"/>
      <c r="D533" s="202" t="s">
        <v>79</v>
      </c>
      <c r="E533" s="214" t="s">
        <v>736</v>
      </c>
      <c r="F533" s="214" t="s">
        <v>737</v>
      </c>
      <c r="G533" s="201"/>
      <c r="H533" s="201"/>
      <c r="I533" s="204"/>
      <c r="J533" s="215">
        <f>BK533</f>
        <v>0</v>
      </c>
      <c r="K533" s="201"/>
      <c r="L533" s="206"/>
      <c r="M533" s="207"/>
      <c r="N533" s="208"/>
      <c r="O533" s="208"/>
      <c r="P533" s="209">
        <f>SUM(P534:P536)</f>
        <v>0</v>
      </c>
      <c r="Q533" s="208"/>
      <c r="R533" s="209">
        <f>SUM(R534:R536)</f>
        <v>0</v>
      </c>
      <c r="S533" s="208"/>
      <c r="T533" s="210">
        <f>SUM(T534:T536)</f>
        <v>0.57119999999999993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90</v>
      </c>
      <c r="AT533" s="212" t="s">
        <v>79</v>
      </c>
      <c r="AU533" s="212" t="s">
        <v>88</v>
      </c>
      <c r="AY533" s="211" t="s">
        <v>141</v>
      </c>
      <c r="BK533" s="213">
        <f>SUM(BK534:BK536)</f>
        <v>0</v>
      </c>
    </row>
    <row r="534" s="2" customFormat="1" ht="21.75" customHeight="1">
      <c r="A534" s="42"/>
      <c r="B534" s="43"/>
      <c r="C534" s="216" t="s">
        <v>738</v>
      </c>
      <c r="D534" s="216" t="s">
        <v>144</v>
      </c>
      <c r="E534" s="217" t="s">
        <v>739</v>
      </c>
      <c r="F534" s="218" t="s">
        <v>740</v>
      </c>
      <c r="G534" s="219" t="s">
        <v>321</v>
      </c>
      <c r="H534" s="220">
        <v>21</v>
      </c>
      <c r="I534" s="221"/>
      <c r="J534" s="222">
        <f>ROUND(I534*H534,2)</f>
        <v>0</v>
      </c>
      <c r="K534" s="218" t="s">
        <v>148</v>
      </c>
      <c r="L534" s="48"/>
      <c r="M534" s="223" t="s">
        <v>78</v>
      </c>
      <c r="N534" s="224" t="s">
        <v>50</v>
      </c>
      <c r="O534" s="88"/>
      <c r="P534" s="225">
        <f>O534*H534</f>
        <v>0</v>
      </c>
      <c r="Q534" s="225">
        <v>0</v>
      </c>
      <c r="R534" s="225">
        <f>Q534*H534</f>
        <v>0</v>
      </c>
      <c r="S534" s="225">
        <v>0.027199999999999998</v>
      </c>
      <c r="T534" s="226">
        <f>S534*H534</f>
        <v>0.57119999999999993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27" t="s">
        <v>244</v>
      </c>
      <c r="AT534" s="227" t="s">
        <v>144</v>
      </c>
      <c r="AU534" s="227" t="s">
        <v>90</v>
      </c>
      <c r="AY534" s="20" t="s">
        <v>141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88</v>
      </c>
      <c r="BK534" s="228">
        <f>ROUND(I534*H534,2)</f>
        <v>0</v>
      </c>
      <c r="BL534" s="20" t="s">
        <v>244</v>
      </c>
      <c r="BM534" s="227" t="s">
        <v>741</v>
      </c>
    </row>
    <row r="535" s="2" customFormat="1">
      <c r="A535" s="42"/>
      <c r="B535" s="43"/>
      <c r="C535" s="44"/>
      <c r="D535" s="229" t="s">
        <v>151</v>
      </c>
      <c r="E535" s="44"/>
      <c r="F535" s="230" t="s">
        <v>742</v>
      </c>
      <c r="G535" s="44"/>
      <c r="H535" s="44"/>
      <c r="I535" s="231"/>
      <c r="J535" s="44"/>
      <c r="K535" s="44"/>
      <c r="L535" s="48"/>
      <c r="M535" s="232"/>
      <c r="N535" s="233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151</v>
      </c>
      <c r="AU535" s="20" t="s">
        <v>90</v>
      </c>
    </row>
    <row r="536" s="13" customFormat="1">
      <c r="A536" s="13"/>
      <c r="B536" s="241"/>
      <c r="C536" s="242"/>
      <c r="D536" s="234" t="s">
        <v>283</v>
      </c>
      <c r="E536" s="243" t="s">
        <v>78</v>
      </c>
      <c r="F536" s="244" t="s">
        <v>743</v>
      </c>
      <c r="G536" s="242"/>
      <c r="H536" s="245">
        <v>21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283</v>
      </c>
      <c r="AU536" s="251" t="s">
        <v>90</v>
      </c>
      <c r="AV536" s="13" t="s">
        <v>90</v>
      </c>
      <c r="AW536" s="13" t="s">
        <v>40</v>
      </c>
      <c r="AX536" s="13" t="s">
        <v>88</v>
      </c>
      <c r="AY536" s="251" t="s">
        <v>141</v>
      </c>
    </row>
    <row r="537" s="12" customFormat="1" ht="25.92" customHeight="1">
      <c r="A537" s="12"/>
      <c r="B537" s="200"/>
      <c r="C537" s="201"/>
      <c r="D537" s="202" t="s">
        <v>79</v>
      </c>
      <c r="E537" s="203" t="s">
        <v>744</v>
      </c>
      <c r="F537" s="203" t="s">
        <v>745</v>
      </c>
      <c r="G537" s="201"/>
      <c r="H537" s="201"/>
      <c r="I537" s="204"/>
      <c r="J537" s="205">
        <f>BK537</f>
        <v>0</v>
      </c>
      <c r="K537" s="201"/>
      <c r="L537" s="206"/>
      <c r="M537" s="207"/>
      <c r="N537" s="208"/>
      <c r="O537" s="208"/>
      <c r="P537" s="209">
        <f>SUM(P538:P545)</f>
        <v>0</v>
      </c>
      <c r="Q537" s="208"/>
      <c r="R537" s="209">
        <f>SUM(R538:R545)</f>
        <v>0</v>
      </c>
      <c r="S537" s="208"/>
      <c r="T537" s="210">
        <f>SUM(T538:T545)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1" t="s">
        <v>166</v>
      </c>
      <c r="AT537" s="212" t="s">
        <v>79</v>
      </c>
      <c r="AU537" s="212" t="s">
        <v>80</v>
      </c>
      <c r="AY537" s="211" t="s">
        <v>141</v>
      </c>
      <c r="BK537" s="213">
        <f>SUM(BK538:BK545)</f>
        <v>0</v>
      </c>
    </row>
    <row r="538" s="2" customFormat="1" ht="24.15" customHeight="1">
      <c r="A538" s="42"/>
      <c r="B538" s="43"/>
      <c r="C538" s="216" t="s">
        <v>746</v>
      </c>
      <c r="D538" s="216" t="s">
        <v>144</v>
      </c>
      <c r="E538" s="217" t="s">
        <v>747</v>
      </c>
      <c r="F538" s="218" t="s">
        <v>748</v>
      </c>
      <c r="G538" s="219" t="s">
        <v>749</v>
      </c>
      <c r="H538" s="220">
        <v>24</v>
      </c>
      <c r="I538" s="221"/>
      <c r="J538" s="222">
        <f>ROUND(I538*H538,2)</f>
        <v>0</v>
      </c>
      <c r="K538" s="218" t="s">
        <v>148</v>
      </c>
      <c r="L538" s="48"/>
      <c r="M538" s="223" t="s">
        <v>78</v>
      </c>
      <c r="N538" s="224" t="s">
        <v>50</v>
      </c>
      <c r="O538" s="88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7" t="s">
        <v>750</v>
      </c>
      <c r="AT538" s="227" t="s">
        <v>144</v>
      </c>
      <c r="AU538" s="227" t="s">
        <v>88</v>
      </c>
      <c r="AY538" s="20" t="s">
        <v>141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88</v>
      </c>
      <c r="BK538" s="228">
        <f>ROUND(I538*H538,2)</f>
        <v>0</v>
      </c>
      <c r="BL538" s="20" t="s">
        <v>750</v>
      </c>
      <c r="BM538" s="227" t="s">
        <v>751</v>
      </c>
    </row>
    <row r="539" s="2" customFormat="1">
      <c r="A539" s="42"/>
      <c r="B539" s="43"/>
      <c r="C539" s="44"/>
      <c r="D539" s="229" t="s">
        <v>151</v>
      </c>
      <c r="E539" s="44"/>
      <c r="F539" s="230" t="s">
        <v>752</v>
      </c>
      <c r="G539" s="44"/>
      <c r="H539" s="44"/>
      <c r="I539" s="231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151</v>
      </c>
      <c r="AU539" s="20" t="s">
        <v>88</v>
      </c>
    </row>
    <row r="540" s="2" customFormat="1">
      <c r="A540" s="42"/>
      <c r="B540" s="43"/>
      <c r="C540" s="44"/>
      <c r="D540" s="234" t="s">
        <v>153</v>
      </c>
      <c r="E540" s="44"/>
      <c r="F540" s="235" t="s">
        <v>753</v>
      </c>
      <c r="G540" s="44"/>
      <c r="H540" s="44"/>
      <c r="I540" s="231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153</v>
      </c>
      <c r="AU540" s="20" t="s">
        <v>88</v>
      </c>
    </row>
    <row r="541" s="13" customFormat="1">
      <c r="A541" s="13"/>
      <c r="B541" s="241"/>
      <c r="C541" s="242"/>
      <c r="D541" s="234" t="s">
        <v>283</v>
      </c>
      <c r="E541" s="243" t="s">
        <v>78</v>
      </c>
      <c r="F541" s="244" t="s">
        <v>754</v>
      </c>
      <c r="G541" s="242"/>
      <c r="H541" s="245">
        <v>24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283</v>
      </c>
      <c r="AU541" s="251" t="s">
        <v>88</v>
      </c>
      <c r="AV541" s="13" t="s">
        <v>90</v>
      </c>
      <c r="AW541" s="13" t="s">
        <v>40</v>
      </c>
      <c r="AX541" s="13" t="s">
        <v>88</v>
      </c>
      <c r="AY541" s="251" t="s">
        <v>141</v>
      </c>
    </row>
    <row r="542" s="2" customFormat="1" ht="24.15" customHeight="1">
      <c r="A542" s="42"/>
      <c r="B542" s="43"/>
      <c r="C542" s="216" t="s">
        <v>755</v>
      </c>
      <c r="D542" s="216" t="s">
        <v>144</v>
      </c>
      <c r="E542" s="217" t="s">
        <v>756</v>
      </c>
      <c r="F542" s="218" t="s">
        <v>757</v>
      </c>
      <c r="G542" s="219" t="s">
        <v>749</v>
      </c>
      <c r="H542" s="220">
        <v>8</v>
      </c>
      <c r="I542" s="221"/>
      <c r="J542" s="222">
        <f>ROUND(I542*H542,2)</f>
        <v>0</v>
      </c>
      <c r="K542" s="218" t="s">
        <v>148</v>
      </c>
      <c r="L542" s="48"/>
      <c r="M542" s="223" t="s">
        <v>78</v>
      </c>
      <c r="N542" s="224" t="s">
        <v>50</v>
      </c>
      <c r="O542" s="88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7" t="s">
        <v>750</v>
      </c>
      <c r="AT542" s="227" t="s">
        <v>144</v>
      </c>
      <c r="AU542" s="227" t="s">
        <v>88</v>
      </c>
      <c r="AY542" s="20" t="s">
        <v>141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88</v>
      </c>
      <c r="BK542" s="228">
        <f>ROUND(I542*H542,2)</f>
        <v>0</v>
      </c>
      <c r="BL542" s="20" t="s">
        <v>750</v>
      </c>
      <c r="BM542" s="227" t="s">
        <v>758</v>
      </c>
    </row>
    <row r="543" s="2" customFormat="1">
      <c r="A543" s="42"/>
      <c r="B543" s="43"/>
      <c r="C543" s="44"/>
      <c r="D543" s="229" t="s">
        <v>151</v>
      </c>
      <c r="E543" s="44"/>
      <c r="F543" s="230" t="s">
        <v>759</v>
      </c>
      <c r="G543" s="44"/>
      <c r="H543" s="44"/>
      <c r="I543" s="231"/>
      <c r="J543" s="44"/>
      <c r="K543" s="44"/>
      <c r="L543" s="48"/>
      <c r="M543" s="232"/>
      <c r="N543" s="233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151</v>
      </c>
      <c r="AU543" s="20" t="s">
        <v>88</v>
      </c>
    </row>
    <row r="544" s="2" customFormat="1">
      <c r="A544" s="42"/>
      <c r="B544" s="43"/>
      <c r="C544" s="44"/>
      <c r="D544" s="234" t="s">
        <v>153</v>
      </c>
      <c r="E544" s="44"/>
      <c r="F544" s="235" t="s">
        <v>753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153</v>
      </c>
      <c r="AU544" s="20" t="s">
        <v>88</v>
      </c>
    </row>
    <row r="545" s="13" customFormat="1">
      <c r="A545" s="13"/>
      <c r="B545" s="241"/>
      <c r="C545" s="242"/>
      <c r="D545" s="234" t="s">
        <v>283</v>
      </c>
      <c r="E545" s="243" t="s">
        <v>78</v>
      </c>
      <c r="F545" s="244" t="s">
        <v>760</v>
      </c>
      <c r="G545" s="242"/>
      <c r="H545" s="245">
        <v>8</v>
      </c>
      <c r="I545" s="246"/>
      <c r="J545" s="242"/>
      <c r="K545" s="242"/>
      <c r="L545" s="247"/>
      <c r="M545" s="287"/>
      <c r="N545" s="288"/>
      <c r="O545" s="288"/>
      <c r="P545" s="288"/>
      <c r="Q545" s="288"/>
      <c r="R545" s="288"/>
      <c r="S545" s="288"/>
      <c r="T545" s="28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283</v>
      </c>
      <c r="AU545" s="251" t="s">
        <v>88</v>
      </c>
      <c r="AV545" s="13" t="s">
        <v>90</v>
      </c>
      <c r="AW545" s="13" t="s">
        <v>40</v>
      </c>
      <c r="AX545" s="13" t="s">
        <v>88</v>
      </c>
      <c r="AY545" s="251" t="s">
        <v>141</v>
      </c>
    </row>
    <row r="546" s="2" customFormat="1" ht="6.96" customHeight="1">
      <c r="A546" s="42"/>
      <c r="B546" s="63"/>
      <c r="C546" s="64"/>
      <c r="D546" s="64"/>
      <c r="E546" s="64"/>
      <c r="F546" s="64"/>
      <c r="G546" s="64"/>
      <c r="H546" s="64"/>
      <c r="I546" s="64"/>
      <c r="J546" s="64"/>
      <c r="K546" s="64"/>
      <c r="L546" s="48"/>
      <c r="M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</row>
  </sheetData>
  <sheetProtection sheet="1" autoFilter="0" formatColumns="0" formatRows="0" objects="1" scenarios="1" spinCount="100000" saltValue="9PTV7kGK1zgjm/h2mxCiXOG0I6zQoBDml/73M0poenAfRJGtexBQz3vEUanAQZ2pnGI5Kpu996TLiVMdf6NHHQ==" hashValue="XVwpQLRrR4K1yGfTKKs8kTCiJJY77t+hnHfuVpcnNlkvB9t8txpRgcbxwFwpxeC2ojm2q9gKgRg2uOrUzQ4/PA==" algorithmName="SHA-512" password="CC35"/>
  <autoFilter ref="C98:K5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122111101"/>
    <hyperlink ref="F107" r:id="rId2" display="https://podminky.urs.cz/item/CS_URS_2024_01/131113711"/>
    <hyperlink ref="F111" r:id="rId3" display="https://podminky.urs.cz/item/CS_URS_2024_01/162211311"/>
    <hyperlink ref="F116" r:id="rId4" display="https://podminky.urs.cz/item/CS_URS_2024_01/162211319"/>
    <hyperlink ref="F119" r:id="rId5" display="https://podminky.urs.cz/item/CS_URS_2024_01/162751117"/>
    <hyperlink ref="F124" r:id="rId6" display="https://podminky.urs.cz/item/CS_URS_2024_01/167111101"/>
    <hyperlink ref="F129" r:id="rId7" display="https://podminky.urs.cz/item/CS_URS_2024_01/171201231"/>
    <hyperlink ref="F135" r:id="rId8" display="https://podminky.urs.cz/item/CS_URS_2024_01/171251201"/>
    <hyperlink ref="F141" r:id="rId9" display="https://podminky.urs.cz/item/CS_URS_2024_01/949101111"/>
    <hyperlink ref="F147" r:id="rId10" display="https://podminky.urs.cz/item/CS_URS_2024_01/962031133"/>
    <hyperlink ref="F154" r:id="rId11" display="https://podminky.urs.cz/item/CS_URS_2024_01/965042241"/>
    <hyperlink ref="F158" r:id="rId12" display="https://podminky.urs.cz/item/CS_URS_2024_01/965049112"/>
    <hyperlink ref="F160" r:id="rId13" display="https://podminky.urs.cz/item/CS_URS_2024_01/965082933"/>
    <hyperlink ref="F179" r:id="rId14" display="https://podminky.urs.cz/item/CS_URS_2024_01/968072456"/>
    <hyperlink ref="F183" r:id="rId15" display="https://podminky.urs.cz/item/CS_URS_2024_01/968072558"/>
    <hyperlink ref="F186" r:id="rId16" display="https://podminky.urs.cz/item/CS_URS_2024_01/968082017"/>
    <hyperlink ref="F192" r:id="rId17" display="https://podminky.urs.cz/item/CS_URS_2024_01/971033651"/>
    <hyperlink ref="F199" r:id="rId18" display="https://podminky.urs.cz/item/CS_URS_2024_01/975111121"/>
    <hyperlink ref="F219" r:id="rId19" display="https://podminky.urs.cz/item/CS_URS_2024_01/975111122"/>
    <hyperlink ref="F242" r:id="rId20" display="https://podminky.urs.cz/item/CS_URS_2024_01/975111123"/>
    <hyperlink ref="F265" r:id="rId21" display="https://podminky.urs.cz/item/CS_URS_2024_01/997006012"/>
    <hyperlink ref="F267" r:id="rId22" display="https://podminky.urs.cz/item/CS_URS_2024_01/997013151"/>
    <hyperlink ref="F270" r:id="rId23" display="https://podminky.urs.cz/item/CS_URS_2024_01/997013211"/>
    <hyperlink ref="F273" r:id="rId24" display="https://podminky.urs.cz/item/CS_URS_2024_01/997013219"/>
    <hyperlink ref="F276" r:id="rId25" display="https://podminky.urs.cz/item/CS_URS_2024_01/997013311"/>
    <hyperlink ref="F278" r:id="rId26" display="https://podminky.urs.cz/item/CS_URS_2024_01/997013321"/>
    <hyperlink ref="F281" r:id="rId27" display="https://podminky.urs.cz/item/CS_URS_2024_01/997013501"/>
    <hyperlink ref="F283" r:id="rId28" display="https://podminky.urs.cz/item/CS_URS_2024_01/997013509"/>
    <hyperlink ref="F286" r:id="rId29" display="https://podminky.urs.cz/item/CS_URS_2024_01/997013645"/>
    <hyperlink ref="F289" r:id="rId30" display="https://podminky.urs.cz/item/CS_URS_2024_01/997013804"/>
    <hyperlink ref="F292" r:id="rId31" display="https://podminky.urs.cz/item/CS_URS_2024_01/997013811"/>
    <hyperlink ref="F297" r:id="rId32" display="https://podminky.urs.cz/item/CS_URS_2024_01/997013813"/>
    <hyperlink ref="F302" r:id="rId33" display="https://podminky.urs.cz/item/CS_URS_2024_01/997013812"/>
    <hyperlink ref="F305" r:id="rId34" display="https://podminky.urs.cz/item/CS_URS_2024_01/997013861"/>
    <hyperlink ref="F309" r:id="rId35" display="https://podminky.urs.cz/item/CS_URS_2024_01/997013863"/>
    <hyperlink ref="F314" r:id="rId36" display="https://podminky.urs.cz/item/CS_URS_2024_01/997013871"/>
    <hyperlink ref="F321" r:id="rId37" display="https://podminky.urs.cz/item/CS_URS_2024_01/712340832"/>
    <hyperlink ref="F325" r:id="rId38" display="https://podminky.urs.cz/item/CS_URS_2024_01/712340834"/>
    <hyperlink ref="F328" r:id="rId39" display="https://podminky.urs.cz/item/CS_URS_2024_01/762522812"/>
    <hyperlink ref="F346" r:id="rId40" display="https://podminky.urs.cz/item/CS_URS_2024_01/762526811"/>
    <hyperlink ref="F360" r:id="rId41" display="https://podminky.urs.cz/item/CS_URS_2024_01/762811811"/>
    <hyperlink ref="F378" r:id="rId42" display="https://podminky.urs.cz/item/CS_URS_2024_01/762822850"/>
    <hyperlink ref="F399" r:id="rId43" display="https://podminky.urs.cz/item/CS_URS_2024_01/763121811"/>
    <hyperlink ref="F404" r:id="rId44" display="https://podminky.urs.cz/item/CS_URS_2024_01/763131821"/>
    <hyperlink ref="F411" r:id="rId45" display="https://podminky.urs.cz/item/CS_URS_2024_01/763131831"/>
    <hyperlink ref="F423" r:id="rId46" display="https://podminky.urs.cz/item/CS_URS_2024_01/763171811"/>
    <hyperlink ref="F431" r:id="rId47" display="https://podminky.urs.cz/item/CS_URS_2024_01/764002811"/>
    <hyperlink ref="F435" r:id="rId48" display="https://podminky.urs.cz/item/CS_URS_2024_01/764002851"/>
    <hyperlink ref="F440" r:id="rId49" display="https://podminky.urs.cz/item/CS_URS_2024_01/764002861"/>
    <hyperlink ref="F444" r:id="rId50" display="https://podminky.urs.cz/item/CS_URS_2024_01/764002871"/>
    <hyperlink ref="F448" r:id="rId51" display="https://podminky.urs.cz/item/CS_URS_2024_01/764004801"/>
    <hyperlink ref="F452" r:id="rId52" display="https://podminky.urs.cz/item/CS_URS_2024_01/764004841"/>
    <hyperlink ref="F454" r:id="rId53" display="https://podminky.urs.cz/item/CS_URS_2024_01/764004861"/>
    <hyperlink ref="F457" r:id="rId54" display="https://podminky.urs.cz/item/CS_URS_2024_01/766441821"/>
    <hyperlink ref="F463" r:id="rId55" display="https://podminky.urs.cz/item/CS_URS_2024_01/766681811"/>
    <hyperlink ref="F468" r:id="rId56" display="https://podminky.urs.cz/item/CS_URS_2024_01/766681812"/>
    <hyperlink ref="F479" r:id="rId57" display="https://podminky.urs.cz/item/CS_URS_2024_01/766691914"/>
    <hyperlink ref="F493" r:id="rId58" display="https://podminky.urs.cz/item/CS_URS_2024_01/775511830"/>
    <hyperlink ref="F508" r:id="rId59" display="https://podminky.urs.cz/item/CS_URS_2024_01/776201811"/>
    <hyperlink ref="F521" r:id="rId60" display="https://podminky.urs.cz/item/CS_URS_2024_01/776410811"/>
    <hyperlink ref="F535" r:id="rId61" display="https://podminky.urs.cz/item/CS_URS_2024_01/781473810"/>
    <hyperlink ref="F539" r:id="rId62" display="https://podminky.urs.cz/item/CS_URS_2024_01/HZS1291"/>
    <hyperlink ref="F543" r:id="rId63" display="https://podminky.urs.cz/item/CS_URS_2024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  <c r="AZ2" s="240" t="s">
        <v>761</v>
      </c>
      <c r="BA2" s="240" t="s">
        <v>762</v>
      </c>
      <c r="BB2" s="240" t="s">
        <v>78</v>
      </c>
      <c r="BC2" s="240" t="s">
        <v>763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764</v>
      </c>
      <c r="BA3" s="240" t="s">
        <v>765</v>
      </c>
      <c r="BB3" s="240" t="s">
        <v>78</v>
      </c>
      <c r="BC3" s="240" t="s">
        <v>766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767</v>
      </c>
      <c r="BA4" s="240" t="s">
        <v>768</v>
      </c>
      <c r="BB4" s="240" t="s">
        <v>78</v>
      </c>
      <c r="BC4" s="240" t="s">
        <v>769</v>
      </c>
      <c r="BD4" s="240" t="s">
        <v>90</v>
      </c>
    </row>
    <row r="5" s="1" customFormat="1" ht="6.96" customHeight="1">
      <c r="B5" s="23"/>
      <c r="L5" s="23"/>
      <c r="AZ5" s="240" t="s">
        <v>770</v>
      </c>
      <c r="BA5" s="240" t="s">
        <v>771</v>
      </c>
      <c r="BB5" s="240" t="s">
        <v>78</v>
      </c>
      <c r="BC5" s="240" t="s">
        <v>772</v>
      </c>
      <c r="BD5" s="240" t="s">
        <v>90</v>
      </c>
    </row>
    <row r="6" s="1" customFormat="1" ht="12" customHeight="1">
      <c r="B6" s="23"/>
      <c r="D6" s="146" t="s">
        <v>16</v>
      </c>
      <c r="L6" s="23"/>
      <c r="AZ6" s="240" t="s">
        <v>773</v>
      </c>
      <c r="BA6" s="240" t="s">
        <v>774</v>
      </c>
      <c r="BB6" s="240" t="s">
        <v>78</v>
      </c>
      <c r="BC6" s="240" t="s">
        <v>775</v>
      </c>
      <c r="BD6" s="240" t="s">
        <v>90</v>
      </c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  <c r="AZ7" s="240" t="s">
        <v>776</v>
      </c>
      <c r="BA7" s="240" t="s">
        <v>777</v>
      </c>
      <c r="BB7" s="240" t="s">
        <v>78</v>
      </c>
      <c r="BC7" s="240" t="s">
        <v>778</v>
      </c>
      <c r="BD7" s="240" t="s">
        <v>90</v>
      </c>
    </row>
    <row r="8" s="1" customFormat="1" ht="12" customHeight="1">
      <c r="B8" s="23"/>
      <c r="D8" s="146" t="s">
        <v>114</v>
      </c>
      <c r="L8" s="23"/>
      <c r="AZ8" s="240" t="s">
        <v>779</v>
      </c>
      <c r="BA8" s="240" t="s">
        <v>780</v>
      </c>
      <c r="BB8" s="240" t="s">
        <v>78</v>
      </c>
      <c r="BC8" s="240" t="s">
        <v>781</v>
      </c>
      <c r="BD8" s="240" t="s">
        <v>90</v>
      </c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240" t="s">
        <v>782</v>
      </c>
      <c r="BA9" s="240" t="s">
        <v>783</v>
      </c>
      <c r="BB9" s="240" t="s">
        <v>78</v>
      </c>
      <c r="BC9" s="240" t="s">
        <v>784</v>
      </c>
      <c r="BD9" s="240" t="s">
        <v>90</v>
      </c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240" t="s">
        <v>785</v>
      </c>
      <c r="BA10" s="240" t="s">
        <v>786</v>
      </c>
      <c r="BB10" s="240" t="s">
        <v>78</v>
      </c>
      <c r="BC10" s="240" t="s">
        <v>787</v>
      </c>
      <c r="BD10" s="240" t="s">
        <v>90</v>
      </c>
    </row>
    <row r="11" s="2" customFormat="1" ht="30" customHeight="1">
      <c r="A11" s="42"/>
      <c r="B11" s="48"/>
      <c r="C11" s="42"/>
      <c r="D11" s="42"/>
      <c r="E11" s="149" t="s">
        <v>788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240" t="s">
        <v>789</v>
      </c>
      <c r="BA11" s="240" t="s">
        <v>790</v>
      </c>
      <c r="BB11" s="240" t="s">
        <v>78</v>
      </c>
      <c r="BC11" s="240" t="s">
        <v>791</v>
      </c>
      <c r="BD11" s="240" t="s">
        <v>90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240" t="s">
        <v>792</v>
      </c>
      <c r="BA12" s="240" t="s">
        <v>793</v>
      </c>
      <c r="BB12" s="240" t="s">
        <v>78</v>
      </c>
      <c r="BC12" s="240" t="s">
        <v>791</v>
      </c>
      <c r="BD12" s="240" t="s">
        <v>90</v>
      </c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240" t="s">
        <v>794</v>
      </c>
      <c r="BA13" s="240" t="s">
        <v>795</v>
      </c>
      <c r="BB13" s="240" t="s">
        <v>78</v>
      </c>
      <c r="BC13" s="240" t="s">
        <v>796</v>
      </c>
      <c r="BD13" s="240" t="s">
        <v>90</v>
      </c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240" t="s">
        <v>797</v>
      </c>
      <c r="BA14" s="240" t="s">
        <v>798</v>
      </c>
      <c r="BB14" s="240" t="s">
        <v>78</v>
      </c>
      <c r="BC14" s="240" t="s">
        <v>799</v>
      </c>
      <c r="BD14" s="240" t="s">
        <v>90</v>
      </c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240" t="s">
        <v>800</v>
      </c>
      <c r="BA15" s="240" t="s">
        <v>801</v>
      </c>
      <c r="BB15" s="240" t="s">
        <v>78</v>
      </c>
      <c r="BC15" s="240" t="s">
        <v>802</v>
      </c>
      <c r="BD15" s="240" t="s">
        <v>90</v>
      </c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240" t="s">
        <v>803</v>
      </c>
      <c r="BA16" s="240" t="s">
        <v>804</v>
      </c>
      <c r="BB16" s="240" t="s">
        <v>78</v>
      </c>
      <c r="BC16" s="240" t="s">
        <v>805</v>
      </c>
      <c r="BD16" s="240" t="s">
        <v>90</v>
      </c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ROUND((SUM(BE106:BE920)),  2)</f>
        <v>0</v>
      </c>
      <c r="G35" s="42"/>
      <c r="H35" s="42"/>
      <c r="I35" s="161">
        <v>0.20999999999999999</v>
      </c>
      <c r="J35" s="160">
        <f>ROUND(((SUM(BE106:BE920))*I35),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ROUND((SUM(BF106:BF920)),  2)</f>
        <v>0</v>
      </c>
      <c r="G36" s="42"/>
      <c r="H36" s="42"/>
      <c r="I36" s="161">
        <v>0.12</v>
      </c>
      <c r="J36" s="160">
        <f>ROUND(((SUM(BF106:BF920))*I36),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ROUND((SUM(BG106:BG920)),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ROUND((SUM(BH106:BH920)),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ROUND((SUM(BI106:BI920)),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>ASŘ 02 - Architektonicko stavební řešení - Rekonstrukce Garáže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806</v>
      </c>
      <c r="E65" s="186"/>
      <c r="F65" s="186"/>
      <c r="G65" s="186"/>
      <c r="H65" s="186"/>
      <c r="I65" s="186"/>
      <c r="J65" s="187">
        <f>J108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807</v>
      </c>
      <c r="E66" s="186"/>
      <c r="F66" s="186"/>
      <c r="G66" s="186"/>
      <c r="H66" s="186"/>
      <c r="I66" s="186"/>
      <c r="J66" s="187">
        <f>J126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808</v>
      </c>
      <c r="E67" s="186"/>
      <c r="F67" s="186"/>
      <c r="G67" s="186"/>
      <c r="H67" s="186"/>
      <c r="I67" s="186"/>
      <c r="J67" s="187">
        <f>J142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263</v>
      </c>
      <c r="E68" s="186"/>
      <c r="F68" s="186"/>
      <c r="G68" s="186"/>
      <c r="H68" s="186"/>
      <c r="I68" s="186"/>
      <c r="J68" s="187">
        <f>J168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809</v>
      </c>
      <c r="E69" s="186"/>
      <c r="F69" s="186"/>
      <c r="G69" s="186"/>
      <c r="H69" s="186"/>
      <c r="I69" s="186"/>
      <c r="J69" s="187">
        <f>J193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265</v>
      </c>
      <c r="E70" s="181"/>
      <c r="F70" s="181"/>
      <c r="G70" s="181"/>
      <c r="H70" s="181"/>
      <c r="I70" s="181"/>
      <c r="J70" s="182">
        <f>J203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9"/>
      <c r="D71" s="185" t="s">
        <v>810</v>
      </c>
      <c r="E71" s="186"/>
      <c r="F71" s="186"/>
      <c r="G71" s="186"/>
      <c r="H71" s="186"/>
      <c r="I71" s="186"/>
      <c r="J71" s="187">
        <f>J204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266</v>
      </c>
      <c r="E72" s="186"/>
      <c r="F72" s="186"/>
      <c r="G72" s="186"/>
      <c r="H72" s="186"/>
      <c r="I72" s="186"/>
      <c r="J72" s="187">
        <f>J226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811</v>
      </c>
      <c r="E73" s="186"/>
      <c r="F73" s="186"/>
      <c r="G73" s="186"/>
      <c r="H73" s="186"/>
      <c r="I73" s="186"/>
      <c r="J73" s="187">
        <f>J252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812</v>
      </c>
      <c r="E74" s="186"/>
      <c r="F74" s="186"/>
      <c r="G74" s="186"/>
      <c r="H74" s="186"/>
      <c r="I74" s="186"/>
      <c r="J74" s="187">
        <f>J280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268</v>
      </c>
      <c r="E75" s="186"/>
      <c r="F75" s="186"/>
      <c r="G75" s="186"/>
      <c r="H75" s="186"/>
      <c r="I75" s="186"/>
      <c r="J75" s="187">
        <f>J291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269</v>
      </c>
      <c r="E76" s="186"/>
      <c r="F76" s="186"/>
      <c r="G76" s="186"/>
      <c r="H76" s="186"/>
      <c r="I76" s="186"/>
      <c r="J76" s="187">
        <f>J416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270</v>
      </c>
      <c r="E77" s="186"/>
      <c r="F77" s="186"/>
      <c r="G77" s="186"/>
      <c r="H77" s="186"/>
      <c r="I77" s="186"/>
      <c r="J77" s="187">
        <f>J455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813</v>
      </c>
      <c r="E78" s="186"/>
      <c r="F78" s="186"/>
      <c r="G78" s="186"/>
      <c r="H78" s="186"/>
      <c r="I78" s="186"/>
      <c r="J78" s="187">
        <f>J516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272</v>
      </c>
      <c r="E79" s="186"/>
      <c r="F79" s="186"/>
      <c r="G79" s="186"/>
      <c r="H79" s="186"/>
      <c r="I79" s="186"/>
      <c r="J79" s="187">
        <f>J586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273</v>
      </c>
      <c r="E80" s="186"/>
      <c r="F80" s="186"/>
      <c r="G80" s="186"/>
      <c r="H80" s="186"/>
      <c r="I80" s="186"/>
      <c r="J80" s="187">
        <f>J630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814</v>
      </c>
      <c r="E81" s="186"/>
      <c r="F81" s="186"/>
      <c r="G81" s="186"/>
      <c r="H81" s="186"/>
      <c r="I81" s="186"/>
      <c r="J81" s="187">
        <f>J742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815</v>
      </c>
      <c r="E82" s="186"/>
      <c r="F82" s="186"/>
      <c r="G82" s="186"/>
      <c r="H82" s="186"/>
      <c r="I82" s="186"/>
      <c r="J82" s="187">
        <f>J787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9"/>
      <c r="D83" s="185" t="s">
        <v>816</v>
      </c>
      <c r="E83" s="186"/>
      <c r="F83" s="186"/>
      <c r="G83" s="186"/>
      <c r="H83" s="186"/>
      <c r="I83" s="186"/>
      <c r="J83" s="187">
        <f>J900</f>
        <v>0</v>
      </c>
      <c r="K83" s="129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274</v>
      </c>
      <c r="E84" s="181"/>
      <c r="F84" s="181"/>
      <c r="G84" s="181"/>
      <c r="H84" s="181"/>
      <c r="I84" s="181"/>
      <c r="J84" s="182">
        <f>J912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90" s="2" customFormat="1" ht="6.96" customHeight="1">
      <c r="A90" s="42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4.96" customHeight="1">
      <c r="A91" s="42"/>
      <c r="B91" s="43"/>
      <c r="C91" s="26" t="s">
        <v>126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16</v>
      </c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6.25" customHeight="1">
      <c r="A94" s="42"/>
      <c r="B94" s="43"/>
      <c r="C94" s="44"/>
      <c r="D94" s="44"/>
      <c r="E94" s="173" t="str">
        <f>E7</f>
        <v xml:space="preserve">Modernizace a rozšíření prostor  SOU a PrŠ  Kladno – Vrapice, Objekt 1</v>
      </c>
      <c r="F94" s="35"/>
      <c r="G94" s="35"/>
      <c r="H94" s="35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" customFormat="1" ht="12" customHeight="1">
      <c r="B95" s="24"/>
      <c r="C95" s="35" t="s">
        <v>114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2"/>
      <c r="B96" s="43"/>
      <c r="C96" s="44"/>
      <c r="D96" s="44"/>
      <c r="E96" s="173" t="s">
        <v>258</v>
      </c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259</v>
      </c>
      <c r="D97" s="44"/>
      <c r="E97" s="44"/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30" customHeight="1">
      <c r="A98" s="42"/>
      <c r="B98" s="43"/>
      <c r="C98" s="44"/>
      <c r="D98" s="44"/>
      <c r="E98" s="73" t="str">
        <f>E11</f>
        <v>ASŘ 02 - Architektonicko stavební řešení - Rekonstrukce Garáže</v>
      </c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5" t="s">
        <v>22</v>
      </c>
      <c r="D100" s="44"/>
      <c r="E100" s="44"/>
      <c r="F100" s="30" t="str">
        <f>F14</f>
        <v>Vrapice</v>
      </c>
      <c r="G100" s="44"/>
      <c r="H100" s="44"/>
      <c r="I100" s="35" t="s">
        <v>24</v>
      </c>
      <c r="J100" s="76" t="str">
        <f>IF(J14="","",J14)</f>
        <v>1. 2. 2025</v>
      </c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5.15" customHeight="1">
      <c r="A102" s="42"/>
      <c r="B102" s="43"/>
      <c r="C102" s="35" t="s">
        <v>28</v>
      </c>
      <c r="D102" s="44"/>
      <c r="E102" s="44"/>
      <c r="F102" s="30" t="str">
        <f>E17</f>
        <v>SOU a PrŠ Kladno – Vrapice</v>
      </c>
      <c r="G102" s="44"/>
      <c r="H102" s="44"/>
      <c r="I102" s="35" t="s">
        <v>36</v>
      </c>
      <c r="J102" s="40" t="str">
        <f>E23</f>
        <v>archiw studio s.r.o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34</v>
      </c>
      <c r="D103" s="44"/>
      <c r="E103" s="44"/>
      <c r="F103" s="30" t="str">
        <f>IF(E20="","",E20)</f>
        <v>Vyplň údaj</v>
      </c>
      <c r="G103" s="44"/>
      <c r="H103" s="44"/>
      <c r="I103" s="35" t="s">
        <v>41</v>
      </c>
      <c r="J103" s="40" t="str">
        <f>E26</f>
        <v>archiw studio s.r.o. - Pavol Vígh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0.32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11" customFormat="1" ht="29.28" customHeight="1">
      <c r="A105" s="189"/>
      <c r="B105" s="190"/>
      <c r="C105" s="191" t="s">
        <v>127</v>
      </c>
      <c r="D105" s="192" t="s">
        <v>64</v>
      </c>
      <c r="E105" s="192" t="s">
        <v>60</v>
      </c>
      <c r="F105" s="192" t="s">
        <v>61</v>
      </c>
      <c r="G105" s="192" t="s">
        <v>128</v>
      </c>
      <c r="H105" s="192" t="s">
        <v>129</v>
      </c>
      <c r="I105" s="192" t="s">
        <v>130</v>
      </c>
      <c r="J105" s="192" t="s">
        <v>118</v>
      </c>
      <c r="K105" s="193" t="s">
        <v>131</v>
      </c>
      <c r="L105" s="194"/>
      <c r="M105" s="96" t="s">
        <v>78</v>
      </c>
      <c r="N105" s="97" t="s">
        <v>49</v>
      </c>
      <c r="O105" s="97" t="s">
        <v>132</v>
      </c>
      <c r="P105" s="97" t="s">
        <v>133</v>
      </c>
      <c r="Q105" s="97" t="s">
        <v>134</v>
      </c>
      <c r="R105" s="97" t="s">
        <v>135</v>
      </c>
      <c r="S105" s="97" t="s">
        <v>136</v>
      </c>
      <c r="T105" s="98" t="s">
        <v>137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2"/>
      <c r="B106" s="43"/>
      <c r="C106" s="103" t="s">
        <v>138</v>
      </c>
      <c r="D106" s="44"/>
      <c r="E106" s="44"/>
      <c r="F106" s="44"/>
      <c r="G106" s="44"/>
      <c r="H106" s="44"/>
      <c r="I106" s="44"/>
      <c r="J106" s="195">
        <f>BK106</f>
        <v>0</v>
      </c>
      <c r="K106" s="44"/>
      <c r="L106" s="48"/>
      <c r="M106" s="99"/>
      <c r="N106" s="196"/>
      <c r="O106" s="100"/>
      <c r="P106" s="197">
        <f>P107+P203+P912</f>
        <v>0</v>
      </c>
      <c r="Q106" s="100"/>
      <c r="R106" s="197">
        <f>R107+R203+R912</f>
        <v>33.627625644634499</v>
      </c>
      <c r="S106" s="100"/>
      <c r="T106" s="198">
        <f>T107+T203+T912</f>
        <v>0.0012206999999999999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79</v>
      </c>
      <c r="AU106" s="20" t="s">
        <v>119</v>
      </c>
      <c r="BK106" s="199">
        <f>BK107+BK203+BK912</f>
        <v>0</v>
      </c>
    </row>
    <row r="107" s="12" customFormat="1" ht="25.92" customHeight="1">
      <c r="A107" s="12"/>
      <c r="B107" s="200"/>
      <c r="C107" s="201"/>
      <c r="D107" s="202" t="s">
        <v>79</v>
      </c>
      <c r="E107" s="203" t="s">
        <v>275</v>
      </c>
      <c r="F107" s="203" t="s">
        <v>276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P108+P126+P142+P168+P193</f>
        <v>0</v>
      </c>
      <c r="Q107" s="208"/>
      <c r="R107" s="209">
        <f>R108+R126+R142+R168+R193</f>
        <v>25.018306186479503</v>
      </c>
      <c r="S107" s="208"/>
      <c r="T107" s="210">
        <f>T108+T126+T142+T168+T193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88</v>
      </c>
      <c r="AT107" s="212" t="s">
        <v>79</v>
      </c>
      <c r="AU107" s="212" t="s">
        <v>80</v>
      </c>
      <c r="AY107" s="211" t="s">
        <v>141</v>
      </c>
      <c r="BK107" s="213">
        <f>BK108+BK126+BK142+BK168+BK193</f>
        <v>0</v>
      </c>
    </row>
    <row r="108" s="12" customFormat="1" ht="22.8" customHeight="1">
      <c r="A108" s="12"/>
      <c r="B108" s="200"/>
      <c r="C108" s="201"/>
      <c r="D108" s="202" t="s">
        <v>79</v>
      </c>
      <c r="E108" s="214" t="s">
        <v>90</v>
      </c>
      <c r="F108" s="214" t="s">
        <v>817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SUM(P109:P125)</f>
        <v>0</v>
      </c>
      <c r="Q108" s="208"/>
      <c r="R108" s="209">
        <f>SUM(R109:R125)</f>
        <v>18.557324658639502</v>
      </c>
      <c r="S108" s="208"/>
      <c r="T108" s="210">
        <f>SUM(T109:T125)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88</v>
      </c>
      <c r="AY108" s="211" t="s">
        <v>141</v>
      </c>
      <c r="BK108" s="213">
        <f>SUM(BK109:BK125)</f>
        <v>0</v>
      </c>
    </row>
    <row r="109" s="2" customFormat="1" ht="24.15" customHeight="1">
      <c r="A109" s="42"/>
      <c r="B109" s="43"/>
      <c r="C109" s="216" t="s">
        <v>88</v>
      </c>
      <c r="D109" s="216" t="s">
        <v>144</v>
      </c>
      <c r="E109" s="217" t="s">
        <v>818</v>
      </c>
      <c r="F109" s="218" t="s">
        <v>819</v>
      </c>
      <c r="G109" s="219" t="s">
        <v>280</v>
      </c>
      <c r="H109" s="220">
        <v>2.032</v>
      </c>
      <c r="I109" s="221"/>
      <c r="J109" s="222">
        <f>ROUND(I109*H109,2)</f>
        <v>0</v>
      </c>
      <c r="K109" s="218" t="s">
        <v>148</v>
      </c>
      <c r="L109" s="48"/>
      <c r="M109" s="223" t="s">
        <v>78</v>
      </c>
      <c r="N109" s="224" t="s">
        <v>50</v>
      </c>
      <c r="O109" s="88"/>
      <c r="P109" s="225">
        <f>O109*H109</f>
        <v>0</v>
      </c>
      <c r="Q109" s="225">
        <v>2.1600000000000001</v>
      </c>
      <c r="R109" s="225">
        <f>Q109*H109</f>
        <v>4.3891200000000001</v>
      </c>
      <c r="S109" s="225">
        <v>0</v>
      </c>
      <c r="T109" s="226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7" t="s">
        <v>166</v>
      </c>
      <c r="AT109" s="227" t="s">
        <v>144</v>
      </c>
      <c r="AU109" s="227" t="s">
        <v>90</v>
      </c>
      <c r="AY109" s="20" t="s">
        <v>141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88</v>
      </c>
      <c r="BK109" s="228">
        <f>ROUND(I109*H109,2)</f>
        <v>0</v>
      </c>
      <c r="BL109" s="20" t="s">
        <v>166</v>
      </c>
      <c r="BM109" s="227" t="s">
        <v>820</v>
      </c>
    </row>
    <row r="110" s="2" customFormat="1">
      <c r="A110" s="42"/>
      <c r="B110" s="43"/>
      <c r="C110" s="44"/>
      <c r="D110" s="229" t="s">
        <v>151</v>
      </c>
      <c r="E110" s="44"/>
      <c r="F110" s="230" t="s">
        <v>821</v>
      </c>
      <c r="G110" s="44"/>
      <c r="H110" s="44"/>
      <c r="I110" s="231"/>
      <c r="J110" s="44"/>
      <c r="K110" s="44"/>
      <c r="L110" s="48"/>
      <c r="M110" s="232"/>
      <c r="N110" s="233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151</v>
      </c>
      <c r="AU110" s="20" t="s">
        <v>90</v>
      </c>
    </row>
    <row r="111" s="13" customFormat="1">
      <c r="A111" s="13"/>
      <c r="B111" s="241"/>
      <c r="C111" s="242"/>
      <c r="D111" s="234" t="s">
        <v>283</v>
      </c>
      <c r="E111" s="243" t="s">
        <v>789</v>
      </c>
      <c r="F111" s="244" t="s">
        <v>822</v>
      </c>
      <c r="G111" s="242"/>
      <c r="H111" s="245">
        <v>40.636000000000003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283</v>
      </c>
      <c r="AU111" s="251" t="s">
        <v>90</v>
      </c>
      <c r="AV111" s="13" t="s">
        <v>90</v>
      </c>
      <c r="AW111" s="13" t="s">
        <v>40</v>
      </c>
      <c r="AX111" s="13" t="s">
        <v>80</v>
      </c>
      <c r="AY111" s="251" t="s">
        <v>141</v>
      </c>
    </row>
    <row r="112" s="13" customFormat="1">
      <c r="A112" s="13"/>
      <c r="B112" s="241"/>
      <c r="C112" s="242"/>
      <c r="D112" s="234" t="s">
        <v>283</v>
      </c>
      <c r="E112" s="243" t="s">
        <v>78</v>
      </c>
      <c r="F112" s="244" t="s">
        <v>823</v>
      </c>
      <c r="G112" s="242"/>
      <c r="H112" s="245">
        <v>2.032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283</v>
      </c>
      <c r="AU112" s="251" t="s">
        <v>90</v>
      </c>
      <c r="AV112" s="13" t="s">
        <v>90</v>
      </c>
      <c r="AW112" s="13" t="s">
        <v>40</v>
      </c>
      <c r="AX112" s="13" t="s">
        <v>88</v>
      </c>
      <c r="AY112" s="251" t="s">
        <v>141</v>
      </c>
    </row>
    <row r="113" s="2" customFormat="1">
      <c r="A113" s="42"/>
      <c r="B113" s="43"/>
      <c r="C113" s="44"/>
      <c r="D113" s="234" t="s">
        <v>414</v>
      </c>
      <c r="E113" s="44"/>
      <c r="F113" s="284" t="s">
        <v>824</v>
      </c>
      <c r="G113" s="44"/>
      <c r="H113" s="44"/>
      <c r="I113" s="44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U113" s="20" t="s">
        <v>90</v>
      </c>
    </row>
    <row r="114" s="2" customFormat="1">
      <c r="A114" s="42"/>
      <c r="B114" s="43"/>
      <c r="C114" s="44"/>
      <c r="D114" s="234" t="s">
        <v>414</v>
      </c>
      <c r="E114" s="44"/>
      <c r="F114" s="285" t="s">
        <v>822</v>
      </c>
      <c r="G114" s="44"/>
      <c r="H114" s="286">
        <v>40.636000000000003</v>
      </c>
      <c r="I114" s="44"/>
      <c r="J114" s="44"/>
      <c r="K114" s="44"/>
      <c r="L114" s="48"/>
      <c r="M114" s="232"/>
      <c r="N114" s="233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U114" s="20" t="s">
        <v>90</v>
      </c>
    </row>
    <row r="115" s="2" customFormat="1" ht="33" customHeight="1">
      <c r="A115" s="42"/>
      <c r="B115" s="43"/>
      <c r="C115" s="216" t="s">
        <v>90</v>
      </c>
      <c r="D115" s="216" t="s">
        <v>144</v>
      </c>
      <c r="E115" s="217" t="s">
        <v>825</v>
      </c>
      <c r="F115" s="218" t="s">
        <v>826</v>
      </c>
      <c r="G115" s="219" t="s">
        <v>280</v>
      </c>
      <c r="H115" s="220">
        <v>6.0949999999999998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2.3010222040000001</v>
      </c>
      <c r="R115" s="225">
        <f>Q115*H115</f>
        <v>14.024730333380001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827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828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3" t="s">
        <v>78</v>
      </c>
      <c r="F117" s="244" t="s">
        <v>829</v>
      </c>
      <c r="G117" s="242"/>
      <c r="H117" s="245">
        <v>6.0949999999999998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40</v>
      </c>
      <c r="AX117" s="13" t="s">
        <v>88</v>
      </c>
      <c r="AY117" s="251" t="s">
        <v>141</v>
      </c>
    </row>
    <row r="118" s="2" customFormat="1">
      <c r="A118" s="42"/>
      <c r="B118" s="43"/>
      <c r="C118" s="44"/>
      <c r="D118" s="234" t="s">
        <v>414</v>
      </c>
      <c r="E118" s="44"/>
      <c r="F118" s="284" t="s">
        <v>824</v>
      </c>
      <c r="G118" s="44"/>
      <c r="H118" s="44"/>
      <c r="I118" s="44"/>
      <c r="J118" s="44"/>
      <c r="K118" s="44"/>
      <c r="L118" s="48"/>
      <c r="M118" s="232"/>
      <c r="N118" s="233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U118" s="20" t="s">
        <v>90</v>
      </c>
    </row>
    <row r="119" s="2" customFormat="1">
      <c r="A119" s="42"/>
      <c r="B119" s="43"/>
      <c r="C119" s="44"/>
      <c r="D119" s="234" t="s">
        <v>414</v>
      </c>
      <c r="E119" s="44"/>
      <c r="F119" s="285" t="s">
        <v>822</v>
      </c>
      <c r="G119" s="44"/>
      <c r="H119" s="286">
        <v>40.636000000000003</v>
      </c>
      <c r="I119" s="44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U119" s="20" t="s">
        <v>90</v>
      </c>
    </row>
    <row r="120" s="2" customFormat="1" ht="24.15" customHeight="1">
      <c r="A120" s="42"/>
      <c r="B120" s="43"/>
      <c r="C120" s="216" t="s">
        <v>160</v>
      </c>
      <c r="D120" s="216" t="s">
        <v>144</v>
      </c>
      <c r="E120" s="217" t="s">
        <v>830</v>
      </c>
      <c r="F120" s="218" t="s">
        <v>831</v>
      </c>
      <c r="G120" s="219" t="s">
        <v>310</v>
      </c>
      <c r="H120" s="220">
        <v>0.13500000000000001</v>
      </c>
      <c r="I120" s="221"/>
      <c r="J120" s="222">
        <f>ROUND(I120*H120,2)</f>
        <v>0</v>
      </c>
      <c r="K120" s="218" t="s">
        <v>148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1.0627727797</v>
      </c>
      <c r="R120" s="225">
        <f>Q120*H120</f>
        <v>0.14347432525949999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166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166</v>
      </c>
      <c r="BM120" s="227" t="s">
        <v>832</v>
      </c>
    </row>
    <row r="121" s="2" customFormat="1">
      <c r="A121" s="42"/>
      <c r="B121" s="43"/>
      <c r="C121" s="44"/>
      <c r="D121" s="229" t="s">
        <v>151</v>
      </c>
      <c r="E121" s="44"/>
      <c r="F121" s="230" t="s">
        <v>833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151</v>
      </c>
      <c r="AU121" s="20" t="s">
        <v>90</v>
      </c>
    </row>
    <row r="122" s="13" customFormat="1">
      <c r="A122" s="13"/>
      <c r="B122" s="241"/>
      <c r="C122" s="242"/>
      <c r="D122" s="234" t="s">
        <v>283</v>
      </c>
      <c r="E122" s="243" t="s">
        <v>78</v>
      </c>
      <c r="F122" s="244" t="s">
        <v>834</v>
      </c>
      <c r="G122" s="242"/>
      <c r="H122" s="245">
        <v>0.123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283</v>
      </c>
      <c r="AU122" s="251" t="s">
        <v>90</v>
      </c>
      <c r="AV122" s="13" t="s">
        <v>90</v>
      </c>
      <c r="AW122" s="13" t="s">
        <v>40</v>
      </c>
      <c r="AX122" s="13" t="s">
        <v>88</v>
      </c>
      <c r="AY122" s="251" t="s">
        <v>141</v>
      </c>
    </row>
    <row r="123" s="2" customFormat="1">
      <c r="A123" s="42"/>
      <c r="B123" s="43"/>
      <c r="C123" s="44"/>
      <c r="D123" s="234" t="s">
        <v>414</v>
      </c>
      <c r="E123" s="44"/>
      <c r="F123" s="284" t="s">
        <v>824</v>
      </c>
      <c r="G123" s="44"/>
      <c r="H123" s="44"/>
      <c r="I123" s="44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U123" s="20" t="s">
        <v>90</v>
      </c>
    </row>
    <row r="124" s="2" customFormat="1">
      <c r="A124" s="42"/>
      <c r="B124" s="43"/>
      <c r="C124" s="44"/>
      <c r="D124" s="234" t="s">
        <v>414</v>
      </c>
      <c r="E124" s="44"/>
      <c r="F124" s="285" t="s">
        <v>822</v>
      </c>
      <c r="G124" s="44"/>
      <c r="H124" s="286">
        <v>40.636000000000003</v>
      </c>
      <c r="I124" s="44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2"/>
      <c r="F125" s="244" t="s">
        <v>835</v>
      </c>
      <c r="G125" s="242"/>
      <c r="H125" s="245">
        <v>0.13500000000000001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</v>
      </c>
      <c r="AX125" s="13" t="s">
        <v>88</v>
      </c>
      <c r="AY125" s="251" t="s">
        <v>141</v>
      </c>
    </row>
    <row r="126" s="12" customFormat="1" ht="22.8" customHeight="1">
      <c r="A126" s="12"/>
      <c r="B126" s="200"/>
      <c r="C126" s="201"/>
      <c r="D126" s="202" t="s">
        <v>79</v>
      </c>
      <c r="E126" s="214" t="s">
        <v>160</v>
      </c>
      <c r="F126" s="214" t="s">
        <v>836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SUM(P127:P141)</f>
        <v>0</v>
      </c>
      <c r="Q126" s="208"/>
      <c r="R126" s="209">
        <f>SUM(R127:R141)</f>
        <v>1.9743281919999998</v>
      </c>
      <c r="S126" s="208"/>
      <c r="T126" s="210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88</v>
      </c>
      <c r="AT126" s="212" t="s">
        <v>79</v>
      </c>
      <c r="AU126" s="212" t="s">
        <v>88</v>
      </c>
      <c r="AY126" s="211" t="s">
        <v>141</v>
      </c>
      <c r="BK126" s="213">
        <f>SUM(BK127:BK141)</f>
        <v>0</v>
      </c>
    </row>
    <row r="127" s="2" customFormat="1" ht="33" customHeight="1">
      <c r="A127" s="42"/>
      <c r="B127" s="43"/>
      <c r="C127" s="216" t="s">
        <v>166</v>
      </c>
      <c r="D127" s="216" t="s">
        <v>144</v>
      </c>
      <c r="E127" s="217" t="s">
        <v>837</v>
      </c>
      <c r="F127" s="218" t="s">
        <v>838</v>
      </c>
      <c r="G127" s="219" t="s">
        <v>321</v>
      </c>
      <c r="H127" s="220">
        <v>5.5039999999999996</v>
      </c>
      <c r="I127" s="221"/>
      <c r="J127" s="222">
        <f>ROUND(I127*H127,2)</f>
        <v>0</v>
      </c>
      <c r="K127" s="218" t="s">
        <v>148</v>
      </c>
      <c r="L127" s="48"/>
      <c r="M127" s="223" t="s">
        <v>78</v>
      </c>
      <c r="N127" s="224" t="s">
        <v>50</v>
      </c>
      <c r="O127" s="88"/>
      <c r="P127" s="225">
        <f>O127*H127</f>
        <v>0</v>
      </c>
      <c r="Q127" s="225">
        <v>0.26904800000000001</v>
      </c>
      <c r="R127" s="225">
        <f>Q127*H127</f>
        <v>1.4808401919999998</v>
      </c>
      <c r="S127" s="225">
        <v>0</v>
      </c>
      <c r="T127" s="226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7" t="s">
        <v>166</v>
      </c>
      <c r="AT127" s="227" t="s">
        <v>144</v>
      </c>
      <c r="AU127" s="227" t="s">
        <v>90</v>
      </c>
      <c r="AY127" s="20" t="s">
        <v>141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88</v>
      </c>
      <c r="BK127" s="228">
        <f>ROUND(I127*H127,2)</f>
        <v>0</v>
      </c>
      <c r="BL127" s="20" t="s">
        <v>166</v>
      </c>
      <c r="BM127" s="227" t="s">
        <v>839</v>
      </c>
    </row>
    <row r="128" s="2" customFormat="1">
      <c r="A128" s="42"/>
      <c r="B128" s="43"/>
      <c r="C128" s="44"/>
      <c r="D128" s="229" t="s">
        <v>151</v>
      </c>
      <c r="E128" s="44"/>
      <c r="F128" s="230" t="s">
        <v>840</v>
      </c>
      <c r="G128" s="44"/>
      <c r="H128" s="44"/>
      <c r="I128" s="231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151</v>
      </c>
      <c r="AU128" s="20" t="s">
        <v>90</v>
      </c>
    </row>
    <row r="129" s="13" customFormat="1">
      <c r="A129" s="13"/>
      <c r="B129" s="241"/>
      <c r="C129" s="242"/>
      <c r="D129" s="234" t="s">
        <v>283</v>
      </c>
      <c r="E129" s="243" t="s">
        <v>78</v>
      </c>
      <c r="F129" s="244" t="s">
        <v>841</v>
      </c>
      <c r="G129" s="242"/>
      <c r="H129" s="245">
        <v>5.5039999999999996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283</v>
      </c>
      <c r="AU129" s="251" t="s">
        <v>90</v>
      </c>
      <c r="AV129" s="13" t="s">
        <v>90</v>
      </c>
      <c r="AW129" s="13" t="s">
        <v>40</v>
      </c>
      <c r="AX129" s="13" t="s">
        <v>80</v>
      </c>
      <c r="AY129" s="251" t="s">
        <v>141</v>
      </c>
    </row>
    <row r="130" s="14" customFormat="1">
      <c r="A130" s="14"/>
      <c r="B130" s="252"/>
      <c r="C130" s="253"/>
      <c r="D130" s="234" t="s">
        <v>283</v>
      </c>
      <c r="E130" s="254" t="s">
        <v>78</v>
      </c>
      <c r="F130" s="255" t="s">
        <v>285</v>
      </c>
      <c r="G130" s="253"/>
      <c r="H130" s="256">
        <v>5.5039999999999996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283</v>
      </c>
      <c r="AU130" s="262" t="s">
        <v>90</v>
      </c>
      <c r="AV130" s="14" t="s">
        <v>166</v>
      </c>
      <c r="AW130" s="14" t="s">
        <v>40</v>
      </c>
      <c r="AX130" s="14" t="s">
        <v>88</v>
      </c>
      <c r="AY130" s="262" t="s">
        <v>141</v>
      </c>
    </row>
    <row r="131" s="2" customFormat="1" ht="37.8" customHeight="1">
      <c r="A131" s="42"/>
      <c r="B131" s="43"/>
      <c r="C131" s="216" t="s">
        <v>140</v>
      </c>
      <c r="D131" s="216" t="s">
        <v>144</v>
      </c>
      <c r="E131" s="217" t="s">
        <v>842</v>
      </c>
      <c r="F131" s="218" t="s">
        <v>843</v>
      </c>
      <c r="G131" s="219" t="s">
        <v>618</v>
      </c>
      <c r="H131" s="220">
        <v>3</v>
      </c>
      <c r="I131" s="221"/>
      <c r="J131" s="222">
        <f>ROUND(I131*H131,2)</f>
        <v>0</v>
      </c>
      <c r="K131" s="218" t="s">
        <v>148</v>
      </c>
      <c r="L131" s="48"/>
      <c r="M131" s="223" t="s">
        <v>78</v>
      </c>
      <c r="N131" s="224" t="s">
        <v>50</v>
      </c>
      <c r="O131" s="88"/>
      <c r="P131" s="225">
        <f>O131*H131</f>
        <v>0</v>
      </c>
      <c r="Q131" s="225">
        <v>0.054547999999999999</v>
      </c>
      <c r="R131" s="225">
        <f>Q131*H131</f>
        <v>0.16364400000000001</v>
      </c>
      <c r="S131" s="225">
        <v>0</v>
      </c>
      <c r="T131" s="226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7" t="s">
        <v>166</v>
      </c>
      <c r="AT131" s="227" t="s">
        <v>144</v>
      </c>
      <c r="AU131" s="227" t="s">
        <v>90</v>
      </c>
      <c r="AY131" s="20" t="s">
        <v>141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88</v>
      </c>
      <c r="BK131" s="228">
        <f>ROUND(I131*H131,2)</f>
        <v>0</v>
      </c>
      <c r="BL131" s="20" t="s">
        <v>166</v>
      </c>
      <c r="BM131" s="227" t="s">
        <v>844</v>
      </c>
    </row>
    <row r="132" s="2" customFormat="1">
      <c r="A132" s="42"/>
      <c r="B132" s="43"/>
      <c r="C132" s="44"/>
      <c r="D132" s="229" t="s">
        <v>151</v>
      </c>
      <c r="E132" s="44"/>
      <c r="F132" s="230" t="s">
        <v>845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151</v>
      </c>
      <c r="AU132" s="20" t="s">
        <v>90</v>
      </c>
    </row>
    <row r="133" s="13" customFormat="1">
      <c r="A133" s="13"/>
      <c r="B133" s="241"/>
      <c r="C133" s="242"/>
      <c r="D133" s="234" t="s">
        <v>283</v>
      </c>
      <c r="E133" s="243" t="s">
        <v>78</v>
      </c>
      <c r="F133" s="244" t="s">
        <v>846</v>
      </c>
      <c r="G133" s="242"/>
      <c r="H133" s="245">
        <v>3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40</v>
      </c>
      <c r="AX133" s="13" t="s">
        <v>88</v>
      </c>
      <c r="AY133" s="251" t="s">
        <v>141</v>
      </c>
    </row>
    <row r="134" s="2" customFormat="1" ht="37.8" customHeight="1">
      <c r="A134" s="42"/>
      <c r="B134" s="43"/>
      <c r="C134" s="216" t="s">
        <v>179</v>
      </c>
      <c r="D134" s="216" t="s">
        <v>144</v>
      </c>
      <c r="E134" s="217" t="s">
        <v>847</v>
      </c>
      <c r="F134" s="218" t="s">
        <v>848</v>
      </c>
      <c r="G134" s="219" t="s">
        <v>618</v>
      </c>
      <c r="H134" s="220">
        <v>3</v>
      </c>
      <c r="I134" s="221"/>
      <c r="J134" s="222">
        <f>ROUND(I134*H134,2)</f>
        <v>0</v>
      </c>
      <c r="K134" s="218" t="s">
        <v>148</v>
      </c>
      <c r="L134" s="48"/>
      <c r="M134" s="223" t="s">
        <v>78</v>
      </c>
      <c r="N134" s="224" t="s">
        <v>50</v>
      </c>
      <c r="O134" s="88"/>
      <c r="P134" s="225">
        <f>O134*H134</f>
        <v>0</v>
      </c>
      <c r="Q134" s="225">
        <v>0.10904800000000001</v>
      </c>
      <c r="R134" s="225">
        <f>Q134*H134</f>
        <v>0.32714399999999999</v>
      </c>
      <c r="S134" s="225">
        <v>0</v>
      </c>
      <c r="T134" s="226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7" t="s">
        <v>166</v>
      </c>
      <c r="AT134" s="227" t="s">
        <v>144</v>
      </c>
      <c r="AU134" s="227" t="s">
        <v>90</v>
      </c>
      <c r="AY134" s="20" t="s">
        <v>141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88</v>
      </c>
      <c r="BK134" s="228">
        <f>ROUND(I134*H134,2)</f>
        <v>0</v>
      </c>
      <c r="BL134" s="20" t="s">
        <v>166</v>
      </c>
      <c r="BM134" s="227" t="s">
        <v>849</v>
      </c>
    </row>
    <row r="135" s="2" customFormat="1">
      <c r="A135" s="42"/>
      <c r="B135" s="43"/>
      <c r="C135" s="44"/>
      <c r="D135" s="229" t="s">
        <v>151</v>
      </c>
      <c r="E135" s="44"/>
      <c r="F135" s="230" t="s">
        <v>850</v>
      </c>
      <c r="G135" s="44"/>
      <c r="H135" s="44"/>
      <c r="I135" s="231"/>
      <c r="J135" s="44"/>
      <c r="K135" s="44"/>
      <c r="L135" s="48"/>
      <c r="M135" s="232"/>
      <c r="N135" s="233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151</v>
      </c>
      <c r="AU135" s="20" t="s">
        <v>90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851</v>
      </c>
      <c r="G136" s="242"/>
      <c r="H136" s="245">
        <v>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88</v>
      </c>
      <c r="AY136" s="251" t="s">
        <v>141</v>
      </c>
    </row>
    <row r="137" s="2" customFormat="1" ht="24.15" customHeight="1">
      <c r="A137" s="42"/>
      <c r="B137" s="43"/>
      <c r="C137" s="216" t="s">
        <v>186</v>
      </c>
      <c r="D137" s="216" t="s">
        <v>144</v>
      </c>
      <c r="E137" s="217" t="s">
        <v>852</v>
      </c>
      <c r="F137" s="218" t="s">
        <v>853</v>
      </c>
      <c r="G137" s="219" t="s">
        <v>448</v>
      </c>
      <c r="H137" s="220">
        <v>4.5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0.00059999999999999995</v>
      </c>
      <c r="R137" s="225">
        <f>Q137*H137</f>
        <v>0.0026999999999999997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166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166</v>
      </c>
      <c r="BM137" s="227" t="s">
        <v>854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855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13" customFormat="1">
      <c r="A139" s="13"/>
      <c r="B139" s="241"/>
      <c r="C139" s="242"/>
      <c r="D139" s="234" t="s">
        <v>283</v>
      </c>
      <c r="E139" s="243" t="s">
        <v>78</v>
      </c>
      <c r="F139" s="244" t="s">
        <v>856</v>
      </c>
      <c r="G139" s="242"/>
      <c r="H139" s="245">
        <v>1.5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283</v>
      </c>
      <c r="AU139" s="251" t="s">
        <v>90</v>
      </c>
      <c r="AV139" s="13" t="s">
        <v>90</v>
      </c>
      <c r="AW139" s="13" t="s">
        <v>40</v>
      </c>
      <c r="AX139" s="13" t="s">
        <v>80</v>
      </c>
      <c r="AY139" s="251" t="s">
        <v>141</v>
      </c>
    </row>
    <row r="140" s="13" customFormat="1">
      <c r="A140" s="13"/>
      <c r="B140" s="241"/>
      <c r="C140" s="242"/>
      <c r="D140" s="234" t="s">
        <v>283</v>
      </c>
      <c r="E140" s="243" t="s">
        <v>78</v>
      </c>
      <c r="F140" s="244" t="s">
        <v>851</v>
      </c>
      <c r="G140" s="242"/>
      <c r="H140" s="245">
        <v>3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283</v>
      </c>
      <c r="AU140" s="251" t="s">
        <v>90</v>
      </c>
      <c r="AV140" s="13" t="s">
        <v>90</v>
      </c>
      <c r="AW140" s="13" t="s">
        <v>40</v>
      </c>
      <c r="AX140" s="13" t="s">
        <v>80</v>
      </c>
      <c r="AY140" s="251" t="s">
        <v>141</v>
      </c>
    </row>
    <row r="141" s="14" customFormat="1">
      <c r="A141" s="14"/>
      <c r="B141" s="252"/>
      <c r="C141" s="253"/>
      <c r="D141" s="234" t="s">
        <v>283</v>
      </c>
      <c r="E141" s="254" t="s">
        <v>78</v>
      </c>
      <c r="F141" s="255" t="s">
        <v>285</v>
      </c>
      <c r="G141" s="253"/>
      <c r="H141" s="256">
        <v>4.5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283</v>
      </c>
      <c r="AU141" s="262" t="s">
        <v>90</v>
      </c>
      <c r="AV141" s="14" t="s">
        <v>166</v>
      </c>
      <c r="AW141" s="14" t="s">
        <v>40</v>
      </c>
      <c r="AX141" s="14" t="s">
        <v>88</v>
      </c>
      <c r="AY141" s="262" t="s">
        <v>141</v>
      </c>
    </row>
    <row r="142" s="12" customFormat="1" ht="22.8" customHeight="1">
      <c r="A142" s="12"/>
      <c r="B142" s="200"/>
      <c r="C142" s="201"/>
      <c r="D142" s="202" t="s">
        <v>79</v>
      </c>
      <c r="E142" s="214" t="s">
        <v>179</v>
      </c>
      <c r="F142" s="214" t="s">
        <v>857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SUM(P143:P167)</f>
        <v>0</v>
      </c>
      <c r="Q142" s="208"/>
      <c r="R142" s="209">
        <f>SUM(R143:R167)</f>
        <v>4.4810070358399994</v>
      </c>
      <c r="S142" s="208"/>
      <c r="T142" s="210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88</v>
      </c>
      <c r="AT142" s="212" t="s">
        <v>79</v>
      </c>
      <c r="AU142" s="212" t="s">
        <v>88</v>
      </c>
      <c r="AY142" s="211" t="s">
        <v>141</v>
      </c>
      <c r="BK142" s="213">
        <f>SUM(BK143:BK167)</f>
        <v>0</v>
      </c>
    </row>
    <row r="143" s="2" customFormat="1" ht="55.5" customHeight="1">
      <c r="A143" s="42"/>
      <c r="B143" s="43"/>
      <c r="C143" s="216" t="s">
        <v>192</v>
      </c>
      <c r="D143" s="216" t="s">
        <v>144</v>
      </c>
      <c r="E143" s="217" t="s">
        <v>858</v>
      </c>
      <c r="F143" s="218" t="s">
        <v>859</v>
      </c>
      <c r="G143" s="219" t="s">
        <v>448</v>
      </c>
      <c r="H143" s="220">
        <v>14.449999999999999</v>
      </c>
      <c r="I143" s="221"/>
      <c r="J143" s="222">
        <f>ROUND(I143*H143,2)</f>
        <v>0</v>
      </c>
      <c r="K143" s="218" t="s">
        <v>148</v>
      </c>
      <c r="L143" s="48"/>
      <c r="M143" s="223" t="s">
        <v>78</v>
      </c>
      <c r="N143" s="224" t="s">
        <v>50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7" t="s">
        <v>166</v>
      </c>
      <c r="AT143" s="227" t="s">
        <v>144</v>
      </c>
      <c r="AU143" s="227" t="s">
        <v>90</v>
      </c>
      <c r="AY143" s="20" t="s">
        <v>141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88</v>
      </c>
      <c r="BK143" s="228">
        <f>ROUND(I143*H143,2)</f>
        <v>0</v>
      </c>
      <c r="BL143" s="20" t="s">
        <v>166</v>
      </c>
      <c r="BM143" s="227" t="s">
        <v>860</v>
      </c>
    </row>
    <row r="144" s="2" customFormat="1">
      <c r="A144" s="42"/>
      <c r="B144" s="43"/>
      <c r="C144" s="44"/>
      <c r="D144" s="229" t="s">
        <v>151</v>
      </c>
      <c r="E144" s="44"/>
      <c r="F144" s="230" t="s">
        <v>861</v>
      </c>
      <c r="G144" s="44"/>
      <c r="H144" s="44"/>
      <c r="I144" s="231"/>
      <c r="J144" s="44"/>
      <c r="K144" s="44"/>
      <c r="L144" s="48"/>
      <c r="M144" s="232"/>
      <c r="N144" s="233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151</v>
      </c>
      <c r="AU144" s="20" t="s">
        <v>90</v>
      </c>
    </row>
    <row r="145" s="13" customFormat="1">
      <c r="A145" s="13"/>
      <c r="B145" s="241"/>
      <c r="C145" s="242"/>
      <c r="D145" s="234" t="s">
        <v>283</v>
      </c>
      <c r="E145" s="243" t="s">
        <v>78</v>
      </c>
      <c r="F145" s="244" t="s">
        <v>862</v>
      </c>
      <c r="G145" s="242"/>
      <c r="H145" s="245">
        <v>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283</v>
      </c>
      <c r="AU145" s="251" t="s">
        <v>90</v>
      </c>
      <c r="AV145" s="13" t="s">
        <v>90</v>
      </c>
      <c r="AW145" s="13" t="s">
        <v>40</v>
      </c>
      <c r="AX145" s="13" t="s">
        <v>80</v>
      </c>
      <c r="AY145" s="251" t="s">
        <v>141</v>
      </c>
    </row>
    <row r="146" s="13" customFormat="1">
      <c r="A146" s="13"/>
      <c r="B146" s="241"/>
      <c r="C146" s="242"/>
      <c r="D146" s="234" t="s">
        <v>283</v>
      </c>
      <c r="E146" s="243" t="s">
        <v>78</v>
      </c>
      <c r="F146" s="244" t="s">
        <v>863</v>
      </c>
      <c r="G146" s="242"/>
      <c r="H146" s="245">
        <v>5.4500000000000002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283</v>
      </c>
      <c r="AU146" s="251" t="s">
        <v>90</v>
      </c>
      <c r="AV146" s="13" t="s">
        <v>90</v>
      </c>
      <c r="AW146" s="13" t="s">
        <v>40</v>
      </c>
      <c r="AX146" s="13" t="s">
        <v>80</v>
      </c>
      <c r="AY146" s="251" t="s">
        <v>141</v>
      </c>
    </row>
    <row r="147" s="14" customFormat="1">
      <c r="A147" s="14"/>
      <c r="B147" s="252"/>
      <c r="C147" s="253"/>
      <c r="D147" s="234" t="s">
        <v>283</v>
      </c>
      <c r="E147" s="254" t="s">
        <v>78</v>
      </c>
      <c r="F147" s="255" t="s">
        <v>285</v>
      </c>
      <c r="G147" s="253"/>
      <c r="H147" s="256">
        <v>14.449999999999999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283</v>
      </c>
      <c r="AU147" s="262" t="s">
        <v>90</v>
      </c>
      <c r="AV147" s="14" t="s">
        <v>166</v>
      </c>
      <c r="AW147" s="14" t="s">
        <v>40</v>
      </c>
      <c r="AX147" s="14" t="s">
        <v>88</v>
      </c>
      <c r="AY147" s="262" t="s">
        <v>141</v>
      </c>
    </row>
    <row r="148" s="2" customFormat="1" ht="16.5" customHeight="1">
      <c r="A148" s="42"/>
      <c r="B148" s="43"/>
      <c r="C148" s="290" t="s">
        <v>198</v>
      </c>
      <c r="D148" s="290" t="s">
        <v>864</v>
      </c>
      <c r="E148" s="291" t="s">
        <v>865</v>
      </c>
      <c r="F148" s="292" t="s">
        <v>866</v>
      </c>
      <c r="G148" s="293" t="s">
        <v>448</v>
      </c>
      <c r="H148" s="294">
        <v>15.173</v>
      </c>
      <c r="I148" s="295"/>
      <c r="J148" s="296">
        <f>ROUND(I148*H148,2)</f>
        <v>0</v>
      </c>
      <c r="K148" s="292" t="s">
        <v>148</v>
      </c>
      <c r="L148" s="297"/>
      <c r="M148" s="298" t="s">
        <v>78</v>
      </c>
      <c r="N148" s="299" t="s">
        <v>50</v>
      </c>
      <c r="O148" s="88"/>
      <c r="P148" s="225">
        <f>O148*H148</f>
        <v>0</v>
      </c>
      <c r="Q148" s="225">
        <v>0.00010000000000000001</v>
      </c>
      <c r="R148" s="225">
        <f>Q148*H148</f>
        <v>0.0015173000000000001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192</v>
      </c>
      <c r="AT148" s="227" t="s">
        <v>864</v>
      </c>
      <c r="AU148" s="227" t="s">
        <v>90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166</v>
      </c>
      <c r="BM148" s="227" t="s">
        <v>867</v>
      </c>
    </row>
    <row r="149" s="13" customFormat="1">
      <c r="A149" s="13"/>
      <c r="B149" s="241"/>
      <c r="C149" s="242"/>
      <c r="D149" s="234" t="s">
        <v>283</v>
      </c>
      <c r="E149" s="242"/>
      <c r="F149" s="244" t="s">
        <v>868</v>
      </c>
      <c r="G149" s="242"/>
      <c r="H149" s="245">
        <v>15.173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283</v>
      </c>
      <c r="AU149" s="251" t="s">
        <v>90</v>
      </c>
      <c r="AV149" s="13" t="s">
        <v>90</v>
      </c>
      <c r="AW149" s="13" t="s">
        <v>4</v>
      </c>
      <c r="AX149" s="13" t="s">
        <v>88</v>
      </c>
      <c r="AY149" s="251" t="s">
        <v>141</v>
      </c>
    </row>
    <row r="150" s="2" customFormat="1" ht="24.15" customHeight="1">
      <c r="A150" s="42"/>
      <c r="B150" s="43"/>
      <c r="C150" s="216" t="s">
        <v>204</v>
      </c>
      <c r="D150" s="216" t="s">
        <v>144</v>
      </c>
      <c r="E150" s="217" t="s">
        <v>869</v>
      </c>
      <c r="F150" s="218" t="s">
        <v>870</v>
      </c>
      <c r="G150" s="219" t="s">
        <v>321</v>
      </c>
      <c r="H150" s="220">
        <v>40.636000000000003</v>
      </c>
      <c r="I150" s="221"/>
      <c r="J150" s="222">
        <f>ROUND(I150*H150,2)</f>
        <v>0</v>
      </c>
      <c r="K150" s="218" t="s">
        <v>148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0.11</v>
      </c>
      <c r="R150" s="225">
        <f>Q150*H150</f>
        <v>4.4699600000000004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166</v>
      </c>
      <c r="AT150" s="227" t="s">
        <v>144</v>
      </c>
      <c r="AU150" s="227" t="s">
        <v>90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166</v>
      </c>
      <c r="BM150" s="227" t="s">
        <v>871</v>
      </c>
    </row>
    <row r="151" s="2" customFormat="1">
      <c r="A151" s="42"/>
      <c r="B151" s="43"/>
      <c r="C151" s="44"/>
      <c r="D151" s="229" t="s">
        <v>151</v>
      </c>
      <c r="E151" s="44"/>
      <c r="F151" s="230" t="s">
        <v>872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151</v>
      </c>
      <c r="AU151" s="20" t="s">
        <v>90</v>
      </c>
    </row>
    <row r="152" s="13" customFormat="1">
      <c r="A152" s="13"/>
      <c r="B152" s="241"/>
      <c r="C152" s="242"/>
      <c r="D152" s="234" t="s">
        <v>283</v>
      </c>
      <c r="E152" s="243" t="s">
        <v>78</v>
      </c>
      <c r="F152" s="244" t="s">
        <v>789</v>
      </c>
      <c r="G152" s="242"/>
      <c r="H152" s="245">
        <v>40.636000000000003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283</v>
      </c>
      <c r="AU152" s="251" t="s">
        <v>90</v>
      </c>
      <c r="AV152" s="13" t="s">
        <v>90</v>
      </c>
      <c r="AW152" s="13" t="s">
        <v>40</v>
      </c>
      <c r="AX152" s="13" t="s">
        <v>88</v>
      </c>
      <c r="AY152" s="251" t="s">
        <v>141</v>
      </c>
    </row>
    <row r="153" s="2" customFormat="1">
      <c r="A153" s="42"/>
      <c r="B153" s="43"/>
      <c r="C153" s="44"/>
      <c r="D153" s="234" t="s">
        <v>414</v>
      </c>
      <c r="E153" s="44"/>
      <c r="F153" s="284" t="s">
        <v>824</v>
      </c>
      <c r="G153" s="44"/>
      <c r="H153" s="44"/>
      <c r="I153" s="44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U153" s="20" t="s">
        <v>90</v>
      </c>
    </row>
    <row r="154" s="2" customFormat="1">
      <c r="A154" s="42"/>
      <c r="B154" s="43"/>
      <c r="C154" s="44"/>
      <c r="D154" s="234" t="s">
        <v>414</v>
      </c>
      <c r="E154" s="44"/>
      <c r="F154" s="285" t="s">
        <v>822</v>
      </c>
      <c r="G154" s="44"/>
      <c r="H154" s="286">
        <v>40.636000000000003</v>
      </c>
      <c r="I154" s="44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U154" s="20" t="s">
        <v>90</v>
      </c>
    </row>
    <row r="155" s="2" customFormat="1" ht="24.15" customHeight="1">
      <c r="A155" s="42"/>
      <c r="B155" s="43"/>
      <c r="C155" s="216" t="s">
        <v>209</v>
      </c>
      <c r="D155" s="216" t="s">
        <v>144</v>
      </c>
      <c r="E155" s="217" t="s">
        <v>873</v>
      </c>
      <c r="F155" s="218" t="s">
        <v>874</v>
      </c>
      <c r="G155" s="219" t="s">
        <v>321</v>
      </c>
      <c r="H155" s="220">
        <v>40.636000000000003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1.44E-06</v>
      </c>
      <c r="R155" s="225">
        <f>Q155*H155</f>
        <v>5.8515840000000003E-05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166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166</v>
      </c>
      <c r="BM155" s="227" t="s">
        <v>875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876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789</v>
      </c>
      <c r="G157" s="242"/>
      <c r="H157" s="245">
        <v>40.636000000000003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88</v>
      </c>
      <c r="AY157" s="251" t="s">
        <v>141</v>
      </c>
    </row>
    <row r="158" s="2" customFormat="1">
      <c r="A158" s="42"/>
      <c r="B158" s="43"/>
      <c r="C158" s="44"/>
      <c r="D158" s="234" t="s">
        <v>414</v>
      </c>
      <c r="E158" s="44"/>
      <c r="F158" s="284" t="s">
        <v>824</v>
      </c>
      <c r="G158" s="44"/>
      <c r="H158" s="44"/>
      <c r="I158" s="44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U158" s="20" t="s">
        <v>90</v>
      </c>
    </row>
    <row r="159" s="2" customFormat="1">
      <c r="A159" s="42"/>
      <c r="B159" s="43"/>
      <c r="C159" s="44"/>
      <c r="D159" s="234" t="s">
        <v>414</v>
      </c>
      <c r="E159" s="44"/>
      <c r="F159" s="285" t="s">
        <v>822</v>
      </c>
      <c r="G159" s="44"/>
      <c r="H159" s="286">
        <v>40.636000000000003</v>
      </c>
      <c r="I159" s="44"/>
      <c r="J159" s="44"/>
      <c r="K159" s="44"/>
      <c r="L159" s="48"/>
      <c r="M159" s="232"/>
      <c r="N159" s="233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U159" s="20" t="s">
        <v>90</v>
      </c>
    </row>
    <row r="160" s="2" customFormat="1" ht="24.15" customHeight="1">
      <c r="A160" s="42"/>
      <c r="B160" s="43"/>
      <c r="C160" s="216" t="s">
        <v>8</v>
      </c>
      <c r="D160" s="216" t="s">
        <v>144</v>
      </c>
      <c r="E160" s="217" t="s">
        <v>877</v>
      </c>
      <c r="F160" s="218" t="s">
        <v>878</v>
      </c>
      <c r="G160" s="219" t="s">
        <v>321</v>
      </c>
      <c r="H160" s="220">
        <v>40.636000000000003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0.00022000000000000001</v>
      </c>
      <c r="R160" s="225">
        <f>Q160*H160</f>
        <v>0.0089399200000000005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166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166</v>
      </c>
      <c r="BM160" s="227" t="s">
        <v>879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880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13" customFormat="1">
      <c r="A162" s="13"/>
      <c r="B162" s="241"/>
      <c r="C162" s="242"/>
      <c r="D162" s="234" t="s">
        <v>283</v>
      </c>
      <c r="E162" s="243" t="s">
        <v>78</v>
      </c>
      <c r="F162" s="244" t="s">
        <v>789</v>
      </c>
      <c r="G162" s="242"/>
      <c r="H162" s="245">
        <v>40.636000000000003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283</v>
      </c>
      <c r="AU162" s="251" t="s">
        <v>90</v>
      </c>
      <c r="AV162" s="13" t="s">
        <v>90</v>
      </c>
      <c r="AW162" s="13" t="s">
        <v>40</v>
      </c>
      <c r="AX162" s="13" t="s">
        <v>88</v>
      </c>
      <c r="AY162" s="251" t="s">
        <v>141</v>
      </c>
    </row>
    <row r="163" s="2" customFormat="1">
      <c r="A163" s="42"/>
      <c r="B163" s="43"/>
      <c r="C163" s="44"/>
      <c r="D163" s="234" t="s">
        <v>414</v>
      </c>
      <c r="E163" s="44"/>
      <c r="F163" s="284" t="s">
        <v>824</v>
      </c>
      <c r="G163" s="44"/>
      <c r="H163" s="44"/>
      <c r="I163" s="44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U163" s="20" t="s">
        <v>90</v>
      </c>
    </row>
    <row r="164" s="2" customFormat="1">
      <c r="A164" s="42"/>
      <c r="B164" s="43"/>
      <c r="C164" s="44"/>
      <c r="D164" s="234" t="s">
        <v>414</v>
      </c>
      <c r="E164" s="44"/>
      <c r="F164" s="285" t="s">
        <v>822</v>
      </c>
      <c r="G164" s="44"/>
      <c r="H164" s="286">
        <v>40.636000000000003</v>
      </c>
      <c r="I164" s="44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U164" s="20" t="s">
        <v>90</v>
      </c>
    </row>
    <row r="165" s="2" customFormat="1" ht="37.8" customHeight="1">
      <c r="A165" s="42"/>
      <c r="B165" s="43"/>
      <c r="C165" s="216" t="s">
        <v>224</v>
      </c>
      <c r="D165" s="216" t="s">
        <v>144</v>
      </c>
      <c r="E165" s="217" t="s">
        <v>881</v>
      </c>
      <c r="F165" s="218" t="s">
        <v>882</v>
      </c>
      <c r="G165" s="219" t="s">
        <v>448</v>
      </c>
      <c r="H165" s="220">
        <v>25.300000000000001</v>
      </c>
      <c r="I165" s="221"/>
      <c r="J165" s="222">
        <f>ROUND(I165*H165,2)</f>
        <v>0</v>
      </c>
      <c r="K165" s="218" t="s">
        <v>148</v>
      </c>
      <c r="L165" s="48"/>
      <c r="M165" s="223" t="s">
        <v>78</v>
      </c>
      <c r="N165" s="224" t="s">
        <v>50</v>
      </c>
      <c r="O165" s="88"/>
      <c r="P165" s="225">
        <f>O165*H165</f>
        <v>0</v>
      </c>
      <c r="Q165" s="225">
        <v>2.0999999999999999E-05</v>
      </c>
      <c r="R165" s="225">
        <f>Q165*H165</f>
        <v>0.00053129999999999996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166</v>
      </c>
      <c r="AT165" s="227" t="s">
        <v>144</v>
      </c>
      <c r="AU165" s="227" t="s">
        <v>90</v>
      </c>
      <c r="AY165" s="20" t="s">
        <v>141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88</v>
      </c>
      <c r="BK165" s="228">
        <f>ROUND(I165*H165,2)</f>
        <v>0</v>
      </c>
      <c r="BL165" s="20" t="s">
        <v>166</v>
      </c>
      <c r="BM165" s="227" t="s">
        <v>883</v>
      </c>
    </row>
    <row r="166" s="2" customFormat="1">
      <c r="A166" s="42"/>
      <c r="B166" s="43"/>
      <c r="C166" s="44"/>
      <c r="D166" s="229" t="s">
        <v>151</v>
      </c>
      <c r="E166" s="44"/>
      <c r="F166" s="230" t="s">
        <v>884</v>
      </c>
      <c r="G166" s="44"/>
      <c r="H166" s="44"/>
      <c r="I166" s="231"/>
      <c r="J166" s="44"/>
      <c r="K166" s="44"/>
      <c r="L166" s="48"/>
      <c r="M166" s="232"/>
      <c r="N166" s="233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151</v>
      </c>
      <c r="AU166" s="20" t="s">
        <v>90</v>
      </c>
    </row>
    <row r="167" s="13" customFormat="1">
      <c r="A167" s="13"/>
      <c r="B167" s="241"/>
      <c r="C167" s="242"/>
      <c r="D167" s="234" t="s">
        <v>283</v>
      </c>
      <c r="E167" s="243" t="s">
        <v>78</v>
      </c>
      <c r="F167" s="244" t="s">
        <v>885</v>
      </c>
      <c r="G167" s="242"/>
      <c r="H167" s="245">
        <v>25.300000000000001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283</v>
      </c>
      <c r="AU167" s="251" t="s">
        <v>90</v>
      </c>
      <c r="AV167" s="13" t="s">
        <v>90</v>
      </c>
      <c r="AW167" s="13" t="s">
        <v>40</v>
      </c>
      <c r="AX167" s="13" t="s">
        <v>88</v>
      </c>
      <c r="AY167" s="251" t="s">
        <v>141</v>
      </c>
    </row>
    <row r="168" s="12" customFormat="1" ht="22.8" customHeight="1">
      <c r="A168" s="12"/>
      <c r="B168" s="200"/>
      <c r="C168" s="201"/>
      <c r="D168" s="202" t="s">
        <v>79</v>
      </c>
      <c r="E168" s="214" t="s">
        <v>198</v>
      </c>
      <c r="F168" s="214" t="s">
        <v>318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SUM(P169:P192)</f>
        <v>0</v>
      </c>
      <c r="Q168" s="208"/>
      <c r="R168" s="209">
        <f>SUM(R169:R192)</f>
        <v>0.0056462999999999999</v>
      </c>
      <c r="S168" s="208"/>
      <c r="T168" s="210">
        <f>SUM(T169:T192)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88</v>
      </c>
      <c r="AT168" s="212" t="s">
        <v>79</v>
      </c>
      <c r="AU168" s="212" t="s">
        <v>88</v>
      </c>
      <c r="AY168" s="211" t="s">
        <v>141</v>
      </c>
      <c r="BK168" s="213">
        <f>SUM(BK169:BK192)</f>
        <v>0</v>
      </c>
    </row>
    <row r="169" s="2" customFormat="1" ht="37.8" customHeight="1">
      <c r="A169" s="42"/>
      <c r="B169" s="43"/>
      <c r="C169" s="216" t="s">
        <v>230</v>
      </c>
      <c r="D169" s="216" t="s">
        <v>144</v>
      </c>
      <c r="E169" s="217" t="s">
        <v>319</v>
      </c>
      <c r="F169" s="218" t="s">
        <v>320</v>
      </c>
      <c r="G169" s="219" t="s">
        <v>321</v>
      </c>
      <c r="H169" s="220">
        <v>34.219999999999999</v>
      </c>
      <c r="I169" s="221"/>
      <c r="J169" s="222">
        <f>ROUND(I169*H169,2)</f>
        <v>0</v>
      </c>
      <c r="K169" s="218" t="s">
        <v>148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0.00012999999999999999</v>
      </c>
      <c r="R169" s="225">
        <f>Q169*H169</f>
        <v>0.0044485999999999996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166</v>
      </c>
      <c r="AT169" s="227" t="s">
        <v>144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166</v>
      </c>
      <c r="BM169" s="227" t="s">
        <v>886</v>
      </c>
    </row>
    <row r="170" s="2" customFormat="1">
      <c r="A170" s="42"/>
      <c r="B170" s="43"/>
      <c r="C170" s="44"/>
      <c r="D170" s="229" t="s">
        <v>151</v>
      </c>
      <c r="E170" s="44"/>
      <c r="F170" s="230" t="s">
        <v>323</v>
      </c>
      <c r="G170" s="44"/>
      <c r="H170" s="44"/>
      <c r="I170" s="231"/>
      <c r="J170" s="44"/>
      <c r="K170" s="44"/>
      <c r="L170" s="48"/>
      <c r="M170" s="232"/>
      <c r="N170" s="233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151</v>
      </c>
      <c r="AU170" s="20" t="s">
        <v>90</v>
      </c>
    </row>
    <row r="171" s="13" customFormat="1">
      <c r="A171" s="13"/>
      <c r="B171" s="241"/>
      <c r="C171" s="242"/>
      <c r="D171" s="234" t="s">
        <v>283</v>
      </c>
      <c r="E171" s="243" t="s">
        <v>78</v>
      </c>
      <c r="F171" s="244" t="s">
        <v>761</v>
      </c>
      <c r="G171" s="242"/>
      <c r="H171" s="245">
        <v>6.2400000000000002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283</v>
      </c>
      <c r="AU171" s="251" t="s">
        <v>90</v>
      </c>
      <c r="AV171" s="13" t="s">
        <v>90</v>
      </c>
      <c r="AW171" s="13" t="s">
        <v>40</v>
      </c>
      <c r="AX171" s="13" t="s">
        <v>80</v>
      </c>
      <c r="AY171" s="251" t="s">
        <v>141</v>
      </c>
    </row>
    <row r="172" s="13" customFormat="1">
      <c r="A172" s="13"/>
      <c r="B172" s="241"/>
      <c r="C172" s="242"/>
      <c r="D172" s="234" t="s">
        <v>283</v>
      </c>
      <c r="E172" s="243" t="s">
        <v>78</v>
      </c>
      <c r="F172" s="244" t="s">
        <v>764</v>
      </c>
      <c r="G172" s="242"/>
      <c r="H172" s="245">
        <v>24.109999999999999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283</v>
      </c>
      <c r="AU172" s="251" t="s">
        <v>90</v>
      </c>
      <c r="AV172" s="13" t="s">
        <v>90</v>
      </c>
      <c r="AW172" s="13" t="s">
        <v>40</v>
      </c>
      <c r="AX172" s="13" t="s">
        <v>80</v>
      </c>
      <c r="AY172" s="251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767</v>
      </c>
      <c r="G173" s="242"/>
      <c r="H173" s="245">
        <v>3.8700000000000001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4" customFormat="1">
      <c r="A174" s="14"/>
      <c r="B174" s="252"/>
      <c r="C174" s="253"/>
      <c r="D174" s="234" t="s">
        <v>283</v>
      </c>
      <c r="E174" s="254" t="s">
        <v>78</v>
      </c>
      <c r="F174" s="255" t="s">
        <v>285</v>
      </c>
      <c r="G174" s="253"/>
      <c r="H174" s="256">
        <v>34.219999999999999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283</v>
      </c>
      <c r="AU174" s="262" t="s">
        <v>90</v>
      </c>
      <c r="AV174" s="14" t="s">
        <v>166</v>
      </c>
      <c r="AW174" s="14" t="s">
        <v>40</v>
      </c>
      <c r="AX174" s="14" t="s">
        <v>88</v>
      </c>
      <c r="AY174" s="262" t="s">
        <v>141</v>
      </c>
    </row>
    <row r="175" s="2" customFormat="1">
      <c r="A175" s="42"/>
      <c r="B175" s="43"/>
      <c r="C175" s="44"/>
      <c r="D175" s="234" t="s">
        <v>414</v>
      </c>
      <c r="E175" s="44"/>
      <c r="F175" s="284" t="s">
        <v>887</v>
      </c>
      <c r="G175" s="44"/>
      <c r="H175" s="44"/>
      <c r="I175" s="44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U175" s="20" t="s">
        <v>90</v>
      </c>
    </row>
    <row r="176" s="2" customFormat="1">
      <c r="A176" s="42"/>
      <c r="B176" s="43"/>
      <c r="C176" s="44"/>
      <c r="D176" s="234" t="s">
        <v>414</v>
      </c>
      <c r="E176" s="44"/>
      <c r="F176" s="285" t="s">
        <v>888</v>
      </c>
      <c r="G176" s="44"/>
      <c r="H176" s="286">
        <v>6.2400000000000002</v>
      </c>
      <c r="I176" s="44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U176" s="20" t="s">
        <v>90</v>
      </c>
    </row>
    <row r="177" s="2" customFormat="1">
      <c r="A177" s="42"/>
      <c r="B177" s="43"/>
      <c r="C177" s="44"/>
      <c r="D177" s="234" t="s">
        <v>414</v>
      </c>
      <c r="E177" s="44"/>
      <c r="F177" s="284" t="s">
        <v>889</v>
      </c>
      <c r="G177" s="44"/>
      <c r="H177" s="44"/>
      <c r="I177" s="44"/>
      <c r="J177" s="44"/>
      <c r="K177" s="44"/>
      <c r="L177" s="48"/>
      <c r="M177" s="232"/>
      <c r="N177" s="233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U177" s="20" t="s">
        <v>90</v>
      </c>
    </row>
    <row r="178" s="2" customFormat="1">
      <c r="A178" s="42"/>
      <c r="B178" s="43"/>
      <c r="C178" s="44"/>
      <c r="D178" s="234" t="s">
        <v>414</v>
      </c>
      <c r="E178" s="44"/>
      <c r="F178" s="285" t="s">
        <v>890</v>
      </c>
      <c r="G178" s="44"/>
      <c r="H178" s="286">
        <v>24.109999999999999</v>
      </c>
      <c r="I178" s="44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U178" s="20" t="s">
        <v>90</v>
      </c>
    </row>
    <row r="179" s="2" customFormat="1">
      <c r="A179" s="42"/>
      <c r="B179" s="43"/>
      <c r="C179" s="44"/>
      <c r="D179" s="234" t="s">
        <v>414</v>
      </c>
      <c r="E179" s="44"/>
      <c r="F179" s="284" t="s">
        <v>891</v>
      </c>
      <c r="G179" s="44"/>
      <c r="H179" s="44"/>
      <c r="I179" s="44"/>
      <c r="J179" s="44"/>
      <c r="K179" s="44"/>
      <c r="L179" s="48"/>
      <c r="M179" s="232"/>
      <c r="N179" s="233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U179" s="20" t="s">
        <v>90</v>
      </c>
    </row>
    <row r="180" s="2" customFormat="1">
      <c r="A180" s="42"/>
      <c r="B180" s="43"/>
      <c r="C180" s="44"/>
      <c r="D180" s="234" t="s">
        <v>414</v>
      </c>
      <c r="E180" s="44"/>
      <c r="F180" s="285" t="s">
        <v>892</v>
      </c>
      <c r="G180" s="44"/>
      <c r="H180" s="286">
        <v>3.8700000000000001</v>
      </c>
      <c r="I180" s="44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U180" s="20" t="s">
        <v>90</v>
      </c>
    </row>
    <row r="181" s="2" customFormat="1" ht="37.8" customHeight="1">
      <c r="A181" s="42"/>
      <c r="B181" s="43"/>
      <c r="C181" s="216" t="s">
        <v>236</v>
      </c>
      <c r="D181" s="216" t="s">
        <v>144</v>
      </c>
      <c r="E181" s="217" t="s">
        <v>893</v>
      </c>
      <c r="F181" s="218" t="s">
        <v>894</v>
      </c>
      <c r="G181" s="219" t="s">
        <v>321</v>
      </c>
      <c r="H181" s="220">
        <v>34.219999999999999</v>
      </c>
      <c r="I181" s="221"/>
      <c r="J181" s="222">
        <f>ROUND(I181*H181,2)</f>
        <v>0</v>
      </c>
      <c r="K181" s="218" t="s">
        <v>148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3.4999999999999997E-05</v>
      </c>
      <c r="R181" s="225">
        <f>Q181*H181</f>
        <v>0.0011976999999999999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166</v>
      </c>
      <c r="AT181" s="227" t="s">
        <v>144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166</v>
      </c>
      <c r="BM181" s="227" t="s">
        <v>895</v>
      </c>
    </row>
    <row r="182" s="2" customFormat="1">
      <c r="A182" s="42"/>
      <c r="B182" s="43"/>
      <c r="C182" s="44"/>
      <c r="D182" s="229" t="s">
        <v>151</v>
      </c>
      <c r="E182" s="44"/>
      <c r="F182" s="230" t="s">
        <v>896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151</v>
      </c>
      <c r="AU182" s="20" t="s">
        <v>90</v>
      </c>
    </row>
    <row r="183" s="13" customFormat="1">
      <c r="A183" s="13"/>
      <c r="B183" s="241"/>
      <c r="C183" s="242"/>
      <c r="D183" s="234" t="s">
        <v>283</v>
      </c>
      <c r="E183" s="243" t="s">
        <v>78</v>
      </c>
      <c r="F183" s="244" t="s">
        <v>761</v>
      </c>
      <c r="G183" s="242"/>
      <c r="H183" s="245">
        <v>6.2400000000000002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283</v>
      </c>
      <c r="AU183" s="251" t="s">
        <v>90</v>
      </c>
      <c r="AV183" s="13" t="s">
        <v>90</v>
      </c>
      <c r="AW183" s="13" t="s">
        <v>40</v>
      </c>
      <c r="AX183" s="13" t="s">
        <v>80</v>
      </c>
      <c r="AY183" s="251" t="s">
        <v>141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764</v>
      </c>
      <c r="G184" s="242"/>
      <c r="H184" s="245">
        <v>24.109999999999999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80</v>
      </c>
      <c r="AY184" s="251" t="s">
        <v>141</v>
      </c>
    </row>
    <row r="185" s="13" customFormat="1">
      <c r="A185" s="13"/>
      <c r="B185" s="241"/>
      <c r="C185" s="242"/>
      <c r="D185" s="234" t="s">
        <v>283</v>
      </c>
      <c r="E185" s="243" t="s">
        <v>78</v>
      </c>
      <c r="F185" s="244" t="s">
        <v>767</v>
      </c>
      <c r="G185" s="242"/>
      <c r="H185" s="245">
        <v>3.8700000000000001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283</v>
      </c>
      <c r="AU185" s="251" t="s">
        <v>90</v>
      </c>
      <c r="AV185" s="13" t="s">
        <v>90</v>
      </c>
      <c r="AW185" s="13" t="s">
        <v>40</v>
      </c>
      <c r="AX185" s="13" t="s">
        <v>80</v>
      </c>
      <c r="AY185" s="251" t="s">
        <v>141</v>
      </c>
    </row>
    <row r="186" s="14" customFormat="1">
      <c r="A186" s="14"/>
      <c r="B186" s="252"/>
      <c r="C186" s="253"/>
      <c r="D186" s="234" t="s">
        <v>283</v>
      </c>
      <c r="E186" s="254" t="s">
        <v>78</v>
      </c>
      <c r="F186" s="255" t="s">
        <v>285</v>
      </c>
      <c r="G186" s="253"/>
      <c r="H186" s="256">
        <v>34.219999999999999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283</v>
      </c>
      <c r="AU186" s="262" t="s">
        <v>90</v>
      </c>
      <c r="AV186" s="14" t="s">
        <v>166</v>
      </c>
      <c r="AW186" s="14" t="s">
        <v>40</v>
      </c>
      <c r="AX186" s="14" t="s">
        <v>88</v>
      </c>
      <c r="AY186" s="262" t="s">
        <v>141</v>
      </c>
    </row>
    <row r="187" s="2" customFormat="1">
      <c r="A187" s="42"/>
      <c r="B187" s="43"/>
      <c r="C187" s="44"/>
      <c r="D187" s="234" t="s">
        <v>414</v>
      </c>
      <c r="E187" s="44"/>
      <c r="F187" s="284" t="s">
        <v>887</v>
      </c>
      <c r="G187" s="44"/>
      <c r="H187" s="44"/>
      <c r="I187" s="44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U187" s="20" t="s">
        <v>90</v>
      </c>
    </row>
    <row r="188" s="2" customFormat="1">
      <c r="A188" s="42"/>
      <c r="B188" s="43"/>
      <c r="C188" s="44"/>
      <c r="D188" s="234" t="s">
        <v>414</v>
      </c>
      <c r="E188" s="44"/>
      <c r="F188" s="285" t="s">
        <v>888</v>
      </c>
      <c r="G188" s="44"/>
      <c r="H188" s="286">
        <v>6.2400000000000002</v>
      </c>
      <c r="I188" s="44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U188" s="20" t="s">
        <v>90</v>
      </c>
    </row>
    <row r="189" s="2" customFormat="1">
      <c r="A189" s="42"/>
      <c r="B189" s="43"/>
      <c r="C189" s="44"/>
      <c r="D189" s="234" t="s">
        <v>414</v>
      </c>
      <c r="E189" s="44"/>
      <c r="F189" s="284" t="s">
        <v>889</v>
      </c>
      <c r="G189" s="44"/>
      <c r="H189" s="44"/>
      <c r="I189" s="44"/>
      <c r="J189" s="44"/>
      <c r="K189" s="44"/>
      <c r="L189" s="48"/>
      <c r="M189" s="232"/>
      <c r="N189" s="233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U189" s="20" t="s">
        <v>90</v>
      </c>
    </row>
    <row r="190" s="2" customFormat="1">
      <c r="A190" s="42"/>
      <c r="B190" s="43"/>
      <c r="C190" s="44"/>
      <c r="D190" s="234" t="s">
        <v>414</v>
      </c>
      <c r="E190" s="44"/>
      <c r="F190" s="285" t="s">
        <v>890</v>
      </c>
      <c r="G190" s="44"/>
      <c r="H190" s="286">
        <v>24.109999999999999</v>
      </c>
      <c r="I190" s="44"/>
      <c r="J190" s="44"/>
      <c r="K190" s="44"/>
      <c r="L190" s="48"/>
      <c r="M190" s="232"/>
      <c r="N190" s="233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U190" s="20" t="s">
        <v>90</v>
      </c>
    </row>
    <row r="191" s="2" customFormat="1">
      <c r="A191" s="42"/>
      <c r="B191" s="43"/>
      <c r="C191" s="44"/>
      <c r="D191" s="234" t="s">
        <v>414</v>
      </c>
      <c r="E191" s="44"/>
      <c r="F191" s="284" t="s">
        <v>891</v>
      </c>
      <c r="G191" s="44"/>
      <c r="H191" s="44"/>
      <c r="I191" s="44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U191" s="20" t="s">
        <v>90</v>
      </c>
    </row>
    <row r="192" s="2" customFormat="1">
      <c r="A192" s="42"/>
      <c r="B192" s="43"/>
      <c r="C192" s="44"/>
      <c r="D192" s="234" t="s">
        <v>414</v>
      </c>
      <c r="E192" s="44"/>
      <c r="F192" s="285" t="s">
        <v>892</v>
      </c>
      <c r="G192" s="44"/>
      <c r="H192" s="286">
        <v>3.8700000000000001</v>
      </c>
      <c r="I192" s="44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U192" s="20" t="s">
        <v>90</v>
      </c>
    </row>
    <row r="193" s="12" customFormat="1" ht="22.8" customHeight="1">
      <c r="A193" s="12"/>
      <c r="B193" s="200"/>
      <c r="C193" s="201"/>
      <c r="D193" s="202" t="s">
        <v>79</v>
      </c>
      <c r="E193" s="214" t="s">
        <v>897</v>
      </c>
      <c r="F193" s="214" t="s">
        <v>898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SUM(P194:P202)</f>
        <v>0</v>
      </c>
      <c r="Q193" s="208"/>
      <c r="R193" s="209">
        <f>SUM(R194:R202)</f>
        <v>0</v>
      </c>
      <c r="S193" s="208"/>
      <c r="T193" s="210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88</v>
      </c>
      <c r="AT193" s="212" t="s">
        <v>79</v>
      </c>
      <c r="AU193" s="212" t="s">
        <v>88</v>
      </c>
      <c r="AY193" s="211" t="s">
        <v>141</v>
      </c>
      <c r="BK193" s="213">
        <f>SUM(BK194:BK202)</f>
        <v>0</v>
      </c>
    </row>
    <row r="194" s="2" customFormat="1" ht="55.5" customHeight="1">
      <c r="A194" s="42"/>
      <c r="B194" s="43"/>
      <c r="C194" s="216" t="s">
        <v>244</v>
      </c>
      <c r="D194" s="216" t="s">
        <v>144</v>
      </c>
      <c r="E194" s="217" t="s">
        <v>899</v>
      </c>
      <c r="F194" s="218" t="s">
        <v>900</v>
      </c>
      <c r="G194" s="219" t="s">
        <v>310</v>
      </c>
      <c r="H194" s="220">
        <v>12.509</v>
      </c>
      <c r="I194" s="221"/>
      <c r="J194" s="222">
        <f>ROUND(I194*H194,2)</f>
        <v>0</v>
      </c>
      <c r="K194" s="218" t="s">
        <v>148</v>
      </c>
      <c r="L194" s="48"/>
      <c r="M194" s="223" t="s">
        <v>78</v>
      </c>
      <c r="N194" s="224" t="s">
        <v>50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166</v>
      </c>
      <c r="AT194" s="227" t="s">
        <v>144</v>
      </c>
      <c r="AU194" s="227" t="s">
        <v>90</v>
      </c>
      <c r="AY194" s="20" t="s">
        <v>141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88</v>
      </c>
      <c r="BK194" s="228">
        <f>ROUND(I194*H194,2)</f>
        <v>0</v>
      </c>
      <c r="BL194" s="20" t="s">
        <v>166</v>
      </c>
      <c r="BM194" s="227" t="s">
        <v>901</v>
      </c>
    </row>
    <row r="195" s="2" customFormat="1">
      <c r="A195" s="42"/>
      <c r="B195" s="43"/>
      <c r="C195" s="44"/>
      <c r="D195" s="229" t="s">
        <v>151</v>
      </c>
      <c r="E195" s="44"/>
      <c r="F195" s="230" t="s">
        <v>902</v>
      </c>
      <c r="G195" s="44"/>
      <c r="H195" s="44"/>
      <c r="I195" s="231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151</v>
      </c>
      <c r="AU195" s="20" t="s">
        <v>90</v>
      </c>
    </row>
    <row r="196" s="13" customFormat="1">
      <c r="A196" s="13"/>
      <c r="B196" s="241"/>
      <c r="C196" s="242"/>
      <c r="D196" s="234" t="s">
        <v>283</v>
      </c>
      <c r="E196" s="242"/>
      <c r="F196" s="244" t="s">
        <v>903</v>
      </c>
      <c r="G196" s="242"/>
      <c r="H196" s="245">
        <v>12.509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283</v>
      </c>
      <c r="AU196" s="251" t="s">
        <v>90</v>
      </c>
      <c r="AV196" s="13" t="s">
        <v>90</v>
      </c>
      <c r="AW196" s="13" t="s">
        <v>4</v>
      </c>
      <c r="AX196" s="13" t="s">
        <v>88</v>
      </c>
      <c r="AY196" s="251" t="s">
        <v>141</v>
      </c>
    </row>
    <row r="197" s="2" customFormat="1" ht="55.5" customHeight="1">
      <c r="A197" s="42"/>
      <c r="B197" s="43"/>
      <c r="C197" s="216" t="s">
        <v>379</v>
      </c>
      <c r="D197" s="216" t="s">
        <v>144</v>
      </c>
      <c r="E197" s="217" t="s">
        <v>904</v>
      </c>
      <c r="F197" s="218" t="s">
        <v>905</v>
      </c>
      <c r="G197" s="219" t="s">
        <v>310</v>
      </c>
      <c r="H197" s="220">
        <v>12.509</v>
      </c>
      <c r="I197" s="221"/>
      <c r="J197" s="222">
        <f>ROUND(I197*H197,2)</f>
        <v>0</v>
      </c>
      <c r="K197" s="218" t="s">
        <v>148</v>
      </c>
      <c r="L197" s="48"/>
      <c r="M197" s="223" t="s">
        <v>78</v>
      </c>
      <c r="N197" s="224" t="s">
        <v>50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166</v>
      </c>
      <c r="AT197" s="227" t="s">
        <v>144</v>
      </c>
      <c r="AU197" s="227" t="s">
        <v>90</v>
      </c>
      <c r="AY197" s="20" t="s">
        <v>141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88</v>
      </c>
      <c r="BK197" s="228">
        <f>ROUND(I197*H197,2)</f>
        <v>0</v>
      </c>
      <c r="BL197" s="20" t="s">
        <v>166</v>
      </c>
      <c r="BM197" s="227" t="s">
        <v>906</v>
      </c>
    </row>
    <row r="198" s="2" customFormat="1">
      <c r="A198" s="42"/>
      <c r="B198" s="43"/>
      <c r="C198" s="44"/>
      <c r="D198" s="229" t="s">
        <v>151</v>
      </c>
      <c r="E198" s="44"/>
      <c r="F198" s="230" t="s">
        <v>907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151</v>
      </c>
      <c r="AU198" s="20" t="s">
        <v>90</v>
      </c>
    </row>
    <row r="199" s="13" customFormat="1">
      <c r="A199" s="13"/>
      <c r="B199" s="241"/>
      <c r="C199" s="242"/>
      <c r="D199" s="234" t="s">
        <v>283</v>
      </c>
      <c r="E199" s="242"/>
      <c r="F199" s="244" t="s">
        <v>903</v>
      </c>
      <c r="G199" s="242"/>
      <c r="H199" s="245">
        <v>12.509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283</v>
      </c>
      <c r="AU199" s="251" t="s">
        <v>90</v>
      </c>
      <c r="AV199" s="13" t="s">
        <v>90</v>
      </c>
      <c r="AW199" s="13" t="s">
        <v>4</v>
      </c>
      <c r="AX199" s="13" t="s">
        <v>88</v>
      </c>
      <c r="AY199" s="251" t="s">
        <v>141</v>
      </c>
    </row>
    <row r="200" s="2" customFormat="1" ht="66.75" customHeight="1">
      <c r="A200" s="42"/>
      <c r="B200" s="43"/>
      <c r="C200" s="216" t="s">
        <v>388</v>
      </c>
      <c r="D200" s="216" t="s">
        <v>144</v>
      </c>
      <c r="E200" s="217" t="s">
        <v>908</v>
      </c>
      <c r="F200" s="218" t="s">
        <v>909</v>
      </c>
      <c r="G200" s="219" t="s">
        <v>310</v>
      </c>
      <c r="H200" s="220">
        <v>12.509</v>
      </c>
      <c r="I200" s="221"/>
      <c r="J200" s="222">
        <f>ROUND(I200*H200,2)</f>
        <v>0</v>
      </c>
      <c r="K200" s="218" t="s">
        <v>148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166</v>
      </c>
      <c r="AT200" s="227" t="s">
        <v>144</v>
      </c>
      <c r="AU200" s="227" t="s">
        <v>90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166</v>
      </c>
      <c r="BM200" s="227" t="s">
        <v>910</v>
      </c>
    </row>
    <row r="201" s="2" customFormat="1">
      <c r="A201" s="42"/>
      <c r="B201" s="43"/>
      <c r="C201" s="44"/>
      <c r="D201" s="229" t="s">
        <v>151</v>
      </c>
      <c r="E201" s="44"/>
      <c r="F201" s="230" t="s">
        <v>911</v>
      </c>
      <c r="G201" s="44"/>
      <c r="H201" s="44"/>
      <c r="I201" s="231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151</v>
      </c>
      <c r="AU201" s="20" t="s">
        <v>90</v>
      </c>
    </row>
    <row r="202" s="13" customFormat="1">
      <c r="A202" s="13"/>
      <c r="B202" s="241"/>
      <c r="C202" s="242"/>
      <c r="D202" s="234" t="s">
        <v>283</v>
      </c>
      <c r="E202" s="242"/>
      <c r="F202" s="244" t="s">
        <v>903</v>
      </c>
      <c r="G202" s="242"/>
      <c r="H202" s="245">
        <v>12.509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283</v>
      </c>
      <c r="AU202" s="251" t="s">
        <v>90</v>
      </c>
      <c r="AV202" s="13" t="s">
        <v>90</v>
      </c>
      <c r="AW202" s="13" t="s">
        <v>4</v>
      </c>
      <c r="AX202" s="13" t="s">
        <v>88</v>
      </c>
      <c r="AY202" s="251" t="s">
        <v>141</v>
      </c>
    </row>
    <row r="203" s="12" customFormat="1" ht="25.92" customHeight="1">
      <c r="A203" s="12"/>
      <c r="B203" s="200"/>
      <c r="C203" s="201"/>
      <c r="D203" s="202" t="s">
        <v>79</v>
      </c>
      <c r="E203" s="203" t="s">
        <v>519</v>
      </c>
      <c r="F203" s="203" t="s">
        <v>520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P204+P226+P252+P280+P291+P416+P455+P516+P586+P630+P742+P787+P900</f>
        <v>0</v>
      </c>
      <c r="Q203" s="208"/>
      <c r="R203" s="209">
        <f>R204+R226+R252+R280+R291+R416+R455+R516+R586+R630+R742+R787+R900</f>
        <v>8.6093194581549977</v>
      </c>
      <c r="S203" s="208"/>
      <c r="T203" s="210">
        <f>T204+T226+T252+T280+T291+T416+T455+T516+T586+T630+T742+T787+T900</f>
        <v>0.0012206999999999999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90</v>
      </c>
      <c r="AT203" s="212" t="s">
        <v>79</v>
      </c>
      <c r="AU203" s="212" t="s">
        <v>80</v>
      </c>
      <c r="AY203" s="211" t="s">
        <v>141</v>
      </c>
      <c r="BK203" s="213">
        <f>BK204+BK226+BK252+BK280+BK291+BK416+BK455+BK516+BK586+BK630+BK742+BK787+BK900</f>
        <v>0</v>
      </c>
    </row>
    <row r="204" s="12" customFormat="1" ht="22.8" customHeight="1">
      <c r="A204" s="12"/>
      <c r="B204" s="200"/>
      <c r="C204" s="201"/>
      <c r="D204" s="202" t="s">
        <v>79</v>
      </c>
      <c r="E204" s="214" t="s">
        <v>912</v>
      </c>
      <c r="F204" s="214" t="s">
        <v>913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SUM(P205:P225)</f>
        <v>0</v>
      </c>
      <c r="Q204" s="208"/>
      <c r="R204" s="209">
        <f>SUM(R205:R225)</f>
        <v>0.28615568700000005</v>
      </c>
      <c r="S204" s="208"/>
      <c r="T204" s="210">
        <f>SUM(T205:T225)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90</v>
      </c>
      <c r="AT204" s="212" t="s">
        <v>79</v>
      </c>
      <c r="AU204" s="212" t="s">
        <v>88</v>
      </c>
      <c r="AY204" s="211" t="s">
        <v>141</v>
      </c>
      <c r="BK204" s="213">
        <f>SUM(BK205:BK225)</f>
        <v>0</v>
      </c>
    </row>
    <row r="205" s="2" customFormat="1" ht="37.8" customHeight="1">
      <c r="A205" s="42"/>
      <c r="B205" s="43"/>
      <c r="C205" s="216" t="s">
        <v>409</v>
      </c>
      <c r="D205" s="216" t="s">
        <v>144</v>
      </c>
      <c r="E205" s="217" t="s">
        <v>914</v>
      </c>
      <c r="F205" s="218" t="s">
        <v>915</v>
      </c>
      <c r="G205" s="219" t="s">
        <v>321</v>
      </c>
      <c r="H205" s="220">
        <v>40.636000000000003</v>
      </c>
      <c r="I205" s="221"/>
      <c r="J205" s="222">
        <f>ROUND(I205*H205,2)</f>
        <v>0</v>
      </c>
      <c r="K205" s="218" t="s">
        <v>148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90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916</v>
      </c>
    </row>
    <row r="206" s="2" customFormat="1">
      <c r="A206" s="42"/>
      <c r="B206" s="43"/>
      <c r="C206" s="44"/>
      <c r="D206" s="229" t="s">
        <v>151</v>
      </c>
      <c r="E206" s="44"/>
      <c r="F206" s="230" t="s">
        <v>917</v>
      </c>
      <c r="G206" s="44"/>
      <c r="H206" s="44"/>
      <c r="I206" s="231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151</v>
      </c>
      <c r="AU206" s="20" t="s">
        <v>90</v>
      </c>
    </row>
    <row r="207" s="13" customFormat="1">
      <c r="A207" s="13"/>
      <c r="B207" s="241"/>
      <c r="C207" s="242"/>
      <c r="D207" s="234" t="s">
        <v>283</v>
      </c>
      <c r="E207" s="243" t="s">
        <v>78</v>
      </c>
      <c r="F207" s="244" t="s">
        <v>789</v>
      </c>
      <c r="G207" s="242"/>
      <c r="H207" s="245">
        <v>40.636000000000003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283</v>
      </c>
      <c r="AU207" s="251" t="s">
        <v>90</v>
      </c>
      <c r="AV207" s="13" t="s">
        <v>90</v>
      </c>
      <c r="AW207" s="13" t="s">
        <v>40</v>
      </c>
      <c r="AX207" s="13" t="s">
        <v>80</v>
      </c>
      <c r="AY207" s="251" t="s">
        <v>141</v>
      </c>
    </row>
    <row r="208" s="14" customFormat="1">
      <c r="A208" s="14"/>
      <c r="B208" s="252"/>
      <c r="C208" s="253"/>
      <c r="D208" s="234" t="s">
        <v>283</v>
      </c>
      <c r="E208" s="254" t="s">
        <v>78</v>
      </c>
      <c r="F208" s="255" t="s">
        <v>285</v>
      </c>
      <c r="G208" s="253"/>
      <c r="H208" s="256">
        <v>40.636000000000003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283</v>
      </c>
      <c r="AU208" s="262" t="s">
        <v>90</v>
      </c>
      <c r="AV208" s="14" t="s">
        <v>166</v>
      </c>
      <c r="AW208" s="14" t="s">
        <v>40</v>
      </c>
      <c r="AX208" s="14" t="s">
        <v>88</v>
      </c>
      <c r="AY208" s="262" t="s">
        <v>141</v>
      </c>
    </row>
    <row r="209" s="2" customFormat="1">
      <c r="A209" s="42"/>
      <c r="B209" s="43"/>
      <c r="C209" s="44"/>
      <c r="D209" s="234" t="s">
        <v>414</v>
      </c>
      <c r="E209" s="44"/>
      <c r="F209" s="284" t="s">
        <v>824</v>
      </c>
      <c r="G209" s="44"/>
      <c r="H209" s="44"/>
      <c r="I209" s="44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90</v>
      </c>
    </row>
    <row r="210" s="2" customFormat="1">
      <c r="A210" s="42"/>
      <c r="B210" s="43"/>
      <c r="C210" s="44"/>
      <c r="D210" s="234" t="s">
        <v>414</v>
      </c>
      <c r="E210" s="44"/>
      <c r="F210" s="285" t="s">
        <v>822</v>
      </c>
      <c r="G210" s="44"/>
      <c r="H210" s="286">
        <v>40.636000000000003</v>
      </c>
      <c r="I210" s="44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90</v>
      </c>
    </row>
    <row r="211" s="2" customFormat="1" ht="21.75" customHeight="1">
      <c r="A211" s="42"/>
      <c r="B211" s="43"/>
      <c r="C211" s="290" t="s">
        <v>417</v>
      </c>
      <c r="D211" s="290" t="s">
        <v>864</v>
      </c>
      <c r="E211" s="291" t="s">
        <v>918</v>
      </c>
      <c r="F211" s="292" t="s">
        <v>919</v>
      </c>
      <c r="G211" s="293" t="s">
        <v>920</v>
      </c>
      <c r="H211" s="294">
        <v>14.223000000000001</v>
      </c>
      <c r="I211" s="295"/>
      <c r="J211" s="296">
        <f>ROUND(I211*H211,2)</f>
        <v>0</v>
      </c>
      <c r="K211" s="292" t="s">
        <v>78</v>
      </c>
      <c r="L211" s="297"/>
      <c r="M211" s="298" t="s">
        <v>78</v>
      </c>
      <c r="N211" s="299" t="s">
        <v>50</v>
      </c>
      <c r="O211" s="88"/>
      <c r="P211" s="225">
        <f>O211*H211</f>
        <v>0</v>
      </c>
      <c r="Q211" s="225">
        <v>0.001</v>
      </c>
      <c r="R211" s="225">
        <f>Q211*H211</f>
        <v>0.014223000000000001</v>
      </c>
      <c r="S211" s="225">
        <v>0</v>
      </c>
      <c r="T211" s="226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487</v>
      </c>
      <c r="AT211" s="227" t="s">
        <v>864</v>
      </c>
      <c r="AU211" s="227" t="s">
        <v>90</v>
      </c>
      <c r="AY211" s="20" t="s">
        <v>141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88</v>
      </c>
      <c r="BK211" s="228">
        <f>ROUND(I211*H211,2)</f>
        <v>0</v>
      </c>
      <c r="BL211" s="20" t="s">
        <v>244</v>
      </c>
      <c r="BM211" s="227" t="s">
        <v>921</v>
      </c>
    </row>
    <row r="212" s="13" customFormat="1">
      <c r="A212" s="13"/>
      <c r="B212" s="241"/>
      <c r="C212" s="242"/>
      <c r="D212" s="234" t="s">
        <v>283</v>
      </c>
      <c r="E212" s="242"/>
      <c r="F212" s="244" t="s">
        <v>922</v>
      </c>
      <c r="G212" s="242"/>
      <c r="H212" s="245">
        <v>14.223000000000001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283</v>
      </c>
      <c r="AU212" s="251" t="s">
        <v>90</v>
      </c>
      <c r="AV212" s="13" t="s">
        <v>90</v>
      </c>
      <c r="AW212" s="13" t="s">
        <v>4</v>
      </c>
      <c r="AX212" s="13" t="s">
        <v>88</v>
      </c>
      <c r="AY212" s="251" t="s">
        <v>141</v>
      </c>
    </row>
    <row r="213" s="2" customFormat="1" ht="24.15" customHeight="1">
      <c r="A213" s="42"/>
      <c r="B213" s="43"/>
      <c r="C213" s="216" t="s">
        <v>7</v>
      </c>
      <c r="D213" s="216" t="s">
        <v>144</v>
      </c>
      <c r="E213" s="217" t="s">
        <v>923</v>
      </c>
      <c r="F213" s="218" t="s">
        <v>924</v>
      </c>
      <c r="G213" s="219" t="s">
        <v>321</v>
      </c>
      <c r="H213" s="220">
        <v>40.636000000000003</v>
      </c>
      <c r="I213" s="221"/>
      <c r="J213" s="222">
        <f>ROUND(I213*H213,2)</f>
        <v>0</v>
      </c>
      <c r="K213" s="218" t="s">
        <v>148</v>
      </c>
      <c r="L213" s="48"/>
      <c r="M213" s="223" t="s">
        <v>78</v>
      </c>
      <c r="N213" s="224" t="s">
        <v>50</v>
      </c>
      <c r="O213" s="88"/>
      <c r="P213" s="225">
        <f>O213*H213</f>
        <v>0</v>
      </c>
      <c r="Q213" s="225">
        <v>0.00039825</v>
      </c>
      <c r="R213" s="225">
        <f>Q213*H213</f>
        <v>0.016183287000000001</v>
      </c>
      <c r="S213" s="225">
        <v>0</v>
      </c>
      <c r="T213" s="226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7" t="s">
        <v>244</v>
      </c>
      <c r="AT213" s="227" t="s">
        <v>144</v>
      </c>
      <c r="AU213" s="227" t="s">
        <v>90</v>
      </c>
      <c r="AY213" s="20" t="s">
        <v>141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88</v>
      </c>
      <c r="BK213" s="228">
        <f>ROUND(I213*H213,2)</f>
        <v>0</v>
      </c>
      <c r="BL213" s="20" t="s">
        <v>244</v>
      </c>
      <c r="BM213" s="227" t="s">
        <v>925</v>
      </c>
    </row>
    <row r="214" s="2" customFormat="1">
      <c r="A214" s="42"/>
      <c r="B214" s="43"/>
      <c r="C214" s="44"/>
      <c r="D214" s="229" t="s">
        <v>151</v>
      </c>
      <c r="E214" s="44"/>
      <c r="F214" s="230" t="s">
        <v>926</v>
      </c>
      <c r="G214" s="44"/>
      <c r="H214" s="44"/>
      <c r="I214" s="231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151</v>
      </c>
      <c r="AU214" s="20" t="s">
        <v>90</v>
      </c>
    </row>
    <row r="215" s="13" customFormat="1">
      <c r="A215" s="13"/>
      <c r="B215" s="241"/>
      <c r="C215" s="242"/>
      <c r="D215" s="234" t="s">
        <v>283</v>
      </c>
      <c r="E215" s="243" t="s">
        <v>78</v>
      </c>
      <c r="F215" s="244" t="s">
        <v>789</v>
      </c>
      <c r="G215" s="242"/>
      <c r="H215" s="245">
        <v>40.636000000000003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283</v>
      </c>
      <c r="AU215" s="251" t="s">
        <v>90</v>
      </c>
      <c r="AV215" s="13" t="s">
        <v>90</v>
      </c>
      <c r="AW215" s="13" t="s">
        <v>40</v>
      </c>
      <c r="AX215" s="13" t="s">
        <v>88</v>
      </c>
      <c r="AY215" s="251" t="s">
        <v>141</v>
      </c>
    </row>
    <row r="216" s="2" customFormat="1">
      <c r="A216" s="42"/>
      <c r="B216" s="43"/>
      <c r="C216" s="44"/>
      <c r="D216" s="234" t="s">
        <v>414</v>
      </c>
      <c r="E216" s="44"/>
      <c r="F216" s="284" t="s">
        <v>824</v>
      </c>
      <c r="G216" s="44"/>
      <c r="H216" s="44"/>
      <c r="I216" s="44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90</v>
      </c>
    </row>
    <row r="217" s="2" customFormat="1">
      <c r="A217" s="42"/>
      <c r="B217" s="43"/>
      <c r="C217" s="44"/>
      <c r="D217" s="234" t="s">
        <v>414</v>
      </c>
      <c r="E217" s="44"/>
      <c r="F217" s="285" t="s">
        <v>822</v>
      </c>
      <c r="G217" s="44"/>
      <c r="H217" s="286">
        <v>40.636000000000003</v>
      </c>
      <c r="I217" s="44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90</v>
      </c>
    </row>
    <row r="218" s="2" customFormat="1" ht="49.05" customHeight="1">
      <c r="A218" s="42"/>
      <c r="B218" s="43"/>
      <c r="C218" s="290" t="s">
        <v>428</v>
      </c>
      <c r="D218" s="290" t="s">
        <v>864</v>
      </c>
      <c r="E218" s="291" t="s">
        <v>927</v>
      </c>
      <c r="F218" s="292" t="s">
        <v>928</v>
      </c>
      <c r="G218" s="293" t="s">
        <v>321</v>
      </c>
      <c r="H218" s="294">
        <v>47.360999999999997</v>
      </c>
      <c r="I218" s="295"/>
      <c r="J218" s="296">
        <f>ROUND(I218*H218,2)</f>
        <v>0</v>
      </c>
      <c r="K218" s="292" t="s">
        <v>148</v>
      </c>
      <c r="L218" s="297"/>
      <c r="M218" s="298" t="s">
        <v>78</v>
      </c>
      <c r="N218" s="299" t="s">
        <v>50</v>
      </c>
      <c r="O218" s="88"/>
      <c r="P218" s="225">
        <f>O218*H218</f>
        <v>0</v>
      </c>
      <c r="Q218" s="225">
        <v>0.0054000000000000003</v>
      </c>
      <c r="R218" s="225">
        <f>Q218*H218</f>
        <v>0.25574940000000002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487</v>
      </c>
      <c r="AT218" s="227" t="s">
        <v>864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929</v>
      </c>
    </row>
    <row r="219" s="13" customFormat="1">
      <c r="A219" s="13"/>
      <c r="B219" s="241"/>
      <c r="C219" s="242"/>
      <c r="D219" s="234" t="s">
        <v>283</v>
      </c>
      <c r="E219" s="242"/>
      <c r="F219" s="244" t="s">
        <v>930</v>
      </c>
      <c r="G219" s="242"/>
      <c r="H219" s="245">
        <v>47.360999999999997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283</v>
      </c>
      <c r="AU219" s="251" t="s">
        <v>90</v>
      </c>
      <c r="AV219" s="13" t="s">
        <v>90</v>
      </c>
      <c r="AW219" s="13" t="s">
        <v>4</v>
      </c>
      <c r="AX219" s="13" t="s">
        <v>88</v>
      </c>
      <c r="AY219" s="251" t="s">
        <v>141</v>
      </c>
    </row>
    <row r="220" s="2" customFormat="1" ht="49.05" customHeight="1">
      <c r="A220" s="42"/>
      <c r="B220" s="43"/>
      <c r="C220" s="216" t="s">
        <v>434</v>
      </c>
      <c r="D220" s="216" t="s">
        <v>144</v>
      </c>
      <c r="E220" s="217" t="s">
        <v>931</v>
      </c>
      <c r="F220" s="218" t="s">
        <v>932</v>
      </c>
      <c r="G220" s="219" t="s">
        <v>310</v>
      </c>
      <c r="H220" s="220">
        <v>0.28599999999999998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244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244</v>
      </c>
      <c r="BM220" s="227" t="s">
        <v>933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934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55.5" customHeight="1">
      <c r="A222" s="42"/>
      <c r="B222" s="43"/>
      <c r="C222" s="216" t="s">
        <v>439</v>
      </c>
      <c r="D222" s="216" t="s">
        <v>144</v>
      </c>
      <c r="E222" s="217" t="s">
        <v>935</v>
      </c>
      <c r="F222" s="218" t="s">
        <v>936</v>
      </c>
      <c r="G222" s="219" t="s">
        <v>310</v>
      </c>
      <c r="H222" s="220">
        <v>0.28599999999999998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937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938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2" customFormat="1" ht="66.75" customHeight="1">
      <c r="A224" s="42"/>
      <c r="B224" s="43"/>
      <c r="C224" s="216" t="s">
        <v>445</v>
      </c>
      <c r="D224" s="216" t="s">
        <v>144</v>
      </c>
      <c r="E224" s="217" t="s">
        <v>939</v>
      </c>
      <c r="F224" s="218" t="s">
        <v>940</v>
      </c>
      <c r="G224" s="219" t="s">
        <v>310</v>
      </c>
      <c r="H224" s="220">
        <v>0.28599999999999998</v>
      </c>
      <c r="I224" s="221"/>
      <c r="J224" s="222">
        <f>ROUND(I224*H224,2)</f>
        <v>0</v>
      </c>
      <c r="K224" s="218" t="s">
        <v>148</v>
      </c>
      <c r="L224" s="48"/>
      <c r="M224" s="223" t="s">
        <v>78</v>
      </c>
      <c r="N224" s="224" t="s">
        <v>50</v>
      </c>
      <c r="O224" s="8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244</v>
      </c>
      <c r="AT224" s="227" t="s">
        <v>144</v>
      </c>
      <c r="AU224" s="227" t="s">
        <v>90</v>
      </c>
      <c r="AY224" s="20" t="s">
        <v>141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88</v>
      </c>
      <c r="BK224" s="228">
        <f>ROUND(I224*H224,2)</f>
        <v>0</v>
      </c>
      <c r="BL224" s="20" t="s">
        <v>244</v>
      </c>
      <c r="BM224" s="227" t="s">
        <v>941</v>
      </c>
    </row>
    <row r="225" s="2" customFormat="1">
      <c r="A225" s="42"/>
      <c r="B225" s="43"/>
      <c r="C225" s="44"/>
      <c r="D225" s="229" t="s">
        <v>151</v>
      </c>
      <c r="E225" s="44"/>
      <c r="F225" s="230" t="s">
        <v>942</v>
      </c>
      <c r="G225" s="44"/>
      <c r="H225" s="44"/>
      <c r="I225" s="231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151</v>
      </c>
      <c r="AU225" s="20" t="s">
        <v>90</v>
      </c>
    </row>
    <row r="226" s="12" customFormat="1" ht="22.8" customHeight="1">
      <c r="A226" s="12"/>
      <c r="B226" s="200"/>
      <c r="C226" s="201"/>
      <c r="D226" s="202" t="s">
        <v>79</v>
      </c>
      <c r="E226" s="214" t="s">
        <v>521</v>
      </c>
      <c r="F226" s="214" t="s">
        <v>522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SUM(P227:P251)</f>
        <v>0</v>
      </c>
      <c r="Q226" s="208"/>
      <c r="R226" s="209">
        <f>SUM(R227:R251)</f>
        <v>1.3023538104999999</v>
      </c>
      <c r="S226" s="208"/>
      <c r="T226" s="210">
        <f>SUM(T227:T251)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90</v>
      </c>
      <c r="AT226" s="212" t="s">
        <v>79</v>
      </c>
      <c r="AU226" s="212" t="s">
        <v>88</v>
      </c>
      <c r="AY226" s="211" t="s">
        <v>141</v>
      </c>
      <c r="BK226" s="213">
        <f>SUM(BK227:BK251)</f>
        <v>0</v>
      </c>
    </row>
    <row r="227" s="2" customFormat="1" ht="37.8" customHeight="1">
      <c r="A227" s="42"/>
      <c r="B227" s="43"/>
      <c r="C227" s="216" t="s">
        <v>451</v>
      </c>
      <c r="D227" s="216" t="s">
        <v>144</v>
      </c>
      <c r="E227" s="217" t="s">
        <v>943</v>
      </c>
      <c r="F227" s="218" t="s">
        <v>944</v>
      </c>
      <c r="G227" s="219" t="s">
        <v>321</v>
      </c>
      <c r="H227" s="220">
        <v>95.849999999999994</v>
      </c>
      <c r="I227" s="221"/>
      <c r="J227" s="222">
        <f>ROUND(I227*H227,2)</f>
        <v>0</v>
      </c>
      <c r="K227" s="218" t="s">
        <v>148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90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945</v>
      </c>
    </row>
    <row r="228" s="2" customFormat="1">
      <c r="A228" s="42"/>
      <c r="B228" s="43"/>
      <c r="C228" s="44"/>
      <c r="D228" s="229" t="s">
        <v>151</v>
      </c>
      <c r="E228" s="44"/>
      <c r="F228" s="230" t="s">
        <v>946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151</v>
      </c>
      <c r="AU228" s="20" t="s">
        <v>90</v>
      </c>
    </row>
    <row r="229" s="13" customFormat="1">
      <c r="A229" s="13"/>
      <c r="B229" s="241"/>
      <c r="C229" s="242"/>
      <c r="D229" s="234" t="s">
        <v>283</v>
      </c>
      <c r="E229" s="243" t="s">
        <v>794</v>
      </c>
      <c r="F229" s="244" t="s">
        <v>947</v>
      </c>
      <c r="G229" s="242"/>
      <c r="H229" s="245">
        <v>95.849999999999994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283</v>
      </c>
      <c r="AU229" s="251" t="s">
        <v>90</v>
      </c>
      <c r="AV229" s="13" t="s">
        <v>90</v>
      </c>
      <c r="AW229" s="13" t="s">
        <v>40</v>
      </c>
      <c r="AX229" s="13" t="s">
        <v>88</v>
      </c>
      <c r="AY229" s="251" t="s">
        <v>141</v>
      </c>
    </row>
    <row r="230" s="2" customFormat="1" ht="21.75" customHeight="1">
      <c r="A230" s="42"/>
      <c r="B230" s="43"/>
      <c r="C230" s="290" t="s">
        <v>457</v>
      </c>
      <c r="D230" s="290" t="s">
        <v>864</v>
      </c>
      <c r="E230" s="291" t="s">
        <v>918</v>
      </c>
      <c r="F230" s="292" t="s">
        <v>919</v>
      </c>
      <c r="G230" s="293" t="s">
        <v>920</v>
      </c>
      <c r="H230" s="294">
        <v>33.548000000000002</v>
      </c>
      <c r="I230" s="295"/>
      <c r="J230" s="296">
        <f>ROUND(I230*H230,2)</f>
        <v>0</v>
      </c>
      <c r="K230" s="292" t="s">
        <v>78</v>
      </c>
      <c r="L230" s="297"/>
      <c r="M230" s="298" t="s">
        <v>78</v>
      </c>
      <c r="N230" s="299" t="s">
        <v>50</v>
      </c>
      <c r="O230" s="88"/>
      <c r="P230" s="225">
        <f>O230*H230</f>
        <v>0</v>
      </c>
      <c r="Q230" s="225">
        <v>0.001</v>
      </c>
      <c r="R230" s="225">
        <f>Q230*H230</f>
        <v>0.033548000000000001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487</v>
      </c>
      <c r="AT230" s="227" t="s">
        <v>864</v>
      </c>
      <c r="AU230" s="227" t="s">
        <v>90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244</v>
      </c>
      <c r="BM230" s="227" t="s">
        <v>948</v>
      </c>
    </row>
    <row r="231" s="13" customFormat="1">
      <c r="A231" s="13"/>
      <c r="B231" s="241"/>
      <c r="C231" s="242"/>
      <c r="D231" s="234" t="s">
        <v>283</v>
      </c>
      <c r="E231" s="242"/>
      <c r="F231" s="244" t="s">
        <v>949</v>
      </c>
      <c r="G231" s="242"/>
      <c r="H231" s="245">
        <v>33.548000000000002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283</v>
      </c>
      <c r="AU231" s="251" t="s">
        <v>90</v>
      </c>
      <c r="AV231" s="13" t="s">
        <v>90</v>
      </c>
      <c r="AW231" s="13" t="s">
        <v>4</v>
      </c>
      <c r="AX231" s="13" t="s">
        <v>88</v>
      </c>
      <c r="AY231" s="251" t="s">
        <v>141</v>
      </c>
    </row>
    <row r="232" s="2" customFormat="1" ht="33" customHeight="1">
      <c r="A232" s="42"/>
      <c r="B232" s="43"/>
      <c r="C232" s="216" t="s">
        <v>462</v>
      </c>
      <c r="D232" s="216" t="s">
        <v>144</v>
      </c>
      <c r="E232" s="217" t="s">
        <v>950</v>
      </c>
      <c r="F232" s="218" t="s">
        <v>951</v>
      </c>
      <c r="G232" s="219" t="s">
        <v>321</v>
      </c>
      <c r="H232" s="220">
        <v>95.849999999999994</v>
      </c>
      <c r="I232" s="221"/>
      <c r="J232" s="222">
        <f>ROUND(I232*H232,2)</f>
        <v>0</v>
      </c>
      <c r="K232" s="218" t="s">
        <v>148</v>
      </c>
      <c r="L232" s="48"/>
      <c r="M232" s="223" t="s">
        <v>78</v>
      </c>
      <c r="N232" s="224" t="s">
        <v>50</v>
      </c>
      <c r="O232" s="88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7" t="s">
        <v>244</v>
      </c>
      <c r="AT232" s="227" t="s">
        <v>144</v>
      </c>
      <c r="AU232" s="227" t="s">
        <v>90</v>
      </c>
      <c r="AY232" s="20" t="s">
        <v>141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88</v>
      </c>
      <c r="BK232" s="228">
        <f>ROUND(I232*H232,2)</f>
        <v>0</v>
      </c>
      <c r="BL232" s="20" t="s">
        <v>244</v>
      </c>
      <c r="BM232" s="227" t="s">
        <v>952</v>
      </c>
    </row>
    <row r="233" s="2" customFormat="1">
      <c r="A233" s="42"/>
      <c r="B233" s="43"/>
      <c r="C233" s="44"/>
      <c r="D233" s="229" t="s">
        <v>151</v>
      </c>
      <c r="E233" s="44"/>
      <c r="F233" s="230" t="s">
        <v>953</v>
      </c>
      <c r="G233" s="44"/>
      <c r="H233" s="44"/>
      <c r="I233" s="231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151</v>
      </c>
      <c r="AU233" s="20" t="s">
        <v>90</v>
      </c>
    </row>
    <row r="234" s="13" customFormat="1">
      <c r="A234" s="13"/>
      <c r="B234" s="241"/>
      <c r="C234" s="242"/>
      <c r="D234" s="234" t="s">
        <v>283</v>
      </c>
      <c r="E234" s="243" t="s">
        <v>78</v>
      </c>
      <c r="F234" s="244" t="s">
        <v>794</v>
      </c>
      <c r="G234" s="242"/>
      <c r="H234" s="245">
        <v>95.849999999999994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283</v>
      </c>
      <c r="AU234" s="251" t="s">
        <v>90</v>
      </c>
      <c r="AV234" s="13" t="s">
        <v>90</v>
      </c>
      <c r="AW234" s="13" t="s">
        <v>40</v>
      </c>
      <c r="AX234" s="13" t="s">
        <v>88</v>
      </c>
      <c r="AY234" s="251" t="s">
        <v>141</v>
      </c>
    </row>
    <row r="235" s="2" customFormat="1">
      <c r="A235" s="42"/>
      <c r="B235" s="43"/>
      <c r="C235" s="44"/>
      <c r="D235" s="234" t="s">
        <v>414</v>
      </c>
      <c r="E235" s="44"/>
      <c r="F235" s="284" t="s">
        <v>954</v>
      </c>
      <c r="G235" s="44"/>
      <c r="H235" s="44"/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947</v>
      </c>
      <c r="G236" s="44"/>
      <c r="H236" s="286">
        <v>95.849999999999994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 ht="49.05" customHeight="1">
      <c r="A237" s="42"/>
      <c r="B237" s="43"/>
      <c r="C237" s="290" t="s">
        <v>468</v>
      </c>
      <c r="D237" s="290" t="s">
        <v>864</v>
      </c>
      <c r="E237" s="291" t="s">
        <v>955</v>
      </c>
      <c r="F237" s="292" t="s">
        <v>956</v>
      </c>
      <c r="G237" s="293" t="s">
        <v>321</v>
      </c>
      <c r="H237" s="294">
        <v>111.71299999999999</v>
      </c>
      <c r="I237" s="295"/>
      <c r="J237" s="296">
        <f>ROUND(I237*H237,2)</f>
        <v>0</v>
      </c>
      <c r="K237" s="292" t="s">
        <v>148</v>
      </c>
      <c r="L237" s="297"/>
      <c r="M237" s="298" t="s">
        <v>78</v>
      </c>
      <c r="N237" s="299" t="s">
        <v>50</v>
      </c>
      <c r="O237" s="88"/>
      <c r="P237" s="225">
        <f>O237*H237</f>
        <v>0</v>
      </c>
      <c r="Q237" s="225">
        <v>0.0040000000000000001</v>
      </c>
      <c r="R237" s="225">
        <f>Q237*H237</f>
        <v>0.44685199999999997</v>
      </c>
      <c r="S237" s="225">
        <v>0</v>
      </c>
      <c r="T237" s="226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7" t="s">
        <v>487</v>
      </c>
      <c r="AT237" s="227" t="s">
        <v>864</v>
      </c>
      <c r="AU237" s="227" t="s">
        <v>90</v>
      </c>
      <c r="AY237" s="20" t="s">
        <v>141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88</v>
      </c>
      <c r="BK237" s="228">
        <f>ROUND(I237*H237,2)</f>
        <v>0</v>
      </c>
      <c r="BL237" s="20" t="s">
        <v>244</v>
      </c>
      <c r="BM237" s="227" t="s">
        <v>957</v>
      </c>
    </row>
    <row r="238" s="13" customFormat="1">
      <c r="A238" s="13"/>
      <c r="B238" s="241"/>
      <c r="C238" s="242"/>
      <c r="D238" s="234" t="s">
        <v>283</v>
      </c>
      <c r="E238" s="242"/>
      <c r="F238" s="244" t="s">
        <v>958</v>
      </c>
      <c r="G238" s="242"/>
      <c r="H238" s="245">
        <v>111.71299999999999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283</v>
      </c>
      <c r="AU238" s="251" t="s">
        <v>90</v>
      </c>
      <c r="AV238" s="13" t="s">
        <v>90</v>
      </c>
      <c r="AW238" s="13" t="s">
        <v>4</v>
      </c>
      <c r="AX238" s="13" t="s">
        <v>88</v>
      </c>
      <c r="AY238" s="251" t="s">
        <v>141</v>
      </c>
    </row>
    <row r="239" s="2" customFormat="1" ht="24.15" customHeight="1">
      <c r="A239" s="42"/>
      <c r="B239" s="43"/>
      <c r="C239" s="216" t="s">
        <v>474</v>
      </c>
      <c r="D239" s="216" t="s">
        <v>144</v>
      </c>
      <c r="E239" s="217" t="s">
        <v>959</v>
      </c>
      <c r="F239" s="218" t="s">
        <v>960</v>
      </c>
      <c r="G239" s="219" t="s">
        <v>321</v>
      </c>
      <c r="H239" s="220">
        <v>95.849999999999994</v>
      </c>
      <c r="I239" s="221"/>
      <c r="J239" s="222">
        <f>ROUND(I239*H239,2)</f>
        <v>0</v>
      </c>
      <c r="K239" s="218" t="s">
        <v>148</v>
      </c>
      <c r="L239" s="48"/>
      <c r="M239" s="223" t="s">
        <v>78</v>
      </c>
      <c r="N239" s="224" t="s">
        <v>50</v>
      </c>
      <c r="O239" s="88"/>
      <c r="P239" s="225">
        <f>O239*H239</f>
        <v>0</v>
      </c>
      <c r="Q239" s="225">
        <v>0.00088312999999999998</v>
      </c>
      <c r="R239" s="225">
        <f>Q239*H239</f>
        <v>0.084648010499999995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244</v>
      </c>
      <c r="AT239" s="227" t="s">
        <v>144</v>
      </c>
      <c r="AU239" s="227" t="s">
        <v>90</v>
      </c>
      <c r="AY239" s="20" t="s">
        <v>141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88</v>
      </c>
      <c r="BK239" s="228">
        <f>ROUND(I239*H239,2)</f>
        <v>0</v>
      </c>
      <c r="BL239" s="20" t="s">
        <v>244</v>
      </c>
      <c r="BM239" s="227" t="s">
        <v>961</v>
      </c>
    </row>
    <row r="240" s="2" customFormat="1">
      <c r="A240" s="42"/>
      <c r="B240" s="43"/>
      <c r="C240" s="44"/>
      <c r="D240" s="229" t="s">
        <v>151</v>
      </c>
      <c r="E240" s="44"/>
      <c r="F240" s="230" t="s">
        <v>962</v>
      </c>
      <c r="G240" s="44"/>
      <c r="H240" s="44"/>
      <c r="I240" s="231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151</v>
      </c>
      <c r="AU240" s="20" t="s">
        <v>90</v>
      </c>
    </row>
    <row r="241" s="13" customFormat="1">
      <c r="A241" s="13"/>
      <c r="B241" s="241"/>
      <c r="C241" s="242"/>
      <c r="D241" s="234" t="s">
        <v>283</v>
      </c>
      <c r="E241" s="243" t="s">
        <v>78</v>
      </c>
      <c r="F241" s="244" t="s">
        <v>794</v>
      </c>
      <c r="G241" s="242"/>
      <c r="H241" s="245">
        <v>95.849999999999994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283</v>
      </c>
      <c r="AU241" s="251" t="s">
        <v>90</v>
      </c>
      <c r="AV241" s="13" t="s">
        <v>90</v>
      </c>
      <c r="AW241" s="13" t="s">
        <v>40</v>
      </c>
      <c r="AX241" s="13" t="s">
        <v>88</v>
      </c>
      <c r="AY241" s="251" t="s">
        <v>141</v>
      </c>
    </row>
    <row r="242" s="2" customFormat="1">
      <c r="A242" s="42"/>
      <c r="B242" s="43"/>
      <c r="C242" s="44"/>
      <c r="D242" s="234" t="s">
        <v>414</v>
      </c>
      <c r="E242" s="44"/>
      <c r="F242" s="284" t="s">
        <v>954</v>
      </c>
      <c r="G242" s="44"/>
      <c r="H242" s="44"/>
      <c r="I242" s="44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90</v>
      </c>
    </row>
    <row r="243" s="2" customFormat="1">
      <c r="A243" s="42"/>
      <c r="B243" s="43"/>
      <c r="C243" s="44"/>
      <c r="D243" s="234" t="s">
        <v>414</v>
      </c>
      <c r="E243" s="44"/>
      <c r="F243" s="285" t="s">
        <v>947</v>
      </c>
      <c r="G243" s="44"/>
      <c r="H243" s="286">
        <v>95.849999999999994</v>
      </c>
      <c r="I243" s="44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90</v>
      </c>
    </row>
    <row r="244" s="2" customFormat="1" ht="44.25" customHeight="1">
      <c r="A244" s="42"/>
      <c r="B244" s="43"/>
      <c r="C244" s="290" t="s">
        <v>480</v>
      </c>
      <c r="D244" s="290" t="s">
        <v>864</v>
      </c>
      <c r="E244" s="291" t="s">
        <v>963</v>
      </c>
      <c r="F244" s="292" t="s">
        <v>964</v>
      </c>
      <c r="G244" s="293" t="s">
        <v>321</v>
      </c>
      <c r="H244" s="294">
        <v>111.71299999999999</v>
      </c>
      <c r="I244" s="295"/>
      <c r="J244" s="296">
        <f>ROUND(I244*H244,2)</f>
        <v>0</v>
      </c>
      <c r="K244" s="292" t="s">
        <v>148</v>
      </c>
      <c r="L244" s="297"/>
      <c r="M244" s="298" t="s">
        <v>78</v>
      </c>
      <c r="N244" s="299" t="s">
        <v>50</v>
      </c>
      <c r="O244" s="88"/>
      <c r="P244" s="225">
        <f>O244*H244</f>
        <v>0</v>
      </c>
      <c r="Q244" s="225">
        <v>0.0066</v>
      </c>
      <c r="R244" s="225">
        <f>Q244*H244</f>
        <v>0.7373057999999999</v>
      </c>
      <c r="S244" s="225">
        <v>0</v>
      </c>
      <c r="T244" s="226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7" t="s">
        <v>487</v>
      </c>
      <c r="AT244" s="227" t="s">
        <v>864</v>
      </c>
      <c r="AU244" s="227" t="s">
        <v>90</v>
      </c>
      <c r="AY244" s="20" t="s">
        <v>141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88</v>
      </c>
      <c r="BK244" s="228">
        <f>ROUND(I244*H244,2)</f>
        <v>0</v>
      </c>
      <c r="BL244" s="20" t="s">
        <v>244</v>
      </c>
      <c r="BM244" s="227" t="s">
        <v>965</v>
      </c>
    </row>
    <row r="245" s="13" customFormat="1">
      <c r="A245" s="13"/>
      <c r="B245" s="241"/>
      <c r="C245" s="242"/>
      <c r="D245" s="234" t="s">
        <v>283</v>
      </c>
      <c r="E245" s="242"/>
      <c r="F245" s="244" t="s">
        <v>958</v>
      </c>
      <c r="G245" s="242"/>
      <c r="H245" s="245">
        <v>111.71299999999999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283</v>
      </c>
      <c r="AU245" s="251" t="s">
        <v>90</v>
      </c>
      <c r="AV245" s="13" t="s">
        <v>90</v>
      </c>
      <c r="AW245" s="13" t="s">
        <v>4</v>
      </c>
      <c r="AX245" s="13" t="s">
        <v>88</v>
      </c>
      <c r="AY245" s="251" t="s">
        <v>141</v>
      </c>
    </row>
    <row r="246" s="2" customFormat="1" ht="49.05" customHeight="1">
      <c r="A246" s="42"/>
      <c r="B246" s="43"/>
      <c r="C246" s="216" t="s">
        <v>487</v>
      </c>
      <c r="D246" s="216" t="s">
        <v>144</v>
      </c>
      <c r="E246" s="217" t="s">
        <v>966</v>
      </c>
      <c r="F246" s="218" t="s">
        <v>967</v>
      </c>
      <c r="G246" s="219" t="s">
        <v>310</v>
      </c>
      <c r="H246" s="220">
        <v>1.3020000000000001</v>
      </c>
      <c r="I246" s="221"/>
      <c r="J246" s="222">
        <f>ROUND(I246*H246,2)</f>
        <v>0</v>
      </c>
      <c r="K246" s="218" t="s">
        <v>148</v>
      </c>
      <c r="L246" s="48"/>
      <c r="M246" s="223" t="s">
        <v>78</v>
      </c>
      <c r="N246" s="224" t="s">
        <v>50</v>
      </c>
      <c r="O246" s="88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7" t="s">
        <v>244</v>
      </c>
      <c r="AT246" s="227" t="s">
        <v>144</v>
      </c>
      <c r="AU246" s="227" t="s">
        <v>90</v>
      </c>
      <c r="AY246" s="20" t="s">
        <v>141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88</v>
      </c>
      <c r="BK246" s="228">
        <f>ROUND(I246*H246,2)</f>
        <v>0</v>
      </c>
      <c r="BL246" s="20" t="s">
        <v>244</v>
      </c>
      <c r="BM246" s="227" t="s">
        <v>968</v>
      </c>
    </row>
    <row r="247" s="2" customFormat="1">
      <c r="A247" s="42"/>
      <c r="B247" s="43"/>
      <c r="C247" s="44"/>
      <c r="D247" s="229" t="s">
        <v>151</v>
      </c>
      <c r="E247" s="44"/>
      <c r="F247" s="230" t="s">
        <v>969</v>
      </c>
      <c r="G247" s="44"/>
      <c r="H247" s="44"/>
      <c r="I247" s="231"/>
      <c r="J247" s="44"/>
      <c r="K247" s="44"/>
      <c r="L247" s="48"/>
      <c r="M247" s="232"/>
      <c r="N247" s="233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151</v>
      </c>
      <c r="AU247" s="20" t="s">
        <v>90</v>
      </c>
    </row>
    <row r="248" s="2" customFormat="1" ht="49.05" customHeight="1">
      <c r="A248" s="42"/>
      <c r="B248" s="43"/>
      <c r="C248" s="216" t="s">
        <v>493</v>
      </c>
      <c r="D248" s="216" t="s">
        <v>144</v>
      </c>
      <c r="E248" s="217" t="s">
        <v>970</v>
      </c>
      <c r="F248" s="218" t="s">
        <v>971</v>
      </c>
      <c r="G248" s="219" t="s">
        <v>310</v>
      </c>
      <c r="H248" s="220">
        <v>1.3020000000000001</v>
      </c>
      <c r="I248" s="221"/>
      <c r="J248" s="222">
        <f>ROUND(I248*H248,2)</f>
        <v>0</v>
      </c>
      <c r="K248" s="218" t="s">
        <v>148</v>
      </c>
      <c r="L248" s="48"/>
      <c r="M248" s="223" t="s">
        <v>78</v>
      </c>
      <c r="N248" s="224" t="s">
        <v>50</v>
      </c>
      <c r="O248" s="88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7" t="s">
        <v>244</v>
      </c>
      <c r="AT248" s="227" t="s">
        <v>144</v>
      </c>
      <c r="AU248" s="227" t="s">
        <v>90</v>
      </c>
      <c r="AY248" s="20" t="s">
        <v>141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88</v>
      </c>
      <c r="BK248" s="228">
        <f>ROUND(I248*H248,2)</f>
        <v>0</v>
      </c>
      <c r="BL248" s="20" t="s">
        <v>244</v>
      </c>
      <c r="BM248" s="227" t="s">
        <v>972</v>
      </c>
    </row>
    <row r="249" s="2" customFormat="1">
      <c r="A249" s="42"/>
      <c r="B249" s="43"/>
      <c r="C249" s="44"/>
      <c r="D249" s="229" t="s">
        <v>151</v>
      </c>
      <c r="E249" s="44"/>
      <c r="F249" s="230" t="s">
        <v>973</v>
      </c>
      <c r="G249" s="44"/>
      <c r="H249" s="44"/>
      <c r="I249" s="231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151</v>
      </c>
      <c r="AU249" s="20" t="s">
        <v>90</v>
      </c>
    </row>
    <row r="250" s="2" customFormat="1" ht="62.7" customHeight="1">
      <c r="A250" s="42"/>
      <c r="B250" s="43"/>
      <c r="C250" s="216" t="s">
        <v>499</v>
      </c>
      <c r="D250" s="216" t="s">
        <v>144</v>
      </c>
      <c r="E250" s="217" t="s">
        <v>974</v>
      </c>
      <c r="F250" s="218" t="s">
        <v>975</v>
      </c>
      <c r="G250" s="219" t="s">
        <v>310</v>
      </c>
      <c r="H250" s="220">
        <v>1.3020000000000001</v>
      </c>
      <c r="I250" s="221"/>
      <c r="J250" s="222">
        <f>ROUND(I250*H250,2)</f>
        <v>0</v>
      </c>
      <c r="K250" s="218" t="s">
        <v>148</v>
      </c>
      <c r="L250" s="48"/>
      <c r="M250" s="223" t="s">
        <v>78</v>
      </c>
      <c r="N250" s="224" t="s">
        <v>50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244</v>
      </c>
      <c r="AT250" s="227" t="s">
        <v>144</v>
      </c>
      <c r="AU250" s="227" t="s">
        <v>90</v>
      </c>
      <c r="AY250" s="20" t="s">
        <v>141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88</v>
      </c>
      <c r="BK250" s="228">
        <f>ROUND(I250*H250,2)</f>
        <v>0</v>
      </c>
      <c r="BL250" s="20" t="s">
        <v>244</v>
      </c>
      <c r="BM250" s="227" t="s">
        <v>976</v>
      </c>
    </row>
    <row r="251" s="2" customFormat="1">
      <c r="A251" s="42"/>
      <c r="B251" s="43"/>
      <c r="C251" s="44"/>
      <c r="D251" s="229" t="s">
        <v>151</v>
      </c>
      <c r="E251" s="44"/>
      <c r="F251" s="230" t="s">
        <v>977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151</v>
      </c>
      <c r="AU251" s="20" t="s">
        <v>90</v>
      </c>
    </row>
    <row r="252" s="12" customFormat="1" ht="22.8" customHeight="1">
      <c r="A252" s="12"/>
      <c r="B252" s="200"/>
      <c r="C252" s="201"/>
      <c r="D252" s="202" t="s">
        <v>79</v>
      </c>
      <c r="E252" s="214" t="s">
        <v>978</v>
      </c>
      <c r="F252" s="214" t="s">
        <v>979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SUM(P253:P279)</f>
        <v>0</v>
      </c>
      <c r="Q252" s="208"/>
      <c r="R252" s="209">
        <f>SUM(R253:R279)</f>
        <v>0.3215634</v>
      </c>
      <c r="S252" s="208"/>
      <c r="T252" s="210">
        <f>SUM(T253:T279)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90</v>
      </c>
      <c r="AT252" s="212" t="s">
        <v>79</v>
      </c>
      <c r="AU252" s="212" t="s">
        <v>88</v>
      </c>
      <c r="AY252" s="211" t="s">
        <v>141</v>
      </c>
      <c r="BK252" s="213">
        <f>SUM(BK253:BK279)</f>
        <v>0</v>
      </c>
    </row>
    <row r="253" s="2" customFormat="1" ht="37.8" customHeight="1">
      <c r="A253" s="42"/>
      <c r="B253" s="43"/>
      <c r="C253" s="216" t="s">
        <v>505</v>
      </c>
      <c r="D253" s="216" t="s">
        <v>144</v>
      </c>
      <c r="E253" s="217" t="s">
        <v>980</v>
      </c>
      <c r="F253" s="218" t="s">
        <v>981</v>
      </c>
      <c r="G253" s="219" t="s">
        <v>321</v>
      </c>
      <c r="H253" s="220">
        <v>40.636000000000003</v>
      </c>
      <c r="I253" s="221"/>
      <c r="J253" s="222">
        <f>ROUND(I253*H253,2)</f>
        <v>0</v>
      </c>
      <c r="K253" s="218" t="s">
        <v>148</v>
      </c>
      <c r="L253" s="48"/>
      <c r="M253" s="223" t="s">
        <v>78</v>
      </c>
      <c r="N253" s="224" t="s">
        <v>50</v>
      </c>
      <c r="O253" s="88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7" t="s">
        <v>244</v>
      </c>
      <c r="AT253" s="227" t="s">
        <v>144</v>
      </c>
      <c r="AU253" s="227" t="s">
        <v>90</v>
      </c>
      <c r="AY253" s="20" t="s">
        <v>141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88</v>
      </c>
      <c r="BK253" s="228">
        <f>ROUND(I253*H253,2)</f>
        <v>0</v>
      </c>
      <c r="BL253" s="20" t="s">
        <v>244</v>
      </c>
      <c r="BM253" s="227" t="s">
        <v>982</v>
      </c>
    </row>
    <row r="254" s="2" customFormat="1">
      <c r="A254" s="42"/>
      <c r="B254" s="43"/>
      <c r="C254" s="44"/>
      <c r="D254" s="229" t="s">
        <v>151</v>
      </c>
      <c r="E254" s="44"/>
      <c r="F254" s="230" t="s">
        <v>983</v>
      </c>
      <c r="G254" s="44"/>
      <c r="H254" s="44"/>
      <c r="I254" s="231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151</v>
      </c>
      <c r="AU254" s="20" t="s">
        <v>90</v>
      </c>
    </row>
    <row r="255" s="13" customFormat="1">
      <c r="A255" s="13"/>
      <c r="B255" s="241"/>
      <c r="C255" s="242"/>
      <c r="D255" s="234" t="s">
        <v>283</v>
      </c>
      <c r="E255" s="243" t="s">
        <v>78</v>
      </c>
      <c r="F255" s="244" t="s">
        <v>789</v>
      </c>
      <c r="G255" s="242"/>
      <c r="H255" s="245">
        <v>40.636000000000003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283</v>
      </c>
      <c r="AU255" s="251" t="s">
        <v>90</v>
      </c>
      <c r="AV255" s="13" t="s">
        <v>90</v>
      </c>
      <c r="AW255" s="13" t="s">
        <v>40</v>
      </c>
      <c r="AX255" s="13" t="s">
        <v>88</v>
      </c>
      <c r="AY255" s="251" t="s">
        <v>141</v>
      </c>
    </row>
    <row r="256" s="2" customFormat="1">
      <c r="A256" s="42"/>
      <c r="B256" s="43"/>
      <c r="C256" s="44"/>
      <c r="D256" s="234" t="s">
        <v>414</v>
      </c>
      <c r="E256" s="44"/>
      <c r="F256" s="284" t="s">
        <v>824</v>
      </c>
      <c r="G256" s="44"/>
      <c r="H256" s="44"/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822</v>
      </c>
      <c r="G257" s="44"/>
      <c r="H257" s="286">
        <v>40.636000000000003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 ht="24.15" customHeight="1">
      <c r="A258" s="42"/>
      <c r="B258" s="43"/>
      <c r="C258" s="290" t="s">
        <v>512</v>
      </c>
      <c r="D258" s="290" t="s">
        <v>864</v>
      </c>
      <c r="E258" s="291" t="s">
        <v>984</v>
      </c>
      <c r="F258" s="292" t="s">
        <v>985</v>
      </c>
      <c r="G258" s="293" t="s">
        <v>280</v>
      </c>
      <c r="H258" s="294">
        <v>1.788</v>
      </c>
      <c r="I258" s="295"/>
      <c r="J258" s="296">
        <f>ROUND(I258*H258,2)</f>
        <v>0</v>
      </c>
      <c r="K258" s="292" t="s">
        <v>78</v>
      </c>
      <c r="L258" s="297"/>
      <c r="M258" s="298" t="s">
        <v>78</v>
      </c>
      <c r="N258" s="299" t="s">
        <v>50</v>
      </c>
      <c r="O258" s="88"/>
      <c r="P258" s="225">
        <f>O258*H258</f>
        <v>0</v>
      </c>
      <c r="Q258" s="225">
        <v>0.012999999999999999</v>
      </c>
      <c r="R258" s="225">
        <f>Q258*H258</f>
        <v>0.023244000000000001</v>
      </c>
      <c r="S258" s="225">
        <v>0</v>
      </c>
      <c r="T258" s="226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7" t="s">
        <v>487</v>
      </c>
      <c r="AT258" s="227" t="s">
        <v>864</v>
      </c>
      <c r="AU258" s="227" t="s">
        <v>90</v>
      </c>
      <c r="AY258" s="20" t="s">
        <v>141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88</v>
      </c>
      <c r="BK258" s="228">
        <f>ROUND(I258*H258,2)</f>
        <v>0</v>
      </c>
      <c r="BL258" s="20" t="s">
        <v>244</v>
      </c>
      <c r="BM258" s="227" t="s">
        <v>986</v>
      </c>
    </row>
    <row r="259" s="13" customFormat="1">
      <c r="A259" s="13"/>
      <c r="B259" s="241"/>
      <c r="C259" s="242"/>
      <c r="D259" s="234" t="s">
        <v>283</v>
      </c>
      <c r="E259" s="242"/>
      <c r="F259" s="244" t="s">
        <v>987</v>
      </c>
      <c r="G259" s="242"/>
      <c r="H259" s="245">
        <v>1.788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283</v>
      </c>
      <c r="AU259" s="251" t="s">
        <v>90</v>
      </c>
      <c r="AV259" s="13" t="s">
        <v>90</v>
      </c>
      <c r="AW259" s="13" t="s">
        <v>4</v>
      </c>
      <c r="AX259" s="13" t="s">
        <v>88</v>
      </c>
      <c r="AY259" s="251" t="s">
        <v>141</v>
      </c>
    </row>
    <row r="260" s="2" customFormat="1" ht="37.8" customHeight="1">
      <c r="A260" s="42"/>
      <c r="B260" s="43"/>
      <c r="C260" s="216" t="s">
        <v>523</v>
      </c>
      <c r="D260" s="216" t="s">
        <v>144</v>
      </c>
      <c r="E260" s="217" t="s">
        <v>988</v>
      </c>
      <c r="F260" s="218" t="s">
        <v>989</v>
      </c>
      <c r="G260" s="219" t="s">
        <v>321</v>
      </c>
      <c r="H260" s="220">
        <v>40.636000000000003</v>
      </c>
      <c r="I260" s="221"/>
      <c r="J260" s="222">
        <f>ROUND(I260*H260,2)</f>
        <v>0</v>
      </c>
      <c r="K260" s="218" t="s">
        <v>148</v>
      </c>
      <c r="L260" s="48"/>
      <c r="M260" s="223" t="s">
        <v>78</v>
      </c>
      <c r="N260" s="224" t="s">
        <v>50</v>
      </c>
      <c r="O260" s="88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7" t="s">
        <v>244</v>
      </c>
      <c r="AT260" s="227" t="s">
        <v>144</v>
      </c>
      <c r="AU260" s="227" t="s">
        <v>90</v>
      </c>
      <c r="AY260" s="20" t="s">
        <v>141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88</v>
      </c>
      <c r="BK260" s="228">
        <f>ROUND(I260*H260,2)</f>
        <v>0</v>
      </c>
      <c r="BL260" s="20" t="s">
        <v>244</v>
      </c>
      <c r="BM260" s="227" t="s">
        <v>990</v>
      </c>
    </row>
    <row r="261" s="2" customFormat="1">
      <c r="A261" s="42"/>
      <c r="B261" s="43"/>
      <c r="C261" s="44"/>
      <c r="D261" s="229" t="s">
        <v>151</v>
      </c>
      <c r="E261" s="44"/>
      <c r="F261" s="230" t="s">
        <v>991</v>
      </c>
      <c r="G261" s="44"/>
      <c r="H261" s="44"/>
      <c r="I261" s="231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151</v>
      </c>
      <c r="AU261" s="20" t="s">
        <v>90</v>
      </c>
    </row>
    <row r="262" s="13" customFormat="1">
      <c r="A262" s="13"/>
      <c r="B262" s="241"/>
      <c r="C262" s="242"/>
      <c r="D262" s="234" t="s">
        <v>283</v>
      </c>
      <c r="E262" s="243" t="s">
        <v>78</v>
      </c>
      <c r="F262" s="244" t="s">
        <v>789</v>
      </c>
      <c r="G262" s="242"/>
      <c r="H262" s="245">
        <v>40.636000000000003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283</v>
      </c>
      <c r="AU262" s="251" t="s">
        <v>90</v>
      </c>
      <c r="AV262" s="13" t="s">
        <v>90</v>
      </c>
      <c r="AW262" s="13" t="s">
        <v>40</v>
      </c>
      <c r="AX262" s="13" t="s">
        <v>88</v>
      </c>
      <c r="AY262" s="251" t="s">
        <v>141</v>
      </c>
    </row>
    <row r="263" s="2" customFormat="1">
      <c r="A263" s="42"/>
      <c r="B263" s="43"/>
      <c r="C263" s="44"/>
      <c r="D263" s="234" t="s">
        <v>414</v>
      </c>
      <c r="E263" s="44"/>
      <c r="F263" s="284" t="s">
        <v>824</v>
      </c>
      <c r="G263" s="44"/>
      <c r="H263" s="44"/>
      <c r="I263" s="44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90</v>
      </c>
    </row>
    <row r="264" s="2" customFormat="1">
      <c r="A264" s="42"/>
      <c r="B264" s="43"/>
      <c r="C264" s="44"/>
      <c r="D264" s="234" t="s">
        <v>414</v>
      </c>
      <c r="E264" s="44"/>
      <c r="F264" s="285" t="s">
        <v>822</v>
      </c>
      <c r="G264" s="44"/>
      <c r="H264" s="286">
        <v>40.636000000000003</v>
      </c>
      <c r="I264" s="44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90</v>
      </c>
    </row>
    <row r="265" s="2" customFormat="1" ht="24.15" customHeight="1">
      <c r="A265" s="42"/>
      <c r="B265" s="43"/>
      <c r="C265" s="290" t="s">
        <v>529</v>
      </c>
      <c r="D265" s="290" t="s">
        <v>864</v>
      </c>
      <c r="E265" s="291" t="s">
        <v>992</v>
      </c>
      <c r="F265" s="292" t="s">
        <v>993</v>
      </c>
      <c r="G265" s="293" t="s">
        <v>280</v>
      </c>
      <c r="H265" s="294">
        <v>11.175000000000001</v>
      </c>
      <c r="I265" s="295"/>
      <c r="J265" s="296">
        <f>ROUND(I265*H265,2)</f>
        <v>0</v>
      </c>
      <c r="K265" s="292" t="s">
        <v>148</v>
      </c>
      <c r="L265" s="297"/>
      <c r="M265" s="298" t="s">
        <v>78</v>
      </c>
      <c r="N265" s="299" t="s">
        <v>50</v>
      </c>
      <c r="O265" s="88"/>
      <c r="P265" s="225">
        <f>O265*H265</f>
        <v>0</v>
      </c>
      <c r="Q265" s="225">
        <v>0.025000000000000001</v>
      </c>
      <c r="R265" s="225">
        <f>Q265*H265</f>
        <v>0.27937500000000004</v>
      </c>
      <c r="S265" s="225">
        <v>0</v>
      </c>
      <c r="T265" s="226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7" t="s">
        <v>487</v>
      </c>
      <c r="AT265" s="227" t="s">
        <v>864</v>
      </c>
      <c r="AU265" s="227" t="s">
        <v>90</v>
      </c>
      <c r="AY265" s="20" t="s">
        <v>141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88</v>
      </c>
      <c r="BK265" s="228">
        <f>ROUND(I265*H265,2)</f>
        <v>0</v>
      </c>
      <c r="BL265" s="20" t="s">
        <v>244</v>
      </c>
      <c r="BM265" s="227" t="s">
        <v>994</v>
      </c>
    </row>
    <row r="266" s="13" customFormat="1">
      <c r="A266" s="13"/>
      <c r="B266" s="241"/>
      <c r="C266" s="242"/>
      <c r="D266" s="234" t="s">
        <v>283</v>
      </c>
      <c r="E266" s="242"/>
      <c r="F266" s="244" t="s">
        <v>995</v>
      </c>
      <c r="G266" s="242"/>
      <c r="H266" s="245">
        <v>11.175000000000001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283</v>
      </c>
      <c r="AU266" s="251" t="s">
        <v>90</v>
      </c>
      <c r="AV266" s="13" t="s">
        <v>90</v>
      </c>
      <c r="AW266" s="13" t="s">
        <v>4</v>
      </c>
      <c r="AX266" s="13" t="s">
        <v>88</v>
      </c>
      <c r="AY266" s="251" t="s">
        <v>141</v>
      </c>
    </row>
    <row r="267" s="2" customFormat="1" ht="37.8" customHeight="1">
      <c r="A267" s="42"/>
      <c r="B267" s="43"/>
      <c r="C267" s="216" t="s">
        <v>536</v>
      </c>
      <c r="D267" s="216" t="s">
        <v>144</v>
      </c>
      <c r="E267" s="217" t="s">
        <v>996</v>
      </c>
      <c r="F267" s="218" t="s">
        <v>997</v>
      </c>
      <c r="G267" s="219" t="s">
        <v>321</v>
      </c>
      <c r="H267" s="220">
        <v>40.636000000000003</v>
      </c>
      <c r="I267" s="221"/>
      <c r="J267" s="222">
        <f>ROUND(I267*H267,2)</f>
        <v>0</v>
      </c>
      <c r="K267" s="218" t="s">
        <v>148</v>
      </c>
      <c r="L267" s="48"/>
      <c r="M267" s="223" t="s">
        <v>78</v>
      </c>
      <c r="N267" s="224" t="s">
        <v>50</v>
      </c>
      <c r="O267" s="88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7" t="s">
        <v>244</v>
      </c>
      <c r="AT267" s="227" t="s">
        <v>144</v>
      </c>
      <c r="AU267" s="227" t="s">
        <v>90</v>
      </c>
      <c r="AY267" s="20" t="s">
        <v>141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88</v>
      </c>
      <c r="BK267" s="228">
        <f>ROUND(I267*H267,2)</f>
        <v>0</v>
      </c>
      <c r="BL267" s="20" t="s">
        <v>244</v>
      </c>
      <c r="BM267" s="227" t="s">
        <v>998</v>
      </c>
    </row>
    <row r="268" s="2" customFormat="1">
      <c r="A268" s="42"/>
      <c r="B268" s="43"/>
      <c r="C268" s="44"/>
      <c r="D268" s="229" t="s">
        <v>151</v>
      </c>
      <c r="E268" s="44"/>
      <c r="F268" s="230" t="s">
        <v>999</v>
      </c>
      <c r="G268" s="44"/>
      <c r="H268" s="44"/>
      <c r="I268" s="231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151</v>
      </c>
      <c r="AU268" s="20" t="s">
        <v>90</v>
      </c>
    </row>
    <row r="269" s="13" customFormat="1">
      <c r="A269" s="13"/>
      <c r="B269" s="241"/>
      <c r="C269" s="242"/>
      <c r="D269" s="234" t="s">
        <v>283</v>
      </c>
      <c r="E269" s="243" t="s">
        <v>78</v>
      </c>
      <c r="F269" s="244" t="s">
        <v>789</v>
      </c>
      <c r="G269" s="242"/>
      <c r="H269" s="245">
        <v>40.636000000000003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283</v>
      </c>
      <c r="AU269" s="251" t="s">
        <v>90</v>
      </c>
      <c r="AV269" s="13" t="s">
        <v>90</v>
      </c>
      <c r="AW269" s="13" t="s">
        <v>40</v>
      </c>
      <c r="AX269" s="13" t="s">
        <v>88</v>
      </c>
      <c r="AY269" s="251" t="s">
        <v>141</v>
      </c>
    </row>
    <row r="270" s="2" customFormat="1">
      <c r="A270" s="42"/>
      <c r="B270" s="43"/>
      <c r="C270" s="44"/>
      <c r="D270" s="234" t="s">
        <v>414</v>
      </c>
      <c r="E270" s="44"/>
      <c r="F270" s="284" t="s">
        <v>824</v>
      </c>
      <c r="G270" s="44"/>
      <c r="H270" s="44"/>
      <c r="I270" s="44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90</v>
      </c>
    </row>
    <row r="271" s="2" customFormat="1">
      <c r="A271" s="42"/>
      <c r="B271" s="43"/>
      <c r="C271" s="44"/>
      <c r="D271" s="234" t="s">
        <v>414</v>
      </c>
      <c r="E271" s="44"/>
      <c r="F271" s="285" t="s">
        <v>822</v>
      </c>
      <c r="G271" s="44"/>
      <c r="H271" s="286">
        <v>40.636000000000003</v>
      </c>
      <c r="I271" s="44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90</v>
      </c>
    </row>
    <row r="272" s="2" customFormat="1" ht="16.5" customHeight="1">
      <c r="A272" s="42"/>
      <c r="B272" s="43"/>
      <c r="C272" s="290" t="s">
        <v>553</v>
      </c>
      <c r="D272" s="290" t="s">
        <v>864</v>
      </c>
      <c r="E272" s="291" t="s">
        <v>1000</v>
      </c>
      <c r="F272" s="292" t="s">
        <v>1001</v>
      </c>
      <c r="G272" s="293" t="s">
        <v>321</v>
      </c>
      <c r="H272" s="294">
        <v>47.360999999999997</v>
      </c>
      <c r="I272" s="295"/>
      <c r="J272" s="296">
        <f>ROUND(I272*H272,2)</f>
        <v>0</v>
      </c>
      <c r="K272" s="292" t="s">
        <v>148</v>
      </c>
      <c r="L272" s="297"/>
      <c r="M272" s="298" t="s">
        <v>78</v>
      </c>
      <c r="N272" s="299" t="s">
        <v>50</v>
      </c>
      <c r="O272" s="88"/>
      <c r="P272" s="225">
        <f>O272*H272</f>
        <v>0</v>
      </c>
      <c r="Q272" s="225">
        <v>0.00040000000000000002</v>
      </c>
      <c r="R272" s="225">
        <f>Q272*H272</f>
        <v>0.0189444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487</v>
      </c>
      <c r="AT272" s="227" t="s">
        <v>864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244</v>
      </c>
      <c r="BM272" s="227" t="s">
        <v>1002</v>
      </c>
    </row>
    <row r="273" s="13" customFormat="1">
      <c r="A273" s="13"/>
      <c r="B273" s="241"/>
      <c r="C273" s="242"/>
      <c r="D273" s="234" t="s">
        <v>283</v>
      </c>
      <c r="E273" s="242"/>
      <c r="F273" s="244" t="s">
        <v>930</v>
      </c>
      <c r="G273" s="242"/>
      <c r="H273" s="245">
        <v>47.360999999999997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283</v>
      </c>
      <c r="AU273" s="251" t="s">
        <v>90</v>
      </c>
      <c r="AV273" s="13" t="s">
        <v>90</v>
      </c>
      <c r="AW273" s="13" t="s">
        <v>4</v>
      </c>
      <c r="AX273" s="13" t="s">
        <v>88</v>
      </c>
      <c r="AY273" s="251" t="s">
        <v>141</v>
      </c>
    </row>
    <row r="274" s="2" customFormat="1" ht="49.05" customHeight="1">
      <c r="A274" s="42"/>
      <c r="B274" s="43"/>
      <c r="C274" s="216" t="s">
        <v>559</v>
      </c>
      <c r="D274" s="216" t="s">
        <v>144</v>
      </c>
      <c r="E274" s="217" t="s">
        <v>1003</v>
      </c>
      <c r="F274" s="218" t="s">
        <v>1004</v>
      </c>
      <c r="G274" s="219" t="s">
        <v>310</v>
      </c>
      <c r="H274" s="220">
        <v>0.32200000000000001</v>
      </c>
      <c r="I274" s="221"/>
      <c r="J274" s="222">
        <f>ROUND(I274*H274,2)</f>
        <v>0</v>
      </c>
      <c r="K274" s="218" t="s">
        <v>148</v>
      </c>
      <c r="L274" s="48"/>
      <c r="M274" s="223" t="s">
        <v>78</v>
      </c>
      <c r="N274" s="224" t="s">
        <v>50</v>
      </c>
      <c r="O274" s="8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244</v>
      </c>
      <c r="AT274" s="227" t="s">
        <v>144</v>
      </c>
      <c r="AU274" s="227" t="s">
        <v>90</v>
      </c>
      <c r="AY274" s="20" t="s">
        <v>141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88</v>
      </c>
      <c r="BK274" s="228">
        <f>ROUND(I274*H274,2)</f>
        <v>0</v>
      </c>
      <c r="BL274" s="20" t="s">
        <v>244</v>
      </c>
      <c r="BM274" s="227" t="s">
        <v>1005</v>
      </c>
    </row>
    <row r="275" s="2" customFormat="1">
      <c r="A275" s="42"/>
      <c r="B275" s="43"/>
      <c r="C275" s="44"/>
      <c r="D275" s="229" t="s">
        <v>151</v>
      </c>
      <c r="E275" s="44"/>
      <c r="F275" s="230" t="s">
        <v>1006</v>
      </c>
      <c r="G275" s="44"/>
      <c r="H275" s="44"/>
      <c r="I275" s="231"/>
      <c r="J275" s="44"/>
      <c r="K275" s="44"/>
      <c r="L275" s="48"/>
      <c r="M275" s="232"/>
      <c r="N275" s="233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151</v>
      </c>
      <c r="AU275" s="20" t="s">
        <v>90</v>
      </c>
    </row>
    <row r="276" s="2" customFormat="1" ht="49.05" customHeight="1">
      <c r="A276" s="42"/>
      <c r="B276" s="43"/>
      <c r="C276" s="216" t="s">
        <v>565</v>
      </c>
      <c r="D276" s="216" t="s">
        <v>144</v>
      </c>
      <c r="E276" s="217" t="s">
        <v>1007</v>
      </c>
      <c r="F276" s="218" t="s">
        <v>1008</v>
      </c>
      <c r="G276" s="219" t="s">
        <v>310</v>
      </c>
      <c r="H276" s="220">
        <v>0.32200000000000001</v>
      </c>
      <c r="I276" s="221"/>
      <c r="J276" s="222">
        <f>ROUND(I276*H276,2)</f>
        <v>0</v>
      </c>
      <c r="K276" s="218" t="s">
        <v>148</v>
      </c>
      <c r="L276" s="48"/>
      <c r="M276" s="223" t="s">
        <v>78</v>
      </c>
      <c r="N276" s="224" t="s">
        <v>50</v>
      </c>
      <c r="O276" s="8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244</v>
      </c>
      <c r="AT276" s="227" t="s">
        <v>144</v>
      </c>
      <c r="AU276" s="227" t="s">
        <v>90</v>
      </c>
      <c r="AY276" s="20" t="s">
        <v>141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88</v>
      </c>
      <c r="BK276" s="228">
        <f>ROUND(I276*H276,2)</f>
        <v>0</v>
      </c>
      <c r="BL276" s="20" t="s">
        <v>244</v>
      </c>
      <c r="BM276" s="227" t="s">
        <v>1009</v>
      </c>
    </row>
    <row r="277" s="2" customFormat="1">
      <c r="A277" s="42"/>
      <c r="B277" s="43"/>
      <c r="C277" s="44"/>
      <c r="D277" s="229" t="s">
        <v>151</v>
      </c>
      <c r="E277" s="44"/>
      <c r="F277" s="230" t="s">
        <v>1010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151</v>
      </c>
      <c r="AU277" s="20" t="s">
        <v>90</v>
      </c>
    </row>
    <row r="278" s="2" customFormat="1" ht="62.7" customHeight="1">
      <c r="A278" s="42"/>
      <c r="B278" s="43"/>
      <c r="C278" s="216" t="s">
        <v>587</v>
      </c>
      <c r="D278" s="216" t="s">
        <v>144</v>
      </c>
      <c r="E278" s="217" t="s">
        <v>1011</v>
      </c>
      <c r="F278" s="218" t="s">
        <v>1012</v>
      </c>
      <c r="G278" s="219" t="s">
        <v>310</v>
      </c>
      <c r="H278" s="220">
        <v>0.32200000000000001</v>
      </c>
      <c r="I278" s="221"/>
      <c r="J278" s="222">
        <f>ROUND(I278*H278,2)</f>
        <v>0</v>
      </c>
      <c r="K278" s="218" t="s">
        <v>148</v>
      </c>
      <c r="L278" s="48"/>
      <c r="M278" s="223" t="s">
        <v>78</v>
      </c>
      <c r="N278" s="224" t="s">
        <v>50</v>
      </c>
      <c r="O278" s="88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7" t="s">
        <v>244</v>
      </c>
      <c r="AT278" s="227" t="s">
        <v>144</v>
      </c>
      <c r="AU278" s="227" t="s">
        <v>90</v>
      </c>
      <c r="AY278" s="20" t="s">
        <v>141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88</v>
      </c>
      <c r="BK278" s="228">
        <f>ROUND(I278*H278,2)</f>
        <v>0</v>
      </c>
      <c r="BL278" s="20" t="s">
        <v>244</v>
      </c>
      <c r="BM278" s="227" t="s">
        <v>1013</v>
      </c>
    </row>
    <row r="279" s="2" customFormat="1">
      <c r="A279" s="42"/>
      <c r="B279" s="43"/>
      <c r="C279" s="44"/>
      <c r="D279" s="229" t="s">
        <v>151</v>
      </c>
      <c r="E279" s="44"/>
      <c r="F279" s="230" t="s">
        <v>1014</v>
      </c>
      <c r="G279" s="44"/>
      <c r="H279" s="44"/>
      <c r="I279" s="231"/>
      <c r="J279" s="44"/>
      <c r="K279" s="44"/>
      <c r="L279" s="48"/>
      <c r="M279" s="232"/>
      <c r="N279" s="233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151</v>
      </c>
      <c r="AU279" s="20" t="s">
        <v>90</v>
      </c>
    </row>
    <row r="280" s="12" customFormat="1" ht="22.8" customHeight="1">
      <c r="A280" s="12"/>
      <c r="B280" s="200"/>
      <c r="C280" s="201"/>
      <c r="D280" s="202" t="s">
        <v>79</v>
      </c>
      <c r="E280" s="214" t="s">
        <v>1015</v>
      </c>
      <c r="F280" s="214" t="s">
        <v>1016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SUM(P281:P290)</f>
        <v>0</v>
      </c>
      <c r="Q280" s="208"/>
      <c r="R280" s="209">
        <f>SUM(R281:R290)</f>
        <v>0.00215</v>
      </c>
      <c r="S280" s="208"/>
      <c r="T280" s="210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90</v>
      </c>
      <c r="AT280" s="212" t="s">
        <v>79</v>
      </c>
      <c r="AU280" s="212" t="s">
        <v>88</v>
      </c>
      <c r="AY280" s="211" t="s">
        <v>141</v>
      </c>
      <c r="BK280" s="213">
        <f>SUM(BK281:BK290)</f>
        <v>0</v>
      </c>
    </row>
    <row r="281" s="2" customFormat="1" ht="24.15" customHeight="1">
      <c r="A281" s="42"/>
      <c r="B281" s="43"/>
      <c r="C281" s="216" t="s">
        <v>593</v>
      </c>
      <c r="D281" s="216" t="s">
        <v>144</v>
      </c>
      <c r="E281" s="217" t="s">
        <v>1017</v>
      </c>
      <c r="F281" s="218" t="s">
        <v>1018</v>
      </c>
      <c r="G281" s="219" t="s">
        <v>147</v>
      </c>
      <c r="H281" s="220">
        <v>1</v>
      </c>
      <c r="I281" s="221"/>
      <c r="J281" s="222">
        <f>ROUND(I281*H281,2)</f>
        <v>0</v>
      </c>
      <c r="K281" s="218" t="s">
        <v>148</v>
      </c>
      <c r="L281" s="48"/>
      <c r="M281" s="223" t="s">
        <v>78</v>
      </c>
      <c r="N281" s="224" t="s">
        <v>50</v>
      </c>
      <c r="O281" s="88"/>
      <c r="P281" s="225">
        <f>O281*H281</f>
        <v>0</v>
      </c>
      <c r="Q281" s="225">
        <v>0.0012999999999999999</v>
      </c>
      <c r="R281" s="225">
        <f>Q281*H281</f>
        <v>0.0012999999999999999</v>
      </c>
      <c r="S281" s="225">
        <v>0</v>
      </c>
      <c r="T281" s="226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7" t="s">
        <v>244</v>
      </c>
      <c r="AT281" s="227" t="s">
        <v>144</v>
      </c>
      <c r="AU281" s="227" t="s">
        <v>90</v>
      </c>
      <c r="AY281" s="20" t="s">
        <v>141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88</v>
      </c>
      <c r="BK281" s="228">
        <f>ROUND(I281*H281,2)</f>
        <v>0</v>
      </c>
      <c r="BL281" s="20" t="s">
        <v>244</v>
      </c>
      <c r="BM281" s="227" t="s">
        <v>1019</v>
      </c>
    </row>
    <row r="282" s="2" customFormat="1">
      <c r="A282" s="42"/>
      <c r="B282" s="43"/>
      <c r="C282" s="44"/>
      <c r="D282" s="229" t="s">
        <v>151</v>
      </c>
      <c r="E282" s="44"/>
      <c r="F282" s="230" t="s">
        <v>1020</v>
      </c>
      <c r="G282" s="44"/>
      <c r="H282" s="44"/>
      <c r="I282" s="231"/>
      <c r="J282" s="44"/>
      <c r="K282" s="44"/>
      <c r="L282" s="48"/>
      <c r="M282" s="232"/>
      <c r="N282" s="233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151</v>
      </c>
      <c r="AU282" s="20" t="s">
        <v>90</v>
      </c>
    </row>
    <row r="283" s="2" customFormat="1" ht="24.15" customHeight="1">
      <c r="A283" s="42"/>
      <c r="B283" s="43"/>
      <c r="C283" s="216" t="s">
        <v>601</v>
      </c>
      <c r="D283" s="216" t="s">
        <v>144</v>
      </c>
      <c r="E283" s="217" t="s">
        <v>1021</v>
      </c>
      <c r="F283" s="218" t="s">
        <v>1022</v>
      </c>
      <c r="G283" s="219" t="s">
        <v>147</v>
      </c>
      <c r="H283" s="220">
        <v>1</v>
      </c>
      <c r="I283" s="221"/>
      <c r="J283" s="222">
        <f>ROUND(I283*H283,2)</f>
        <v>0</v>
      </c>
      <c r="K283" s="218" t="s">
        <v>148</v>
      </c>
      <c r="L283" s="48"/>
      <c r="M283" s="223" t="s">
        <v>78</v>
      </c>
      <c r="N283" s="224" t="s">
        <v>50</v>
      </c>
      <c r="O283" s="88"/>
      <c r="P283" s="225">
        <f>O283*H283</f>
        <v>0</v>
      </c>
      <c r="Q283" s="225">
        <v>0.00084999999999999995</v>
      </c>
      <c r="R283" s="225">
        <f>Q283*H283</f>
        <v>0.00084999999999999995</v>
      </c>
      <c r="S283" s="225">
        <v>0</v>
      </c>
      <c r="T283" s="226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7" t="s">
        <v>244</v>
      </c>
      <c r="AT283" s="227" t="s">
        <v>144</v>
      </c>
      <c r="AU283" s="227" t="s">
        <v>90</v>
      </c>
      <c r="AY283" s="20" t="s">
        <v>141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88</v>
      </c>
      <c r="BK283" s="228">
        <f>ROUND(I283*H283,2)</f>
        <v>0</v>
      </c>
      <c r="BL283" s="20" t="s">
        <v>244</v>
      </c>
      <c r="BM283" s="227" t="s">
        <v>1023</v>
      </c>
    </row>
    <row r="284" s="2" customFormat="1">
      <c r="A284" s="42"/>
      <c r="B284" s="43"/>
      <c r="C284" s="44"/>
      <c r="D284" s="229" t="s">
        <v>151</v>
      </c>
      <c r="E284" s="44"/>
      <c r="F284" s="230" t="s">
        <v>1024</v>
      </c>
      <c r="G284" s="44"/>
      <c r="H284" s="44"/>
      <c r="I284" s="231"/>
      <c r="J284" s="44"/>
      <c r="K284" s="44"/>
      <c r="L284" s="48"/>
      <c r="M284" s="232"/>
      <c r="N284" s="233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151</v>
      </c>
      <c r="AU284" s="20" t="s">
        <v>90</v>
      </c>
    </row>
    <row r="285" s="2" customFormat="1" ht="49.05" customHeight="1">
      <c r="A285" s="42"/>
      <c r="B285" s="43"/>
      <c r="C285" s="216" t="s">
        <v>615</v>
      </c>
      <c r="D285" s="216" t="s">
        <v>144</v>
      </c>
      <c r="E285" s="217" t="s">
        <v>1025</v>
      </c>
      <c r="F285" s="218" t="s">
        <v>1026</v>
      </c>
      <c r="G285" s="219" t="s">
        <v>310</v>
      </c>
      <c r="H285" s="220">
        <v>0.002</v>
      </c>
      <c r="I285" s="221"/>
      <c r="J285" s="222">
        <f>ROUND(I285*H285,2)</f>
        <v>0</v>
      </c>
      <c r="K285" s="218" t="s">
        <v>148</v>
      </c>
      <c r="L285" s="48"/>
      <c r="M285" s="223" t="s">
        <v>78</v>
      </c>
      <c r="N285" s="224" t="s">
        <v>50</v>
      </c>
      <c r="O285" s="88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7" t="s">
        <v>244</v>
      </c>
      <c r="AT285" s="227" t="s">
        <v>144</v>
      </c>
      <c r="AU285" s="227" t="s">
        <v>90</v>
      </c>
      <c r="AY285" s="20" t="s">
        <v>141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88</v>
      </c>
      <c r="BK285" s="228">
        <f>ROUND(I285*H285,2)</f>
        <v>0</v>
      </c>
      <c r="BL285" s="20" t="s">
        <v>244</v>
      </c>
      <c r="BM285" s="227" t="s">
        <v>1027</v>
      </c>
    </row>
    <row r="286" s="2" customFormat="1">
      <c r="A286" s="42"/>
      <c r="B286" s="43"/>
      <c r="C286" s="44"/>
      <c r="D286" s="229" t="s">
        <v>151</v>
      </c>
      <c r="E286" s="44"/>
      <c r="F286" s="230" t="s">
        <v>1028</v>
      </c>
      <c r="G286" s="44"/>
      <c r="H286" s="44"/>
      <c r="I286" s="231"/>
      <c r="J286" s="44"/>
      <c r="K286" s="44"/>
      <c r="L286" s="48"/>
      <c r="M286" s="232"/>
      <c r="N286" s="233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151</v>
      </c>
      <c r="AU286" s="20" t="s">
        <v>90</v>
      </c>
    </row>
    <row r="287" s="2" customFormat="1" ht="49.05" customHeight="1">
      <c r="A287" s="42"/>
      <c r="B287" s="43"/>
      <c r="C287" s="216" t="s">
        <v>626</v>
      </c>
      <c r="D287" s="216" t="s">
        <v>144</v>
      </c>
      <c r="E287" s="217" t="s">
        <v>1029</v>
      </c>
      <c r="F287" s="218" t="s">
        <v>1030</v>
      </c>
      <c r="G287" s="219" t="s">
        <v>310</v>
      </c>
      <c r="H287" s="220">
        <v>0.002</v>
      </c>
      <c r="I287" s="221"/>
      <c r="J287" s="222">
        <f>ROUND(I287*H287,2)</f>
        <v>0</v>
      </c>
      <c r="K287" s="218" t="s">
        <v>148</v>
      </c>
      <c r="L287" s="48"/>
      <c r="M287" s="223" t="s">
        <v>78</v>
      </c>
      <c r="N287" s="224" t="s">
        <v>50</v>
      </c>
      <c r="O287" s="88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7" t="s">
        <v>244</v>
      </c>
      <c r="AT287" s="227" t="s">
        <v>144</v>
      </c>
      <c r="AU287" s="227" t="s">
        <v>90</v>
      </c>
      <c r="AY287" s="20" t="s">
        <v>141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88</v>
      </c>
      <c r="BK287" s="228">
        <f>ROUND(I287*H287,2)</f>
        <v>0</v>
      </c>
      <c r="BL287" s="20" t="s">
        <v>244</v>
      </c>
      <c r="BM287" s="227" t="s">
        <v>1031</v>
      </c>
    </row>
    <row r="288" s="2" customFormat="1">
      <c r="A288" s="42"/>
      <c r="B288" s="43"/>
      <c r="C288" s="44"/>
      <c r="D288" s="229" t="s">
        <v>151</v>
      </c>
      <c r="E288" s="44"/>
      <c r="F288" s="230" t="s">
        <v>1032</v>
      </c>
      <c r="G288" s="44"/>
      <c r="H288" s="44"/>
      <c r="I288" s="231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151</v>
      </c>
      <c r="AU288" s="20" t="s">
        <v>90</v>
      </c>
    </row>
    <row r="289" s="2" customFormat="1" ht="62.7" customHeight="1">
      <c r="A289" s="42"/>
      <c r="B289" s="43"/>
      <c r="C289" s="216" t="s">
        <v>632</v>
      </c>
      <c r="D289" s="216" t="s">
        <v>144</v>
      </c>
      <c r="E289" s="217" t="s">
        <v>1033</v>
      </c>
      <c r="F289" s="218" t="s">
        <v>1034</v>
      </c>
      <c r="G289" s="219" t="s">
        <v>310</v>
      </c>
      <c r="H289" s="220">
        <v>0.002</v>
      </c>
      <c r="I289" s="221"/>
      <c r="J289" s="222">
        <f>ROUND(I289*H289,2)</f>
        <v>0</v>
      </c>
      <c r="K289" s="218" t="s">
        <v>148</v>
      </c>
      <c r="L289" s="48"/>
      <c r="M289" s="223" t="s">
        <v>78</v>
      </c>
      <c r="N289" s="224" t="s">
        <v>50</v>
      </c>
      <c r="O289" s="88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244</v>
      </c>
      <c r="AT289" s="227" t="s">
        <v>144</v>
      </c>
      <c r="AU289" s="227" t="s">
        <v>90</v>
      </c>
      <c r="AY289" s="20" t="s">
        <v>141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88</v>
      </c>
      <c r="BK289" s="228">
        <f>ROUND(I289*H289,2)</f>
        <v>0</v>
      </c>
      <c r="BL289" s="20" t="s">
        <v>244</v>
      </c>
      <c r="BM289" s="227" t="s">
        <v>1035</v>
      </c>
    </row>
    <row r="290" s="2" customFormat="1">
      <c r="A290" s="42"/>
      <c r="B290" s="43"/>
      <c r="C290" s="44"/>
      <c r="D290" s="229" t="s">
        <v>151</v>
      </c>
      <c r="E290" s="44"/>
      <c r="F290" s="230" t="s">
        <v>1036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151</v>
      </c>
      <c r="AU290" s="20" t="s">
        <v>90</v>
      </c>
    </row>
    <row r="291" s="12" customFormat="1" ht="22.8" customHeight="1">
      <c r="A291" s="12"/>
      <c r="B291" s="200"/>
      <c r="C291" s="201"/>
      <c r="D291" s="202" t="s">
        <v>79</v>
      </c>
      <c r="E291" s="214" t="s">
        <v>585</v>
      </c>
      <c r="F291" s="214" t="s">
        <v>586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SUM(P292:P415)</f>
        <v>0</v>
      </c>
      <c r="Q291" s="208"/>
      <c r="R291" s="209">
        <f>SUM(R292:R415)</f>
        <v>5.21082604292</v>
      </c>
      <c r="S291" s="208"/>
      <c r="T291" s="210">
        <f>SUM(T292:T415)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90</v>
      </c>
      <c r="AT291" s="212" t="s">
        <v>79</v>
      </c>
      <c r="AU291" s="212" t="s">
        <v>88</v>
      </c>
      <c r="AY291" s="211" t="s">
        <v>141</v>
      </c>
      <c r="BK291" s="213">
        <f>SUM(BK292:BK415)</f>
        <v>0</v>
      </c>
    </row>
    <row r="292" s="2" customFormat="1" ht="62.7" customHeight="1">
      <c r="A292" s="42"/>
      <c r="B292" s="43"/>
      <c r="C292" s="216" t="s">
        <v>639</v>
      </c>
      <c r="D292" s="216" t="s">
        <v>144</v>
      </c>
      <c r="E292" s="217" t="s">
        <v>1037</v>
      </c>
      <c r="F292" s="218" t="s">
        <v>1038</v>
      </c>
      <c r="G292" s="219" t="s">
        <v>321</v>
      </c>
      <c r="H292" s="220">
        <v>23.73</v>
      </c>
      <c r="I292" s="221"/>
      <c r="J292" s="222">
        <f>ROUND(I292*H292,2)</f>
        <v>0</v>
      </c>
      <c r="K292" s="218" t="s">
        <v>148</v>
      </c>
      <c r="L292" s="48"/>
      <c r="M292" s="223" t="s">
        <v>78</v>
      </c>
      <c r="N292" s="224" t="s">
        <v>50</v>
      </c>
      <c r="O292" s="88"/>
      <c r="P292" s="225">
        <f>O292*H292</f>
        <v>0</v>
      </c>
      <c r="Q292" s="225">
        <v>0.046963999999999999</v>
      </c>
      <c r="R292" s="225">
        <f>Q292*H292</f>
        <v>1.11445572</v>
      </c>
      <c r="S292" s="225">
        <v>0</v>
      </c>
      <c r="T292" s="226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7" t="s">
        <v>244</v>
      </c>
      <c r="AT292" s="227" t="s">
        <v>144</v>
      </c>
      <c r="AU292" s="227" t="s">
        <v>90</v>
      </c>
      <c r="AY292" s="20" t="s">
        <v>141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88</v>
      </c>
      <c r="BK292" s="228">
        <f>ROUND(I292*H292,2)</f>
        <v>0</v>
      </c>
      <c r="BL292" s="20" t="s">
        <v>244</v>
      </c>
      <c r="BM292" s="227" t="s">
        <v>1039</v>
      </c>
    </row>
    <row r="293" s="2" customFormat="1">
      <c r="A293" s="42"/>
      <c r="B293" s="43"/>
      <c r="C293" s="44"/>
      <c r="D293" s="229" t="s">
        <v>151</v>
      </c>
      <c r="E293" s="44"/>
      <c r="F293" s="230" t="s">
        <v>1040</v>
      </c>
      <c r="G293" s="44"/>
      <c r="H293" s="44"/>
      <c r="I293" s="231"/>
      <c r="J293" s="44"/>
      <c r="K293" s="44"/>
      <c r="L293" s="48"/>
      <c r="M293" s="232"/>
      <c r="N293" s="233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151</v>
      </c>
      <c r="AU293" s="20" t="s">
        <v>90</v>
      </c>
    </row>
    <row r="294" s="13" customFormat="1">
      <c r="A294" s="13"/>
      <c r="B294" s="241"/>
      <c r="C294" s="242"/>
      <c r="D294" s="234" t="s">
        <v>283</v>
      </c>
      <c r="E294" s="243" t="s">
        <v>797</v>
      </c>
      <c r="F294" s="244" t="s">
        <v>1041</v>
      </c>
      <c r="G294" s="242"/>
      <c r="H294" s="245">
        <v>23.73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283</v>
      </c>
      <c r="AU294" s="251" t="s">
        <v>90</v>
      </c>
      <c r="AV294" s="13" t="s">
        <v>90</v>
      </c>
      <c r="AW294" s="13" t="s">
        <v>40</v>
      </c>
      <c r="AX294" s="13" t="s">
        <v>88</v>
      </c>
      <c r="AY294" s="251" t="s">
        <v>141</v>
      </c>
    </row>
    <row r="295" s="2" customFormat="1" ht="44.25" customHeight="1">
      <c r="A295" s="42"/>
      <c r="B295" s="43"/>
      <c r="C295" s="216" t="s">
        <v>645</v>
      </c>
      <c r="D295" s="216" t="s">
        <v>144</v>
      </c>
      <c r="E295" s="217" t="s">
        <v>1042</v>
      </c>
      <c r="F295" s="218" t="s">
        <v>1043</v>
      </c>
      <c r="G295" s="219" t="s">
        <v>321</v>
      </c>
      <c r="H295" s="220">
        <v>23.73</v>
      </c>
      <c r="I295" s="221"/>
      <c r="J295" s="222">
        <f>ROUND(I295*H295,2)</f>
        <v>0</v>
      </c>
      <c r="K295" s="218" t="s">
        <v>148</v>
      </c>
      <c r="L295" s="48"/>
      <c r="M295" s="223" t="s">
        <v>78</v>
      </c>
      <c r="N295" s="224" t="s">
        <v>50</v>
      </c>
      <c r="O295" s="88"/>
      <c r="P295" s="225">
        <f>O295*H295</f>
        <v>0</v>
      </c>
      <c r="Q295" s="225">
        <v>0.00020000000000000001</v>
      </c>
      <c r="R295" s="225">
        <f>Q295*H295</f>
        <v>0.0047460000000000002</v>
      </c>
      <c r="S295" s="225">
        <v>0</v>
      </c>
      <c r="T295" s="226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7" t="s">
        <v>244</v>
      </c>
      <c r="AT295" s="227" t="s">
        <v>144</v>
      </c>
      <c r="AU295" s="227" t="s">
        <v>90</v>
      </c>
      <c r="AY295" s="20" t="s">
        <v>141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88</v>
      </c>
      <c r="BK295" s="228">
        <f>ROUND(I295*H295,2)</f>
        <v>0</v>
      </c>
      <c r="BL295" s="20" t="s">
        <v>244</v>
      </c>
      <c r="BM295" s="227" t="s">
        <v>1044</v>
      </c>
    </row>
    <row r="296" s="2" customFormat="1">
      <c r="A296" s="42"/>
      <c r="B296" s="43"/>
      <c r="C296" s="44"/>
      <c r="D296" s="229" t="s">
        <v>151</v>
      </c>
      <c r="E296" s="44"/>
      <c r="F296" s="230" t="s">
        <v>1045</v>
      </c>
      <c r="G296" s="44"/>
      <c r="H296" s="44"/>
      <c r="I296" s="231"/>
      <c r="J296" s="44"/>
      <c r="K296" s="44"/>
      <c r="L296" s="48"/>
      <c r="M296" s="232"/>
      <c r="N296" s="233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151</v>
      </c>
      <c r="AU296" s="20" t="s">
        <v>90</v>
      </c>
    </row>
    <row r="297" s="13" customFormat="1">
      <c r="A297" s="13"/>
      <c r="B297" s="241"/>
      <c r="C297" s="242"/>
      <c r="D297" s="234" t="s">
        <v>283</v>
      </c>
      <c r="E297" s="243" t="s">
        <v>78</v>
      </c>
      <c r="F297" s="244" t="s">
        <v>797</v>
      </c>
      <c r="G297" s="242"/>
      <c r="H297" s="245">
        <v>23.73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283</v>
      </c>
      <c r="AU297" s="251" t="s">
        <v>90</v>
      </c>
      <c r="AV297" s="13" t="s">
        <v>90</v>
      </c>
      <c r="AW297" s="13" t="s">
        <v>40</v>
      </c>
      <c r="AX297" s="13" t="s">
        <v>88</v>
      </c>
      <c r="AY297" s="251" t="s">
        <v>141</v>
      </c>
    </row>
    <row r="298" s="2" customFormat="1">
      <c r="A298" s="42"/>
      <c r="B298" s="43"/>
      <c r="C298" s="44"/>
      <c r="D298" s="234" t="s">
        <v>414</v>
      </c>
      <c r="E298" s="44"/>
      <c r="F298" s="284" t="s">
        <v>1046</v>
      </c>
      <c r="G298" s="44"/>
      <c r="H298" s="44"/>
      <c r="I298" s="44"/>
      <c r="J298" s="44"/>
      <c r="K298" s="44"/>
      <c r="L298" s="48"/>
      <c r="M298" s="232"/>
      <c r="N298" s="233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U298" s="20" t="s">
        <v>90</v>
      </c>
    </row>
    <row r="299" s="2" customFormat="1">
      <c r="A299" s="42"/>
      <c r="B299" s="43"/>
      <c r="C299" s="44"/>
      <c r="D299" s="234" t="s">
        <v>414</v>
      </c>
      <c r="E299" s="44"/>
      <c r="F299" s="285" t="s">
        <v>1041</v>
      </c>
      <c r="G299" s="44"/>
      <c r="H299" s="286">
        <v>23.73</v>
      </c>
      <c r="I299" s="44"/>
      <c r="J299" s="44"/>
      <c r="K299" s="44"/>
      <c r="L299" s="48"/>
      <c r="M299" s="232"/>
      <c r="N299" s="233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U299" s="20" t="s">
        <v>90</v>
      </c>
    </row>
    <row r="300" s="2" customFormat="1" ht="44.25" customHeight="1">
      <c r="A300" s="42"/>
      <c r="B300" s="43"/>
      <c r="C300" s="216" t="s">
        <v>651</v>
      </c>
      <c r="D300" s="216" t="s">
        <v>144</v>
      </c>
      <c r="E300" s="217" t="s">
        <v>1047</v>
      </c>
      <c r="F300" s="218" t="s">
        <v>1048</v>
      </c>
      <c r="G300" s="219" t="s">
        <v>321</v>
      </c>
      <c r="H300" s="220">
        <v>164.16</v>
      </c>
      <c r="I300" s="221"/>
      <c r="J300" s="222">
        <f>ROUND(I300*H300,2)</f>
        <v>0</v>
      </c>
      <c r="K300" s="218" t="s">
        <v>148</v>
      </c>
      <c r="L300" s="48"/>
      <c r="M300" s="223" t="s">
        <v>78</v>
      </c>
      <c r="N300" s="224" t="s">
        <v>50</v>
      </c>
      <c r="O300" s="88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7" t="s">
        <v>244</v>
      </c>
      <c r="AT300" s="227" t="s">
        <v>144</v>
      </c>
      <c r="AU300" s="227" t="s">
        <v>90</v>
      </c>
      <c r="AY300" s="20" t="s">
        <v>141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88</v>
      </c>
      <c r="BK300" s="228">
        <f>ROUND(I300*H300,2)</f>
        <v>0</v>
      </c>
      <c r="BL300" s="20" t="s">
        <v>244</v>
      </c>
      <c r="BM300" s="227" t="s">
        <v>1049</v>
      </c>
    </row>
    <row r="301" s="2" customFormat="1">
      <c r="A301" s="42"/>
      <c r="B301" s="43"/>
      <c r="C301" s="44"/>
      <c r="D301" s="229" t="s">
        <v>151</v>
      </c>
      <c r="E301" s="44"/>
      <c r="F301" s="230" t="s">
        <v>1050</v>
      </c>
      <c r="G301" s="44"/>
      <c r="H301" s="44"/>
      <c r="I301" s="231"/>
      <c r="J301" s="44"/>
      <c r="K301" s="44"/>
      <c r="L301" s="48"/>
      <c r="M301" s="232"/>
      <c r="N301" s="233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151</v>
      </c>
      <c r="AU301" s="20" t="s">
        <v>90</v>
      </c>
    </row>
    <row r="302" s="13" customFormat="1">
      <c r="A302" s="13"/>
      <c r="B302" s="241"/>
      <c r="C302" s="242"/>
      <c r="D302" s="234" t="s">
        <v>283</v>
      </c>
      <c r="E302" s="243" t="s">
        <v>78</v>
      </c>
      <c r="F302" s="244" t="s">
        <v>1051</v>
      </c>
      <c r="G302" s="242"/>
      <c r="H302" s="245">
        <v>164.16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283</v>
      </c>
      <c r="AU302" s="251" t="s">
        <v>90</v>
      </c>
      <c r="AV302" s="13" t="s">
        <v>90</v>
      </c>
      <c r="AW302" s="13" t="s">
        <v>40</v>
      </c>
      <c r="AX302" s="13" t="s">
        <v>88</v>
      </c>
      <c r="AY302" s="251" t="s">
        <v>141</v>
      </c>
    </row>
    <row r="303" s="2" customFormat="1">
      <c r="A303" s="42"/>
      <c r="B303" s="43"/>
      <c r="C303" s="44"/>
      <c r="D303" s="234" t="s">
        <v>414</v>
      </c>
      <c r="E303" s="44"/>
      <c r="F303" s="284" t="s">
        <v>1052</v>
      </c>
      <c r="G303" s="44"/>
      <c r="H303" s="44"/>
      <c r="I303" s="44"/>
      <c r="J303" s="44"/>
      <c r="K303" s="44"/>
      <c r="L303" s="48"/>
      <c r="M303" s="232"/>
      <c r="N303" s="233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U303" s="20" t="s">
        <v>90</v>
      </c>
    </row>
    <row r="304" s="2" customFormat="1">
      <c r="A304" s="42"/>
      <c r="B304" s="43"/>
      <c r="C304" s="44"/>
      <c r="D304" s="234" t="s">
        <v>414</v>
      </c>
      <c r="E304" s="44"/>
      <c r="F304" s="285" t="s">
        <v>1053</v>
      </c>
      <c r="G304" s="44"/>
      <c r="H304" s="286">
        <v>82.079999999999998</v>
      </c>
      <c r="I304" s="44"/>
      <c r="J304" s="44"/>
      <c r="K304" s="44"/>
      <c r="L304" s="48"/>
      <c r="M304" s="232"/>
      <c r="N304" s="233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U304" s="20" t="s">
        <v>90</v>
      </c>
    </row>
    <row r="305" s="2" customFormat="1">
      <c r="A305" s="42"/>
      <c r="B305" s="43"/>
      <c r="C305" s="44"/>
      <c r="D305" s="234" t="s">
        <v>414</v>
      </c>
      <c r="E305" s="44"/>
      <c r="F305" s="285" t="s">
        <v>358</v>
      </c>
      <c r="G305" s="44"/>
      <c r="H305" s="286">
        <v>82.079999999999998</v>
      </c>
      <c r="I305" s="44"/>
      <c r="J305" s="44"/>
      <c r="K305" s="44"/>
      <c r="L305" s="48"/>
      <c r="M305" s="232"/>
      <c r="N305" s="233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U305" s="20" t="s">
        <v>90</v>
      </c>
    </row>
    <row r="306" s="2" customFormat="1" ht="24.15" customHeight="1">
      <c r="A306" s="42"/>
      <c r="B306" s="43"/>
      <c r="C306" s="290" t="s">
        <v>656</v>
      </c>
      <c r="D306" s="290" t="s">
        <v>864</v>
      </c>
      <c r="E306" s="291" t="s">
        <v>1054</v>
      </c>
      <c r="F306" s="292" t="s">
        <v>1055</v>
      </c>
      <c r="G306" s="293" t="s">
        <v>321</v>
      </c>
      <c r="H306" s="294">
        <v>83.721999999999994</v>
      </c>
      <c r="I306" s="295"/>
      <c r="J306" s="296">
        <f>ROUND(I306*H306,2)</f>
        <v>0</v>
      </c>
      <c r="K306" s="292" t="s">
        <v>148</v>
      </c>
      <c r="L306" s="297"/>
      <c r="M306" s="298" t="s">
        <v>78</v>
      </c>
      <c r="N306" s="299" t="s">
        <v>50</v>
      </c>
      <c r="O306" s="88"/>
      <c r="P306" s="225">
        <f>O306*H306</f>
        <v>0</v>
      </c>
      <c r="Q306" s="225">
        <v>0.0044999999999999997</v>
      </c>
      <c r="R306" s="225">
        <f>Q306*H306</f>
        <v>0.37674899999999995</v>
      </c>
      <c r="S306" s="225">
        <v>0</v>
      </c>
      <c r="T306" s="226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7" t="s">
        <v>487</v>
      </c>
      <c r="AT306" s="227" t="s">
        <v>864</v>
      </c>
      <c r="AU306" s="227" t="s">
        <v>90</v>
      </c>
      <c r="AY306" s="20" t="s">
        <v>141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88</v>
      </c>
      <c r="BK306" s="228">
        <f>ROUND(I306*H306,2)</f>
        <v>0</v>
      </c>
      <c r="BL306" s="20" t="s">
        <v>244</v>
      </c>
      <c r="BM306" s="227" t="s">
        <v>1056</v>
      </c>
    </row>
    <row r="307" s="13" customFormat="1">
      <c r="A307" s="13"/>
      <c r="B307" s="241"/>
      <c r="C307" s="242"/>
      <c r="D307" s="234" t="s">
        <v>283</v>
      </c>
      <c r="E307" s="242"/>
      <c r="F307" s="244" t="s">
        <v>1057</v>
      </c>
      <c r="G307" s="242"/>
      <c r="H307" s="245">
        <v>83.721999999999994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283</v>
      </c>
      <c r="AU307" s="251" t="s">
        <v>90</v>
      </c>
      <c r="AV307" s="13" t="s">
        <v>90</v>
      </c>
      <c r="AW307" s="13" t="s">
        <v>4</v>
      </c>
      <c r="AX307" s="13" t="s">
        <v>88</v>
      </c>
      <c r="AY307" s="251" t="s">
        <v>141</v>
      </c>
    </row>
    <row r="308" s="2" customFormat="1" ht="24.15" customHeight="1">
      <c r="A308" s="42"/>
      <c r="B308" s="43"/>
      <c r="C308" s="290" t="s">
        <v>661</v>
      </c>
      <c r="D308" s="290" t="s">
        <v>864</v>
      </c>
      <c r="E308" s="291" t="s">
        <v>1058</v>
      </c>
      <c r="F308" s="292" t="s">
        <v>1059</v>
      </c>
      <c r="G308" s="293" t="s">
        <v>321</v>
      </c>
      <c r="H308" s="294">
        <v>83.721999999999994</v>
      </c>
      <c r="I308" s="295"/>
      <c r="J308" s="296">
        <f>ROUND(I308*H308,2)</f>
        <v>0</v>
      </c>
      <c r="K308" s="292" t="s">
        <v>148</v>
      </c>
      <c r="L308" s="297"/>
      <c r="M308" s="298" t="s">
        <v>78</v>
      </c>
      <c r="N308" s="299" t="s">
        <v>50</v>
      </c>
      <c r="O308" s="88"/>
      <c r="P308" s="225">
        <f>O308*H308</f>
        <v>0</v>
      </c>
      <c r="Q308" s="225">
        <v>0.0044999999999999997</v>
      </c>
      <c r="R308" s="225">
        <f>Q308*H308</f>
        <v>0.37674899999999995</v>
      </c>
      <c r="S308" s="225">
        <v>0</v>
      </c>
      <c r="T308" s="226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7" t="s">
        <v>487</v>
      </c>
      <c r="AT308" s="227" t="s">
        <v>864</v>
      </c>
      <c r="AU308" s="227" t="s">
        <v>90</v>
      </c>
      <c r="AY308" s="20" t="s">
        <v>141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88</v>
      </c>
      <c r="BK308" s="228">
        <f>ROUND(I308*H308,2)</f>
        <v>0</v>
      </c>
      <c r="BL308" s="20" t="s">
        <v>244</v>
      </c>
      <c r="BM308" s="227" t="s">
        <v>1060</v>
      </c>
    </row>
    <row r="309" s="13" customFormat="1">
      <c r="A309" s="13"/>
      <c r="B309" s="241"/>
      <c r="C309" s="242"/>
      <c r="D309" s="234" t="s">
        <v>283</v>
      </c>
      <c r="E309" s="242"/>
      <c r="F309" s="244" t="s">
        <v>1057</v>
      </c>
      <c r="G309" s="242"/>
      <c r="H309" s="245">
        <v>83.721999999999994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283</v>
      </c>
      <c r="AU309" s="251" t="s">
        <v>90</v>
      </c>
      <c r="AV309" s="13" t="s">
        <v>90</v>
      </c>
      <c r="AW309" s="13" t="s">
        <v>4</v>
      </c>
      <c r="AX309" s="13" t="s">
        <v>88</v>
      </c>
      <c r="AY309" s="251" t="s">
        <v>141</v>
      </c>
    </row>
    <row r="310" s="2" customFormat="1" ht="24.15" customHeight="1">
      <c r="A310" s="42"/>
      <c r="B310" s="43"/>
      <c r="C310" s="216" t="s">
        <v>668</v>
      </c>
      <c r="D310" s="216" t="s">
        <v>144</v>
      </c>
      <c r="E310" s="217" t="s">
        <v>1061</v>
      </c>
      <c r="F310" s="218" t="s">
        <v>1062</v>
      </c>
      <c r="G310" s="219" t="s">
        <v>321</v>
      </c>
      <c r="H310" s="220">
        <v>4.585</v>
      </c>
      <c r="I310" s="221"/>
      <c r="J310" s="222">
        <f>ROUND(I310*H310,2)</f>
        <v>0</v>
      </c>
      <c r="K310" s="218" t="s">
        <v>148</v>
      </c>
      <c r="L310" s="48"/>
      <c r="M310" s="223" t="s">
        <v>78</v>
      </c>
      <c r="N310" s="224" t="s">
        <v>50</v>
      </c>
      <c r="O310" s="88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27" t="s">
        <v>244</v>
      </c>
      <c r="AT310" s="227" t="s">
        <v>144</v>
      </c>
      <c r="AU310" s="227" t="s">
        <v>90</v>
      </c>
      <c r="AY310" s="20" t="s">
        <v>141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88</v>
      </c>
      <c r="BK310" s="228">
        <f>ROUND(I310*H310,2)</f>
        <v>0</v>
      </c>
      <c r="BL310" s="20" t="s">
        <v>244</v>
      </c>
      <c r="BM310" s="227" t="s">
        <v>1063</v>
      </c>
    </row>
    <row r="311" s="2" customFormat="1">
      <c r="A311" s="42"/>
      <c r="B311" s="43"/>
      <c r="C311" s="44"/>
      <c r="D311" s="229" t="s">
        <v>151</v>
      </c>
      <c r="E311" s="44"/>
      <c r="F311" s="230" t="s">
        <v>1064</v>
      </c>
      <c r="G311" s="44"/>
      <c r="H311" s="44"/>
      <c r="I311" s="231"/>
      <c r="J311" s="44"/>
      <c r="K311" s="44"/>
      <c r="L311" s="48"/>
      <c r="M311" s="232"/>
      <c r="N311" s="233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151</v>
      </c>
      <c r="AU311" s="20" t="s">
        <v>90</v>
      </c>
    </row>
    <row r="312" s="13" customFormat="1">
      <c r="A312" s="13"/>
      <c r="B312" s="241"/>
      <c r="C312" s="242"/>
      <c r="D312" s="234" t="s">
        <v>283</v>
      </c>
      <c r="E312" s="243" t="s">
        <v>78</v>
      </c>
      <c r="F312" s="244" t="s">
        <v>1065</v>
      </c>
      <c r="G312" s="242"/>
      <c r="H312" s="245">
        <v>4.585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283</v>
      </c>
      <c r="AU312" s="251" t="s">
        <v>90</v>
      </c>
      <c r="AV312" s="13" t="s">
        <v>90</v>
      </c>
      <c r="AW312" s="13" t="s">
        <v>40</v>
      </c>
      <c r="AX312" s="13" t="s">
        <v>88</v>
      </c>
      <c r="AY312" s="251" t="s">
        <v>141</v>
      </c>
    </row>
    <row r="313" s="2" customFormat="1" ht="24.15" customHeight="1">
      <c r="A313" s="42"/>
      <c r="B313" s="43"/>
      <c r="C313" s="216" t="s">
        <v>673</v>
      </c>
      <c r="D313" s="216" t="s">
        <v>144</v>
      </c>
      <c r="E313" s="217" t="s">
        <v>1066</v>
      </c>
      <c r="F313" s="218" t="s">
        <v>1067</v>
      </c>
      <c r="G313" s="219" t="s">
        <v>321</v>
      </c>
      <c r="H313" s="220">
        <v>47.460000000000001</v>
      </c>
      <c r="I313" s="221"/>
      <c r="J313" s="222">
        <f>ROUND(I313*H313,2)</f>
        <v>0</v>
      </c>
      <c r="K313" s="218" t="s">
        <v>148</v>
      </c>
      <c r="L313" s="48"/>
      <c r="M313" s="223" t="s">
        <v>78</v>
      </c>
      <c r="N313" s="224" t="s">
        <v>50</v>
      </c>
      <c r="O313" s="88"/>
      <c r="P313" s="225">
        <f>O313*H313</f>
        <v>0</v>
      </c>
      <c r="Q313" s="225">
        <v>0.0014</v>
      </c>
      <c r="R313" s="225">
        <f>Q313*H313</f>
        <v>0.066444000000000003</v>
      </c>
      <c r="S313" s="225">
        <v>0</v>
      </c>
      <c r="T313" s="226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7" t="s">
        <v>244</v>
      </c>
      <c r="AT313" s="227" t="s">
        <v>144</v>
      </c>
      <c r="AU313" s="227" t="s">
        <v>90</v>
      </c>
      <c r="AY313" s="20" t="s">
        <v>141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88</v>
      </c>
      <c r="BK313" s="228">
        <f>ROUND(I313*H313,2)</f>
        <v>0</v>
      </c>
      <c r="BL313" s="20" t="s">
        <v>244</v>
      </c>
      <c r="BM313" s="227" t="s">
        <v>1068</v>
      </c>
    </row>
    <row r="314" s="2" customFormat="1">
      <c r="A314" s="42"/>
      <c r="B314" s="43"/>
      <c r="C314" s="44"/>
      <c r="D314" s="229" t="s">
        <v>151</v>
      </c>
      <c r="E314" s="44"/>
      <c r="F314" s="230" t="s">
        <v>1069</v>
      </c>
      <c r="G314" s="44"/>
      <c r="H314" s="44"/>
      <c r="I314" s="231"/>
      <c r="J314" s="44"/>
      <c r="K314" s="44"/>
      <c r="L314" s="48"/>
      <c r="M314" s="232"/>
      <c r="N314" s="233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151</v>
      </c>
      <c r="AU314" s="20" t="s">
        <v>90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1070</v>
      </c>
      <c r="G315" s="242"/>
      <c r="H315" s="245">
        <v>47.460000000000001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88</v>
      </c>
      <c r="AY315" s="251" t="s">
        <v>141</v>
      </c>
    </row>
    <row r="316" s="2" customFormat="1">
      <c r="A316" s="42"/>
      <c r="B316" s="43"/>
      <c r="C316" s="44"/>
      <c r="D316" s="234" t="s">
        <v>414</v>
      </c>
      <c r="E316" s="44"/>
      <c r="F316" s="284" t="s">
        <v>1046</v>
      </c>
      <c r="G316" s="44"/>
      <c r="H316" s="44"/>
      <c r="I316" s="44"/>
      <c r="J316" s="44"/>
      <c r="K316" s="44"/>
      <c r="L316" s="48"/>
      <c r="M316" s="232"/>
      <c r="N316" s="233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U316" s="20" t="s">
        <v>90</v>
      </c>
    </row>
    <row r="317" s="2" customFormat="1">
      <c r="A317" s="42"/>
      <c r="B317" s="43"/>
      <c r="C317" s="44"/>
      <c r="D317" s="234" t="s">
        <v>414</v>
      </c>
      <c r="E317" s="44"/>
      <c r="F317" s="285" t="s">
        <v>1041</v>
      </c>
      <c r="G317" s="44"/>
      <c r="H317" s="286">
        <v>23.73</v>
      </c>
      <c r="I317" s="44"/>
      <c r="J317" s="44"/>
      <c r="K317" s="44"/>
      <c r="L317" s="48"/>
      <c r="M317" s="232"/>
      <c r="N317" s="233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U317" s="20" t="s">
        <v>90</v>
      </c>
    </row>
    <row r="318" s="2" customFormat="1" ht="55.5" customHeight="1">
      <c r="A318" s="42"/>
      <c r="B318" s="43"/>
      <c r="C318" s="216" t="s">
        <v>680</v>
      </c>
      <c r="D318" s="216" t="s">
        <v>144</v>
      </c>
      <c r="E318" s="217" t="s">
        <v>1071</v>
      </c>
      <c r="F318" s="218" t="s">
        <v>1072</v>
      </c>
      <c r="G318" s="219" t="s">
        <v>321</v>
      </c>
      <c r="H318" s="220">
        <v>82.079999999999998</v>
      </c>
      <c r="I318" s="221"/>
      <c r="J318" s="222">
        <f>ROUND(I318*H318,2)</f>
        <v>0</v>
      </c>
      <c r="K318" s="218" t="s">
        <v>148</v>
      </c>
      <c r="L318" s="48"/>
      <c r="M318" s="223" t="s">
        <v>78</v>
      </c>
      <c r="N318" s="224" t="s">
        <v>50</v>
      </c>
      <c r="O318" s="88"/>
      <c r="P318" s="225">
        <f>O318*H318</f>
        <v>0</v>
      </c>
      <c r="Q318" s="225">
        <v>0.025558600000000001</v>
      </c>
      <c r="R318" s="225">
        <f>Q318*H318</f>
        <v>2.0978498879999998</v>
      </c>
      <c r="S318" s="225">
        <v>0</v>
      </c>
      <c r="T318" s="226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7" t="s">
        <v>244</v>
      </c>
      <c r="AT318" s="227" t="s">
        <v>144</v>
      </c>
      <c r="AU318" s="227" t="s">
        <v>90</v>
      </c>
      <c r="AY318" s="20" t="s">
        <v>141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88</v>
      </c>
      <c r="BK318" s="228">
        <f>ROUND(I318*H318,2)</f>
        <v>0</v>
      </c>
      <c r="BL318" s="20" t="s">
        <v>244</v>
      </c>
      <c r="BM318" s="227" t="s">
        <v>1073</v>
      </c>
    </row>
    <row r="319" s="2" customFormat="1">
      <c r="A319" s="42"/>
      <c r="B319" s="43"/>
      <c r="C319" s="44"/>
      <c r="D319" s="229" t="s">
        <v>151</v>
      </c>
      <c r="E319" s="44"/>
      <c r="F319" s="230" t="s">
        <v>1074</v>
      </c>
      <c r="G319" s="44"/>
      <c r="H319" s="44"/>
      <c r="I319" s="231"/>
      <c r="J319" s="44"/>
      <c r="K319" s="44"/>
      <c r="L319" s="48"/>
      <c r="M319" s="232"/>
      <c r="N319" s="233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151</v>
      </c>
      <c r="AU319" s="20" t="s">
        <v>90</v>
      </c>
    </row>
    <row r="320" s="13" customFormat="1">
      <c r="A320" s="13"/>
      <c r="B320" s="241"/>
      <c r="C320" s="242"/>
      <c r="D320" s="234" t="s">
        <v>283</v>
      </c>
      <c r="E320" s="243" t="s">
        <v>78</v>
      </c>
      <c r="F320" s="244" t="s">
        <v>1053</v>
      </c>
      <c r="G320" s="242"/>
      <c r="H320" s="245">
        <v>82.079999999999998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283</v>
      </c>
      <c r="AU320" s="251" t="s">
        <v>90</v>
      </c>
      <c r="AV320" s="13" t="s">
        <v>90</v>
      </c>
      <c r="AW320" s="13" t="s">
        <v>40</v>
      </c>
      <c r="AX320" s="13" t="s">
        <v>80</v>
      </c>
      <c r="AY320" s="251" t="s">
        <v>141</v>
      </c>
    </row>
    <row r="321" s="16" customFormat="1">
      <c r="A321" s="16"/>
      <c r="B321" s="273"/>
      <c r="C321" s="274"/>
      <c r="D321" s="234" t="s">
        <v>283</v>
      </c>
      <c r="E321" s="275" t="s">
        <v>800</v>
      </c>
      <c r="F321" s="276" t="s">
        <v>358</v>
      </c>
      <c r="G321" s="274"/>
      <c r="H321" s="277">
        <v>82.079999999999998</v>
      </c>
      <c r="I321" s="278"/>
      <c r="J321" s="274"/>
      <c r="K321" s="274"/>
      <c r="L321" s="279"/>
      <c r="M321" s="280"/>
      <c r="N321" s="281"/>
      <c r="O321" s="281"/>
      <c r="P321" s="281"/>
      <c r="Q321" s="281"/>
      <c r="R321" s="281"/>
      <c r="S321" s="281"/>
      <c r="T321" s="28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3" t="s">
        <v>283</v>
      </c>
      <c r="AU321" s="283" t="s">
        <v>90</v>
      </c>
      <c r="AV321" s="16" t="s">
        <v>160</v>
      </c>
      <c r="AW321" s="16" t="s">
        <v>40</v>
      </c>
      <c r="AX321" s="16" t="s">
        <v>80</v>
      </c>
      <c r="AY321" s="283" t="s">
        <v>141</v>
      </c>
    </row>
    <row r="322" s="14" customFormat="1">
      <c r="A322" s="14"/>
      <c r="B322" s="252"/>
      <c r="C322" s="253"/>
      <c r="D322" s="234" t="s">
        <v>283</v>
      </c>
      <c r="E322" s="254" t="s">
        <v>78</v>
      </c>
      <c r="F322" s="255" t="s">
        <v>285</v>
      </c>
      <c r="G322" s="253"/>
      <c r="H322" s="256">
        <v>82.079999999999998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283</v>
      </c>
      <c r="AU322" s="262" t="s">
        <v>90</v>
      </c>
      <c r="AV322" s="14" t="s">
        <v>166</v>
      </c>
      <c r="AW322" s="14" t="s">
        <v>40</v>
      </c>
      <c r="AX322" s="14" t="s">
        <v>88</v>
      </c>
      <c r="AY322" s="262" t="s">
        <v>141</v>
      </c>
    </row>
    <row r="323" s="2" customFormat="1" ht="62.7" customHeight="1">
      <c r="A323" s="42"/>
      <c r="B323" s="43"/>
      <c r="C323" s="216" t="s">
        <v>693</v>
      </c>
      <c r="D323" s="216" t="s">
        <v>144</v>
      </c>
      <c r="E323" s="217" t="s">
        <v>1075</v>
      </c>
      <c r="F323" s="218" t="s">
        <v>1076</v>
      </c>
      <c r="G323" s="219" t="s">
        <v>321</v>
      </c>
      <c r="H323" s="220">
        <v>2.1600000000000001</v>
      </c>
      <c r="I323" s="221"/>
      <c r="J323" s="222">
        <f>ROUND(I323*H323,2)</f>
        <v>0</v>
      </c>
      <c r="K323" s="218" t="s">
        <v>148</v>
      </c>
      <c r="L323" s="48"/>
      <c r="M323" s="223" t="s">
        <v>78</v>
      </c>
      <c r="N323" s="224" t="s">
        <v>50</v>
      </c>
      <c r="O323" s="88"/>
      <c r="P323" s="225">
        <f>O323*H323</f>
        <v>0</v>
      </c>
      <c r="Q323" s="225">
        <v>0.029627400000000002</v>
      </c>
      <c r="R323" s="225">
        <f>Q323*H323</f>
        <v>0.063995184000000011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244</v>
      </c>
      <c r="AT323" s="227" t="s">
        <v>144</v>
      </c>
      <c r="AU323" s="227" t="s">
        <v>90</v>
      </c>
      <c r="AY323" s="20" t="s">
        <v>141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88</v>
      </c>
      <c r="BK323" s="228">
        <f>ROUND(I323*H323,2)</f>
        <v>0</v>
      </c>
      <c r="BL323" s="20" t="s">
        <v>244</v>
      </c>
      <c r="BM323" s="227" t="s">
        <v>1077</v>
      </c>
    </row>
    <row r="324" s="2" customFormat="1">
      <c r="A324" s="42"/>
      <c r="B324" s="43"/>
      <c r="C324" s="44"/>
      <c r="D324" s="229" t="s">
        <v>151</v>
      </c>
      <c r="E324" s="44"/>
      <c r="F324" s="230" t="s">
        <v>1078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151</v>
      </c>
      <c r="AU324" s="20" t="s">
        <v>90</v>
      </c>
    </row>
    <row r="325" s="13" customFormat="1">
      <c r="A325" s="13"/>
      <c r="B325" s="241"/>
      <c r="C325" s="242"/>
      <c r="D325" s="234" t="s">
        <v>283</v>
      </c>
      <c r="E325" s="243" t="s">
        <v>78</v>
      </c>
      <c r="F325" s="244" t="s">
        <v>1079</v>
      </c>
      <c r="G325" s="242"/>
      <c r="H325" s="245">
        <v>2.1600000000000001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283</v>
      </c>
      <c r="AU325" s="251" t="s">
        <v>90</v>
      </c>
      <c r="AV325" s="13" t="s">
        <v>90</v>
      </c>
      <c r="AW325" s="13" t="s">
        <v>40</v>
      </c>
      <c r="AX325" s="13" t="s">
        <v>80</v>
      </c>
      <c r="AY325" s="251" t="s">
        <v>141</v>
      </c>
    </row>
    <row r="326" s="16" customFormat="1">
      <c r="A326" s="16"/>
      <c r="B326" s="273"/>
      <c r="C326" s="274"/>
      <c r="D326" s="234" t="s">
        <v>283</v>
      </c>
      <c r="E326" s="275" t="s">
        <v>803</v>
      </c>
      <c r="F326" s="276" t="s">
        <v>358</v>
      </c>
      <c r="G326" s="274"/>
      <c r="H326" s="277">
        <v>2.1600000000000001</v>
      </c>
      <c r="I326" s="278"/>
      <c r="J326" s="274"/>
      <c r="K326" s="274"/>
      <c r="L326" s="279"/>
      <c r="M326" s="280"/>
      <c r="N326" s="281"/>
      <c r="O326" s="281"/>
      <c r="P326" s="281"/>
      <c r="Q326" s="281"/>
      <c r="R326" s="281"/>
      <c r="S326" s="281"/>
      <c r="T326" s="28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3" t="s">
        <v>283</v>
      </c>
      <c r="AU326" s="283" t="s">
        <v>90</v>
      </c>
      <c r="AV326" s="16" t="s">
        <v>160</v>
      </c>
      <c r="AW326" s="16" t="s">
        <v>40</v>
      </c>
      <c r="AX326" s="16" t="s">
        <v>80</v>
      </c>
      <c r="AY326" s="283" t="s">
        <v>141</v>
      </c>
    </row>
    <row r="327" s="14" customFormat="1">
      <c r="A327" s="14"/>
      <c r="B327" s="252"/>
      <c r="C327" s="253"/>
      <c r="D327" s="234" t="s">
        <v>283</v>
      </c>
      <c r="E327" s="254" t="s">
        <v>78</v>
      </c>
      <c r="F327" s="255" t="s">
        <v>285</v>
      </c>
      <c r="G327" s="253"/>
      <c r="H327" s="256">
        <v>2.1600000000000001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283</v>
      </c>
      <c r="AU327" s="262" t="s">
        <v>90</v>
      </c>
      <c r="AV327" s="14" t="s">
        <v>166</v>
      </c>
      <c r="AW327" s="14" t="s">
        <v>40</v>
      </c>
      <c r="AX327" s="14" t="s">
        <v>88</v>
      </c>
      <c r="AY327" s="262" t="s">
        <v>141</v>
      </c>
    </row>
    <row r="328" s="2" customFormat="1" ht="44.25" customHeight="1">
      <c r="A328" s="42"/>
      <c r="B328" s="43"/>
      <c r="C328" s="216" t="s">
        <v>710</v>
      </c>
      <c r="D328" s="216" t="s">
        <v>144</v>
      </c>
      <c r="E328" s="217" t="s">
        <v>1080</v>
      </c>
      <c r="F328" s="218" t="s">
        <v>1081</v>
      </c>
      <c r="G328" s="219" t="s">
        <v>321</v>
      </c>
      <c r="H328" s="220">
        <v>84.239999999999995</v>
      </c>
      <c r="I328" s="221"/>
      <c r="J328" s="222">
        <f>ROUND(I328*H328,2)</f>
        <v>0</v>
      </c>
      <c r="K328" s="218" t="s">
        <v>148</v>
      </c>
      <c r="L328" s="48"/>
      <c r="M328" s="223" t="s">
        <v>78</v>
      </c>
      <c r="N328" s="224" t="s">
        <v>50</v>
      </c>
      <c r="O328" s="88"/>
      <c r="P328" s="225">
        <f>O328*H328</f>
        <v>0</v>
      </c>
      <c r="Q328" s="225">
        <v>0.00010000000000000001</v>
      </c>
      <c r="R328" s="225">
        <f>Q328*H328</f>
        <v>0.0084239999999999992</v>
      </c>
      <c r="S328" s="225">
        <v>0</v>
      </c>
      <c r="T328" s="226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7" t="s">
        <v>244</v>
      </c>
      <c r="AT328" s="227" t="s">
        <v>144</v>
      </c>
      <c r="AU328" s="227" t="s">
        <v>90</v>
      </c>
      <c r="AY328" s="20" t="s">
        <v>141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88</v>
      </c>
      <c r="BK328" s="228">
        <f>ROUND(I328*H328,2)</f>
        <v>0</v>
      </c>
      <c r="BL328" s="20" t="s">
        <v>244</v>
      </c>
      <c r="BM328" s="227" t="s">
        <v>1082</v>
      </c>
    </row>
    <row r="329" s="2" customFormat="1">
      <c r="A329" s="42"/>
      <c r="B329" s="43"/>
      <c r="C329" s="44"/>
      <c r="D329" s="229" t="s">
        <v>151</v>
      </c>
      <c r="E329" s="44"/>
      <c r="F329" s="230" t="s">
        <v>1083</v>
      </c>
      <c r="G329" s="44"/>
      <c r="H329" s="44"/>
      <c r="I329" s="231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151</v>
      </c>
      <c r="AU329" s="20" t="s">
        <v>90</v>
      </c>
    </row>
    <row r="330" s="13" customFormat="1">
      <c r="A330" s="13"/>
      <c r="B330" s="241"/>
      <c r="C330" s="242"/>
      <c r="D330" s="234" t="s">
        <v>283</v>
      </c>
      <c r="E330" s="243" t="s">
        <v>78</v>
      </c>
      <c r="F330" s="244" t="s">
        <v>800</v>
      </c>
      <c r="G330" s="242"/>
      <c r="H330" s="245">
        <v>82.079999999999998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283</v>
      </c>
      <c r="AU330" s="251" t="s">
        <v>90</v>
      </c>
      <c r="AV330" s="13" t="s">
        <v>90</v>
      </c>
      <c r="AW330" s="13" t="s">
        <v>40</v>
      </c>
      <c r="AX330" s="13" t="s">
        <v>80</v>
      </c>
      <c r="AY330" s="251" t="s">
        <v>141</v>
      </c>
    </row>
    <row r="331" s="13" customFormat="1">
      <c r="A331" s="13"/>
      <c r="B331" s="241"/>
      <c r="C331" s="242"/>
      <c r="D331" s="234" t="s">
        <v>283</v>
      </c>
      <c r="E331" s="243" t="s">
        <v>78</v>
      </c>
      <c r="F331" s="244" t="s">
        <v>803</v>
      </c>
      <c r="G331" s="242"/>
      <c r="H331" s="245">
        <v>2.1600000000000001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283</v>
      </c>
      <c r="AU331" s="251" t="s">
        <v>90</v>
      </c>
      <c r="AV331" s="13" t="s">
        <v>90</v>
      </c>
      <c r="AW331" s="13" t="s">
        <v>40</v>
      </c>
      <c r="AX331" s="13" t="s">
        <v>80</v>
      </c>
      <c r="AY331" s="251" t="s">
        <v>141</v>
      </c>
    </row>
    <row r="332" s="14" customFormat="1">
      <c r="A332" s="14"/>
      <c r="B332" s="252"/>
      <c r="C332" s="253"/>
      <c r="D332" s="234" t="s">
        <v>283</v>
      </c>
      <c r="E332" s="254" t="s">
        <v>78</v>
      </c>
      <c r="F332" s="255" t="s">
        <v>285</v>
      </c>
      <c r="G332" s="253"/>
      <c r="H332" s="256">
        <v>84.239999999999995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283</v>
      </c>
      <c r="AU332" s="262" t="s">
        <v>90</v>
      </c>
      <c r="AV332" s="14" t="s">
        <v>166</v>
      </c>
      <c r="AW332" s="14" t="s">
        <v>40</v>
      </c>
      <c r="AX332" s="14" t="s">
        <v>88</v>
      </c>
      <c r="AY332" s="262" t="s">
        <v>141</v>
      </c>
    </row>
    <row r="333" s="2" customFormat="1">
      <c r="A333" s="42"/>
      <c r="B333" s="43"/>
      <c r="C333" s="44"/>
      <c r="D333" s="234" t="s">
        <v>414</v>
      </c>
      <c r="E333" s="44"/>
      <c r="F333" s="284" t="s">
        <v>1052</v>
      </c>
      <c r="G333" s="44"/>
      <c r="H333" s="44"/>
      <c r="I333" s="44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90</v>
      </c>
    </row>
    <row r="334" s="2" customFormat="1">
      <c r="A334" s="42"/>
      <c r="B334" s="43"/>
      <c r="C334" s="44"/>
      <c r="D334" s="234" t="s">
        <v>414</v>
      </c>
      <c r="E334" s="44"/>
      <c r="F334" s="285" t="s">
        <v>1053</v>
      </c>
      <c r="G334" s="44"/>
      <c r="H334" s="286">
        <v>82.079999999999998</v>
      </c>
      <c r="I334" s="44"/>
      <c r="J334" s="44"/>
      <c r="K334" s="44"/>
      <c r="L334" s="48"/>
      <c r="M334" s="232"/>
      <c r="N334" s="233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90</v>
      </c>
    </row>
    <row r="335" s="2" customFormat="1">
      <c r="A335" s="42"/>
      <c r="B335" s="43"/>
      <c r="C335" s="44"/>
      <c r="D335" s="234" t="s">
        <v>414</v>
      </c>
      <c r="E335" s="44"/>
      <c r="F335" s="285" t="s">
        <v>358</v>
      </c>
      <c r="G335" s="44"/>
      <c r="H335" s="286">
        <v>82.079999999999998</v>
      </c>
      <c r="I335" s="44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90</v>
      </c>
    </row>
    <row r="336" s="2" customFormat="1">
      <c r="A336" s="42"/>
      <c r="B336" s="43"/>
      <c r="C336" s="44"/>
      <c r="D336" s="234" t="s">
        <v>414</v>
      </c>
      <c r="E336" s="44"/>
      <c r="F336" s="284" t="s">
        <v>1084</v>
      </c>
      <c r="G336" s="44"/>
      <c r="H336" s="44"/>
      <c r="I336" s="44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90</v>
      </c>
    </row>
    <row r="337" s="2" customFormat="1">
      <c r="A337" s="42"/>
      <c r="B337" s="43"/>
      <c r="C337" s="44"/>
      <c r="D337" s="234" t="s">
        <v>414</v>
      </c>
      <c r="E337" s="44"/>
      <c r="F337" s="285" t="s">
        <v>1079</v>
      </c>
      <c r="G337" s="44"/>
      <c r="H337" s="286">
        <v>2.1600000000000001</v>
      </c>
      <c r="I337" s="44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90</v>
      </c>
    </row>
    <row r="338" s="2" customFormat="1">
      <c r="A338" s="42"/>
      <c r="B338" s="43"/>
      <c r="C338" s="44"/>
      <c r="D338" s="234" t="s">
        <v>414</v>
      </c>
      <c r="E338" s="44"/>
      <c r="F338" s="285" t="s">
        <v>358</v>
      </c>
      <c r="G338" s="44"/>
      <c r="H338" s="286">
        <v>2.1600000000000001</v>
      </c>
      <c r="I338" s="44"/>
      <c r="J338" s="44"/>
      <c r="K338" s="44"/>
      <c r="L338" s="48"/>
      <c r="M338" s="232"/>
      <c r="N338" s="233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U338" s="20" t="s">
        <v>90</v>
      </c>
    </row>
    <row r="339" s="2" customFormat="1" ht="33" customHeight="1">
      <c r="A339" s="42"/>
      <c r="B339" s="43"/>
      <c r="C339" s="216" t="s">
        <v>717</v>
      </c>
      <c r="D339" s="216" t="s">
        <v>144</v>
      </c>
      <c r="E339" s="217" t="s">
        <v>1085</v>
      </c>
      <c r="F339" s="218" t="s">
        <v>1086</v>
      </c>
      <c r="G339" s="219" t="s">
        <v>321</v>
      </c>
      <c r="H339" s="220">
        <v>2.1600000000000001</v>
      </c>
      <c r="I339" s="221"/>
      <c r="J339" s="222">
        <f>ROUND(I339*H339,2)</f>
        <v>0</v>
      </c>
      <c r="K339" s="218" t="s">
        <v>148</v>
      </c>
      <c r="L339" s="48"/>
      <c r="M339" s="223" t="s">
        <v>78</v>
      </c>
      <c r="N339" s="224" t="s">
        <v>50</v>
      </c>
      <c r="O339" s="88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7" t="s">
        <v>244</v>
      </c>
      <c r="AT339" s="227" t="s">
        <v>144</v>
      </c>
      <c r="AU339" s="227" t="s">
        <v>90</v>
      </c>
      <c r="AY339" s="20" t="s">
        <v>141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88</v>
      </c>
      <c r="BK339" s="228">
        <f>ROUND(I339*H339,2)</f>
        <v>0</v>
      </c>
      <c r="BL339" s="20" t="s">
        <v>244</v>
      </c>
      <c r="BM339" s="227" t="s">
        <v>1087</v>
      </c>
    </row>
    <row r="340" s="2" customFormat="1">
      <c r="A340" s="42"/>
      <c r="B340" s="43"/>
      <c r="C340" s="44"/>
      <c r="D340" s="229" t="s">
        <v>151</v>
      </c>
      <c r="E340" s="44"/>
      <c r="F340" s="230" t="s">
        <v>1088</v>
      </c>
      <c r="G340" s="44"/>
      <c r="H340" s="44"/>
      <c r="I340" s="231"/>
      <c r="J340" s="44"/>
      <c r="K340" s="44"/>
      <c r="L340" s="48"/>
      <c r="M340" s="232"/>
      <c r="N340" s="233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151</v>
      </c>
      <c r="AU340" s="20" t="s">
        <v>90</v>
      </c>
    </row>
    <row r="341" s="13" customFormat="1">
      <c r="A341" s="13"/>
      <c r="B341" s="241"/>
      <c r="C341" s="242"/>
      <c r="D341" s="234" t="s">
        <v>283</v>
      </c>
      <c r="E341" s="243" t="s">
        <v>78</v>
      </c>
      <c r="F341" s="244" t="s">
        <v>803</v>
      </c>
      <c r="G341" s="242"/>
      <c r="H341" s="245">
        <v>2.1600000000000001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283</v>
      </c>
      <c r="AU341" s="251" t="s">
        <v>90</v>
      </c>
      <c r="AV341" s="13" t="s">
        <v>90</v>
      </c>
      <c r="AW341" s="13" t="s">
        <v>40</v>
      </c>
      <c r="AX341" s="13" t="s">
        <v>88</v>
      </c>
      <c r="AY341" s="251" t="s">
        <v>141</v>
      </c>
    </row>
    <row r="342" s="2" customFormat="1">
      <c r="A342" s="42"/>
      <c r="B342" s="43"/>
      <c r="C342" s="44"/>
      <c r="D342" s="234" t="s">
        <v>414</v>
      </c>
      <c r="E342" s="44"/>
      <c r="F342" s="284" t="s">
        <v>1084</v>
      </c>
      <c r="G342" s="44"/>
      <c r="H342" s="44"/>
      <c r="I342" s="44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90</v>
      </c>
    </row>
    <row r="343" s="2" customFormat="1">
      <c r="A343" s="42"/>
      <c r="B343" s="43"/>
      <c r="C343" s="44"/>
      <c r="D343" s="234" t="s">
        <v>414</v>
      </c>
      <c r="E343" s="44"/>
      <c r="F343" s="285" t="s">
        <v>1079</v>
      </c>
      <c r="G343" s="44"/>
      <c r="H343" s="286">
        <v>2.1600000000000001</v>
      </c>
      <c r="I343" s="44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90</v>
      </c>
    </row>
    <row r="344" s="2" customFormat="1">
      <c r="A344" s="42"/>
      <c r="B344" s="43"/>
      <c r="C344" s="44"/>
      <c r="D344" s="234" t="s">
        <v>414</v>
      </c>
      <c r="E344" s="44"/>
      <c r="F344" s="285" t="s">
        <v>358</v>
      </c>
      <c r="G344" s="44"/>
      <c r="H344" s="286">
        <v>2.1600000000000001</v>
      </c>
      <c r="I344" s="44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90</v>
      </c>
    </row>
    <row r="345" s="2" customFormat="1" ht="37.8" customHeight="1">
      <c r="A345" s="42"/>
      <c r="B345" s="43"/>
      <c r="C345" s="216" t="s">
        <v>722</v>
      </c>
      <c r="D345" s="216" t="s">
        <v>144</v>
      </c>
      <c r="E345" s="217" t="s">
        <v>1089</v>
      </c>
      <c r="F345" s="218" t="s">
        <v>1090</v>
      </c>
      <c r="G345" s="219" t="s">
        <v>321</v>
      </c>
      <c r="H345" s="220">
        <v>84.239999999999995</v>
      </c>
      <c r="I345" s="221"/>
      <c r="J345" s="222">
        <f>ROUND(I345*H345,2)</f>
        <v>0</v>
      </c>
      <c r="K345" s="218" t="s">
        <v>148</v>
      </c>
      <c r="L345" s="48"/>
      <c r="M345" s="223" t="s">
        <v>78</v>
      </c>
      <c r="N345" s="224" t="s">
        <v>50</v>
      </c>
      <c r="O345" s="88"/>
      <c r="P345" s="225">
        <f>O345*H345</f>
        <v>0</v>
      </c>
      <c r="Q345" s="225">
        <v>0.00069999999999999999</v>
      </c>
      <c r="R345" s="225">
        <f>Q345*H345</f>
        <v>0.058967999999999993</v>
      </c>
      <c r="S345" s="225">
        <v>0</v>
      </c>
      <c r="T345" s="226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7" t="s">
        <v>244</v>
      </c>
      <c r="AT345" s="227" t="s">
        <v>144</v>
      </c>
      <c r="AU345" s="227" t="s">
        <v>90</v>
      </c>
      <c r="AY345" s="20" t="s">
        <v>141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88</v>
      </c>
      <c r="BK345" s="228">
        <f>ROUND(I345*H345,2)</f>
        <v>0</v>
      </c>
      <c r="BL345" s="20" t="s">
        <v>244</v>
      </c>
      <c r="BM345" s="227" t="s">
        <v>1091</v>
      </c>
    </row>
    <row r="346" s="2" customFormat="1">
      <c r="A346" s="42"/>
      <c r="B346" s="43"/>
      <c r="C346" s="44"/>
      <c r="D346" s="229" t="s">
        <v>151</v>
      </c>
      <c r="E346" s="44"/>
      <c r="F346" s="230" t="s">
        <v>1092</v>
      </c>
      <c r="G346" s="44"/>
      <c r="H346" s="44"/>
      <c r="I346" s="231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151</v>
      </c>
      <c r="AU346" s="20" t="s">
        <v>90</v>
      </c>
    </row>
    <row r="347" s="13" customFormat="1">
      <c r="A347" s="13"/>
      <c r="B347" s="241"/>
      <c r="C347" s="242"/>
      <c r="D347" s="234" t="s">
        <v>283</v>
      </c>
      <c r="E347" s="243" t="s">
        <v>78</v>
      </c>
      <c r="F347" s="244" t="s">
        <v>800</v>
      </c>
      <c r="G347" s="242"/>
      <c r="H347" s="245">
        <v>82.079999999999998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283</v>
      </c>
      <c r="AU347" s="251" t="s">
        <v>90</v>
      </c>
      <c r="AV347" s="13" t="s">
        <v>90</v>
      </c>
      <c r="AW347" s="13" t="s">
        <v>40</v>
      </c>
      <c r="AX347" s="13" t="s">
        <v>80</v>
      </c>
      <c r="AY347" s="251" t="s">
        <v>141</v>
      </c>
    </row>
    <row r="348" s="13" customFormat="1">
      <c r="A348" s="13"/>
      <c r="B348" s="241"/>
      <c r="C348" s="242"/>
      <c r="D348" s="234" t="s">
        <v>283</v>
      </c>
      <c r="E348" s="243" t="s">
        <v>78</v>
      </c>
      <c r="F348" s="244" t="s">
        <v>803</v>
      </c>
      <c r="G348" s="242"/>
      <c r="H348" s="245">
        <v>2.1600000000000001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283</v>
      </c>
      <c r="AU348" s="251" t="s">
        <v>90</v>
      </c>
      <c r="AV348" s="13" t="s">
        <v>90</v>
      </c>
      <c r="AW348" s="13" t="s">
        <v>40</v>
      </c>
      <c r="AX348" s="13" t="s">
        <v>80</v>
      </c>
      <c r="AY348" s="251" t="s">
        <v>141</v>
      </c>
    </row>
    <row r="349" s="14" customFormat="1">
      <c r="A349" s="14"/>
      <c r="B349" s="252"/>
      <c r="C349" s="253"/>
      <c r="D349" s="234" t="s">
        <v>283</v>
      </c>
      <c r="E349" s="254" t="s">
        <v>78</v>
      </c>
      <c r="F349" s="255" t="s">
        <v>285</v>
      </c>
      <c r="G349" s="253"/>
      <c r="H349" s="256">
        <v>84.239999999999995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283</v>
      </c>
      <c r="AU349" s="262" t="s">
        <v>90</v>
      </c>
      <c r="AV349" s="14" t="s">
        <v>166</v>
      </c>
      <c r="AW349" s="14" t="s">
        <v>40</v>
      </c>
      <c r="AX349" s="14" t="s">
        <v>88</v>
      </c>
      <c r="AY349" s="262" t="s">
        <v>141</v>
      </c>
    </row>
    <row r="350" s="2" customFormat="1">
      <c r="A350" s="42"/>
      <c r="B350" s="43"/>
      <c r="C350" s="44"/>
      <c r="D350" s="234" t="s">
        <v>414</v>
      </c>
      <c r="E350" s="44"/>
      <c r="F350" s="284" t="s">
        <v>1052</v>
      </c>
      <c r="G350" s="44"/>
      <c r="H350" s="44"/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1053</v>
      </c>
      <c r="G351" s="44"/>
      <c r="H351" s="286">
        <v>82.079999999999998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358</v>
      </c>
      <c r="G352" s="44"/>
      <c r="H352" s="286">
        <v>82.079999999999998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>
      <c r="A353" s="42"/>
      <c r="B353" s="43"/>
      <c r="C353" s="44"/>
      <c r="D353" s="234" t="s">
        <v>414</v>
      </c>
      <c r="E353" s="44"/>
      <c r="F353" s="284" t="s">
        <v>1084</v>
      </c>
      <c r="G353" s="44"/>
      <c r="H353" s="44"/>
      <c r="I353" s="44"/>
      <c r="J353" s="44"/>
      <c r="K353" s="44"/>
      <c r="L353" s="48"/>
      <c r="M353" s="232"/>
      <c r="N353" s="233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U353" s="20" t="s">
        <v>90</v>
      </c>
    </row>
    <row r="354" s="2" customFormat="1">
      <c r="A354" s="42"/>
      <c r="B354" s="43"/>
      <c r="C354" s="44"/>
      <c r="D354" s="234" t="s">
        <v>414</v>
      </c>
      <c r="E354" s="44"/>
      <c r="F354" s="285" t="s">
        <v>1079</v>
      </c>
      <c r="G354" s="44"/>
      <c r="H354" s="286">
        <v>2.1600000000000001</v>
      </c>
      <c r="I354" s="44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U354" s="20" t="s">
        <v>90</v>
      </c>
    </row>
    <row r="355" s="2" customFormat="1">
      <c r="A355" s="42"/>
      <c r="B355" s="43"/>
      <c r="C355" s="44"/>
      <c r="D355" s="234" t="s">
        <v>414</v>
      </c>
      <c r="E355" s="44"/>
      <c r="F355" s="285" t="s">
        <v>358</v>
      </c>
      <c r="G355" s="44"/>
      <c r="H355" s="286">
        <v>2.1600000000000001</v>
      </c>
      <c r="I355" s="44"/>
      <c r="J355" s="44"/>
      <c r="K355" s="44"/>
      <c r="L355" s="48"/>
      <c r="M355" s="232"/>
      <c r="N355" s="233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U355" s="20" t="s">
        <v>90</v>
      </c>
    </row>
    <row r="356" s="2" customFormat="1" ht="49.05" customHeight="1">
      <c r="A356" s="42"/>
      <c r="B356" s="43"/>
      <c r="C356" s="216" t="s">
        <v>738</v>
      </c>
      <c r="D356" s="216" t="s">
        <v>144</v>
      </c>
      <c r="E356" s="217" t="s">
        <v>1093</v>
      </c>
      <c r="F356" s="218" t="s">
        <v>1094</v>
      </c>
      <c r="G356" s="219" t="s">
        <v>321</v>
      </c>
      <c r="H356" s="220">
        <v>40.636000000000003</v>
      </c>
      <c r="I356" s="221"/>
      <c r="J356" s="222">
        <f>ROUND(I356*H356,2)</f>
        <v>0</v>
      </c>
      <c r="K356" s="218" t="s">
        <v>148</v>
      </c>
      <c r="L356" s="48"/>
      <c r="M356" s="223" t="s">
        <v>78</v>
      </c>
      <c r="N356" s="224" t="s">
        <v>50</v>
      </c>
      <c r="O356" s="88"/>
      <c r="P356" s="225">
        <f>O356*H356</f>
        <v>0</v>
      </c>
      <c r="Q356" s="225">
        <v>0.012588719999999999</v>
      </c>
      <c r="R356" s="225">
        <f>Q356*H356</f>
        <v>0.51155522592000002</v>
      </c>
      <c r="S356" s="225">
        <v>0</v>
      </c>
      <c r="T356" s="226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7" t="s">
        <v>244</v>
      </c>
      <c r="AT356" s="227" t="s">
        <v>144</v>
      </c>
      <c r="AU356" s="227" t="s">
        <v>90</v>
      </c>
      <c r="AY356" s="20" t="s">
        <v>141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88</v>
      </c>
      <c r="BK356" s="228">
        <f>ROUND(I356*H356,2)</f>
        <v>0</v>
      </c>
      <c r="BL356" s="20" t="s">
        <v>244</v>
      </c>
      <c r="BM356" s="227" t="s">
        <v>1095</v>
      </c>
    </row>
    <row r="357" s="2" customFormat="1">
      <c r="A357" s="42"/>
      <c r="B357" s="43"/>
      <c r="C357" s="44"/>
      <c r="D357" s="229" t="s">
        <v>151</v>
      </c>
      <c r="E357" s="44"/>
      <c r="F357" s="230" t="s">
        <v>1096</v>
      </c>
      <c r="G357" s="44"/>
      <c r="H357" s="44"/>
      <c r="I357" s="231"/>
      <c r="J357" s="44"/>
      <c r="K357" s="44"/>
      <c r="L357" s="48"/>
      <c r="M357" s="232"/>
      <c r="N357" s="233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151</v>
      </c>
      <c r="AU357" s="20" t="s">
        <v>90</v>
      </c>
    </row>
    <row r="358" s="13" customFormat="1">
      <c r="A358" s="13"/>
      <c r="B358" s="241"/>
      <c r="C358" s="242"/>
      <c r="D358" s="234" t="s">
        <v>283</v>
      </c>
      <c r="E358" s="243" t="s">
        <v>78</v>
      </c>
      <c r="F358" s="244" t="s">
        <v>1097</v>
      </c>
      <c r="G358" s="242"/>
      <c r="H358" s="245">
        <v>40.636000000000003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283</v>
      </c>
      <c r="AU358" s="251" t="s">
        <v>90</v>
      </c>
      <c r="AV358" s="13" t="s">
        <v>90</v>
      </c>
      <c r="AW358" s="13" t="s">
        <v>40</v>
      </c>
      <c r="AX358" s="13" t="s">
        <v>80</v>
      </c>
      <c r="AY358" s="251" t="s">
        <v>141</v>
      </c>
    </row>
    <row r="359" s="14" customFormat="1">
      <c r="A359" s="14"/>
      <c r="B359" s="252"/>
      <c r="C359" s="253"/>
      <c r="D359" s="234" t="s">
        <v>283</v>
      </c>
      <c r="E359" s="254" t="s">
        <v>792</v>
      </c>
      <c r="F359" s="255" t="s">
        <v>285</v>
      </c>
      <c r="G359" s="253"/>
      <c r="H359" s="256">
        <v>40.636000000000003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283</v>
      </c>
      <c r="AU359" s="262" t="s">
        <v>90</v>
      </c>
      <c r="AV359" s="14" t="s">
        <v>166</v>
      </c>
      <c r="AW359" s="14" t="s">
        <v>40</v>
      </c>
      <c r="AX359" s="14" t="s">
        <v>88</v>
      </c>
      <c r="AY359" s="262" t="s">
        <v>141</v>
      </c>
    </row>
    <row r="360" s="2" customFormat="1" ht="37.8" customHeight="1">
      <c r="A360" s="42"/>
      <c r="B360" s="43"/>
      <c r="C360" s="216" t="s">
        <v>746</v>
      </c>
      <c r="D360" s="216" t="s">
        <v>144</v>
      </c>
      <c r="E360" s="217" t="s">
        <v>1098</v>
      </c>
      <c r="F360" s="218" t="s">
        <v>1099</v>
      </c>
      <c r="G360" s="219" t="s">
        <v>321</v>
      </c>
      <c r="H360" s="220">
        <v>40.636000000000003</v>
      </c>
      <c r="I360" s="221"/>
      <c r="J360" s="222">
        <f>ROUND(I360*H360,2)</f>
        <v>0</v>
      </c>
      <c r="K360" s="218" t="s">
        <v>148</v>
      </c>
      <c r="L360" s="48"/>
      <c r="M360" s="223" t="s">
        <v>78</v>
      </c>
      <c r="N360" s="224" t="s">
        <v>50</v>
      </c>
      <c r="O360" s="88"/>
      <c r="P360" s="225">
        <f>O360*H360</f>
        <v>0</v>
      </c>
      <c r="Q360" s="225">
        <v>0.00010000000000000001</v>
      </c>
      <c r="R360" s="225">
        <f>Q360*H360</f>
        <v>0.0040636000000000005</v>
      </c>
      <c r="S360" s="225">
        <v>0</v>
      </c>
      <c r="T360" s="226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7" t="s">
        <v>244</v>
      </c>
      <c r="AT360" s="227" t="s">
        <v>144</v>
      </c>
      <c r="AU360" s="227" t="s">
        <v>90</v>
      </c>
      <c r="AY360" s="20" t="s">
        <v>141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88</v>
      </c>
      <c r="BK360" s="228">
        <f>ROUND(I360*H360,2)</f>
        <v>0</v>
      </c>
      <c r="BL360" s="20" t="s">
        <v>244</v>
      </c>
      <c r="BM360" s="227" t="s">
        <v>1100</v>
      </c>
    </row>
    <row r="361" s="2" customFormat="1">
      <c r="A361" s="42"/>
      <c r="B361" s="43"/>
      <c r="C361" s="44"/>
      <c r="D361" s="229" t="s">
        <v>151</v>
      </c>
      <c r="E361" s="44"/>
      <c r="F361" s="230" t="s">
        <v>1101</v>
      </c>
      <c r="G361" s="44"/>
      <c r="H361" s="44"/>
      <c r="I361" s="231"/>
      <c r="J361" s="44"/>
      <c r="K361" s="44"/>
      <c r="L361" s="48"/>
      <c r="M361" s="232"/>
      <c r="N361" s="233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151</v>
      </c>
      <c r="AU361" s="20" t="s">
        <v>90</v>
      </c>
    </row>
    <row r="362" s="13" customFormat="1">
      <c r="A362" s="13"/>
      <c r="B362" s="241"/>
      <c r="C362" s="242"/>
      <c r="D362" s="234" t="s">
        <v>283</v>
      </c>
      <c r="E362" s="243" t="s">
        <v>78</v>
      </c>
      <c r="F362" s="244" t="s">
        <v>792</v>
      </c>
      <c r="G362" s="242"/>
      <c r="H362" s="245">
        <v>40.636000000000003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283</v>
      </c>
      <c r="AU362" s="251" t="s">
        <v>90</v>
      </c>
      <c r="AV362" s="13" t="s">
        <v>90</v>
      </c>
      <c r="AW362" s="13" t="s">
        <v>40</v>
      </c>
      <c r="AX362" s="13" t="s">
        <v>88</v>
      </c>
      <c r="AY362" s="251" t="s">
        <v>141</v>
      </c>
    </row>
    <row r="363" s="2" customFormat="1">
      <c r="A363" s="42"/>
      <c r="B363" s="43"/>
      <c r="C363" s="44"/>
      <c r="D363" s="234" t="s">
        <v>414</v>
      </c>
      <c r="E363" s="44"/>
      <c r="F363" s="284" t="s">
        <v>1102</v>
      </c>
      <c r="G363" s="44"/>
      <c r="H363" s="44"/>
      <c r="I363" s="44"/>
      <c r="J363" s="44"/>
      <c r="K363" s="44"/>
      <c r="L363" s="48"/>
      <c r="M363" s="232"/>
      <c r="N363" s="233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U363" s="20" t="s">
        <v>90</v>
      </c>
    </row>
    <row r="364" s="2" customFormat="1">
      <c r="A364" s="42"/>
      <c r="B364" s="43"/>
      <c r="C364" s="44"/>
      <c r="D364" s="234" t="s">
        <v>414</v>
      </c>
      <c r="E364" s="44"/>
      <c r="F364" s="285" t="s">
        <v>1097</v>
      </c>
      <c r="G364" s="44"/>
      <c r="H364" s="286">
        <v>40.636000000000003</v>
      </c>
      <c r="I364" s="44"/>
      <c r="J364" s="44"/>
      <c r="K364" s="44"/>
      <c r="L364" s="48"/>
      <c r="M364" s="232"/>
      <c r="N364" s="233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U364" s="20" t="s">
        <v>90</v>
      </c>
    </row>
    <row r="365" s="2" customFormat="1">
      <c r="A365" s="42"/>
      <c r="B365" s="43"/>
      <c r="C365" s="44"/>
      <c r="D365" s="234" t="s">
        <v>414</v>
      </c>
      <c r="E365" s="44"/>
      <c r="F365" s="285" t="s">
        <v>285</v>
      </c>
      <c r="G365" s="44"/>
      <c r="H365" s="286">
        <v>40.636000000000003</v>
      </c>
      <c r="I365" s="44"/>
      <c r="J365" s="44"/>
      <c r="K365" s="44"/>
      <c r="L365" s="48"/>
      <c r="M365" s="232"/>
      <c r="N365" s="233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U365" s="20" t="s">
        <v>90</v>
      </c>
    </row>
    <row r="366" s="2" customFormat="1" ht="44.25" customHeight="1">
      <c r="A366" s="42"/>
      <c r="B366" s="43"/>
      <c r="C366" s="216" t="s">
        <v>755</v>
      </c>
      <c r="D366" s="216" t="s">
        <v>144</v>
      </c>
      <c r="E366" s="217" t="s">
        <v>1103</v>
      </c>
      <c r="F366" s="218" t="s">
        <v>1104</v>
      </c>
      <c r="G366" s="219" t="s">
        <v>321</v>
      </c>
      <c r="H366" s="220">
        <v>40.636000000000003</v>
      </c>
      <c r="I366" s="221"/>
      <c r="J366" s="222">
        <f>ROUND(I366*H366,2)</f>
        <v>0</v>
      </c>
      <c r="K366" s="218" t="s">
        <v>148</v>
      </c>
      <c r="L366" s="48"/>
      <c r="M366" s="223" t="s">
        <v>78</v>
      </c>
      <c r="N366" s="224" t="s">
        <v>50</v>
      </c>
      <c r="O366" s="88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7" t="s">
        <v>244</v>
      </c>
      <c r="AT366" s="227" t="s">
        <v>144</v>
      </c>
      <c r="AU366" s="227" t="s">
        <v>90</v>
      </c>
      <c r="AY366" s="20" t="s">
        <v>141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88</v>
      </c>
      <c r="BK366" s="228">
        <f>ROUND(I366*H366,2)</f>
        <v>0</v>
      </c>
      <c r="BL366" s="20" t="s">
        <v>244</v>
      </c>
      <c r="BM366" s="227" t="s">
        <v>1105</v>
      </c>
    </row>
    <row r="367" s="2" customFormat="1">
      <c r="A367" s="42"/>
      <c r="B367" s="43"/>
      <c r="C367" s="44"/>
      <c r="D367" s="229" t="s">
        <v>151</v>
      </c>
      <c r="E367" s="44"/>
      <c r="F367" s="230" t="s">
        <v>1106</v>
      </c>
      <c r="G367" s="44"/>
      <c r="H367" s="44"/>
      <c r="I367" s="231"/>
      <c r="J367" s="44"/>
      <c r="K367" s="44"/>
      <c r="L367" s="48"/>
      <c r="M367" s="232"/>
      <c r="N367" s="233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151</v>
      </c>
      <c r="AU367" s="20" t="s">
        <v>90</v>
      </c>
    </row>
    <row r="368" s="13" customFormat="1">
      <c r="A368" s="13"/>
      <c r="B368" s="241"/>
      <c r="C368" s="242"/>
      <c r="D368" s="234" t="s">
        <v>283</v>
      </c>
      <c r="E368" s="243" t="s">
        <v>78</v>
      </c>
      <c r="F368" s="244" t="s">
        <v>792</v>
      </c>
      <c r="G368" s="242"/>
      <c r="H368" s="245">
        <v>40.636000000000003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283</v>
      </c>
      <c r="AU368" s="251" t="s">
        <v>90</v>
      </c>
      <c r="AV368" s="13" t="s">
        <v>90</v>
      </c>
      <c r="AW368" s="13" t="s">
        <v>40</v>
      </c>
      <c r="AX368" s="13" t="s">
        <v>88</v>
      </c>
      <c r="AY368" s="251" t="s">
        <v>141</v>
      </c>
    </row>
    <row r="369" s="2" customFormat="1">
      <c r="A369" s="42"/>
      <c r="B369" s="43"/>
      <c r="C369" s="44"/>
      <c r="D369" s="234" t="s">
        <v>414</v>
      </c>
      <c r="E369" s="44"/>
      <c r="F369" s="284" t="s">
        <v>1102</v>
      </c>
      <c r="G369" s="44"/>
      <c r="H369" s="44"/>
      <c r="I369" s="44"/>
      <c r="J369" s="44"/>
      <c r="K369" s="44"/>
      <c r="L369" s="48"/>
      <c r="M369" s="232"/>
      <c r="N369" s="233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U369" s="20" t="s">
        <v>90</v>
      </c>
    </row>
    <row r="370" s="2" customFormat="1">
      <c r="A370" s="42"/>
      <c r="B370" s="43"/>
      <c r="C370" s="44"/>
      <c r="D370" s="234" t="s">
        <v>414</v>
      </c>
      <c r="E370" s="44"/>
      <c r="F370" s="285" t="s">
        <v>1097</v>
      </c>
      <c r="G370" s="44"/>
      <c r="H370" s="286">
        <v>40.636000000000003</v>
      </c>
      <c r="I370" s="44"/>
      <c r="J370" s="44"/>
      <c r="K370" s="44"/>
      <c r="L370" s="48"/>
      <c r="M370" s="232"/>
      <c r="N370" s="233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U370" s="20" t="s">
        <v>90</v>
      </c>
    </row>
    <row r="371" s="2" customFormat="1">
      <c r="A371" s="42"/>
      <c r="B371" s="43"/>
      <c r="C371" s="44"/>
      <c r="D371" s="234" t="s">
        <v>414</v>
      </c>
      <c r="E371" s="44"/>
      <c r="F371" s="285" t="s">
        <v>285</v>
      </c>
      <c r="G371" s="44"/>
      <c r="H371" s="286">
        <v>40.636000000000003</v>
      </c>
      <c r="I371" s="44"/>
      <c r="J371" s="44"/>
      <c r="K371" s="44"/>
      <c r="L371" s="48"/>
      <c r="M371" s="232"/>
      <c r="N371" s="233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U371" s="20" t="s">
        <v>90</v>
      </c>
    </row>
    <row r="372" s="2" customFormat="1" ht="24.15" customHeight="1">
      <c r="A372" s="42"/>
      <c r="B372" s="43"/>
      <c r="C372" s="290" t="s">
        <v>1107</v>
      </c>
      <c r="D372" s="290" t="s">
        <v>864</v>
      </c>
      <c r="E372" s="291" t="s">
        <v>1108</v>
      </c>
      <c r="F372" s="292" t="s">
        <v>1109</v>
      </c>
      <c r="G372" s="293" t="s">
        <v>321</v>
      </c>
      <c r="H372" s="294">
        <v>45.655000000000001</v>
      </c>
      <c r="I372" s="295"/>
      <c r="J372" s="296">
        <f>ROUND(I372*H372,2)</f>
        <v>0</v>
      </c>
      <c r="K372" s="292" t="s">
        <v>148</v>
      </c>
      <c r="L372" s="297"/>
      <c r="M372" s="298" t="s">
        <v>78</v>
      </c>
      <c r="N372" s="299" t="s">
        <v>50</v>
      </c>
      <c r="O372" s="88"/>
      <c r="P372" s="225">
        <f>O372*H372</f>
        <v>0</v>
      </c>
      <c r="Q372" s="225">
        <v>0.00013999999999999999</v>
      </c>
      <c r="R372" s="225">
        <f>Q372*H372</f>
        <v>0.0063916999999999993</v>
      </c>
      <c r="S372" s="225">
        <v>0</v>
      </c>
      <c r="T372" s="226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7" t="s">
        <v>487</v>
      </c>
      <c r="AT372" s="227" t="s">
        <v>864</v>
      </c>
      <c r="AU372" s="227" t="s">
        <v>90</v>
      </c>
      <c r="AY372" s="20" t="s">
        <v>141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88</v>
      </c>
      <c r="BK372" s="228">
        <f>ROUND(I372*H372,2)</f>
        <v>0</v>
      </c>
      <c r="BL372" s="20" t="s">
        <v>244</v>
      </c>
      <c r="BM372" s="227" t="s">
        <v>1110</v>
      </c>
    </row>
    <row r="373" s="13" customFormat="1">
      <c r="A373" s="13"/>
      <c r="B373" s="241"/>
      <c r="C373" s="242"/>
      <c r="D373" s="234" t="s">
        <v>283</v>
      </c>
      <c r="E373" s="242"/>
      <c r="F373" s="244" t="s">
        <v>1111</v>
      </c>
      <c r="G373" s="242"/>
      <c r="H373" s="245">
        <v>45.655000000000001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283</v>
      </c>
      <c r="AU373" s="251" t="s">
        <v>90</v>
      </c>
      <c r="AV373" s="13" t="s">
        <v>90</v>
      </c>
      <c r="AW373" s="13" t="s">
        <v>4</v>
      </c>
      <c r="AX373" s="13" t="s">
        <v>88</v>
      </c>
      <c r="AY373" s="251" t="s">
        <v>141</v>
      </c>
    </row>
    <row r="374" s="2" customFormat="1" ht="44.25" customHeight="1">
      <c r="A374" s="42"/>
      <c r="B374" s="43"/>
      <c r="C374" s="216" t="s">
        <v>1112</v>
      </c>
      <c r="D374" s="216" t="s">
        <v>144</v>
      </c>
      <c r="E374" s="217" t="s">
        <v>1113</v>
      </c>
      <c r="F374" s="218" t="s">
        <v>1114</v>
      </c>
      <c r="G374" s="219" t="s">
        <v>321</v>
      </c>
      <c r="H374" s="220">
        <v>81.272000000000006</v>
      </c>
      <c r="I374" s="221"/>
      <c r="J374" s="222">
        <f>ROUND(I374*H374,2)</f>
        <v>0</v>
      </c>
      <c r="K374" s="218" t="s">
        <v>148</v>
      </c>
      <c r="L374" s="48"/>
      <c r="M374" s="223" t="s">
        <v>78</v>
      </c>
      <c r="N374" s="224" t="s">
        <v>50</v>
      </c>
      <c r="O374" s="88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7" t="s">
        <v>244</v>
      </c>
      <c r="AT374" s="227" t="s">
        <v>144</v>
      </c>
      <c r="AU374" s="227" t="s">
        <v>90</v>
      </c>
      <c r="AY374" s="20" t="s">
        <v>141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88</v>
      </c>
      <c r="BK374" s="228">
        <f>ROUND(I374*H374,2)</f>
        <v>0</v>
      </c>
      <c r="BL374" s="20" t="s">
        <v>244</v>
      </c>
      <c r="BM374" s="227" t="s">
        <v>1115</v>
      </c>
    </row>
    <row r="375" s="2" customFormat="1">
      <c r="A375" s="42"/>
      <c r="B375" s="43"/>
      <c r="C375" s="44"/>
      <c r="D375" s="229" t="s">
        <v>151</v>
      </c>
      <c r="E375" s="44"/>
      <c r="F375" s="230" t="s">
        <v>1116</v>
      </c>
      <c r="G375" s="44"/>
      <c r="H375" s="44"/>
      <c r="I375" s="231"/>
      <c r="J375" s="44"/>
      <c r="K375" s="44"/>
      <c r="L375" s="48"/>
      <c r="M375" s="232"/>
      <c r="N375" s="233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151</v>
      </c>
      <c r="AU375" s="20" t="s">
        <v>90</v>
      </c>
    </row>
    <row r="376" s="13" customFormat="1">
      <c r="A376" s="13"/>
      <c r="B376" s="241"/>
      <c r="C376" s="242"/>
      <c r="D376" s="234" t="s">
        <v>283</v>
      </c>
      <c r="E376" s="243" t="s">
        <v>78</v>
      </c>
      <c r="F376" s="244" t="s">
        <v>1117</v>
      </c>
      <c r="G376" s="242"/>
      <c r="H376" s="245">
        <v>81.272000000000006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283</v>
      </c>
      <c r="AU376" s="251" t="s">
        <v>90</v>
      </c>
      <c r="AV376" s="13" t="s">
        <v>90</v>
      </c>
      <c r="AW376" s="13" t="s">
        <v>40</v>
      </c>
      <c r="AX376" s="13" t="s">
        <v>88</v>
      </c>
      <c r="AY376" s="251" t="s">
        <v>141</v>
      </c>
    </row>
    <row r="377" s="2" customFormat="1">
      <c r="A377" s="42"/>
      <c r="B377" s="43"/>
      <c r="C377" s="44"/>
      <c r="D377" s="234" t="s">
        <v>414</v>
      </c>
      <c r="E377" s="44"/>
      <c r="F377" s="284" t="s">
        <v>1102</v>
      </c>
      <c r="G377" s="44"/>
      <c r="H377" s="44"/>
      <c r="I377" s="44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90</v>
      </c>
    </row>
    <row r="378" s="2" customFormat="1">
      <c r="A378" s="42"/>
      <c r="B378" s="43"/>
      <c r="C378" s="44"/>
      <c r="D378" s="234" t="s">
        <v>414</v>
      </c>
      <c r="E378" s="44"/>
      <c r="F378" s="285" t="s">
        <v>1097</v>
      </c>
      <c r="G378" s="44"/>
      <c r="H378" s="286">
        <v>40.636000000000003</v>
      </c>
      <c r="I378" s="44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90</v>
      </c>
    </row>
    <row r="379" s="2" customFormat="1">
      <c r="A379" s="42"/>
      <c r="B379" s="43"/>
      <c r="C379" s="44"/>
      <c r="D379" s="234" t="s">
        <v>414</v>
      </c>
      <c r="E379" s="44"/>
      <c r="F379" s="285" t="s">
        <v>285</v>
      </c>
      <c r="G379" s="44"/>
      <c r="H379" s="286">
        <v>40.636000000000003</v>
      </c>
      <c r="I379" s="44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90</v>
      </c>
    </row>
    <row r="380" s="2" customFormat="1" ht="24.15" customHeight="1">
      <c r="A380" s="42"/>
      <c r="B380" s="43"/>
      <c r="C380" s="290" t="s">
        <v>1118</v>
      </c>
      <c r="D380" s="290" t="s">
        <v>864</v>
      </c>
      <c r="E380" s="291" t="s">
        <v>1119</v>
      </c>
      <c r="F380" s="292" t="s">
        <v>1120</v>
      </c>
      <c r="G380" s="293" t="s">
        <v>321</v>
      </c>
      <c r="H380" s="294">
        <v>41.448999999999998</v>
      </c>
      <c r="I380" s="295"/>
      <c r="J380" s="296">
        <f>ROUND(I380*H380,2)</f>
        <v>0</v>
      </c>
      <c r="K380" s="292" t="s">
        <v>148</v>
      </c>
      <c r="L380" s="297"/>
      <c r="M380" s="298" t="s">
        <v>78</v>
      </c>
      <c r="N380" s="299" t="s">
        <v>50</v>
      </c>
      <c r="O380" s="88"/>
      <c r="P380" s="225">
        <f>O380*H380</f>
        <v>0</v>
      </c>
      <c r="Q380" s="225">
        <v>0.0041999999999999997</v>
      </c>
      <c r="R380" s="225">
        <f>Q380*H380</f>
        <v>0.17408579999999999</v>
      </c>
      <c r="S380" s="225">
        <v>0</v>
      </c>
      <c r="T380" s="226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7" t="s">
        <v>487</v>
      </c>
      <c r="AT380" s="227" t="s">
        <v>864</v>
      </c>
      <c r="AU380" s="227" t="s">
        <v>90</v>
      </c>
      <c r="AY380" s="20" t="s">
        <v>141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88</v>
      </c>
      <c r="BK380" s="228">
        <f>ROUND(I380*H380,2)</f>
        <v>0</v>
      </c>
      <c r="BL380" s="20" t="s">
        <v>244</v>
      </c>
      <c r="BM380" s="227" t="s">
        <v>1121</v>
      </c>
    </row>
    <row r="381" s="2" customFormat="1">
      <c r="A381" s="42"/>
      <c r="B381" s="43"/>
      <c r="C381" s="44"/>
      <c r="D381" s="234" t="s">
        <v>153</v>
      </c>
      <c r="E381" s="44"/>
      <c r="F381" s="235" t="s">
        <v>1122</v>
      </c>
      <c r="G381" s="44"/>
      <c r="H381" s="44"/>
      <c r="I381" s="231"/>
      <c r="J381" s="44"/>
      <c r="K381" s="44"/>
      <c r="L381" s="48"/>
      <c r="M381" s="232"/>
      <c r="N381" s="233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153</v>
      </c>
      <c r="AU381" s="20" t="s">
        <v>90</v>
      </c>
    </row>
    <row r="382" s="13" customFormat="1">
      <c r="A382" s="13"/>
      <c r="B382" s="241"/>
      <c r="C382" s="242"/>
      <c r="D382" s="234" t="s">
        <v>283</v>
      </c>
      <c r="E382" s="242"/>
      <c r="F382" s="244" t="s">
        <v>1123</v>
      </c>
      <c r="G382" s="242"/>
      <c r="H382" s="245">
        <v>41.448999999999998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283</v>
      </c>
      <c r="AU382" s="251" t="s">
        <v>90</v>
      </c>
      <c r="AV382" s="13" t="s">
        <v>90</v>
      </c>
      <c r="AW382" s="13" t="s">
        <v>4</v>
      </c>
      <c r="AX382" s="13" t="s">
        <v>88</v>
      </c>
      <c r="AY382" s="251" t="s">
        <v>141</v>
      </c>
    </row>
    <row r="383" s="2" customFormat="1" ht="24.15" customHeight="1">
      <c r="A383" s="42"/>
      <c r="B383" s="43"/>
      <c r="C383" s="290" t="s">
        <v>1124</v>
      </c>
      <c r="D383" s="290" t="s">
        <v>864</v>
      </c>
      <c r="E383" s="291" t="s">
        <v>1125</v>
      </c>
      <c r="F383" s="292" t="s">
        <v>1126</v>
      </c>
      <c r="G383" s="293" t="s">
        <v>321</v>
      </c>
      <c r="H383" s="294">
        <v>41.448999999999998</v>
      </c>
      <c r="I383" s="295"/>
      <c r="J383" s="296">
        <f>ROUND(I383*H383,2)</f>
        <v>0</v>
      </c>
      <c r="K383" s="292" t="s">
        <v>148</v>
      </c>
      <c r="L383" s="297"/>
      <c r="M383" s="298" t="s">
        <v>78</v>
      </c>
      <c r="N383" s="299" t="s">
        <v>50</v>
      </c>
      <c r="O383" s="88"/>
      <c r="P383" s="225">
        <f>O383*H383</f>
        <v>0</v>
      </c>
      <c r="Q383" s="225">
        <v>0.0047999999999999996</v>
      </c>
      <c r="R383" s="225">
        <f>Q383*H383</f>
        <v>0.19895519999999997</v>
      </c>
      <c r="S383" s="225">
        <v>0</v>
      </c>
      <c r="T383" s="226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7" t="s">
        <v>487</v>
      </c>
      <c r="AT383" s="227" t="s">
        <v>864</v>
      </c>
      <c r="AU383" s="227" t="s">
        <v>90</v>
      </c>
      <c r="AY383" s="20" t="s">
        <v>141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88</v>
      </c>
      <c r="BK383" s="228">
        <f>ROUND(I383*H383,2)</f>
        <v>0</v>
      </c>
      <c r="BL383" s="20" t="s">
        <v>244</v>
      </c>
      <c r="BM383" s="227" t="s">
        <v>1127</v>
      </c>
    </row>
    <row r="384" s="2" customFormat="1">
      <c r="A384" s="42"/>
      <c r="B384" s="43"/>
      <c r="C384" s="44"/>
      <c r="D384" s="234" t="s">
        <v>153</v>
      </c>
      <c r="E384" s="44"/>
      <c r="F384" s="235" t="s">
        <v>1122</v>
      </c>
      <c r="G384" s="44"/>
      <c r="H384" s="44"/>
      <c r="I384" s="231"/>
      <c r="J384" s="44"/>
      <c r="K384" s="44"/>
      <c r="L384" s="48"/>
      <c r="M384" s="232"/>
      <c r="N384" s="233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153</v>
      </c>
      <c r="AU384" s="20" t="s">
        <v>90</v>
      </c>
    </row>
    <row r="385" s="13" customFormat="1">
      <c r="A385" s="13"/>
      <c r="B385" s="241"/>
      <c r="C385" s="242"/>
      <c r="D385" s="234" t="s">
        <v>283</v>
      </c>
      <c r="E385" s="242"/>
      <c r="F385" s="244" t="s">
        <v>1123</v>
      </c>
      <c r="G385" s="242"/>
      <c r="H385" s="245">
        <v>41.448999999999998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283</v>
      </c>
      <c r="AU385" s="251" t="s">
        <v>90</v>
      </c>
      <c r="AV385" s="13" t="s">
        <v>90</v>
      </c>
      <c r="AW385" s="13" t="s">
        <v>4</v>
      </c>
      <c r="AX385" s="13" t="s">
        <v>88</v>
      </c>
      <c r="AY385" s="251" t="s">
        <v>141</v>
      </c>
    </row>
    <row r="386" s="2" customFormat="1" ht="33" customHeight="1">
      <c r="A386" s="42"/>
      <c r="B386" s="43"/>
      <c r="C386" s="216" t="s">
        <v>1128</v>
      </c>
      <c r="D386" s="216" t="s">
        <v>144</v>
      </c>
      <c r="E386" s="217" t="s">
        <v>1129</v>
      </c>
      <c r="F386" s="218" t="s">
        <v>1130</v>
      </c>
      <c r="G386" s="219" t="s">
        <v>321</v>
      </c>
      <c r="H386" s="220">
        <v>40.636000000000003</v>
      </c>
      <c r="I386" s="221"/>
      <c r="J386" s="222">
        <f>ROUND(I386*H386,2)</f>
        <v>0</v>
      </c>
      <c r="K386" s="218" t="s">
        <v>148</v>
      </c>
      <c r="L386" s="48"/>
      <c r="M386" s="223" t="s">
        <v>78</v>
      </c>
      <c r="N386" s="224" t="s">
        <v>50</v>
      </c>
      <c r="O386" s="88"/>
      <c r="P386" s="225">
        <f>O386*H386</f>
        <v>0</v>
      </c>
      <c r="Q386" s="225">
        <v>0.00069999999999999999</v>
      </c>
      <c r="R386" s="225">
        <f>Q386*H386</f>
        <v>0.0284452</v>
      </c>
      <c r="S386" s="225">
        <v>0</v>
      </c>
      <c r="T386" s="226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7" t="s">
        <v>244</v>
      </c>
      <c r="AT386" s="227" t="s">
        <v>144</v>
      </c>
      <c r="AU386" s="227" t="s">
        <v>90</v>
      </c>
      <c r="AY386" s="20" t="s">
        <v>141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88</v>
      </c>
      <c r="BK386" s="228">
        <f>ROUND(I386*H386,2)</f>
        <v>0</v>
      </c>
      <c r="BL386" s="20" t="s">
        <v>244</v>
      </c>
      <c r="BM386" s="227" t="s">
        <v>1131</v>
      </c>
    </row>
    <row r="387" s="2" customFormat="1">
      <c r="A387" s="42"/>
      <c r="B387" s="43"/>
      <c r="C387" s="44"/>
      <c r="D387" s="229" t="s">
        <v>151</v>
      </c>
      <c r="E387" s="44"/>
      <c r="F387" s="230" t="s">
        <v>1132</v>
      </c>
      <c r="G387" s="44"/>
      <c r="H387" s="44"/>
      <c r="I387" s="231"/>
      <c r="J387" s="44"/>
      <c r="K387" s="44"/>
      <c r="L387" s="48"/>
      <c r="M387" s="232"/>
      <c r="N387" s="233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151</v>
      </c>
      <c r="AU387" s="20" t="s">
        <v>90</v>
      </c>
    </row>
    <row r="388" s="13" customFormat="1">
      <c r="A388" s="13"/>
      <c r="B388" s="241"/>
      <c r="C388" s="242"/>
      <c r="D388" s="234" t="s">
        <v>283</v>
      </c>
      <c r="E388" s="243" t="s">
        <v>78</v>
      </c>
      <c r="F388" s="244" t="s">
        <v>792</v>
      </c>
      <c r="G388" s="242"/>
      <c r="H388" s="245">
        <v>40.636000000000003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283</v>
      </c>
      <c r="AU388" s="251" t="s">
        <v>90</v>
      </c>
      <c r="AV388" s="13" t="s">
        <v>90</v>
      </c>
      <c r="AW388" s="13" t="s">
        <v>40</v>
      </c>
      <c r="AX388" s="13" t="s">
        <v>88</v>
      </c>
      <c r="AY388" s="251" t="s">
        <v>141</v>
      </c>
    </row>
    <row r="389" s="2" customFormat="1">
      <c r="A389" s="42"/>
      <c r="B389" s="43"/>
      <c r="C389" s="44"/>
      <c r="D389" s="234" t="s">
        <v>414</v>
      </c>
      <c r="E389" s="44"/>
      <c r="F389" s="284" t="s">
        <v>1102</v>
      </c>
      <c r="G389" s="44"/>
      <c r="H389" s="44"/>
      <c r="I389" s="44"/>
      <c r="J389" s="44"/>
      <c r="K389" s="44"/>
      <c r="L389" s="48"/>
      <c r="M389" s="232"/>
      <c r="N389" s="233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U389" s="20" t="s">
        <v>90</v>
      </c>
    </row>
    <row r="390" s="2" customFormat="1">
      <c r="A390" s="42"/>
      <c r="B390" s="43"/>
      <c r="C390" s="44"/>
      <c r="D390" s="234" t="s">
        <v>414</v>
      </c>
      <c r="E390" s="44"/>
      <c r="F390" s="285" t="s">
        <v>1097</v>
      </c>
      <c r="G390" s="44"/>
      <c r="H390" s="286">
        <v>40.636000000000003</v>
      </c>
      <c r="I390" s="44"/>
      <c r="J390" s="44"/>
      <c r="K390" s="44"/>
      <c r="L390" s="48"/>
      <c r="M390" s="232"/>
      <c r="N390" s="233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U390" s="20" t="s">
        <v>90</v>
      </c>
    </row>
    <row r="391" s="2" customFormat="1">
      <c r="A391" s="42"/>
      <c r="B391" s="43"/>
      <c r="C391" s="44"/>
      <c r="D391" s="234" t="s">
        <v>414</v>
      </c>
      <c r="E391" s="44"/>
      <c r="F391" s="285" t="s">
        <v>285</v>
      </c>
      <c r="G391" s="44"/>
      <c r="H391" s="286">
        <v>40.636000000000003</v>
      </c>
      <c r="I391" s="44"/>
      <c r="J391" s="44"/>
      <c r="K391" s="44"/>
      <c r="L391" s="48"/>
      <c r="M391" s="232"/>
      <c r="N391" s="233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U391" s="20" t="s">
        <v>90</v>
      </c>
    </row>
    <row r="392" s="2" customFormat="1" ht="37.8" customHeight="1">
      <c r="A392" s="42"/>
      <c r="B392" s="43"/>
      <c r="C392" s="216" t="s">
        <v>1133</v>
      </c>
      <c r="D392" s="216" t="s">
        <v>144</v>
      </c>
      <c r="E392" s="217" t="s">
        <v>1134</v>
      </c>
      <c r="F392" s="218" t="s">
        <v>1135</v>
      </c>
      <c r="G392" s="219" t="s">
        <v>618</v>
      </c>
      <c r="H392" s="220">
        <v>2</v>
      </c>
      <c r="I392" s="221"/>
      <c r="J392" s="222">
        <f>ROUND(I392*H392,2)</f>
        <v>0</v>
      </c>
      <c r="K392" s="218" t="s">
        <v>148</v>
      </c>
      <c r="L392" s="48"/>
      <c r="M392" s="223" t="s">
        <v>78</v>
      </c>
      <c r="N392" s="224" t="s">
        <v>50</v>
      </c>
      <c r="O392" s="88"/>
      <c r="P392" s="225">
        <f>O392*H392</f>
        <v>0</v>
      </c>
      <c r="Q392" s="225">
        <v>0.0050280000000000004</v>
      </c>
      <c r="R392" s="225">
        <f>Q392*H392</f>
        <v>0.010056000000000001</v>
      </c>
      <c r="S392" s="225">
        <v>0</v>
      </c>
      <c r="T392" s="226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7" t="s">
        <v>244</v>
      </c>
      <c r="AT392" s="227" t="s">
        <v>144</v>
      </c>
      <c r="AU392" s="227" t="s">
        <v>90</v>
      </c>
      <c r="AY392" s="20" t="s">
        <v>141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88</v>
      </c>
      <c r="BK392" s="228">
        <f>ROUND(I392*H392,2)</f>
        <v>0</v>
      </c>
      <c r="BL392" s="20" t="s">
        <v>244</v>
      </c>
      <c r="BM392" s="227" t="s">
        <v>1136</v>
      </c>
    </row>
    <row r="393" s="2" customFormat="1">
      <c r="A393" s="42"/>
      <c r="B393" s="43"/>
      <c r="C393" s="44"/>
      <c r="D393" s="229" t="s">
        <v>151</v>
      </c>
      <c r="E393" s="44"/>
      <c r="F393" s="230" t="s">
        <v>1137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151</v>
      </c>
      <c r="AU393" s="20" t="s">
        <v>90</v>
      </c>
    </row>
    <row r="394" s="13" customFormat="1">
      <c r="A394" s="13"/>
      <c r="B394" s="241"/>
      <c r="C394" s="242"/>
      <c r="D394" s="234" t="s">
        <v>283</v>
      </c>
      <c r="E394" s="243" t="s">
        <v>78</v>
      </c>
      <c r="F394" s="244" t="s">
        <v>1138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283</v>
      </c>
      <c r="AU394" s="251" t="s">
        <v>90</v>
      </c>
      <c r="AV394" s="13" t="s">
        <v>90</v>
      </c>
      <c r="AW394" s="13" t="s">
        <v>40</v>
      </c>
      <c r="AX394" s="13" t="s">
        <v>80</v>
      </c>
      <c r="AY394" s="251" t="s">
        <v>141</v>
      </c>
    </row>
    <row r="395" s="13" customFormat="1">
      <c r="A395" s="13"/>
      <c r="B395" s="241"/>
      <c r="C395" s="242"/>
      <c r="D395" s="234" t="s">
        <v>283</v>
      </c>
      <c r="E395" s="243" t="s">
        <v>78</v>
      </c>
      <c r="F395" s="244" t="s">
        <v>1139</v>
      </c>
      <c r="G395" s="242"/>
      <c r="H395" s="245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283</v>
      </c>
      <c r="AU395" s="251" t="s">
        <v>90</v>
      </c>
      <c r="AV395" s="13" t="s">
        <v>90</v>
      </c>
      <c r="AW395" s="13" t="s">
        <v>40</v>
      </c>
      <c r="AX395" s="13" t="s">
        <v>80</v>
      </c>
      <c r="AY395" s="251" t="s">
        <v>141</v>
      </c>
    </row>
    <row r="396" s="14" customFormat="1">
      <c r="A396" s="14"/>
      <c r="B396" s="252"/>
      <c r="C396" s="253"/>
      <c r="D396" s="234" t="s">
        <v>283</v>
      </c>
      <c r="E396" s="254" t="s">
        <v>78</v>
      </c>
      <c r="F396" s="255" t="s">
        <v>285</v>
      </c>
      <c r="G396" s="253"/>
      <c r="H396" s="256">
        <v>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283</v>
      </c>
      <c r="AU396" s="262" t="s">
        <v>90</v>
      </c>
      <c r="AV396" s="14" t="s">
        <v>166</v>
      </c>
      <c r="AW396" s="14" t="s">
        <v>40</v>
      </c>
      <c r="AX396" s="14" t="s">
        <v>88</v>
      </c>
      <c r="AY396" s="262" t="s">
        <v>141</v>
      </c>
    </row>
    <row r="397" s="2" customFormat="1" ht="24.15" customHeight="1">
      <c r="A397" s="42"/>
      <c r="B397" s="43"/>
      <c r="C397" s="216" t="s">
        <v>1140</v>
      </c>
      <c r="D397" s="216" t="s">
        <v>144</v>
      </c>
      <c r="E397" s="217" t="s">
        <v>1141</v>
      </c>
      <c r="F397" s="218" t="s">
        <v>1142</v>
      </c>
      <c r="G397" s="219" t="s">
        <v>448</v>
      </c>
      <c r="H397" s="220">
        <v>14.449999999999999</v>
      </c>
      <c r="I397" s="221"/>
      <c r="J397" s="222">
        <f>ROUND(I397*H397,2)</f>
        <v>0</v>
      </c>
      <c r="K397" s="218" t="s">
        <v>148</v>
      </c>
      <c r="L397" s="48"/>
      <c r="M397" s="223" t="s">
        <v>78</v>
      </c>
      <c r="N397" s="224" t="s">
        <v>50</v>
      </c>
      <c r="O397" s="88"/>
      <c r="P397" s="225">
        <f>O397*H397</f>
        <v>0</v>
      </c>
      <c r="Q397" s="225">
        <v>0.0027805</v>
      </c>
      <c r="R397" s="225">
        <f>Q397*H397</f>
        <v>0.040178224999999998</v>
      </c>
      <c r="S397" s="225">
        <v>0</v>
      </c>
      <c r="T397" s="226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7" t="s">
        <v>244</v>
      </c>
      <c r="AT397" s="227" t="s">
        <v>144</v>
      </c>
      <c r="AU397" s="227" t="s">
        <v>90</v>
      </c>
      <c r="AY397" s="20" t="s">
        <v>141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88</v>
      </c>
      <c r="BK397" s="228">
        <f>ROUND(I397*H397,2)</f>
        <v>0</v>
      </c>
      <c r="BL397" s="20" t="s">
        <v>244</v>
      </c>
      <c r="BM397" s="227" t="s">
        <v>1143</v>
      </c>
    </row>
    <row r="398" s="2" customFormat="1">
      <c r="A398" s="42"/>
      <c r="B398" s="43"/>
      <c r="C398" s="44"/>
      <c r="D398" s="229" t="s">
        <v>151</v>
      </c>
      <c r="E398" s="44"/>
      <c r="F398" s="230" t="s">
        <v>1144</v>
      </c>
      <c r="G398" s="44"/>
      <c r="H398" s="44"/>
      <c r="I398" s="231"/>
      <c r="J398" s="44"/>
      <c r="K398" s="44"/>
      <c r="L398" s="48"/>
      <c r="M398" s="232"/>
      <c r="N398" s="233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151</v>
      </c>
      <c r="AU398" s="20" t="s">
        <v>90</v>
      </c>
    </row>
    <row r="399" s="13" customFormat="1">
      <c r="A399" s="13"/>
      <c r="B399" s="241"/>
      <c r="C399" s="242"/>
      <c r="D399" s="234" t="s">
        <v>283</v>
      </c>
      <c r="E399" s="243" t="s">
        <v>78</v>
      </c>
      <c r="F399" s="244" t="s">
        <v>862</v>
      </c>
      <c r="G399" s="242"/>
      <c r="H399" s="245">
        <v>9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283</v>
      </c>
      <c r="AU399" s="251" t="s">
        <v>90</v>
      </c>
      <c r="AV399" s="13" t="s">
        <v>90</v>
      </c>
      <c r="AW399" s="13" t="s">
        <v>40</v>
      </c>
      <c r="AX399" s="13" t="s">
        <v>80</v>
      </c>
      <c r="AY399" s="251" t="s">
        <v>141</v>
      </c>
    </row>
    <row r="400" s="13" customFormat="1">
      <c r="A400" s="13"/>
      <c r="B400" s="241"/>
      <c r="C400" s="242"/>
      <c r="D400" s="234" t="s">
        <v>283</v>
      </c>
      <c r="E400" s="243" t="s">
        <v>78</v>
      </c>
      <c r="F400" s="244" t="s">
        <v>863</v>
      </c>
      <c r="G400" s="242"/>
      <c r="H400" s="245">
        <v>5.4500000000000002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283</v>
      </c>
      <c r="AU400" s="251" t="s">
        <v>90</v>
      </c>
      <c r="AV400" s="13" t="s">
        <v>90</v>
      </c>
      <c r="AW400" s="13" t="s">
        <v>40</v>
      </c>
      <c r="AX400" s="13" t="s">
        <v>80</v>
      </c>
      <c r="AY400" s="251" t="s">
        <v>141</v>
      </c>
    </row>
    <row r="401" s="14" customFormat="1">
      <c r="A401" s="14"/>
      <c r="B401" s="252"/>
      <c r="C401" s="253"/>
      <c r="D401" s="234" t="s">
        <v>283</v>
      </c>
      <c r="E401" s="254" t="s">
        <v>78</v>
      </c>
      <c r="F401" s="255" t="s">
        <v>285</v>
      </c>
      <c r="G401" s="253"/>
      <c r="H401" s="256">
        <v>14.449999999999999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283</v>
      </c>
      <c r="AU401" s="262" t="s">
        <v>90</v>
      </c>
      <c r="AV401" s="14" t="s">
        <v>166</v>
      </c>
      <c r="AW401" s="14" t="s">
        <v>40</v>
      </c>
      <c r="AX401" s="14" t="s">
        <v>88</v>
      </c>
      <c r="AY401" s="262" t="s">
        <v>141</v>
      </c>
    </row>
    <row r="402" s="2" customFormat="1" ht="37.8" customHeight="1">
      <c r="A402" s="42"/>
      <c r="B402" s="43"/>
      <c r="C402" s="216" t="s">
        <v>1145</v>
      </c>
      <c r="D402" s="216" t="s">
        <v>144</v>
      </c>
      <c r="E402" s="217" t="s">
        <v>1146</v>
      </c>
      <c r="F402" s="218" t="s">
        <v>1147</v>
      </c>
      <c r="G402" s="219" t="s">
        <v>321</v>
      </c>
      <c r="H402" s="220">
        <v>24.109999999999999</v>
      </c>
      <c r="I402" s="221"/>
      <c r="J402" s="222">
        <f>ROUND(I402*H402,2)</f>
        <v>0</v>
      </c>
      <c r="K402" s="218" t="s">
        <v>148</v>
      </c>
      <c r="L402" s="48"/>
      <c r="M402" s="223" t="s">
        <v>78</v>
      </c>
      <c r="N402" s="224" t="s">
        <v>50</v>
      </c>
      <c r="O402" s="88"/>
      <c r="P402" s="225">
        <f>O402*H402</f>
        <v>0</v>
      </c>
      <c r="Q402" s="225">
        <v>0.00117</v>
      </c>
      <c r="R402" s="225">
        <f>Q402*H402</f>
        <v>0.0282087</v>
      </c>
      <c r="S402" s="225">
        <v>0</v>
      </c>
      <c r="T402" s="226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7" t="s">
        <v>244</v>
      </c>
      <c r="AT402" s="227" t="s">
        <v>144</v>
      </c>
      <c r="AU402" s="227" t="s">
        <v>90</v>
      </c>
      <c r="AY402" s="20" t="s">
        <v>141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88</v>
      </c>
      <c r="BK402" s="228">
        <f>ROUND(I402*H402,2)</f>
        <v>0</v>
      </c>
      <c r="BL402" s="20" t="s">
        <v>244</v>
      </c>
      <c r="BM402" s="227" t="s">
        <v>1148</v>
      </c>
    </row>
    <row r="403" s="2" customFormat="1">
      <c r="A403" s="42"/>
      <c r="B403" s="43"/>
      <c r="C403" s="44"/>
      <c r="D403" s="229" t="s">
        <v>151</v>
      </c>
      <c r="E403" s="44"/>
      <c r="F403" s="230" t="s">
        <v>1149</v>
      </c>
      <c r="G403" s="44"/>
      <c r="H403" s="44"/>
      <c r="I403" s="231"/>
      <c r="J403" s="44"/>
      <c r="K403" s="44"/>
      <c r="L403" s="48"/>
      <c r="M403" s="232"/>
      <c r="N403" s="233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151</v>
      </c>
      <c r="AU403" s="20" t="s">
        <v>90</v>
      </c>
    </row>
    <row r="404" s="13" customFormat="1">
      <c r="A404" s="13"/>
      <c r="B404" s="241"/>
      <c r="C404" s="242"/>
      <c r="D404" s="234" t="s">
        <v>283</v>
      </c>
      <c r="E404" s="243" t="s">
        <v>78</v>
      </c>
      <c r="F404" s="244" t="s">
        <v>1150</v>
      </c>
      <c r="G404" s="242"/>
      <c r="H404" s="245">
        <v>24.109999999999999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283</v>
      </c>
      <c r="AU404" s="251" t="s">
        <v>90</v>
      </c>
      <c r="AV404" s="13" t="s">
        <v>90</v>
      </c>
      <c r="AW404" s="13" t="s">
        <v>40</v>
      </c>
      <c r="AX404" s="13" t="s">
        <v>88</v>
      </c>
      <c r="AY404" s="251" t="s">
        <v>141</v>
      </c>
    </row>
    <row r="405" s="2" customFormat="1">
      <c r="A405" s="42"/>
      <c r="B405" s="43"/>
      <c r="C405" s="44"/>
      <c r="D405" s="234" t="s">
        <v>414</v>
      </c>
      <c r="E405" s="44"/>
      <c r="F405" s="284" t="s">
        <v>889</v>
      </c>
      <c r="G405" s="44"/>
      <c r="H405" s="44"/>
      <c r="I405" s="44"/>
      <c r="J405" s="44"/>
      <c r="K405" s="44"/>
      <c r="L405" s="48"/>
      <c r="M405" s="232"/>
      <c r="N405" s="233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U405" s="20" t="s">
        <v>90</v>
      </c>
    </row>
    <row r="406" s="2" customFormat="1">
      <c r="A406" s="42"/>
      <c r="B406" s="43"/>
      <c r="C406" s="44"/>
      <c r="D406" s="234" t="s">
        <v>414</v>
      </c>
      <c r="E406" s="44"/>
      <c r="F406" s="285" t="s">
        <v>890</v>
      </c>
      <c r="G406" s="44"/>
      <c r="H406" s="286">
        <v>24.109999999999999</v>
      </c>
      <c r="I406" s="44"/>
      <c r="J406" s="44"/>
      <c r="K406" s="44"/>
      <c r="L406" s="48"/>
      <c r="M406" s="232"/>
      <c r="N406" s="233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U406" s="20" t="s">
        <v>90</v>
      </c>
    </row>
    <row r="407" s="2" customFormat="1" ht="37.8" customHeight="1">
      <c r="A407" s="42"/>
      <c r="B407" s="43"/>
      <c r="C407" s="290" t="s">
        <v>1151</v>
      </c>
      <c r="D407" s="290" t="s">
        <v>864</v>
      </c>
      <c r="E407" s="291" t="s">
        <v>1152</v>
      </c>
      <c r="F407" s="292" t="s">
        <v>1153</v>
      </c>
      <c r="G407" s="293" t="s">
        <v>321</v>
      </c>
      <c r="H407" s="294">
        <v>25.315999999999999</v>
      </c>
      <c r="I407" s="295"/>
      <c r="J407" s="296">
        <f>ROUND(I407*H407,2)</f>
        <v>0</v>
      </c>
      <c r="K407" s="292" t="s">
        <v>148</v>
      </c>
      <c r="L407" s="297"/>
      <c r="M407" s="298" t="s">
        <v>78</v>
      </c>
      <c r="N407" s="299" t="s">
        <v>50</v>
      </c>
      <c r="O407" s="88"/>
      <c r="P407" s="225">
        <f>O407*H407</f>
        <v>0</v>
      </c>
      <c r="Q407" s="225">
        <v>0.0016000000000000001</v>
      </c>
      <c r="R407" s="225">
        <f>Q407*H407</f>
        <v>0.040505600000000003</v>
      </c>
      <c r="S407" s="225">
        <v>0</v>
      </c>
      <c r="T407" s="226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7" t="s">
        <v>487</v>
      </c>
      <c r="AT407" s="227" t="s">
        <v>864</v>
      </c>
      <c r="AU407" s="227" t="s">
        <v>90</v>
      </c>
      <c r="AY407" s="20" t="s">
        <v>141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88</v>
      </c>
      <c r="BK407" s="228">
        <f>ROUND(I407*H407,2)</f>
        <v>0</v>
      </c>
      <c r="BL407" s="20" t="s">
        <v>244</v>
      </c>
      <c r="BM407" s="227" t="s">
        <v>1154</v>
      </c>
    </row>
    <row r="408" s="2" customFormat="1">
      <c r="A408" s="42"/>
      <c r="B408" s="43"/>
      <c r="C408" s="44"/>
      <c r="D408" s="234" t="s">
        <v>153</v>
      </c>
      <c r="E408" s="44"/>
      <c r="F408" s="235" t="s">
        <v>1155</v>
      </c>
      <c r="G408" s="44"/>
      <c r="H408" s="44"/>
      <c r="I408" s="231"/>
      <c r="J408" s="44"/>
      <c r="K408" s="44"/>
      <c r="L408" s="48"/>
      <c r="M408" s="232"/>
      <c r="N408" s="233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153</v>
      </c>
      <c r="AU408" s="20" t="s">
        <v>90</v>
      </c>
    </row>
    <row r="409" s="13" customFormat="1">
      <c r="A409" s="13"/>
      <c r="B409" s="241"/>
      <c r="C409" s="242"/>
      <c r="D409" s="234" t="s">
        <v>283</v>
      </c>
      <c r="E409" s="242"/>
      <c r="F409" s="244" t="s">
        <v>1156</v>
      </c>
      <c r="G409" s="242"/>
      <c r="H409" s="245">
        <v>25.315999999999999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283</v>
      </c>
      <c r="AU409" s="251" t="s">
        <v>90</v>
      </c>
      <c r="AV409" s="13" t="s">
        <v>90</v>
      </c>
      <c r="AW409" s="13" t="s">
        <v>4</v>
      </c>
      <c r="AX409" s="13" t="s">
        <v>88</v>
      </c>
      <c r="AY409" s="251" t="s">
        <v>141</v>
      </c>
    </row>
    <row r="410" s="2" customFormat="1" ht="66.75" customHeight="1">
      <c r="A410" s="42"/>
      <c r="B410" s="43"/>
      <c r="C410" s="216" t="s">
        <v>1157</v>
      </c>
      <c r="D410" s="216" t="s">
        <v>144</v>
      </c>
      <c r="E410" s="217" t="s">
        <v>1158</v>
      </c>
      <c r="F410" s="218" t="s">
        <v>1159</v>
      </c>
      <c r="G410" s="219" t="s">
        <v>310</v>
      </c>
      <c r="H410" s="220">
        <v>5.2110000000000003</v>
      </c>
      <c r="I410" s="221"/>
      <c r="J410" s="222">
        <f>ROUND(I410*H410,2)</f>
        <v>0</v>
      </c>
      <c r="K410" s="218" t="s">
        <v>148</v>
      </c>
      <c r="L410" s="48"/>
      <c r="M410" s="223" t="s">
        <v>78</v>
      </c>
      <c r="N410" s="224" t="s">
        <v>50</v>
      </c>
      <c r="O410" s="88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27" t="s">
        <v>244</v>
      </c>
      <c r="AT410" s="227" t="s">
        <v>144</v>
      </c>
      <c r="AU410" s="227" t="s">
        <v>90</v>
      </c>
      <c r="AY410" s="20" t="s">
        <v>141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88</v>
      </c>
      <c r="BK410" s="228">
        <f>ROUND(I410*H410,2)</f>
        <v>0</v>
      </c>
      <c r="BL410" s="20" t="s">
        <v>244</v>
      </c>
      <c r="BM410" s="227" t="s">
        <v>1160</v>
      </c>
    </row>
    <row r="411" s="2" customFormat="1">
      <c r="A411" s="42"/>
      <c r="B411" s="43"/>
      <c r="C411" s="44"/>
      <c r="D411" s="229" t="s">
        <v>151</v>
      </c>
      <c r="E411" s="44"/>
      <c r="F411" s="230" t="s">
        <v>1161</v>
      </c>
      <c r="G411" s="44"/>
      <c r="H411" s="44"/>
      <c r="I411" s="231"/>
      <c r="J411" s="44"/>
      <c r="K411" s="44"/>
      <c r="L411" s="48"/>
      <c r="M411" s="232"/>
      <c r="N411" s="233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151</v>
      </c>
      <c r="AU411" s="20" t="s">
        <v>90</v>
      </c>
    </row>
    <row r="412" s="2" customFormat="1" ht="62.7" customHeight="1">
      <c r="A412" s="42"/>
      <c r="B412" s="43"/>
      <c r="C412" s="216" t="s">
        <v>1162</v>
      </c>
      <c r="D412" s="216" t="s">
        <v>144</v>
      </c>
      <c r="E412" s="217" t="s">
        <v>1163</v>
      </c>
      <c r="F412" s="218" t="s">
        <v>1164</v>
      </c>
      <c r="G412" s="219" t="s">
        <v>310</v>
      </c>
      <c r="H412" s="220">
        <v>5.2110000000000003</v>
      </c>
      <c r="I412" s="221"/>
      <c r="J412" s="222">
        <f>ROUND(I412*H412,2)</f>
        <v>0</v>
      </c>
      <c r="K412" s="218" t="s">
        <v>148</v>
      </c>
      <c r="L412" s="48"/>
      <c r="M412" s="223" t="s">
        <v>78</v>
      </c>
      <c r="N412" s="224" t="s">
        <v>50</v>
      </c>
      <c r="O412" s="88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7" t="s">
        <v>244</v>
      </c>
      <c r="AT412" s="227" t="s">
        <v>144</v>
      </c>
      <c r="AU412" s="227" t="s">
        <v>90</v>
      </c>
      <c r="AY412" s="20" t="s">
        <v>141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88</v>
      </c>
      <c r="BK412" s="228">
        <f>ROUND(I412*H412,2)</f>
        <v>0</v>
      </c>
      <c r="BL412" s="20" t="s">
        <v>244</v>
      </c>
      <c r="BM412" s="227" t="s">
        <v>1165</v>
      </c>
    </row>
    <row r="413" s="2" customFormat="1">
      <c r="A413" s="42"/>
      <c r="B413" s="43"/>
      <c r="C413" s="44"/>
      <c r="D413" s="229" t="s">
        <v>151</v>
      </c>
      <c r="E413" s="44"/>
      <c r="F413" s="230" t="s">
        <v>1166</v>
      </c>
      <c r="G413" s="44"/>
      <c r="H413" s="44"/>
      <c r="I413" s="231"/>
      <c r="J413" s="44"/>
      <c r="K413" s="44"/>
      <c r="L413" s="48"/>
      <c r="M413" s="232"/>
      <c r="N413" s="233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151</v>
      </c>
      <c r="AU413" s="20" t="s">
        <v>90</v>
      </c>
    </row>
    <row r="414" s="2" customFormat="1" ht="90" customHeight="1">
      <c r="A414" s="42"/>
      <c r="B414" s="43"/>
      <c r="C414" s="216" t="s">
        <v>1167</v>
      </c>
      <c r="D414" s="216" t="s">
        <v>144</v>
      </c>
      <c r="E414" s="217" t="s">
        <v>1168</v>
      </c>
      <c r="F414" s="218" t="s">
        <v>1169</v>
      </c>
      <c r="G414" s="219" t="s">
        <v>310</v>
      </c>
      <c r="H414" s="220">
        <v>5.2110000000000003</v>
      </c>
      <c r="I414" s="221"/>
      <c r="J414" s="222">
        <f>ROUND(I414*H414,2)</f>
        <v>0</v>
      </c>
      <c r="K414" s="218" t="s">
        <v>148</v>
      </c>
      <c r="L414" s="48"/>
      <c r="M414" s="223" t="s">
        <v>78</v>
      </c>
      <c r="N414" s="224" t="s">
        <v>50</v>
      </c>
      <c r="O414" s="88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7" t="s">
        <v>244</v>
      </c>
      <c r="AT414" s="227" t="s">
        <v>144</v>
      </c>
      <c r="AU414" s="227" t="s">
        <v>90</v>
      </c>
      <c r="AY414" s="20" t="s">
        <v>141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88</v>
      </c>
      <c r="BK414" s="228">
        <f>ROUND(I414*H414,2)</f>
        <v>0</v>
      </c>
      <c r="BL414" s="20" t="s">
        <v>244</v>
      </c>
      <c r="BM414" s="227" t="s">
        <v>1170</v>
      </c>
    </row>
    <row r="415" s="2" customFormat="1">
      <c r="A415" s="42"/>
      <c r="B415" s="43"/>
      <c r="C415" s="44"/>
      <c r="D415" s="229" t="s">
        <v>151</v>
      </c>
      <c r="E415" s="44"/>
      <c r="F415" s="230" t="s">
        <v>1171</v>
      </c>
      <c r="G415" s="44"/>
      <c r="H415" s="44"/>
      <c r="I415" s="231"/>
      <c r="J415" s="44"/>
      <c r="K415" s="44"/>
      <c r="L415" s="48"/>
      <c r="M415" s="232"/>
      <c r="N415" s="233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151</v>
      </c>
      <c r="AU415" s="20" t="s">
        <v>90</v>
      </c>
    </row>
    <row r="416" s="12" customFormat="1" ht="22.8" customHeight="1">
      <c r="A416" s="12"/>
      <c r="B416" s="200"/>
      <c r="C416" s="201"/>
      <c r="D416" s="202" t="s">
        <v>79</v>
      </c>
      <c r="E416" s="214" t="s">
        <v>624</v>
      </c>
      <c r="F416" s="214" t="s">
        <v>625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SUM(P417:P454)</f>
        <v>0</v>
      </c>
      <c r="Q416" s="208"/>
      <c r="R416" s="209">
        <f>SUM(R417:R454)</f>
        <v>0.17864197559999998</v>
      </c>
      <c r="S416" s="208"/>
      <c r="T416" s="210">
        <f>SUM(T417:T454)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90</v>
      </c>
      <c r="AT416" s="212" t="s">
        <v>79</v>
      </c>
      <c r="AU416" s="212" t="s">
        <v>88</v>
      </c>
      <c r="AY416" s="211" t="s">
        <v>141</v>
      </c>
      <c r="BK416" s="213">
        <f>SUM(BK417:BK454)</f>
        <v>0</v>
      </c>
    </row>
    <row r="417" s="2" customFormat="1" ht="24.15" customHeight="1">
      <c r="A417" s="42"/>
      <c r="B417" s="43"/>
      <c r="C417" s="216" t="s">
        <v>1172</v>
      </c>
      <c r="D417" s="216" t="s">
        <v>144</v>
      </c>
      <c r="E417" s="217" t="s">
        <v>1173</v>
      </c>
      <c r="F417" s="218" t="s">
        <v>1174</v>
      </c>
      <c r="G417" s="219" t="s">
        <v>448</v>
      </c>
      <c r="H417" s="220">
        <v>20</v>
      </c>
      <c r="I417" s="221"/>
      <c r="J417" s="222">
        <f>ROUND(I417*H417,2)</f>
        <v>0</v>
      </c>
      <c r="K417" s="218" t="s">
        <v>148</v>
      </c>
      <c r="L417" s="48"/>
      <c r="M417" s="223" t="s">
        <v>78</v>
      </c>
      <c r="N417" s="224" t="s">
        <v>50</v>
      </c>
      <c r="O417" s="88"/>
      <c r="P417" s="225">
        <f>O417*H417</f>
        <v>0</v>
      </c>
      <c r="Q417" s="225">
        <v>0.0020899999999999998</v>
      </c>
      <c r="R417" s="225">
        <f>Q417*H417</f>
        <v>0.041799999999999997</v>
      </c>
      <c r="S417" s="225">
        <v>0</v>
      </c>
      <c r="T417" s="226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7" t="s">
        <v>244</v>
      </c>
      <c r="AT417" s="227" t="s">
        <v>144</v>
      </c>
      <c r="AU417" s="227" t="s">
        <v>90</v>
      </c>
      <c r="AY417" s="20" t="s">
        <v>141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88</v>
      </c>
      <c r="BK417" s="228">
        <f>ROUND(I417*H417,2)</f>
        <v>0</v>
      </c>
      <c r="BL417" s="20" t="s">
        <v>244</v>
      </c>
      <c r="BM417" s="227" t="s">
        <v>1175</v>
      </c>
    </row>
    <row r="418" s="2" customFormat="1">
      <c r="A418" s="42"/>
      <c r="B418" s="43"/>
      <c r="C418" s="44"/>
      <c r="D418" s="229" t="s">
        <v>151</v>
      </c>
      <c r="E418" s="44"/>
      <c r="F418" s="230" t="s">
        <v>1176</v>
      </c>
      <c r="G418" s="44"/>
      <c r="H418" s="44"/>
      <c r="I418" s="231"/>
      <c r="J418" s="44"/>
      <c r="K418" s="44"/>
      <c r="L418" s="48"/>
      <c r="M418" s="232"/>
      <c r="N418" s="233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151</v>
      </c>
      <c r="AU418" s="20" t="s">
        <v>90</v>
      </c>
    </row>
    <row r="419" s="13" customFormat="1">
      <c r="A419" s="13"/>
      <c r="B419" s="241"/>
      <c r="C419" s="242"/>
      <c r="D419" s="234" t="s">
        <v>283</v>
      </c>
      <c r="E419" s="243" t="s">
        <v>78</v>
      </c>
      <c r="F419" s="244" t="s">
        <v>1177</v>
      </c>
      <c r="G419" s="242"/>
      <c r="H419" s="245">
        <v>20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283</v>
      </c>
      <c r="AU419" s="251" t="s">
        <v>90</v>
      </c>
      <c r="AV419" s="13" t="s">
        <v>90</v>
      </c>
      <c r="AW419" s="13" t="s">
        <v>40</v>
      </c>
      <c r="AX419" s="13" t="s">
        <v>88</v>
      </c>
      <c r="AY419" s="251" t="s">
        <v>141</v>
      </c>
    </row>
    <row r="420" s="2" customFormat="1" ht="24.15" customHeight="1">
      <c r="A420" s="42"/>
      <c r="B420" s="43"/>
      <c r="C420" s="216" t="s">
        <v>1178</v>
      </c>
      <c r="D420" s="216" t="s">
        <v>144</v>
      </c>
      <c r="E420" s="217" t="s">
        <v>1179</v>
      </c>
      <c r="F420" s="218" t="s">
        <v>1180</v>
      </c>
      <c r="G420" s="219" t="s">
        <v>448</v>
      </c>
      <c r="H420" s="220">
        <v>5.2000000000000002</v>
      </c>
      <c r="I420" s="221"/>
      <c r="J420" s="222">
        <f>ROUND(I420*H420,2)</f>
        <v>0</v>
      </c>
      <c r="K420" s="218" t="s">
        <v>148</v>
      </c>
      <c r="L420" s="48"/>
      <c r="M420" s="223" t="s">
        <v>78</v>
      </c>
      <c r="N420" s="224" t="s">
        <v>50</v>
      </c>
      <c r="O420" s="88"/>
      <c r="P420" s="225">
        <f>O420*H420</f>
        <v>0</v>
      </c>
      <c r="Q420" s="225">
        <v>0.00068282</v>
      </c>
      <c r="R420" s="225">
        <f>Q420*H420</f>
        <v>0.0035506640000000003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244</v>
      </c>
      <c r="AT420" s="227" t="s">
        <v>144</v>
      </c>
      <c r="AU420" s="227" t="s">
        <v>90</v>
      </c>
      <c r="AY420" s="20" t="s">
        <v>141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88</v>
      </c>
      <c r="BK420" s="228">
        <f>ROUND(I420*H420,2)</f>
        <v>0</v>
      </c>
      <c r="BL420" s="20" t="s">
        <v>244</v>
      </c>
      <c r="BM420" s="227" t="s">
        <v>1181</v>
      </c>
    </row>
    <row r="421" s="2" customFormat="1">
      <c r="A421" s="42"/>
      <c r="B421" s="43"/>
      <c r="C421" s="44"/>
      <c r="D421" s="229" t="s">
        <v>151</v>
      </c>
      <c r="E421" s="44"/>
      <c r="F421" s="230" t="s">
        <v>1182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151</v>
      </c>
      <c r="AU421" s="20" t="s">
        <v>90</v>
      </c>
    </row>
    <row r="422" s="13" customFormat="1">
      <c r="A422" s="13"/>
      <c r="B422" s="241"/>
      <c r="C422" s="242"/>
      <c r="D422" s="234" t="s">
        <v>283</v>
      </c>
      <c r="E422" s="243" t="s">
        <v>78</v>
      </c>
      <c r="F422" s="244" t="s">
        <v>1183</v>
      </c>
      <c r="G422" s="242"/>
      <c r="H422" s="245">
        <v>5.2000000000000002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283</v>
      </c>
      <c r="AU422" s="251" t="s">
        <v>90</v>
      </c>
      <c r="AV422" s="13" t="s">
        <v>90</v>
      </c>
      <c r="AW422" s="13" t="s">
        <v>40</v>
      </c>
      <c r="AX422" s="13" t="s">
        <v>88</v>
      </c>
      <c r="AY422" s="251" t="s">
        <v>141</v>
      </c>
    </row>
    <row r="423" s="2" customFormat="1" ht="33" customHeight="1">
      <c r="A423" s="42"/>
      <c r="B423" s="43"/>
      <c r="C423" s="216" t="s">
        <v>1184</v>
      </c>
      <c r="D423" s="216" t="s">
        <v>144</v>
      </c>
      <c r="E423" s="217" t="s">
        <v>1185</v>
      </c>
      <c r="F423" s="218" t="s">
        <v>1186</v>
      </c>
      <c r="G423" s="219" t="s">
        <v>448</v>
      </c>
      <c r="H423" s="220">
        <v>14</v>
      </c>
      <c r="I423" s="221"/>
      <c r="J423" s="222">
        <f>ROUND(I423*H423,2)</f>
        <v>0</v>
      </c>
      <c r="K423" s="218" t="s">
        <v>148</v>
      </c>
      <c r="L423" s="48"/>
      <c r="M423" s="223" t="s">
        <v>78</v>
      </c>
      <c r="N423" s="224" t="s">
        <v>50</v>
      </c>
      <c r="O423" s="88"/>
      <c r="P423" s="225">
        <f>O423*H423</f>
        <v>0</v>
      </c>
      <c r="Q423" s="225">
        <v>0.0013698</v>
      </c>
      <c r="R423" s="225">
        <f>Q423*H423</f>
        <v>0.019177199999999998</v>
      </c>
      <c r="S423" s="225">
        <v>0</v>
      </c>
      <c r="T423" s="226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7" t="s">
        <v>244</v>
      </c>
      <c r="AT423" s="227" t="s">
        <v>144</v>
      </c>
      <c r="AU423" s="227" t="s">
        <v>90</v>
      </c>
      <c r="AY423" s="20" t="s">
        <v>141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88</v>
      </c>
      <c r="BK423" s="228">
        <f>ROUND(I423*H423,2)</f>
        <v>0</v>
      </c>
      <c r="BL423" s="20" t="s">
        <v>244</v>
      </c>
      <c r="BM423" s="227" t="s">
        <v>1187</v>
      </c>
    </row>
    <row r="424" s="2" customFormat="1">
      <c r="A424" s="42"/>
      <c r="B424" s="43"/>
      <c r="C424" s="44"/>
      <c r="D424" s="229" t="s">
        <v>151</v>
      </c>
      <c r="E424" s="44"/>
      <c r="F424" s="230" t="s">
        <v>1188</v>
      </c>
      <c r="G424" s="44"/>
      <c r="H424" s="44"/>
      <c r="I424" s="231"/>
      <c r="J424" s="44"/>
      <c r="K424" s="44"/>
      <c r="L424" s="48"/>
      <c r="M424" s="232"/>
      <c r="N424" s="233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151</v>
      </c>
      <c r="AU424" s="20" t="s">
        <v>90</v>
      </c>
    </row>
    <row r="425" s="13" customFormat="1">
      <c r="A425" s="13"/>
      <c r="B425" s="241"/>
      <c r="C425" s="242"/>
      <c r="D425" s="234" t="s">
        <v>283</v>
      </c>
      <c r="E425" s="243" t="s">
        <v>78</v>
      </c>
      <c r="F425" s="244" t="s">
        <v>1189</v>
      </c>
      <c r="G425" s="242"/>
      <c r="H425" s="245">
        <v>14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283</v>
      </c>
      <c r="AU425" s="251" t="s">
        <v>90</v>
      </c>
      <c r="AV425" s="13" t="s">
        <v>90</v>
      </c>
      <c r="AW425" s="13" t="s">
        <v>40</v>
      </c>
      <c r="AX425" s="13" t="s">
        <v>88</v>
      </c>
      <c r="AY425" s="251" t="s">
        <v>141</v>
      </c>
    </row>
    <row r="426" s="2" customFormat="1" ht="33" customHeight="1">
      <c r="A426" s="42"/>
      <c r="B426" s="43"/>
      <c r="C426" s="216" t="s">
        <v>1190</v>
      </c>
      <c r="D426" s="216" t="s">
        <v>144</v>
      </c>
      <c r="E426" s="217" t="s">
        <v>1191</v>
      </c>
      <c r="F426" s="218" t="s">
        <v>1192</v>
      </c>
      <c r="G426" s="219" t="s">
        <v>448</v>
      </c>
      <c r="H426" s="220">
        <v>3</v>
      </c>
      <c r="I426" s="221"/>
      <c r="J426" s="222">
        <f>ROUND(I426*H426,2)</f>
        <v>0</v>
      </c>
      <c r="K426" s="218" t="s">
        <v>148</v>
      </c>
      <c r="L426" s="48"/>
      <c r="M426" s="223" t="s">
        <v>78</v>
      </c>
      <c r="N426" s="224" t="s">
        <v>50</v>
      </c>
      <c r="O426" s="88"/>
      <c r="P426" s="225">
        <f>O426*H426</f>
        <v>0</v>
      </c>
      <c r="Q426" s="225">
        <v>0.0022376000000000002</v>
      </c>
      <c r="R426" s="225">
        <f>Q426*H426</f>
        <v>0.0067128000000000005</v>
      </c>
      <c r="S426" s="225">
        <v>0</v>
      </c>
      <c r="T426" s="226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7" t="s">
        <v>244</v>
      </c>
      <c r="AT426" s="227" t="s">
        <v>144</v>
      </c>
      <c r="AU426" s="227" t="s">
        <v>90</v>
      </c>
      <c r="AY426" s="20" t="s">
        <v>141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88</v>
      </c>
      <c r="BK426" s="228">
        <f>ROUND(I426*H426,2)</f>
        <v>0</v>
      </c>
      <c r="BL426" s="20" t="s">
        <v>244</v>
      </c>
      <c r="BM426" s="227" t="s">
        <v>1193</v>
      </c>
    </row>
    <row r="427" s="2" customFormat="1">
      <c r="A427" s="42"/>
      <c r="B427" s="43"/>
      <c r="C427" s="44"/>
      <c r="D427" s="229" t="s">
        <v>151</v>
      </c>
      <c r="E427" s="44"/>
      <c r="F427" s="230" t="s">
        <v>1194</v>
      </c>
      <c r="G427" s="44"/>
      <c r="H427" s="44"/>
      <c r="I427" s="231"/>
      <c r="J427" s="44"/>
      <c r="K427" s="44"/>
      <c r="L427" s="48"/>
      <c r="M427" s="232"/>
      <c r="N427" s="233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151</v>
      </c>
      <c r="AU427" s="20" t="s">
        <v>90</v>
      </c>
    </row>
    <row r="428" s="13" customFormat="1">
      <c r="A428" s="13"/>
      <c r="B428" s="241"/>
      <c r="C428" s="242"/>
      <c r="D428" s="234" t="s">
        <v>283</v>
      </c>
      <c r="E428" s="243" t="s">
        <v>78</v>
      </c>
      <c r="F428" s="244" t="s">
        <v>1195</v>
      </c>
      <c r="G428" s="242"/>
      <c r="H428" s="245">
        <v>3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283</v>
      </c>
      <c r="AU428" s="251" t="s">
        <v>90</v>
      </c>
      <c r="AV428" s="13" t="s">
        <v>90</v>
      </c>
      <c r="AW428" s="13" t="s">
        <v>40</v>
      </c>
      <c r="AX428" s="13" t="s">
        <v>88</v>
      </c>
      <c r="AY428" s="251" t="s">
        <v>141</v>
      </c>
    </row>
    <row r="429" s="2" customFormat="1" ht="33" customHeight="1">
      <c r="A429" s="42"/>
      <c r="B429" s="43"/>
      <c r="C429" s="216" t="s">
        <v>1196</v>
      </c>
      <c r="D429" s="216" t="s">
        <v>144</v>
      </c>
      <c r="E429" s="217" t="s">
        <v>1197</v>
      </c>
      <c r="F429" s="218" t="s">
        <v>1198</v>
      </c>
      <c r="G429" s="219" t="s">
        <v>448</v>
      </c>
      <c r="H429" s="220">
        <v>20</v>
      </c>
      <c r="I429" s="221"/>
      <c r="J429" s="222">
        <f>ROUND(I429*H429,2)</f>
        <v>0</v>
      </c>
      <c r="K429" s="218" t="s">
        <v>148</v>
      </c>
      <c r="L429" s="48"/>
      <c r="M429" s="223" t="s">
        <v>78</v>
      </c>
      <c r="N429" s="224" t="s">
        <v>50</v>
      </c>
      <c r="O429" s="88"/>
      <c r="P429" s="225">
        <f>O429*H429</f>
        <v>0</v>
      </c>
      <c r="Q429" s="225">
        <v>0.0027820000000000002</v>
      </c>
      <c r="R429" s="225">
        <f>Q429*H429</f>
        <v>0.055640000000000002</v>
      </c>
      <c r="S429" s="225">
        <v>0</v>
      </c>
      <c r="T429" s="226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7" t="s">
        <v>244</v>
      </c>
      <c r="AT429" s="227" t="s">
        <v>144</v>
      </c>
      <c r="AU429" s="227" t="s">
        <v>90</v>
      </c>
      <c r="AY429" s="20" t="s">
        <v>141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88</v>
      </c>
      <c r="BK429" s="228">
        <f>ROUND(I429*H429,2)</f>
        <v>0</v>
      </c>
      <c r="BL429" s="20" t="s">
        <v>244</v>
      </c>
      <c r="BM429" s="227" t="s">
        <v>1199</v>
      </c>
    </row>
    <row r="430" s="2" customFormat="1">
      <c r="A430" s="42"/>
      <c r="B430" s="43"/>
      <c r="C430" s="44"/>
      <c r="D430" s="229" t="s">
        <v>151</v>
      </c>
      <c r="E430" s="44"/>
      <c r="F430" s="230" t="s">
        <v>1200</v>
      </c>
      <c r="G430" s="44"/>
      <c r="H430" s="44"/>
      <c r="I430" s="231"/>
      <c r="J430" s="44"/>
      <c r="K430" s="44"/>
      <c r="L430" s="48"/>
      <c r="M430" s="232"/>
      <c r="N430" s="233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151</v>
      </c>
      <c r="AU430" s="20" t="s">
        <v>90</v>
      </c>
    </row>
    <row r="431" s="13" customFormat="1">
      <c r="A431" s="13"/>
      <c r="B431" s="241"/>
      <c r="C431" s="242"/>
      <c r="D431" s="234" t="s">
        <v>283</v>
      </c>
      <c r="E431" s="243" t="s">
        <v>78</v>
      </c>
      <c r="F431" s="244" t="s">
        <v>1177</v>
      </c>
      <c r="G431" s="242"/>
      <c r="H431" s="245">
        <v>20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283</v>
      </c>
      <c r="AU431" s="251" t="s">
        <v>90</v>
      </c>
      <c r="AV431" s="13" t="s">
        <v>90</v>
      </c>
      <c r="AW431" s="13" t="s">
        <v>40</v>
      </c>
      <c r="AX431" s="13" t="s">
        <v>88</v>
      </c>
      <c r="AY431" s="251" t="s">
        <v>141</v>
      </c>
    </row>
    <row r="432" s="2" customFormat="1" ht="37.8" customHeight="1">
      <c r="A432" s="42"/>
      <c r="B432" s="43"/>
      <c r="C432" s="216" t="s">
        <v>1201</v>
      </c>
      <c r="D432" s="216" t="s">
        <v>144</v>
      </c>
      <c r="E432" s="217" t="s">
        <v>1202</v>
      </c>
      <c r="F432" s="218" t="s">
        <v>1203</v>
      </c>
      <c r="G432" s="219" t="s">
        <v>321</v>
      </c>
      <c r="H432" s="220">
        <v>4.0499999999999998</v>
      </c>
      <c r="I432" s="221"/>
      <c r="J432" s="222">
        <f>ROUND(I432*H432,2)</f>
        <v>0</v>
      </c>
      <c r="K432" s="218" t="s">
        <v>148</v>
      </c>
      <c r="L432" s="48"/>
      <c r="M432" s="223" t="s">
        <v>78</v>
      </c>
      <c r="N432" s="224" t="s">
        <v>50</v>
      </c>
      <c r="O432" s="88"/>
      <c r="P432" s="225">
        <f>O432*H432</f>
        <v>0</v>
      </c>
      <c r="Q432" s="225">
        <v>0.0050899999999999999</v>
      </c>
      <c r="R432" s="225">
        <f>Q432*H432</f>
        <v>0.020614499999999997</v>
      </c>
      <c r="S432" s="225">
        <v>0</v>
      </c>
      <c r="T432" s="226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7" t="s">
        <v>244</v>
      </c>
      <c r="AT432" s="227" t="s">
        <v>144</v>
      </c>
      <c r="AU432" s="227" t="s">
        <v>90</v>
      </c>
      <c r="AY432" s="20" t="s">
        <v>141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88</v>
      </c>
      <c r="BK432" s="228">
        <f>ROUND(I432*H432,2)</f>
        <v>0</v>
      </c>
      <c r="BL432" s="20" t="s">
        <v>244</v>
      </c>
      <c r="BM432" s="227" t="s">
        <v>1204</v>
      </c>
    </row>
    <row r="433" s="2" customFormat="1">
      <c r="A433" s="42"/>
      <c r="B433" s="43"/>
      <c r="C433" s="44"/>
      <c r="D433" s="229" t="s">
        <v>151</v>
      </c>
      <c r="E433" s="44"/>
      <c r="F433" s="230" t="s">
        <v>1205</v>
      </c>
      <c r="G433" s="44"/>
      <c r="H433" s="44"/>
      <c r="I433" s="231"/>
      <c r="J433" s="44"/>
      <c r="K433" s="44"/>
      <c r="L433" s="48"/>
      <c r="M433" s="232"/>
      <c r="N433" s="233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151</v>
      </c>
      <c r="AU433" s="20" t="s">
        <v>90</v>
      </c>
    </row>
    <row r="434" s="13" customFormat="1">
      <c r="A434" s="13"/>
      <c r="B434" s="241"/>
      <c r="C434" s="242"/>
      <c r="D434" s="234" t="s">
        <v>283</v>
      </c>
      <c r="E434" s="243" t="s">
        <v>78</v>
      </c>
      <c r="F434" s="244" t="s">
        <v>1206</v>
      </c>
      <c r="G434" s="242"/>
      <c r="H434" s="245">
        <v>2.25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283</v>
      </c>
      <c r="AU434" s="251" t="s">
        <v>90</v>
      </c>
      <c r="AV434" s="13" t="s">
        <v>90</v>
      </c>
      <c r="AW434" s="13" t="s">
        <v>40</v>
      </c>
      <c r="AX434" s="13" t="s">
        <v>80</v>
      </c>
      <c r="AY434" s="251" t="s">
        <v>141</v>
      </c>
    </row>
    <row r="435" s="13" customFormat="1">
      <c r="A435" s="13"/>
      <c r="B435" s="241"/>
      <c r="C435" s="242"/>
      <c r="D435" s="234" t="s">
        <v>283</v>
      </c>
      <c r="E435" s="243" t="s">
        <v>78</v>
      </c>
      <c r="F435" s="244" t="s">
        <v>1207</v>
      </c>
      <c r="G435" s="242"/>
      <c r="H435" s="245">
        <v>1.8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283</v>
      </c>
      <c r="AU435" s="251" t="s">
        <v>90</v>
      </c>
      <c r="AV435" s="13" t="s">
        <v>90</v>
      </c>
      <c r="AW435" s="13" t="s">
        <v>40</v>
      </c>
      <c r="AX435" s="13" t="s">
        <v>80</v>
      </c>
      <c r="AY435" s="251" t="s">
        <v>141</v>
      </c>
    </row>
    <row r="436" s="14" customFormat="1">
      <c r="A436" s="14"/>
      <c r="B436" s="252"/>
      <c r="C436" s="253"/>
      <c r="D436" s="234" t="s">
        <v>283</v>
      </c>
      <c r="E436" s="254" t="s">
        <v>78</v>
      </c>
      <c r="F436" s="255" t="s">
        <v>285</v>
      </c>
      <c r="G436" s="253"/>
      <c r="H436" s="256">
        <v>4.0499999999999998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283</v>
      </c>
      <c r="AU436" s="262" t="s">
        <v>90</v>
      </c>
      <c r="AV436" s="14" t="s">
        <v>166</v>
      </c>
      <c r="AW436" s="14" t="s">
        <v>40</v>
      </c>
      <c r="AX436" s="14" t="s">
        <v>88</v>
      </c>
      <c r="AY436" s="262" t="s">
        <v>141</v>
      </c>
    </row>
    <row r="437" s="2" customFormat="1" ht="33" customHeight="1">
      <c r="A437" s="42"/>
      <c r="B437" s="43"/>
      <c r="C437" s="216" t="s">
        <v>1208</v>
      </c>
      <c r="D437" s="216" t="s">
        <v>144</v>
      </c>
      <c r="E437" s="217" t="s">
        <v>1209</v>
      </c>
      <c r="F437" s="218" t="s">
        <v>1210</v>
      </c>
      <c r="G437" s="219" t="s">
        <v>448</v>
      </c>
      <c r="H437" s="220">
        <v>2.6000000000000001</v>
      </c>
      <c r="I437" s="221"/>
      <c r="J437" s="222">
        <f>ROUND(I437*H437,2)</f>
        <v>0</v>
      </c>
      <c r="K437" s="218" t="s">
        <v>148</v>
      </c>
      <c r="L437" s="48"/>
      <c r="M437" s="223" t="s">
        <v>78</v>
      </c>
      <c r="N437" s="224" t="s">
        <v>50</v>
      </c>
      <c r="O437" s="88"/>
      <c r="P437" s="225">
        <f>O437*H437</f>
        <v>0</v>
      </c>
      <c r="Q437" s="225">
        <v>0.0010814659999999999</v>
      </c>
      <c r="R437" s="225">
        <f>Q437*H437</f>
        <v>0.0028118115999999998</v>
      </c>
      <c r="S437" s="225">
        <v>0</v>
      </c>
      <c r="T437" s="226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27" t="s">
        <v>244</v>
      </c>
      <c r="AT437" s="227" t="s">
        <v>144</v>
      </c>
      <c r="AU437" s="227" t="s">
        <v>90</v>
      </c>
      <c r="AY437" s="20" t="s">
        <v>141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88</v>
      </c>
      <c r="BK437" s="228">
        <f>ROUND(I437*H437,2)</f>
        <v>0</v>
      </c>
      <c r="BL437" s="20" t="s">
        <v>244</v>
      </c>
      <c r="BM437" s="227" t="s">
        <v>1211</v>
      </c>
    </row>
    <row r="438" s="2" customFormat="1">
      <c r="A438" s="42"/>
      <c r="B438" s="43"/>
      <c r="C438" s="44"/>
      <c r="D438" s="229" t="s">
        <v>151</v>
      </c>
      <c r="E438" s="44"/>
      <c r="F438" s="230" t="s">
        <v>1212</v>
      </c>
      <c r="G438" s="44"/>
      <c r="H438" s="44"/>
      <c r="I438" s="231"/>
      <c r="J438" s="44"/>
      <c r="K438" s="44"/>
      <c r="L438" s="48"/>
      <c r="M438" s="232"/>
      <c r="N438" s="233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151</v>
      </c>
      <c r="AU438" s="20" t="s">
        <v>90</v>
      </c>
    </row>
    <row r="439" s="13" customFormat="1">
      <c r="A439" s="13"/>
      <c r="B439" s="241"/>
      <c r="C439" s="242"/>
      <c r="D439" s="234" t="s">
        <v>283</v>
      </c>
      <c r="E439" s="243" t="s">
        <v>78</v>
      </c>
      <c r="F439" s="244" t="s">
        <v>1213</v>
      </c>
      <c r="G439" s="242"/>
      <c r="H439" s="245">
        <v>2.6000000000000001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283</v>
      </c>
      <c r="AU439" s="251" t="s">
        <v>90</v>
      </c>
      <c r="AV439" s="13" t="s">
        <v>90</v>
      </c>
      <c r="AW439" s="13" t="s">
        <v>40</v>
      </c>
      <c r="AX439" s="13" t="s">
        <v>80</v>
      </c>
      <c r="AY439" s="251" t="s">
        <v>141</v>
      </c>
    </row>
    <row r="440" s="14" customFormat="1">
      <c r="A440" s="14"/>
      <c r="B440" s="252"/>
      <c r="C440" s="253"/>
      <c r="D440" s="234" t="s">
        <v>283</v>
      </c>
      <c r="E440" s="254" t="s">
        <v>78</v>
      </c>
      <c r="F440" s="255" t="s">
        <v>285</v>
      </c>
      <c r="G440" s="253"/>
      <c r="H440" s="256">
        <v>2.6000000000000001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283</v>
      </c>
      <c r="AU440" s="262" t="s">
        <v>90</v>
      </c>
      <c r="AV440" s="14" t="s">
        <v>166</v>
      </c>
      <c r="AW440" s="14" t="s">
        <v>40</v>
      </c>
      <c r="AX440" s="14" t="s">
        <v>88</v>
      </c>
      <c r="AY440" s="262" t="s">
        <v>141</v>
      </c>
    </row>
    <row r="441" s="2" customFormat="1" ht="33" customHeight="1">
      <c r="A441" s="42"/>
      <c r="B441" s="43"/>
      <c r="C441" s="216" t="s">
        <v>1214</v>
      </c>
      <c r="D441" s="216" t="s">
        <v>144</v>
      </c>
      <c r="E441" s="217" t="s">
        <v>1215</v>
      </c>
      <c r="F441" s="218" t="s">
        <v>1216</v>
      </c>
      <c r="G441" s="219" t="s">
        <v>448</v>
      </c>
      <c r="H441" s="220">
        <v>14</v>
      </c>
      <c r="I441" s="221"/>
      <c r="J441" s="222">
        <f>ROUND(I441*H441,2)</f>
        <v>0</v>
      </c>
      <c r="K441" s="218" t="s">
        <v>148</v>
      </c>
      <c r="L441" s="48"/>
      <c r="M441" s="223" t="s">
        <v>78</v>
      </c>
      <c r="N441" s="224" t="s">
        <v>50</v>
      </c>
      <c r="O441" s="88"/>
      <c r="P441" s="225">
        <f>O441*H441</f>
        <v>0</v>
      </c>
      <c r="Q441" s="225">
        <v>0.0016887</v>
      </c>
      <c r="R441" s="225">
        <f>Q441*H441</f>
        <v>0.023641800000000001</v>
      </c>
      <c r="S441" s="225">
        <v>0</v>
      </c>
      <c r="T441" s="226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7" t="s">
        <v>244</v>
      </c>
      <c r="AT441" s="227" t="s">
        <v>144</v>
      </c>
      <c r="AU441" s="227" t="s">
        <v>90</v>
      </c>
      <c r="AY441" s="20" t="s">
        <v>141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88</v>
      </c>
      <c r="BK441" s="228">
        <f>ROUND(I441*H441,2)</f>
        <v>0</v>
      </c>
      <c r="BL441" s="20" t="s">
        <v>244</v>
      </c>
      <c r="BM441" s="227" t="s">
        <v>1217</v>
      </c>
    </row>
    <row r="442" s="2" customFormat="1">
      <c r="A442" s="42"/>
      <c r="B442" s="43"/>
      <c r="C442" s="44"/>
      <c r="D442" s="229" t="s">
        <v>151</v>
      </c>
      <c r="E442" s="44"/>
      <c r="F442" s="230" t="s">
        <v>1218</v>
      </c>
      <c r="G442" s="44"/>
      <c r="H442" s="44"/>
      <c r="I442" s="231"/>
      <c r="J442" s="44"/>
      <c r="K442" s="44"/>
      <c r="L442" s="48"/>
      <c r="M442" s="232"/>
      <c r="N442" s="233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151</v>
      </c>
      <c r="AU442" s="20" t="s">
        <v>90</v>
      </c>
    </row>
    <row r="443" s="13" customFormat="1">
      <c r="A443" s="13"/>
      <c r="B443" s="241"/>
      <c r="C443" s="242"/>
      <c r="D443" s="234" t="s">
        <v>283</v>
      </c>
      <c r="E443" s="243" t="s">
        <v>78</v>
      </c>
      <c r="F443" s="244" t="s">
        <v>1219</v>
      </c>
      <c r="G443" s="242"/>
      <c r="H443" s="245">
        <v>14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283</v>
      </c>
      <c r="AU443" s="251" t="s">
        <v>90</v>
      </c>
      <c r="AV443" s="13" t="s">
        <v>90</v>
      </c>
      <c r="AW443" s="13" t="s">
        <v>40</v>
      </c>
      <c r="AX443" s="13" t="s">
        <v>88</v>
      </c>
      <c r="AY443" s="251" t="s">
        <v>141</v>
      </c>
    </row>
    <row r="444" s="2" customFormat="1" ht="44.25" customHeight="1">
      <c r="A444" s="42"/>
      <c r="B444" s="43"/>
      <c r="C444" s="216" t="s">
        <v>1220</v>
      </c>
      <c r="D444" s="216" t="s">
        <v>144</v>
      </c>
      <c r="E444" s="217" t="s">
        <v>1221</v>
      </c>
      <c r="F444" s="218" t="s">
        <v>1222</v>
      </c>
      <c r="G444" s="219" t="s">
        <v>618</v>
      </c>
      <c r="H444" s="220">
        <v>1</v>
      </c>
      <c r="I444" s="221"/>
      <c r="J444" s="222">
        <f>ROUND(I444*H444,2)</f>
        <v>0</v>
      </c>
      <c r="K444" s="218" t="s">
        <v>148</v>
      </c>
      <c r="L444" s="48"/>
      <c r="M444" s="223" t="s">
        <v>78</v>
      </c>
      <c r="N444" s="224" t="s">
        <v>50</v>
      </c>
      <c r="O444" s="88"/>
      <c r="P444" s="225">
        <f>O444*H444</f>
        <v>0</v>
      </c>
      <c r="Q444" s="225">
        <v>0.00036200000000000002</v>
      </c>
      <c r="R444" s="225">
        <f>Q444*H444</f>
        <v>0.00036200000000000002</v>
      </c>
      <c r="S444" s="225">
        <v>0</v>
      </c>
      <c r="T444" s="226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7" t="s">
        <v>244</v>
      </c>
      <c r="AT444" s="227" t="s">
        <v>144</v>
      </c>
      <c r="AU444" s="227" t="s">
        <v>90</v>
      </c>
      <c r="AY444" s="20" t="s">
        <v>141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88</v>
      </c>
      <c r="BK444" s="228">
        <f>ROUND(I444*H444,2)</f>
        <v>0</v>
      </c>
      <c r="BL444" s="20" t="s">
        <v>244</v>
      </c>
      <c r="BM444" s="227" t="s">
        <v>1223</v>
      </c>
    </row>
    <row r="445" s="2" customFormat="1">
      <c r="A445" s="42"/>
      <c r="B445" s="43"/>
      <c r="C445" s="44"/>
      <c r="D445" s="229" t="s">
        <v>151</v>
      </c>
      <c r="E445" s="44"/>
      <c r="F445" s="230" t="s">
        <v>1224</v>
      </c>
      <c r="G445" s="44"/>
      <c r="H445" s="44"/>
      <c r="I445" s="231"/>
      <c r="J445" s="44"/>
      <c r="K445" s="44"/>
      <c r="L445" s="48"/>
      <c r="M445" s="232"/>
      <c r="N445" s="233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151</v>
      </c>
      <c r="AU445" s="20" t="s">
        <v>90</v>
      </c>
    </row>
    <row r="446" s="2" customFormat="1" ht="37.8" customHeight="1">
      <c r="A446" s="42"/>
      <c r="B446" s="43"/>
      <c r="C446" s="216" t="s">
        <v>1225</v>
      </c>
      <c r="D446" s="216" t="s">
        <v>144</v>
      </c>
      <c r="E446" s="217" t="s">
        <v>1226</v>
      </c>
      <c r="F446" s="218" t="s">
        <v>1227</v>
      </c>
      <c r="G446" s="219" t="s">
        <v>448</v>
      </c>
      <c r="H446" s="220">
        <v>2</v>
      </c>
      <c r="I446" s="221"/>
      <c r="J446" s="222">
        <f>ROUND(I446*H446,2)</f>
        <v>0</v>
      </c>
      <c r="K446" s="218" t="s">
        <v>148</v>
      </c>
      <c r="L446" s="48"/>
      <c r="M446" s="223" t="s">
        <v>78</v>
      </c>
      <c r="N446" s="224" t="s">
        <v>50</v>
      </c>
      <c r="O446" s="88"/>
      <c r="P446" s="225">
        <f>O446*H446</f>
        <v>0</v>
      </c>
      <c r="Q446" s="225">
        <v>0.0021656000000000002</v>
      </c>
      <c r="R446" s="225">
        <f>Q446*H446</f>
        <v>0.0043312000000000003</v>
      </c>
      <c r="S446" s="225">
        <v>0</v>
      </c>
      <c r="T446" s="226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7" t="s">
        <v>244</v>
      </c>
      <c r="AT446" s="227" t="s">
        <v>144</v>
      </c>
      <c r="AU446" s="227" t="s">
        <v>90</v>
      </c>
      <c r="AY446" s="20" t="s">
        <v>141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88</v>
      </c>
      <c r="BK446" s="228">
        <f>ROUND(I446*H446,2)</f>
        <v>0</v>
      </c>
      <c r="BL446" s="20" t="s">
        <v>244</v>
      </c>
      <c r="BM446" s="227" t="s">
        <v>1228</v>
      </c>
    </row>
    <row r="447" s="2" customFormat="1">
      <c r="A447" s="42"/>
      <c r="B447" s="43"/>
      <c r="C447" s="44"/>
      <c r="D447" s="229" t="s">
        <v>151</v>
      </c>
      <c r="E447" s="44"/>
      <c r="F447" s="230" t="s">
        <v>1229</v>
      </c>
      <c r="G447" s="44"/>
      <c r="H447" s="44"/>
      <c r="I447" s="231"/>
      <c r="J447" s="44"/>
      <c r="K447" s="44"/>
      <c r="L447" s="48"/>
      <c r="M447" s="232"/>
      <c r="N447" s="233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151</v>
      </c>
      <c r="AU447" s="20" t="s">
        <v>90</v>
      </c>
    </row>
    <row r="448" s="13" customFormat="1">
      <c r="A448" s="13"/>
      <c r="B448" s="241"/>
      <c r="C448" s="242"/>
      <c r="D448" s="234" t="s">
        <v>283</v>
      </c>
      <c r="E448" s="243" t="s">
        <v>78</v>
      </c>
      <c r="F448" s="244" t="s">
        <v>1230</v>
      </c>
      <c r="G448" s="242"/>
      <c r="H448" s="245">
        <v>2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283</v>
      </c>
      <c r="AU448" s="251" t="s">
        <v>90</v>
      </c>
      <c r="AV448" s="13" t="s">
        <v>90</v>
      </c>
      <c r="AW448" s="13" t="s">
        <v>40</v>
      </c>
      <c r="AX448" s="13" t="s">
        <v>88</v>
      </c>
      <c r="AY448" s="251" t="s">
        <v>141</v>
      </c>
    </row>
    <row r="449" s="2" customFormat="1" ht="49.05" customHeight="1">
      <c r="A449" s="42"/>
      <c r="B449" s="43"/>
      <c r="C449" s="216" t="s">
        <v>1231</v>
      </c>
      <c r="D449" s="216" t="s">
        <v>144</v>
      </c>
      <c r="E449" s="217" t="s">
        <v>1232</v>
      </c>
      <c r="F449" s="218" t="s">
        <v>1233</v>
      </c>
      <c r="G449" s="219" t="s">
        <v>310</v>
      </c>
      <c r="H449" s="220">
        <v>0.17899999999999999</v>
      </c>
      <c r="I449" s="221"/>
      <c r="J449" s="222">
        <f>ROUND(I449*H449,2)</f>
        <v>0</v>
      </c>
      <c r="K449" s="218" t="s">
        <v>148</v>
      </c>
      <c r="L449" s="48"/>
      <c r="M449" s="223" t="s">
        <v>78</v>
      </c>
      <c r="N449" s="224" t="s">
        <v>50</v>
      </c>
      <c r="O449" s="88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7" t="s">
        <v>244</v>
      </c>
      <c r="AT449" s="227" t="s">
        <v>144</v>
      </c>
      <c r="AU449" s="227" t="s">
        <v>90</v>
      </c>
      <c r="AY449" s="20" t="s">
        <v>141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88</v>
      </c>
      <c r="BK449" s="228">
        <f>ROUND(I449*H449,2)</f>
        <v>0</v>
      </c>
      <c r="BL449" s="20" t="s">
        <v>244</v>
      </c>
      <c r="BM449" s="227" t="s">
        <v>1234</v>
      </c>
    </row>
    <row r="450" s="2" customFormat="1">
      <c r="A450" s="42"/>
      <c r="B450" s="43"/>
      <c r="C450" s="44"/>
      <c r="D450" s="229" t="s">
        <v>151</v>
      </c>
      <c r="E450" s="44"/>
      <c r="F450" s="230" t="s">
        <v>1235</v>
      </c>
      <c r="G450" s="44"/>
      <c r="H450" s="44"/>
      <c r="I450" s="231"/>
      <c r="J450" s="44"/>
      <c r="K450" s="44"/>
      <c r="L450" s="48"/>
      <c r="M450" s="232"/>
      <c r="N450" s="233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151</v>
      </c>
      <c r="AU450" s="20" t="s">
        <v>90</v>
      </c>
    </row>
    <row r="451" s="2" customFormat="1" ht="49.05" customHeight="1">
      <c r="A451" s="42"/>
      <c r="B451" s="43"/>
      <c r="C451" s="216" t="s">
        <v>1236</v>
      </c>
      <c r="D451" s="216" t="s">
        <v>144</v>
      </c>
      <c r="E451" s="217" t="s">
        <v>1237</v>
      </c>
      <c r="F451" s="218" t="s">
        <v>1238</v>
      </c>
      <c r="G451" s="219" t="s">
        <v>310</v>
      </c>
      <c r="H451" s="220">
        <v>0.17899999999999999</v>
      </c>
      <c r="I451" s="221"/>
      <c r="J451" s="222">
        <f>ROUND(I451*H451,2)</f>
        <v>0</v>
      </c>
      <c r="K451" s="218" t="s">
        <v>148</v>
      </c>
      <c r="L451" s="48"/>
      <c r="M451" s="223" t="s">
        <v>78</v>
      </c>
      <c r="N451" s="224" t="s">
        <v>50</v>
      </c>
      <c r="O451" s="88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7" t="s">
        <v>244</v>
      </c>
      <c r="AT451" s="227" t="s">
        <v>144</v>
      </c>
      <c r="AU451" s="227" t="s">
        <v>90</v>
      </c>
      <c r="AY451" s="20" t="s">
        <v>141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88</v>
      </c>
      <c r="BK451" s="228">
        <f>ROUND(I451*H451,2)</f>
        <v>0</v>
      </c>
      <c r="BL451" s="20" t="s">
        <v>244</v>
      </c>
      <c r="BM451" s="227" t="s">
        <v>1239</v>
      </c>
    </row>
    <row r="452" s="2" customFormat="1">
      <c r="A452" s="42"/>
      <c r="B452" s="43"/>
      <c r="C452" s="44"/>
      <c r="D452" s="229" t="s">
        <v>151</v>
      </c>
      <c r="E452" s="44"/>
      <c r="F452" s="230" t="s">
        <v>1240</v>
      </c>
      <c r="G452" s="44"/>
      <c r="H452" s="44"/>
      <c r="I452" s="231"/>
      <c r="J452" s="44"/>
      <c r="K452" s="44"/>
      <c r="L452" s="48"/>
      <c r="M452" s="232"/>
      <c r="N452" s="233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151</v>
      </c>
      <c r="AU452" s="20" t="s">
        <v>90</v>
      </c>
    </row>
    <row r="453" s="2" customFormat="1" ht="66.75" customHeight="1">
      <c r="A453" s="42"/>
      <c r="B453" s="43"/>
      <c r="C453" s="216" t="s">
        <v>1241</v>
      </c>
      <c r="D453" s="216" t="s">
        <v>144</v>
      </c>
      <c r="E453" s="217" t="s">
        <v>1242</v>
      </c>
      <c r="F453" s="218" t="s">
        <v>1243</v>
      </c>
      <c r="G453" s="219" t="s">
        <v>310</v>
      </c>
      <c r="H453" s="220">
        <v>0.17899999999999999</v>
      </c>
      <c r="I453" s="221"/>
      <c r="J453" s="222">
        <f>ROUND(I453*H453,2)</f>
        <v>0</v>
      </c>
      <c r="K453" s="218" t="s">
        <v>148</v>
      </c>
      <c r="L453" s="48"/>
      <c r="M453" s="223" t="s">
        <v>78</v>
      </c>
      <c r="N453" s="224" t="s">
        <v>50</v>
      </c>
      <c r="O453" s="88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7" t="s">
        <v>244</v>
      </c>
      <c r="AT453" s="227" t="s">
        <v>144</v>
      </c>
      <c r="AU453" s="227" t="s">
        <v>90</v>
      </c>
      <c r="AY453" s="20" t="s">
        <v>141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88</v>
      </c>
      <c r="BK453" s="228">
        <f>ROUND(I453*H453,2)</f>
        <v>0</v>
      </c>
      <c r="BL453" s="20" t="s">
        <v>244</v>
      </c>
      <c r="BM453" s="227" t="s">
        <v>1244</v>
      </c>
    </row>
    <row r="454" s="2" customFormat="1">
      <c r="A454" s="42"/>
      <c r="B454" s="43"/>
      <c r="C454" s="44"/>
      <c r="D454" s="229" t="s">
        <v>151</v>
      </c>
      <c r="E454" s="44"/>
      <c r="F454" s="230" t="s">
        <v>1245</v>
      </c>
      <c r="G454" s="44"/>
      <c r="H454" s="44"/>
      <c r="I454" s="231"/>
      <c r="J454" s="44"/>
      <c r="K454" s="44"/>
      <c r="L454" s="48"/>
      <c r="M454" s="232"/>
      <c r="N454" s="233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151</v>
      </c>
      <c r="AU454" s="20" t="s">
        <v>90</v>
      </c>
    </row>
    <row r="455" s="12" customFormat="1" ht="22.8" customHeight="1">
      <c r="A455" s="12"/>
      <c r="B455" s="200"/>
      <c r="C455" s="201"/>
      <c r="D455" s="202" t="s">
        <v>79</v>
      </c>
      <c r="E455" s="214" t="s">
        <v>666</v>
      </c>
      <c r="F455" s="214" t="s">
        <v>667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SUM(P456:P515)</f>
        <v>0</v>
      </c>
      <c r="Q455" s="208"/>
      <c r="R455" s="209">
        <f>SUM(R456:R515)</f>
        <v>0.313377293</v>
      </c>
      <c r="S455" s="208"/>
      <c r="T455" s="210">
        <f>SUM(T456:T515)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90</v>
      </c>
      <c r="AT455" s="212" t="s">
        <v>79</v>
      </c>
      <c r="AU455" s="212" t="s">
        <v>88</v>
      </c>
      <c r="AY455" s="211" t="s">
        <v>141</v>
      </c>
      <c r="BK455" s="213">
        <f>SUM(BK456:BK515)</f>
        <v>0</v>
      </c>
    </row>
    <row r="456" s="2" customFormat="1" ht="33" customHeight="1">
      <c r="A456" s="42"/>
      <c r="B456" s="43"/>
      <c r="C456" s="216" t="s">
        <v>1246</v>
      </c>
      <c r="D456" s="216" t="s">
        <v>144</v>
      </c>
      <c r="E456" s="217" t="s">
        <v>1247</v>
      </c>
      <c r="F456" s="218" t="s">
        <v>1248</v>
      </c>
      <c r="G456" s="219" t="s">
        <v>321</v>
      </c>
      <c r="H456" s="220">
        <v>4.1600000000000001</v>
      </c>
      <c r="I456" s="221"/>
      <c r="J456" s="222">
        <f>ROUND(I456*H456,2)</f>
        <v>0</v>
      </c>
      <c r="K456" s="218" t="s">
        <v>148</v>
      </c>
      <c r="L456" s="48"/>
      <c r="M456" s="223" t="s">
        <v>78</v>
      </c>
      <c r="N456" s="224" t="s">
        <v>50</v>
      </c>
      <c r="O456" s="88"/>
      <c r="P456" s="225">
        <f>O456*H456</f>
        <v>0</v>
      </c>
      <c r="Q456" s="225">
        <v>0.000260425</v>
      </c>
      <c r="R456" s="225">
        <f>Q456*H456</f>
        <v>0.0010833680000000001</v>
      </c>
      <c r="S456" s="225">
        <v>0</v>
      </c>
      <c r="T456" s="226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7" t="s">
        <v>244</v>
      </c>
      <c r="AT456" s="227" t="s">
        <v>144</v>
      </c>
      <c r="AU456" s="227" t="s">
        <v>90</v>
      </c>
      <c r="AY456" s="20" t="s">
        <v>141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88</v>
      </c>
      <c r="BK456" s="228">
        <f>ROUND(I456*H456,2)</f>
        <v>0</v>
      </c>
      <c r="BL456" s="20" t="s">
        <v>244</v>
      </c>
      <c r="BM456" s="227" t="s">
        <v>1249</v>
      </c>
    </row>
    <row r="457" s="2" customFormat="1">
      <c r="A457" s="42"/>
      <c r="B457" s="43"/>
      <c r="C457" s="44"/>
      <c r="D457" s="229" t="s">
        <v>151</v>
      </c>
      <c r="E457" s="44"/>
      <c r="F457" s="230" t="s">
        <v>1250</v>
      </c>
      <c r="G457" s="44"/>
      <c r="H457" s="44"/>
      <c r="I457" s="231"/>
      <c r="J457" s="44"/>
      <c r="K457" s="44"/>
      <c r="L457" s="48"/>
      <c r="M457" s="232"/>
      <c r="N457" s="233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151</v>
      </c>
      <c r="AU457" s="20" t="s">
        <v>90</v>
      </c>
    </row>
    <row r="458" s="2" customFormat="1">
      <c r="A458" s="42"/>
      <c r="B458" s="43"/>
      <c r="C458" s="44"/>
      <c r="D458" s="234" t="s">
        <v>153</v>
      </c>
      <c r="E458" s="44"/>
      <c r="F458" s="235" t="s">
        <v>1251</v>
      </c>
      <c r="G458" s="44"/>
      <c r="H458" s="44"/>
      <c r="I458" s="231"/>
      <c r="J458" s="44"/>
      <c r="K458" s="44"/>
      <c r="L458" s="48"/>
      <c r="M458" s="232"/>
      <c r="N458" s="233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153</v>
      </c>
      <c r="AU458" s="20" t="s">
        <v>90</v>
      </c>
    </row>
    <row r="459" s="13" customFormat="1">
      <c r="A459" s="13"/>
      <c r="B459" s="241"/>
      <c r="C459" s="242"/>
      <c r="D459" s="234" t="s">
        <v>283</v>
      </c>
      <c r="E459" s="243" t="s">
        <v>78</v>
      </c>
      <c r="F459" s="244" t="s">
        <v>1252</v>
      </c>
      <c r="G459" s="242"/>
      <c r="H459" s="245">
        <v>4.1600000000000001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283</v>
      </c>
      <c r="AU459" s="251" t="s">
        <v>90</v>
      </c>
      <c r="AV459" s="13" t="s">
        <v>90</v>
      </c>
      <c r="AW459" s="13" t="s">
        <v>40</v>
      </c>
      <c r="AX459" s="13" t="s">
        <v>80</v>
      </c>
      <c r="AY459" s="251" t="s">
        <v>141</v>
      </c>
    </row>
    <row r="460" s="16" customFormat="1">
      <c r="A460" s="16"/>
      <c r="B460" s="273"/>
      <c r="C460" s="274"/>
      <c r="D460" s="234" t="s">
        <v>283</v>
      </c>
      <c r="E460" s="275" t="s">
        <v>78</v>
      </c>
      <c r="F460" s="276" t="s">
        <v>358</v>
      </c>
      <c r="G460" s="274"/>
      <c r="H460" s="277">
        <v>4.1600000000000001</v>
      </c>
      <c r="I460" s="278"/>
      <c r="J460" s="274"/>
      <c r="K460" s="274"/>
      <c r="L460" s="279"/>
      <c r="M460" s="280"/>
      <c r="N460" s="281"/>
      <c r="O460" s="281"/>
      <c r="P460" s="281"/>
      <c r="Q460" s="281"/>
      <c r="R460" s="281"/>
      <c r="S460" s="281"/>
      <c r="T460" s="282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3" t="s">
        <v>283</v>
      </c>
      <c r="AU460" s="283" t="s">
        <v>90</v>
      </c>
      <c r="AV460" s="16" t="s">
        <v>160</v>
      </c>
      <c r="AW460" s="16" t="s">
        <v>40</v>
      </c>
      <c r="AX460" s="16" t="s">
        <v>88</v>
      </c>
      <c r="AY460" s="283" t="s">
        <v>141</v>
      </c>
    </row>
    <row r="461" s="2" customFormat="1" ht="24.15" customHeight="1">
      <c r="A461" s="42"/>
      <c r="B461" s="43"/>
      <c r="C461" s="290" t="s">
        <v>1253</v>
      </c>
      <c r="D461" s="290" t="s">
        <v>864</v>
      </c>
      <c r="E461" s="291" t="s">
        <v>1254</v>
      </c>
      <c r="F461" s="292" t="s">
        <v>1255</v>
      </c>
      <c r="G461" s="293" t="s">
        <v>321</v>
      </c>
      <c r="H461" s="294">
        <v>4.1600000000000001</v>
      </c>
      <c r="I461" s="295"/>
      <c r="J461" s="296">
        <f>ROUND(I461*H461,2)</f>
        <v>0</v>
      </c>
      <c r="K461" s="292" t="s">
        <v>148</v>
      </c>
      <c r="L461" s="297"/>
      <c r="M461" s="298" t="s">
        <v>78</v>
      </c>
      <c r="N461" s="299" t="s">
        <v>50</v>
      </c>
      <c r="O461" s="88"/>
      <c r="P461" s="225">
        <f>O461*H461</f>
        <v>0</v>
      </c>
      <c r="Q461" s="225">
        <v>0.036110000000000003</v>
      </c>
      <c r="R461" s="225">
        <f>Q461*H461</f>
        <v>0.15021760000000001</v>
      </c>
      <c r="S461" s="225">
        <v>0</v>
      </c>
      <c r="T461" s="226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7" t="s">
        <v>487</v>
      </c>
      <c r="AT461" s="227" t="s">
        <v>864</v>
      </c>
      <c r="AU461" s="227" t="s">
        <v>90</v>
      </c>
      <c r="AY461" s="20" t="s">
        <v>141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88</v>
      </c>
      <c r="BK461" s="228">
        <f>ROUND(I461*H461,2)</f>
        <v>0</v>
      </c>
      <c r="BL461" s="20" t="s">
        <v>244</v>
      </c>
      <c r="BM461" s="227" t="s">
        <v>1256</v>
      </c>
    </row>
    <row r="462" s="2" customFormat="1">
      <c r="A462" s="42"/>
      <c r="B462" s="43"/>
      <c r="C462" s="44"/>
      <c r="D462" s="234" t="s">
        <v>153</v>
      </c>
      <c r="E462" s="44"/>
      <c r="F462" s="235" t="s">
        <v>1257</v>
      </c>
      <c r="G462" s="44"/>
      <c r="H462" s="44"/>
      <c r="I462" s="231"/>
      <c r="J462" s="44"/>
      <c r="K462" s="44"/>
      <c r="L462" s="48"/>
      <c r="M462" s="232"/>
      <c r="N462" s="233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153</v>
      </c>
      <c r="AU462" s="20" t="s">
        <v>90</v>
      </c>
    </row>
    <row r="463" s="13" customFormat="1">
      <c r="A463" s="13"/>
      <c r="B463" s="241"/>
      <c r="C463" s="242"/>
      <c r="D463" s="234" t="s">
        <v>283</v>
      </c>
      <c r="E463" s="243" t="s">
        <v>78</v>
      </c>
      <c r="F463" s="244" t="s">
        <v>1252</v>
      </c>
      <c r="G463" s="242"/>
      <c r="H463" s="245">
        <v>4.1600000000000001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283</v>
      </c>
      <c r="AU463" s="251" t="s">
        <v>90</v>
      </c>
      <c r="AV463" s="13" t="s">
        <v>90</v>
      </c>
      <c r="AW463" s="13" t="s">
        <v>40</v>
      </c>
      <c r="AX463" s="13" t="s">
        <v>80</v>
      </c>
      <c r="AY463" s="251" t="s">
        <v>141</v>
      </c>
    </row>
    <row r="464" s="16" customFormat="1">
      <c r="A464" s="16"/>
      <c r="B464" s="273"/>
      <c r="C464" s="274"/>
      <c r="D464" s="234" t="s">
        <v>283</v>
      </c>
      <c r="E464" s="275" t="s">
        <v>78</v>
      </c>
      <c r="F464" s="276" t="s">
        <v>358</v>
      </c>
      <c r="G464" s="274"/>
      <c r="H464" s="277">
        <v>4.1600000000000001</v>
      </c>
      <c r="I464" s="278"/>
      <c r="J464" s="274"/>
      <c r="K464" s="274"/>
      <c r="L464" s="279"/>
      <c r="M464" s="280"/>
      <c r="N464" s="281"/>
      <c r="O464" s="281"/>
      <c r="P464" s="281"/>
      <c r="Q464" s="281"/>
      <c r="R464" s="281"/>
      <c r="S464" s="281"/>
      <c r="T464" s="282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3" t="s">
        <v>283</v>
      </c>
      <c r="AU464" s="283" t="s">
        <v>90</v>
      </c>
      <c r="AV464" s="16" t="s">
        <v>160</v>
      </c>
      <c r="AW464" s="16" t="s">
        <v>40</v>
      </c>
      <c r="AX464" s="16" t="s">
        <v>88</v>
      </c>
      <c r="AY464" s="283" t="s">
        <v>141</v>
      </c>
    </row>
    <row r="465" s="2" customFormat="1" ht="37.8" customHeight="1">
      <c r="A465" s="42"/>
      <c r="B465" s="43"/>
      <c r="C465" s="216" t="s">
        <v>1258</v>
      </c>
      <c r="D465" s="216" t="s">
        <v>144</v>
      </c>
      <c r="E465" s="217" t="s">
        <v>1259</v>
      </c>
      <c r="F465" s="218" t="s">
        <v>1260</v>
      </c>
      <c r="G465" s="219" t="s">
        <v>618</v>
      </c>
      <c r="H465" s="220">
        <v>2</v>
      </c>
      <c r="I465" s="221"/>
      <c r="J465" s="222">
        <f>ROUND(I465*H465,2)</f>
        <v>0</v>
      </c>
      <c r="K465" s="218" t="s">
        <v>148</v>
      </c>
      <c r="L465" s="48"/>
      <c r="M465" s="223" t="s">
        <v>78</v>
      </c>
      <c r="N465" s="224" t="s">
        <v>50</v>
      </c>
      <c r="O465" s="88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244</v>
      </c>
      <c r="AT465" s="227" t="s">
        <v>144</v>
      </c>
      <c r="AU465" s="227" t="s">
        <v>90</v>
      </c>
      <c r="AY465" s="20" t="s">
        <v>141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88</v>
      </c>
      <c r="BK465" s="228">
        <f>ROUND(I465*H465,2)</f>
        <v>0</v>
      </c>
      <c r="BL465" s="20" t="s">
        <v>244</v>
      </c>
      <c r="BM465" s="227" t="s">
        <v>1261</v>
      </c>
    </row>
    <row r="466" s="2" customFormat="1">
      <c r="A466" s="42"/>
      <c r="B466" s="43"/>
      <c r="C466" s="44"/>
      <c r="D466" s="229" t="s">
        <v>151</v>
      </c>
      <c r="E466" s="44"/>
      <c r="F466" s="230" t="s">
        <v>1262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151</v>
      </c>
      <c r="AU466" s="20" t="s">
        <v>90</v>
      </c>
    </row>
    <row r="467" s="13" customFormat="1">
      <c r="A467" s="13"/>
      <c r="B467" s="241"/>
      <c r="C467" s="242"/>
      <c r="D467" s="234" t="s">
        <v>283</v>
      </c>
      <c r="E467" s="243" t="s">
        <v>78</v>
      </c>
      <c r="F467" s="244" t="s">
        <v>1263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283</v>
      </c>
      <c r="AU467" s="251" t="s">
        <v>90</v>
      </c>
      <c r="AV467" s="13" t="s">
        <v>90</v>
      </c>
      <c r="AW467" s="13" t="s">
        <v>40</v>
      </c>
      <c r="AX467" s="13" t="s">
        <v>80</v>
      </c>
      <c r="AY467" s="251" t="s">
        <v>141</v>
      </c>
    </row>
    <row r="468" s="13" customFormat="1">
      <c r="A468" s="13"/>
      <c r="B468" s="241"/>
      <c r="C468" s="242"/>
      <c r="D468" s="234" t="s">
        <v>283</v>
      </c>
      <c r="E468" s="243" t="s">
        <v>78</v>
      </c>
      <c r="F468" s="244" t="s">
        <v>1264</v>
      </c>
      <c r="G468" s="242"/>
      <c r="H468" s="245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283</v>
      </c>
      <c r="AU468" s="251" t="s">
        <v>90</v>
      </c>
      <c r="AV468" s="13" t="s">
        <v>90</v>
      </c>
      <c r="AW468" s="13" t="s">
        <v>40</v>
      </c>
      <c r="AX468" s="13" t="s">
        <v>80</v>
      </c>
      <c r="AY468" s="251" t="s">
        <v>141</v>
      </c>
    </row>
    <row r="469" s="14" customFormat="1">
      <c r="A469" s="14"/>
      <c r="B469" s="252"/>
      <c r="C469" s="253"/>
      <c r="D469" s="234" t="s">
        <v>283</v>
      </c>
      <c r="E469" s="254" t="s">
        <v>78</v>
      </c>
      <c r="F469" s="255" t="s">
        <v>285</v>
      </c>
      <c r="G469" s="253"/>
      <c r="H469" s="256">
        <v>2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283</v>
      </c>
      <c r="AU469" s="262" t="s">
        <v>90</v>
      </c>
      <c r="AV469" s="14" t="s">
        <v>166</v>
      </c>
      <c r="AW469" s="14" t="s">
        <v>40</v>
      </c>
      <c r="AX469" s="14" t="s">
        <v>88</v>
      </c>
      <c r="AY469" s="262" t="s">
        <v>141</v>
      </c>
    </row>
    <row r="470" s="2" customFormat="1" ht="24.15" customHeight="1">
      <c r="A470" s="42"/>
      <c r="B470" s="43"/>
      <c r="C470" s="290" t="s">
        <v>1265</v>
      </c>
      <c r="D470" s="290" t="s">
        <v>864</v>
      </c>
      <c r="E470" s="291" t="s">
        <v>1266</v>
      </c>
      <c r="F470" s="292" t="s">
        <v>1267</v>
      </c>
      <c r="G470" s="293" t="s">
        <v>618</v>
      </c>
      <c r="H470" s="294">
        <v>2</v>
      </c>
      <c r="I470" s="295"/>
      <c r="J470" s="296">
        <f>ROUND(I470*H470,2)</f>
        <v>0</v>
      </c>
      <c r="K470" s="292" t="s">
        <v>148</v>
      </c>
      <c r="L470" s="297"/>
      <c r="M470" s="298" t="s">
        <v>78</v>
      </c>
      <c r="N470" s="299" t="s">
        <v>50</v>
      </c>
      <c r="O470" s="88"/>
      <c r="P470" s="225">
        <f>O470*H470</f>
        <v>0</v>
      </c>
      <c r="Q470" s="225">
        <v>0.020500000000000001</v>
      </c>
      <c r="R470" s="225">
        <f>Q470*H470</f>
        <v>0.041000000000000002</v>
      </c>
      <c r="S470" s="225">
        <v>0</v>
      </c>
      <c r="T470" s="226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7" t="s">
        <v>487</v>
      </c>
      <c r="AT470" s="227" t="s">
        <v>864</v>
      </c>
      <c r="AU470" s="227" t="s">
        <v>90</v>
      </c>
      <c r="AY470" s="20" t="s">
        <v>141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88</v>
      </c>
      <c r="BK470" s="228">
        <f>ROUND(I470*H470,2)</f>
        <v>0</v>
      </c>
      <c r="BL470" s="20" t="s">
        <v>244</v>
      </c>
      <c r="BM470" s="227" t="s">
        <v>1268</v>
      </c>
    </row>
    <row r="471" s="2" customFormat="1">
      <c r="A471" s="42"/>
      <c r="B471" s="43"/>
      <c r="C471" s="44"/>
      <c r="D471" s="234" t="s">
        <v>153</v>
      </c>
      <c r="E471" s="44"/>
      <c r="F471" s="235" t="s">
        <v>1269</v>
      </c>
      <c r="G471" s="44"/>
      <c r="H471" s="44"/>
      <c r="I471" s="231"/>
      <c r="J471" s="44"/>
      <c r="K471" s="44"/>
      <c r="L471" s="48"/>
      <c r="M471" s="232"/>
      <c r="N471" s="233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153</v>
      </c>
      <c r="AU471" s="20" t="s">
        <v>90</v>
      </c>
    </row>
    <row r="472" s="2" customFormat="1" ht="24.15" customHeight="1">
      <c r="A472" s="42"/>
      <c r="B472" s="43"/>
      <c r="C472" s="216" t="s">
        <v>1270</v>
      </c>
      <c r="D472" s="216" t="s">
        <v>144</v>
      </c>
      <c r="E472" s="217" t="s">
        <v>1271</v>
      </c>
      <c r="F472" s="218" t="s">
        <v>1272</v>
      </c>
      <c r="G472" s="219" t="s">
        <v>618</v>
      </c>
      <c r="H472" s="220">
        <v>1</v>
      </c>
      <c r="I472" s="221"/>
      <c r="J472" s="222">
        <f>ROUND(I472*H472,2)</f>
        <v>0</v>
      </c>
      <c r="K472" s="218" t="s">
        <v>148</v>
      </c>
      <c r="L472" s="48"/>
      <c r="M472" s="223" t="s">
        <v>78</v>
      </c>
      <c r="N472" s="224" t="s">
        <v>50</v>
      </c>
      <c r="O472" s="88"/>
      <c r="P472" s="225">
        <f>O472*H472</f>
        <v>0</v>
      </c>
      <c r="Q472" s="225">
        <v>0.00091790000000000003</v>
      </c>
      <c r="R472" s="225">
        <f>Q472*H472</f>
        <v>0.00091790000000000003</v>
      </c>
      <c r="S472" s="225">
        <v>0</v>
      </c>
      <c r="T472" s="226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7" t="s">
        <v>244</v>
      </c>
      <c r="AT472" s="227" t="s">
        <v>144</v>
      </c>
      <c r="AU472" s="227" t="s">
        <v>90</v>
      </c>
      <c r="AY472" s="20" t="s">
        <v>141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88</v>
      </c>
      <c r="BK472" s="228">
        <f>ROUND(I472*H472,2)</f>
        <v>0</v>
      </c>
      <c r="BL472" s="20" t="s">
        <v>244</v>
      </c>
      <c r="BM472" s="227" t="s">
        <v>1273</v>
      </c>
    </row>
    <row r="473" s="2" customFormat="1">
      <c r="A473" s="42"/>
      <c r="B473" s="43"/>
      <c r="C473" s="44"/>
      <c r="D473" s="229" t="s">
        <v>151</v>
      </c>
      <c r="E473" s="44"/>
      <c r="F473" s="230" t="s">
        <v>1274</v>
      </c>
      <c r="G473" s="44"/>
      <c r="H473" s="44"/>
      <c r="I473" s="231"/>
      <c r="J473" s="44"/>
      <c r="K473" s="44"/>
      <c r="L473" s="48"/>
      <c r="M473" s="232"/>
      <c r="N473" s="233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151</v>
      </c>
      <c r="AU473" s="20" t="s">
        <v>90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1275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88</v>
      </c>
      <c r="AY474" s="251" t="s">
        <v>141</v>
      </c>
    </row>
    <row r="475" s="2" customFormat="1" ht="24.15" customHeight="1">
      <c r="A475" s="42"/>
      <c r="B475" s="43"/>
      <c r="C475" s="290" t="s">
        <v>1276</v>
      </c>
      <c r="D475" s="290" t="s">
        <v>864</v>
      </c>
      <c r="E475" s="291" t="s">
        <v>1277</v>
      </c>
      <c r="F475" s="292" t="s">
        <v>1278</v>
      </c>
      <c r="G475" s="293" t="s">
        <v>321</v>
      </c>
      <c r="H475" s="294">
        <v>2.3100000000000001</v>
      </c>
      <c r="I475" s="295"/>
      <c r="J475" s="296">
        <f>ROUND(I475*H475,2)</f>
        <v>0</v>
      </c>
      <c r="K475" s="292" t="s">
        <v>148</v>
      </c>
      <c r="L475" s="297"/>
      <c r="M475" s="298" t="s">
        <v>78</v>
      </c>
      <c r="N475" s="299" t="s">
        <v>50</v>
      </c>
      <c r="O475" s="88"/>
      <c r="P475" s="225">
        <f>O475*H475</f>
        <v>0</v>
      </c>
      <c r="Q475" s="225">
        <v>0.03388</v>
      </c>
      <c r="R475" s="225">
        <f>Q475*H475</f>
        <v>0.078262800000000007</v>
      </c>
      <c r="S475" s="225">
        <v>0</v>
      </c>
      <c r="T475" s="226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27" t="s">
        <v>487</v>
      </c>
      <c r="AT475" s="227" t="s">
        <v>864</v>
      </c>
      <c r="AU475" s="227" t="s">
        <v>90</v>
      </c>
      <c r="AY475" s="20" t="s">
        <v>141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88</v>
      </c>
      <c r="BK475" s="228">
        <f>ROUND(I475*H475,2)</f>
        <v>0</v>
      </c>
      <c r="BL475" s="20" t="s">
        <v>244</v>
      </c>
      <c r="BM475" s="227" t="s">
        <v>1279</v>
      </c>
    </row>
    <row r="476" s="2" customFormat="1">
      <c r="A476" s="42"/>
      <c r="B476" s="43"/>
      <c r="C476" s="44"/>
      <c r="D476" s="234" t="s">
        <v>153</v>
      </c>
      <c r="E476" s="44"/>
      <c r="F476" s="235" t="s">
        <v>1280</v>
      </c>
      <c r="G476" s="44"/>
      <c r="H476" s="44"/>
      <c r="I476" s="231"/>
      <c r="J476" s="44"/>
      <c r="K476" s="44"/>
      <c r="L476" s="48"/>
      <c r="M476" s="232"/>
      <c r="N476" s="233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153</v>
      </c>
      <c r="AU476" s="20" t="s">
        <v>90</v>
      </c>
    </row>
    <row r="477" s="13" customFormat="1">
      <c r="A477" s="13"/>
      <c r="B477" s="241"/>
      <c r="C477" s="242"/>
      <c r="D477" s="234" t="s">
        <v>283</v>
      </c>
      <c r="E477" s="243" t="s">
        <v>78</v>
      </c>
      <c r="F477" s="244" t="s">
        <v>1281</v>
      </c>
      <c r="G477" s="242"/>
      <c r="H477" s="245">
        <v>2.3100000000000001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283</v>
      </c>
      <c r="AU477" s="251" t="s">
        <v>90</v>
      </c>
      <c r="AV477" s="13" t="s">
        <v>90</v>
      </c>
      <c r="AW477" s="13" t="s">
        <v>40</v>
      </c>
      <c r="AX477" s="13" t="s">
        <v>88</v>
      </c>
      <c r="AY477" s="251" t="s">
        <v>141</v>
      </c>
    </row>
    <row r="478" s="2" customFormat="1" ht="24.15" customHeight="1">
      <c r="A478" s="42"/>
      <c r="B478" s="43"/>
      <c r="C478" s="216" t="s">
        <v>1282</v>
      </c>
      <c r="D478" s="216" t="s">
        <v>144</v>
      </c>
      <c r="E478" s="217" t="s">
        <v>1283</v>
      </c>
      <c r="F478" s="218" t="s">
        <v>1284</v>
      </c>
      <c r="G478" s="219" t="s">
        <v>618</v>
      </c>
      <c r="H478" s="220">
        <v>2</v>
      </c>
      <c r="I478" s="221"/>
      <c r="J478" s="222">
        <f>ROUND(I478*H478,2)</f>
        <v>0</v>
      </c>
      <c r="K478" s="218" t="s">
        <v>148</v>
      </c>
      <c r="L478" s="48"/>
      <c r="M478" s="223" t="s">
        <v>78</v>
      </c>
      <c r="N478" s="224" t="s">
        <v>50</v>
      </c>
      <c r="O478" s="88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7" t="s">
        <v>244</v>
      </c>
      <c r="AT478" s="227" t="s">
        <v>144</v>
      </c>
      <c r="AU478" s="227" t="s">
        <v>90</v>
      </c>
      <c r="AY478" s="20" t="s">
        <v>141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88</v>
      </c>
      <c r="BK478" s="228">
        <f>ROUND(I478*H478,2)</f>
        <v>0</v>
      </c>
      <c r="BL478" s="20" t="s">
        <v>244</v>
      </c>
      <c r="BM478" s="227" t="s">
        <v>1285</v>
      </c>
    </row>
    <row r="479" s="2" customFormat="1">
      <c r="A479" s="42"/>
      <c r="B479" s="43"/>
      <c r="C479" s="44"/>
      <c r="D479" s="229" t="s">
        <v>151</v>
      </c>
      <c r="E479" s="44"/>
      <c r="F479" s="230" t="s">
        <v>1286</v>
      </c>
      <c r="G479" s="44"/>
      <c r="H479" s="44"/>
      <c r="I479" s="231"/>
      <c r="J479" s="44"/>
      <c r="K479" s="44"/>
      <c r="L479" s="48"/>
      <c r="M479" s="232"/>
      <c r="N479" s="233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151</v>
      </c>
      <c r="AU479" s="20" t="s">
        <v>90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1263</v>
      </c>
      <c r="G480" s="242"/>
      <c r="H480" s="245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3" customFormat="1">
      <c r="A481" s="13"/>
      <c r="B481" s="241"/>
      <c r="C481" s="242"/>
      <c r="D481" s="234" t="s">
        <v>283</v>
      </c>
      <c r="E481" s="243" t="s">
        <v>78</v>
      </c>
      <c r="F481" s="244" t="s">
        <v>1264</v>
      </c>
      <c r="G481" s="242"/>
      <c r="H481" s="245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283</v>
      </c>
      <c r="AU481" s="251" t="s">
        <v>90</v>
      </c>
      <c r="AV481" s="13" t="s">
        <v>90</v>
      </c>
      <c r="AW481" s="13" t="s">
        <v>40</v>
      </c>
      <c r="AX481" s="13" t="s">
        <v>80</v>
      </c>
      <c r="AY481" s="251" t="s">
        <v>141</v>
      </c>
    </row>
    <row r="482" s="14" customFormat="1">
      <c r="A482" s="14"/>
      <c r="B482" s="252"/>
      <c r="C482" s="253"/>
      <c r="D482" s="234" t="s">
        <v>283</v>
      </c>
      <c r="E482" s="254" t="s">
        <v>78</v>
      </c>
      <c r="F482" s="255" t="s">
        <v>285</v>
      </c>
      <c r="G482" s="253"/>
      <c r="H482" s="256">
        <v>2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283</v>
      </c>
      <c r="AU482" s="262" t="s">
        <v>90</v>
      </c>
      <c r="AV482" s="14" t="s">
        <v>166</v>
      </c>
      <c r="AW482" s="14" t="s">
        <v>40</v>
      </c>
      <c r="AX482" s="14" t="s">
        <v>88</v>
      </c>
      <c r="AY482" s="262" t="s">
        <v>141</v>
      </c>
    </row>
    <row r="483" s="2" customFormat="1" ht="16.5" customHeight="1">
      <c r="A483" s="42"/>
      <c r="B483" s="43"/>
      <c r="C483" s="290" t="s">
        <v>1287</v>
      </c>
      <c r="D483" s="290" t="s">
        <v>864</v>
      </c>
      <c r="E483" s="291" t="s">
        <v>1288</v>
      </c>
      <c r="F483" s="292" t="s">
        <v>1289</v>
      </c>
      <c r="G483" s="293" t="s">
        <v>618</v>
      </c>
      <c r="H483" s="294">
        <v>2</v>
      </c>
      <c r="I483" s="295"/>
      <c r="J483" s="296">
        <f>ROUND(I483*H483,2)</f>
        <v>0</v>
      </c>
      <c r="K483" s="292" t="s">
        <v>148</v>
      </c>
      <c r="L483" s="297"/>
      <c r="M483" s="298" t="s">
        <v>78</v>
      </c>
      <c r="N483" s="299" t="s">
        <v>50</v>
      </c>
      <c r="O483" s="88"/>
      <c r="P483" s="225">
        <f>O483*H483</f>
        <v>0</v>
      </c>
      <c r="Q483" s="225">
        <v>0.0022000000000000001</v>
      </c>
      <c r="R483" s="225">
        <f>Q483*H483</f>
        <v>0.0044000000000000003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487</v>
      </c>
      <c r="AT483" s="227" t="s">
        <v>864</v>
      </c>
      <c r="AU483" s="227" t="s">
        <v>90</v>
      </c>
      <c r="AY483" s="20" t="s">
        <v>141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88</v>
      </c>
      <c r="BK483" s="228">
        <f>ROUND(I483*H483,2)</f>
        <v>0</v>
      </c>
      <c r="BL483" s="20" t="s">
        <v>244</v>
      </c>
      <c r="BM483" s="227" t="s">
        <v>1290</v>
      </c>
    </row>
    <row r="484" s="2" customFormat="1" ht="24.15" customHeight="1">
      <c r="A484" s="42"/>
      <c r="B484" s="43"/>
      <c r="C484" s="216" t="s">
        <v>1291</v>
      </c>
      <c r="D484" s="216" t="s">
        <v>144</v>
      </c>
      <c r="E484" s="217" t="s">
        <v>1292</v>
      </c>
      <c r="F484" s="218" t="s">
        <v>1293</v>
      </c>
      <c r="G484" s="219" t="s">
        <v>618</v>
      </c>
      <c r="H484" s="220">
        <v>1</v>
      </c>
      <c r="I484" s="221"/>
      <c r="J484" s="222">
        <f>ROUND(I484*H484,2)</f>
        <v>0</v>
      </c>
      <c r="K484" s="218" t="s">
        <v>148</v>
      </c>
      <c r="L484" s="48"/>
      <c r="M484" s="223" t="s">
        <v>78</v>
      </c>
      <c r="N484" s="224" t="s">
        <v>50</v>
      </c>
      <c r="O484" s="88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27" t="s">
        <v>244</v>
      </c>
      <c r="AT484" s="227" t="s">
        <v>144</v>
      </c>
      <c r="AU484" s="227" t="s">
        <v>90</v>
      </c>
      <c r="AY484" s="20" t="s">
        <v>141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88</v>
      </c>
      <c r="BK484" s="228">
        <f>ROUND(I484*H484,2)</f>
        <v>0</v>
      </c>
      <c r="BL484" s="20" t="s">
        <v>244</v>
      </c>
      <c r="BM484" s="227" t="s">
        <v>1294</v>
      </c>
    </row>
    <row r="485" s="2" customFormat="1">
      <c r="A485" s="42"/>
      <c r="B485" s="43"/>
      <c r="C485" s="44"/>
      <c r="D485" s="229" t="s">
        <v>151</v>
      </c>
      <c r="E485" s="44"/>
      <c r="F485" s="230" t="s">
        <v>1295</v>
      </c>
      <c r="G485" s="44"/>
      <c r="H485" s="44"/>
      <c r="I485" s="231"/>
      <c r="J485" s="44"/>
      <c r="K485" s="44"/>
      <c r="L485" s="48"/>
      <c r="M485" s="232"/>
      <c r="N485" s="233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151</v>
      </c>
      <c r="AU485" s="20" t="s">
        <v>90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1139</v>
      </c>
      <c r="G486" s="242"/>
      <c r="H486" s="245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4" customFormat="1">
      <c r="A487" s="14"/>
      <c r="B487" s="252"/>
      <c r="C487" s="253"/>
      <c r="D487" s="234" t="s">
        <v>283</v>
      </c>
      <c r="E487" s="254" t="s">
        <v>78</v>
      </c>
      <c r="F487" s="255" t="s">
        <v>285</v>
      </c>
      <c r="G487" s="253"/>
      <c r="H487" s="256">
        <v>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283</v>
      </c>
      <c r="AU487" s="262" t="s">
        <v>90</v>
      </c>
      <c r="AV487" s="14" t="s">
        <v>166</v>
      </c>
      <c r="AW487" s="14" t="s">
        <v>40</v>
      </c>
      <c r="AX487" s="14" t="s">
        <v>88</v>
      </c>
      <c r="AY487" s="262" t="s">
        <v>141</v>
      </c>
    </row>
    <row r="488" s="2" customFormat="1" ht="16.5" customHeight="1">
      <c r="A488" s="42"/>
      <c r="B488" s="43"/>
      <c r="C488" s="290" t="s">
        <v>1296</v>
      </c>
      <c r="D488" s="290" t="s">
        <v>864</v>
      </c>
      <c r="E488" s="291" t="s">
        <v>1297</v>
      </c>
      <c r="F488" s="292" t="s">
        <v>1298</v>
      </c>
      <c r="G488" s="293" t="s">
        <v>618</v>
      </c>
      <c r="H488" s="294">
        <v>1</v>
      </c>
      <c r="I488" s="295"/>
      <c r="J488" s="296">
        <f>ROUND(I488*H488,2)</f>
        <v>0</v>
      </c>
      <c r="K488" s="292" t="s">
        <v>148</v>
      </c>
      <c r="L488" s="297"/>
      <c r="M488" s="298" t="s">
        <v>78</v>
      </c>
      <c r="N488" s="299" t="s">
        <v>50</v>
      </c>
      <c r="O488" s="88"/>
      <c r="P488" s="225">
        <f>O488*H488</f>
        <v>0</v>
      </c>
      <c r="Q488" s="225">
        <v>0.0022000000000000001</v>
      </c>
      <c r="R488" s="225">
        <f>Q488*H488</f>
        <v>0.0022000000000000001</v>
      </c>
      <c r="S488" s="225">
        <v>0</v>
      </c>
      <c r="T488" s="226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7" t="s">
        <v>487</v>
      </c>
      <c r="AT488" s="227" t="s">
        <v>864</v>
      </c>
      <c r="AU488" s="227" t="s">
        <v>90</v>
      </c>
      <c r="AY488" s="20" t="s">
        <v>141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88</v>
      </c>
      <c r="BK488" s="228">
        <f>ROUND(I488*H488,2)</f>
        <v>0</v>
      </c>
      <c r="BL488" s="20" t="s">
        <v>244</v>
      </c>
      <c r="BM488" s="227" t="s">
        <v>1299</v>
      </c>
    </row>
    <row r="489" s="2" customFormat="1" ht="24.15" customHeight="1">
      <c r="A489" s="42"/>
      <c r="B489" s="43"/>
      <c r="C489" s="216" t="s">
        <v>1300</v>
      </c>
      <c r="D489" s="216" t="s">
        <v>144</v>
      </c>
      <c r="E489" s="217" t="s">
        <v>1301</v>
      </c>
      <c r="F489" s="218" t="s">
        <v>1302</v>
      </c>
      <c r="G489" s="219" t="s">
        <v>618</v>
      </c>
      <c r="H489" s="220">
        <v>1</v>
      </c>
      <c r="I489" s="221"/>
      <c r="J489" s="222">
        <f>ROUND(I489*H489,2)</f>
        <v>0</v>
      </c>
      <c r="K489" s="218" t="s">
        <v>148</v>
      </c>
      <c r="L489" s="48"/>
      <c r="M489" s="223" t="s">
        <v>78</v>
      </c>
      <c r="N489" s="224" t="s">
        <v>50</v>
      </c>
      <c r="O489" s="88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244</v>
      </c>
      <c r="AT489" s="227" t="s">
        <v>144</v>
      </c>
      <c r="AU489" s="227" t="s">
        <v>90</v>
      </c>
      <c r="AY489" s="20" t="s">
        <v>141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88</v>
      </c>
      <c r="BK489" s="228">
        <f>ROUND(I489*H489,2)</f>
        <v>0</v>
      </c>
      <c r="BL489" s="20" t="s">
        <v>244</v>
      </c>
      <c r="BM489" s="227" t="s">
        <v>1303</v>
      </c>
    </row>
    <row r="490" s="2" customFormat="1">
      <c r="A490" s="42"/>
      <c r="B490" s="43"/>
      <c r="C490" s="44"/>
      <c r="D490" s="229" t="s">
        <v>151</v>
      </c>
      <c r="E490" s="44"/>
      <c r="F490" s="230" t="s">
        <v>1304</v>
      </c>
      <c r="G490" s="44"/>
      <c r="H490" s="44"/>
      <c r="I490" s="231"/>
      <c r="J490" s="44"/>
      <c r="K490" s="44"/>
      <c r="L490" s="48"/>
      <c r="M490" s="232"/>
      <c r="N490" s="233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151</v>
      </c>
      <c r="AU490" s="20" t="s">
        <v>90</v>
      </c>
    </row>
    <row r="491" s="13" customFormat="1">
      <c r="A491" s="13"/>
      <c r="B491" s="241"/>
      <c r="C491" s="242"/>
      <c r="D491" s="234" t="s">
        <v>283</v>
      </c>
      <c r="E491" s="243" t="s">
        <v>78</v>
      </c>
      <c r="F491" s="244" t="s">
        <v>1275</v>
      </c>
      <c r="G491" s="242"/>
      <c r="H491" s="245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283</v>
      </c>
      <c r="AU491" s="251" t="s">
        <v>90</v>
      </c>
      <c r="AV491" s="13" t="s">
        <v>90</v>
      </c>
      <c r="AW491" s="13" t="s">
        <v>40</v>
      </c>
      <c r="AX491" s="13" t="s">
        <v>80</v>
      </c>
      <c r="AY491" s="251" t="s">
        <v>141</v>
      </c>
    </row>
    <row r="492" s="16" customFormat="1">
      <c r="A492" s="16"/>
      <c r="B492" s="273"/>
      <c r="C492" s="274"/>
      <c r="D492" s="234" t="s">
        <v>283</v>
      </c>
      <c r="E492" s="275" t="s">
        <v>78</v>
      </c>
      <c r="F492" s="276" t="s">
        <v>358</v>
      </c>
      <c r="G492" s="274"/>
      <c r="H492" s="277">
        <v>1</v>
      </c>
      <c r="I492" s="278"/>
      <c r="J492" s="274"/>
      <c r="K492" s="274"/>
      <c r="L492" s="279"/>
      <c r="M492" s="280"/>
      <c r="N492" s="281"/>
      <c r="O492" s="281"/>
      <c r="P492" s="281"/>
      <c r="Q492" s="281"/>
      <c r="R492" s="281"/>
      <c r="S492" s="281"/>
      <c r="T492" s="28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3" t="s">
        <v>283</v>
      </c>
      <c r="AU492" s="283" t="s">
        <v>90</v>
      </c>
      <c r="AV492" s="16" t="s">
        <v>160</v>
      </c>
      <c r="AW492" s="16" t="s">
        <v>40</v>
      </c>
      <c r="AX492" s="16" t="s">
        <v>88</v>
      </c>
      <c r="AY492" s="283" t="s">
        <v>141</v>
      </c>
    </row>
    <row r="493" s="2" customFormat="1" ht="24.15" customHeight="1">
      <c r="A493" s="42"/>
      <c r="B493" s="43"/>
      <c r="C493" s="290" t="s">
        <v>1305</v>
      </c>
      <c r="D493" s="290" t="s">
        <v>864</v>
      </c>
      <c r="E493" s="291" t="s">
        <v>1306</v>
      </c>
      <c r="F493" s="292" t="s">
        <v>1307</v>
      </c>
      <c r="G493" s="293" t="s">
        <v>618</v>
      </c>
      <c r="H493" s="294">
        <v>1</v>
      </c>
      <c r="I493" s="295"/>
      <c r="J493" s="296">
        <f>ROUND(I493*H493,2)</f>
        <v>0</v>
      </c>
      <c r="K493" s="292" t="s">
        <v>148</v>
      </c>
      <c r="L493" s="297"/>
      <c r="M493" s="298" t="s">
        <v>78</v>
      </c>
      <c r="N493" s="299" t="s">
        <v>50</v>
      </c>
      <c r="O493" s="88"/>
      <c r="P493" s="225">
        <f>O493*H493</f>
        <v>0</v>
      </c>
      <c r="Q493" s="225">
        <v>0.00014999999999999999</v>
      </c>
      <c r="R493" s="225">
        <f>Q493*H493</f>
        <v>0.00014999999999999999</v>
      </c>
      <c r="S493" s="225">
        <v>0</v>
      </c>
      <c r="T493" s="226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27" t="s">
        <v>487</v>
      </c>
      <c r="AT493" s="227" t="s">
        <v>864</v>
      </c>
      <c r="AU493" s="227" t="s">
        <v>90</v>
      </c>
      <c r="AY493" s="20" t="s">
        <v>141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88</v>
      </c>
      <c r="BK493" s="228">
        <f>ROUND(I493*H493,2)</f>
        <v>0</v>
      </c>
      <c r="BL493" s="20" t="s">
        <v>244</v>
      </c>
      <c r="BM493" s="227" t="s">
        <v>1308</v>
      </c>
    </row>
    <row r="494" s="2" customFormat="1" ht="24.15" customHeight="1">
      <c r="A494" s="42"/>
      <c r="B494" s="43"/>
      <c r="C494" s="216" t="s">
        <v>1309</v>
      </c>
      <c r="D494" s="216" t="s">
        <v>144</v>
      </c>
      <c r="E494" s="217" t="s">
        <v>1310</v>
      </c>
      <c r="F494" s="218" t="s">
        <v>1311</v>
      </c>
      <c r="G494" s="219" t="s">
        <v>618</v>
      </c>
      <c r="H494" s="220">
        <v>1</v>
      </c>
      <c r="I494" s="221"/>
      <c r="J494" s="222">
        <f>ROUND(I494*H494,2)</f>
        <v>0</v>
      </c>
      <c r="K494" s="218" t="s">
        <v>148</v>
      </c>
      <c r="L494" s="48"/>
      <c r="M494" s="223" t="s">
        <v>78</v>
      </c>
      <c r="N494" s="224" t="s">
        <v>50</v>
      </c>
      <c r="O494" s="88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7" t="s">
        <v>244</v>
      </c>
      <c r="AT494" s="227" t="s">
        <v>144</v>
      </c>
      <c r="AU494" s="227" t="s">
        <v>90</v>
      </c>
      <c r="AY494" s="20" t="s">
        <v>141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88</v>
      </c>
      <c r="BK494" s="228">
        <f>ROUND(I494*H494,2)</f>
        <v>0</v>
      </c>
      <c r="BL494" s="20" t="s">
        <v>244</v>
      </c>
      <c r="BM494" s="227" t="s">
        <v>1312</v>
      </c>
    </row>
    <row r="495" s="2" customFormat="1">
      <c r="A495" s="42"/>
      <c r="B495" s="43"/>
      <c r="C495" s="44"/>
      <c r="D495" s="229" t="s">
        <v>151</v>
      </c>
      <c r="E495" s="44"/>
      <c r="F495" s="230" t="s">
        <v>1313</v>
      </c>
      <c r="G495" s="44"/>
      <c r="H495" s="44"/>
      <c r="I495" s="231"/>
      <c r="J495" s="44"/>
      <c r="K495" s="44"/>
      <c r="L495" s="48"/>
      <c r="M495" s="232"/>
      <c r="N495" s="233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151</v>
      </c>
      <c r="AU495" s="20" t="s">
        <v>90</v>
      </c>
    </row>
    <row r="496" s="13" customFormat="1">
      <c r="A496" s="13"/>
      <c r="B496" s="241"/>
      <c r="C496" s="242"/>
      <c r="D496" s="234" t="s">
        <v>283</v>
      </c>
      <c r="E496" s="243" t="s">
        <v>78</v>
      </c>
      <c r="F496" s="244" t="s">
        <v>1275</v>
      </c>
      <c r="G496" s="242"/>
      <c r="H496" s="245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283</v>
      </c>
      <c r="AU496" s="251" t="s">
        <v>90</v>
      </c>
      <c r="AV496" s="13" t="s">
        <v>90</v>
      </c>
      <c r="AW496" s="13" t="s">
        <v>40</v>
      </c>
      <c r="AX496" s="13" t="s">
        <v>80</v>
      </c>
      <c r="AY496" s="251" t="s">
        <v>141</v>
      </c>
    </row>
    <row r="497" s="16" customFormat="1">
      <c r="A497" s="16"/>
      <c r="B497" s="273"/>
      <c r="C497" s="274"/>
      <c r="D497" s="234" t="s">
        <v>283</v>
      </c>
      <c r="E497" s="275" t="s">
        <v>78</v>
      </c>
      <c r="F497" s="276" t="s">
        <v>358</v>
      </c>
      <c r="G497" s="274"/>
      <c r="H497" s="277">
        <v>1</v>
      </c>
      <c r="I497" s="278"/>
      <c r="J497" s="274"/>
      <c r="K497" s="274"/>
      <c r="L497" s="279"/>
      <c r="M497" s="280"/>
      <c r="N497" s="281"/>
      <c r="O497" s="281"/>
      <c r="P497" s="281"/>
      <c r="Q497" s="281"/>
      <c r="R497" s="281"/>
      <c r="S497" s="281"/>
      <c r="T497" s="282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283" t="s">
        <v>283</v>
      </c>
      <c r="AU497" s="283" t="s">
        <v>90</v>
      </c>
      <c r="AV497" s="16" t="s">
        <v>160</v>
      </c>
      <c r="AW497" s="16" t="s">
        <v>40</v>
      </c>
      <c r="AX497" s="16" t="s">
        <v>88</v>
      </c>
      <c r="AY497" s="283" t="s">
        <v>141</v>
      </c>
    </row>
    <row r="498" s="2" customFormat="1" ht="16.5" customHeight="1">
      <c r="A498" s="42"/>
      <c r="B498" s="43"/>
      <c r="C498" s="290" t="s">
        <v>1314</v>
      </c>
      <c r="D498" s="290" t="s">
        <v>864</v>
      </c>
      <c r="E498" s="291" t="s">
        <v>1315</v>
      </c>
      <c r="F498" s="292" t="s">
        <v>1316</v>
      </c>
      <c r="G498" s="293" t="s">
        <v>618</v>
      </c>
      <c r="H498" s="294">
        <v>1</v>
      </c>
      <c r="I498" s="295"/>
      <c r="J498" s="296">
        <f>ROUND(I498*H498,2)</f>
        <v>0</v>
      </c>
      <c r="K498" s="292" t="s">
        <v>148</v>
      </c>
      <c r="L498" s="297"/>
      <c r="M498" s="298" t="s">
        <v>78</v>
      </c>
      <c r="N498" s="299" t="s">
        <v>50</v>
      </c>
      <c r="O498" s="88"/>
      <c r="P498" s="225">
        <f>O498*H498</f>
        <v>0</v>
      </c>
      <c r="Q498" s="225">
        <v>0.0022000000000000001</v>
      </c>
      <c r="R498" s="225">
        <f>Q498*H498</f>
        <v>0.0022000000000000001</v>
      </c>
      <c r="S498" s="225">
        <v>0</v>
      </c>
      <c r="T498" s="226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27" t="s">
        <v>487</v>
      </c>
      <c r="AT498" s="227" t="s">
        <v>864</v>
      </c>
      <c r="AU498" s="227" t="s">
        <v>90</v>
      </c>
      <c r="AY498" s="20" t="s">
        <v>141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88</v>
      </c>
      <c r="BK498" s="228">
        <f>ROUND(I498*H498,2)</f>
        <v>0</v>
      </c>
      <c r="BL498" s="20" t="s">
        <v>244</v>
      </c>
      <c r="BM498" s="227" t="s">
        <v>1317</v>
      </c>
    </row>
    <row r="499" s="2" customFormat="1" ht="37.8" customHeight="1">
      <c r="A499" s="42"/>
      <c r="B499" s="43"/>
      <c r="C499" s="216" t="s">
        <v>1318</v>
      </c>
      <c r="D499" s="216" t="s">
        <v>144</v>
      </c>
      <c r="E499" s="217" t="s">
        <v>1319</v>
      </c>
      <c r="F499" s="218" t="s">
        <v>1320</v>
      </c>
      <c r="G499" s="219" t="s">
        <v>618</v>
      </c>
      <c r="H499" s="220">
        <v>2</v>
      </c>
      <c r="I499" s="221"/>
      <c r="J499" s="222">
        <f>ROUND(I499*H499,2)</f>
        <v>0</v>
      </c>
      <c r="K499" s="218" t="s">
        <v>148</v>
      </c>
      <c r="L499" s="48"/>
      <c r="M499" s="223" t="s">
        <v>78</v>
      </c>
      <c r="N499" s="224" t="s">
        <v>50</v>
      </c>
      <c r="O499" s="88"/>
      <c r="P499" s="225">
        <f>O499*H499</f>
        <v>0</v>
      </c>
      <c r="Q499" s="225">
        <v>0.00047281249999999998</v>
      </c>
      <c r="R499" s="225">
        <f>Q499*H499</f>
        <v>0.00094562499999999996</v>
      </c>
      <c r="S499" s="225">
        <v>0</v>
      </c>
      <c r="T499" s="226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27" t="s">
        <v>244</v>
      </c>
      <c r="AT499" s="227" t="s">
        <v>144</v>
      </c>
      <c r="AU499" s="227" t="s">
        <v>90</v>
      </c>
      <c r="AY499" s="20" t="s">
        <v>141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88</v>
      </c>
      <c r="BK499" s="228">
        <f>ROUND(I499*H499,2)</f>
        <v>0</v>
      </c>
      <c r="BL499" s="20" t="s">
        <v>244</v>
      </c>
      <c r="BM499" s="227" t="s">
        <v>1321</v>
      </c>
    </row>
    <row r="500" s="2" customFormat="1">
      <c r="A500" s="42"/>
      <c r="B500" s="43"/>
      <c r="C500" s="44"/>
      <c r="D500" s="229" t="s">
        <v>151</v>
      </c>
      <c r="E500" s="44"/>
      <c r="F500" s="230" t="s">
        <v>1322</v>
      </c>
      <c r="G500" s="44"/>
      <c r="H500" s="44"/>
      <c r="I500" s="231"/>
      <c r="J500" s="44"/>
      <c r="K500" s="44"/>
      <c r="L500" s="48"/>
      <c r="M500" s="232"/>
      <c r="N500" s="233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151</v>
      </c>
      <c r="AU500" s="20" t="s">
        <v>90</v>
      </c>
    </row>
    <row r="501" s="13" customFormat="1">
      <c r="A501" s="13"/>
      <c r="B501" s="241"/>
      <c r="C501" s="242"/>
      <c r="D501" s="234" t="s">
        <v>283</v>
      </c>
      <c r="E501" s="243" t="s">
        <v>78</v>
      </c>
      <c r="F501" s="244" t="s">
        <v>1263</v>
      </c>
      <c r="G501" s="242"/>
      <c r="H501" s="245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283</v>
      </c>
      <c r="AU501" s="251" t="s">
        <v>90</v>
      </c>
      <c r="AV501" s="13" t="s">
        <v>90</v>
      </c>
      <c r="AW501" s="13" t="s">
        <v>40</v>
      </c>
      <c r="AX501" s="13" t="s">
        <v>80</v>
      </c>
      <c r="AY501" s="251" t="s">
        <v>141</v>
      </c>
    </row>
    <row r="502" s="13" customFormat="1">
      <c r="A502" s="13"/>
      <c r="B502" s="241"/>
      <c r="C502" s="242"/>
      <c r="D502" s="234" t="s">
        <v>283</v>
      </c>
      <c r="E502" s="243" t="s">
        <v>78</v>
      </c>
      <c r="F502" s="244" t="s">
        <v>1264</v>
      </c>
      <c r="G502" s="242"/>
      <c r="H502" s="245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283</v>
      </c>
      <c r="AU502" s="251" t="s">
        <v>90</v>
      </c>
      <c r="AV502" s="13" t="s">
        <v>90</v>
      </c>
      <c r="AW502" s="13" t="s">
        <v>40</v>
      </c>
      <c r="AX502" s="13" t="s">
        <v>80</v>
      </c>
      <c r="AY502" s="251" t="s">
        <v>141</v>
      </c>
    </row>
    <row r="503" s="14" customFormat="1">
      <c r="A503" s="14"/>
      <c r="B503" s="252"/>
      <c r="C503" s="253"/>
      <c r="D503" s="234" t="s">
        <v>283</v>
      </c>
      <c r="E503" s="254" t="s">
        <v>78</v>
      </c>
      <c r="F503" s="255" t="s">
        <v>285</v>
      </c>
      <c r="G503" s="253"/>
      <c r="H503" s="256">
        <v>2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283</v>
      </c>
      <c r="AU503" s="262" t="s">
        <v>90</v>
      </c>
      <c r="AV503" s="14" t="s">
        <v>166</v>
      </c>
      <c r="AW503" s="14" t="s">
        <v>40</v>
      </c>
      <c r="AX503" s="14" t="s">
        <v>88</v>
      </c>
      <c r="AY503" s="262" t="s">
        <v>141</v>
      </c>
    </row>
    <row r="504" s="2" customFormat="1" ht="37.8" customHeight="1">
      <c r="A504" s="42"/>
      <c r="B504" s="43"/>
      <c r="C504" s="290" t="s">
        <v>1323</v>
      </c>
      <c r="D504" s="290" t="s">
        <v>864</v>
      </c>
      <c r="E504" s="291" t="s">
        <v>1324</v>
      </c>
      <c r="F504" s="292" t="s">
        <v>1325</v>
      </c>
      <c r="G504" s="293" t="s">
        <v>618</v>
      </c>
      <c r="H504" s="294">
        <v>2</v>
      </c>
      <c r="I504" s="295"/>
      <c r="J504" s="296">
        <f>ROUND(I504*H504,2)</f>
        <v>0</v>
      </c>
      <c r="K504" s="292" t="s">
        <v>148</v>
      </c>
      <c r="L504" s="297"/>
      <c r="M504" s="298" t="s">
        <v>78</v>
      </c>
      <c r="N504" s="299" t="s">
        <v>50</v>
      </c>
      <c r="O504" s="88"/>
      <c r="P504" s="225">
        <f>O504*H504</f>
        <v>0</v>
      </c>
      <c r="Q504" s="225">
        <v>0.016</v>
      </c>
      <c r="R504" s="225">
        <f>Q504*H504</f>
        <v>0.032000000000000001</v>
      </c>
      <c r="S504" s="225">
        <v>0</v>
      </c>
      <c r="T504" s="226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7" t="s">
        <v>487</v>
      </c>
      <c r="AT504" s="227" t="s">
        <v>864</v>
      </c>
      <c r="AU504" s="227" t="s">
        <v>90</v>
      </c>
      <c r="AY504" s="20" t="s">
        <v>141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88</v>
      </c>
      <c r="BK504" s="228">
        <f>ROUND(I504*H504,2)</f>
        <v>0</v>
      </c>
      <c r="BL504" s="20" t="s">
        <v>244</v>
      </c>
      <c r="BM504" s="227" t="s">
        <v>1326</v>
      </c>
    </row>
    <row r="505" s="2" customFormat="1">
      <c r="A505" s="42"/>
      <c r="B505" s="43"/>
      <c r="C505" s="44"/>
      <c r="D505" s="234" t="s">
        <v>153</v>
      </c>
      <c r="E505" s="44"/>
      <c r="F505" s="235" t="s">
        <v>1327</v>
      </c>
      <c r="G505" s="44"/>
      <c r="H505" s="44"/>
      <c r="I505" s="231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153</v>
      </c>
      <c r="AU505" s="20" t="s">
        <v>90</v>
      </c>
    </row>
    <row r="506" s="2" customFormat="1" ht="16.5" customHeight="1">
      <c r="A506" s="42"/>
      <c r="B506" s="43"/>
      <c r="C506" s="216" t="s">
        <v>1328</v>
      </c>
      <c r="D506" s="216" t="s">
        <v>144</v>
      </c>
      <c r="E506" s="217" t="s">
        <v>1329</v>
      </c>
      <c r="F506" s="218" t="s">
        <v>1330</v>
      </c>
      <c r="G506" s="219" t="s">
        <v>1331</v>
      </c>
      <c r="H506" s="220">
        <v>1</v>
      </c>
      <c r="I506" s="221"/>
      <c r="J506" s="222">
        <f>ROUND(I506*H506,2)</f>
        <v>0</v>
      </c>
      <c r="K506" s="218" t="s">
        <v>78</v>
      </c>
      <c r="L506" s="48"/>
      <c r="M506" s="223" t="s">
        <v>78</v>
      </c>
      <c r="N506" s="224" t="s">
        <v>50</v>
      </c>
      <c r="O506" s="88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7" t="s">
        <v>244</v>
      </c>
      <c r="AT506" s="227" t="s">
        <v>144</v>
      </c>
      <c r="AU506" s="227" t="s">
        <v>90</v>
      </c>
      <c r="AY506" s="20" t="s">
        <v>141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0" t="s">
        <v>88</v>
      </c>
      <c r="BK506" s="228">
        <f>ROUND(I506*H506,2)</f>
        <v>0</v>
      </c>
      <c r="BL506" s="20" t="s">
        <v>244</v>
      </c>
      <c r="BM506" s="227" t="s">
        <v>1332</v>
      </c>
    </row>
    <row r="507" s="13" customFormat="1">
      <c r="A507" s="13"/>
      <c r="B507" s="241"/>
      <c r="C507" s="242"/>
      <c r="D507" s="234" t="s">
        <v>283</v>
      </c>
      <c r="E507" s="243" t="s">
        <v>78</v>
      </c>
      <c r="F507" s="244" t="s">
        <v>1333</v>
      </c>
      <c r="G507" s="242"/>
      <c r="H507" s="245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283</v>
      </c>
      <c r="AU507" s="251" t="s">
        <v>90</v>
      </c>
      <c r="AV507" s="13" t="s">
        <v>90</v>
      </c>
      <c r="AW507" s="13" t="s">
        <v>40</v>
      </c>
      <c r="AX507" s="13" t="s">
        <v>88</v>
      </c>
      <c r="AY507" s="251" t="s">
        <v>141</v>
      </c>
    </row>
    <row r="508" s="2" customFormat="1" ht="16.5" customHeight="1">
      <c r="A508" s="42"/>
      <c r="B508" s="43"/>
      <c r="C508" s="290" t="s">
        <v>1334</v>
      </c>
      <c r="D508" s="290" t="s">
        <v>864</v>
      </c>
      <c r="E508" s="291" t="s">
        <v>1335</v>
      </c>
      <c r="F508" s="292" t="s">
        <v>1336</v>
      </c>
      <c r="G508" s="293" t="s">
        <v>1331</v>
      </c>
      <c r="H508" s="294">
        <v>1</v>
      </c>
      <c r="I508" s="295"/>
      <c r="J508" s="296">
        <f>ROUND(I508*H508,2)</f>
        <v>0</v>
      </c>
      <c r="K508" s="292" t="s">
        <v>78</v>
      </c>
      <c r="L508" s="297"/>
      <c r="M508" s="298" t="s">
        <v>78</v>
      </c>
      <c r="N508" s="299" t="s">
        <v>50</v>
      </c>
      <c r="O508" s="88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7" t="s">
        <v>487</v>
      </c>
      <c r="AT508" s="227" t="s">
        <v>864</v>
      </c>
      <c r="AU508" s="227" t="s">
        <v>90</v>
      </c>
      <c r="AY508" s="20" t="s">
        <v>141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88</v>
      </c>
      <c r="BK508" s="228">
        <f>ROUND(I508*H508,2)</f>
        <v>0</v>
      </c>
      <c r="BL508" s="20" t="s">
        <v>244</v>
      </c>
      <c r="BM508" s="227" t="s">
        <v>1337</v>
      </c>
    </row>
    <row r="509" s="2" customFormat="1">
      <c r="A509" s="42"/>
      <c r="B509" s="43"/>
      <c r="C509" s="44"/>
      <c r="D509" s="234" t="s">
        <v>153</v>
      </c>
      <c r="E509" s="44"/>
      <c r="F509" s="235" t="s">
        <v>1338</v>
      </c>
      <c r="G509" s="44"/>
      <c r="H509" s="44"/>
      <c r="I509" s="231"/>
      <c r="J509" s="44"/>
      <c r="K509" s="44"/>
      <c r="L509" s="48"/>
      <c r="M509" s="232"/>
      <c r="N509" s="233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153</v>
      </c>
      <c r="AU509" s="20" t="s">
        <v>90</v>
      </c>
    </row>
    <row r="510" s="2" customFormat="1" ht="49.05" customHeight="1">
      <c r="A510" s="42"/>
      <c r="B510" s="43"/>
      <c r="C510" s="216" t="s">
        <v>1339</v>
      </c>
      <c r="D510" s="216" t="s">
        <v>144</v>
      </c>
      <c r="E510" s="217" t="s">
        <v>1340</v>
      </c>
      <c r="F510" s="218" t="s">
        <v>1341</v>
      </c>
      <c r="G510" s="219" t="s">
        <v>310</v>
      </c>
      <c r="H510" s="220">
        <v>0.313</v>
      </c>
      <c r="I510" s="221"/>
      <c r="J510" s="222">
        <f>ROUND(I510*H510,2)</f>
        <v>0</v>
      </c>
      <c r="K510" s="218" t="s">
        <v>148</v>
      </c>
      <c r="L510" s="48"/>
      <c r="M510" s="223" t="s">
        <v>78</v>
      </c>
      <c r="N510" s="224" t="s">
        <v>50</v>
      </c>
      <c r="O510" s="88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27" t="s">
        <v>244</v>
      </c>
      <c r="AT510" s="227" t="s">
        <v>144</v>
      </c>
      <c r="AU510" s="227" t="s">
        <v>90</v>
      </c>
      <c r="AY510" s="20" t="s">
        <v>141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88</v>
      </c>
      <c r="BK510" s="228">
        <f>ROUND(I510*H510,2)</f>
        <v>0</v>
      </c>
      <c r="BL510" s="20" t="s">
        <v>244</v>
      </c>
      <c r="BM510" s="227" t="s">
        <v>1342</v>
      </c>
    </row>
    <row r="511" s="2" customFormat="1">
      <c r="A511" s="42"/>
      <c r="B511" s="43"/>
      <c r="C511" s="44"/>
      <c r="D511" s="229" t="s">
        <v>151</v>
      </c>
      <c r="E511" s="44"/>
      <c r="F511" s="230" t="s">
        <v>1343</v>
      </c>
      <c r="G511" s="44"/>
      <c r="H511" s="44"/>
      <c r="I511" s="231"/>
      <c r="J511" s="44"/>
      <c r="K511" s="44"/>
      <c r="L511" s="48"/>
      <c r="M511" s="232"/>
      <c r="N511" s="233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151</v>
      </c>
      <c r="AU511" s="20" t="s">
        <v>90</v>
      </c>
    </row>
    <row r="512" s="2" customFormat="1" ht="49.05" customHeight="1">
      <c r="A512" s="42"/>
      <c r="B512" s="43"/>
      <c r="C512" s="216" t="s">
        <v>1344</v>
      </c>
      <c r="D512" s="216" t="s">
        <v>144</v>
      </c>
      <c r="E512" s="217" t="s">
        <v>1345</v>
      </c>
      <c r="F512" s="218" t="s">
        <v>1346</v>
      </c>
      <c r="G512" s="219" t="s">
        <v>310</v>
      </c>
      <c r="H512" s="220">
        <v>0.313</v>
      </c>
      <c r="I512" s="221"/>
      <c r="J512" s="222">
        <f>ROUND(I512*H512,2)</f>
        <v>0</v>
      </c>
      <c r="K512" s="218" t="s">
        <v>148</v>
      </c>
      <c r="L512" s="48"/>
      <c r="M512" s="223" t="s">
        <v>78</v>
      </c>
      <c r="N512" s="224" t="s">
        <v>50</v>
      </c>
      <c r="O512" s="88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27" t="s">
        <v>244</v>
      </c>
      <c r="AT512" s="227" t="s">
        <v>144</v>
      </c>
      <c r="AU512" s="227" t="s">
        <v>90</v>
      </c>
      <c r="AY512" s="20" t="s">
        <v>141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88</v>
      </c>
      <c r="BK512" s="228">
        <f>ROUND(I512*H512,2)</f>
        <v>0</v>
      </c>
      <c r="BL512" s="20" t="s">
        <v>244</v>
      </c>
      <c r="BM512" s="227" t="s">
        <v>1347</v>
      </c>
    </row>
    <row r="513" s="2" customFormat="1">
      <c r="A513" s="42"/>
      <c r="B513" s="43"/>
      <c r="C513" s="44"/>
      <c r="D513" s="229" t="s">
        <v>151</v>
      </c>
      <c r="E513" s="44"/>
      <c r="F513" s="230" t="s">
        <v>1348</v>
      </c>
      <c r="G513" s="44"/>
      <c r="H513" s="44"/>
      <c r="I513" s="231"/>
      <c r="J513" s="44"/>
      <c r="K513" s="44"/>
      <c r="L513" s="48"/>
      <c r="M513" s="232"/>
      <c r="N513" s="233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151</v>
      </c>
      <c r="AU513" s="20" t="s">
        <v>90</v>
      </c>
    </row>
    <row r="514" s="2" customFormat="1" ht="62.7" customHeight="1">
      <c r="A514" s="42"/>
      <c r="B514" s="43"/>
      <c r="C514" s="216" t="s">
        <v>1349</v>
      </c>
      <c r="D514" s="216" t="s">
        <v>144</v>
      </c>
      <c r="E514" s="217" t="s">
        <v>1350</v>
      </c>
      <c r="F514" s="218" t="s">
        <v>1351</v>
      </c>
      <c r="G514" s="219" t="s">
        <v>310</v>
      </c>
      <c r="H514" s="220">
        <v>0.313</v>
      </c>
      <c r="I514" s="221"/>
      <c r="J514" s="222">
        <f>ROUND(I514*H514,2)</f>
        <v>0</v>
      </c>
      <c r="K514" s="218" t="s">
        <v>148</v>
      </c>
      <c r="L514" s="48"/>
      <c r="M514" s="223" t="s">
        <v>78</v>
      </c>
      <c r="N514" s="224" t="s">
        <v>50</v>
      </c>
      <c r="O514" s="88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7" t="s">
        <v>244</v>
      </c>
      <c r="AT514" s="227" t="s">
        <v>144</v>
      </c>
      <c r="AU514" s="227" t="s">
        <v>90</v>
      </c>
      <c r="AY514" s="20" t="s">
        <v>141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88</v>
      </c>
      <c r="BK514" s="228">
        <f>ROUND(I514*H514,2)</f>
        <v>0</v>
      </c>
      <c r="BL514" s="20" t="s">
        <v>244</v>
      </c>
      <c r="BM514" s="227" t="s">
        <v>1352</v>
      </c>
    </row>
    <row r="515" s="2" customFormat="1">
      <c r="A515" s="42"/>
      <c r="B515" s="43"/>
      <c r="C515" s="44"/>
      <c r="D515" s="229" t="s">
        <v>151</v>
      </c>
      <c r="E515" s="44"/>
      <c r="F515" s="230" t="s">
        <v>1353</v>
      </c>
      <c r="G515" s="44"/>
      <c r="H515" s="44"/>
      <c r="I515" s="231"/>
      <c r="J515" s="44"/>
      <c r="K515" s="44"/>
      <c r="L515" s="48"/>
      <c r="M515" s="232"/>
      <c r="N515" s="233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151</v>
      </c>
      <c r="AU515" s="20" t="s">
        <v>90</v>
      </c>
    </row>
    <row r="516" s="12" customFormat="1" ht="22.8" customHeight="1">
      <c r="A516" s="12"/>
      <c r="B516" s="200"/>
      <c r="C516" s="201"/>
      <c r="D516" s="202" t="s">
        <v>79</v>
      </c>
      <c r="E516" s="214" t="s">
        <v>1354</v>
      </c>
      <c r="F516" s="214" t="s">
        <v>1355</v>
      </c>
      <c r="G516" s="201"/>
      <c r="H516" s="201"/>
      <c r="I516" s="204"/>
      <c r="J516" s="215">
        <f>BK516</f>
        <v>0</v>
      </c>
      <c r="K516" s="201"/>
      <c r="L516" s="206"/>
      <c r="M516" s="207"/>
      <c r="N516" s="208"/>
      <c r="O516" s="208"/>
      <c r="P516" s="209">
        <f>SUM(P517:P585)</f>
        <v>0</v>
      </c>
      <c r="Q516" s="208"/>
      <c r="R516" s="209">
        <f>SUM(R517:R585)</f>
        <v>0.33036614999999997</v>
      </c>
      <c r="S516" s="208"/>
      <c r="T516" s="210">
        <f>SUM(T517:T585)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1" t="s">
        <v>90</v>
      </c>
      <c r="AT516" s="212" t="s">
        <v>79</v>
      </c>
      <c r="AU516" s="212" t="s">
        <v>88</v>
      </c>
      <c r="AY516" s="211" t="s">
        <v>141</v>
      </c>
      <c r="BK516" s="213">
        <f>SUM(BK517:BK585)</f>
        <v>0</v>
      </c>
    </row>
    <row r="517" s="2" customFormat="1" ht="24.15" customHeight="1">
      <c r="A517" s="42"/>
      <c r="B517" s="43"/>
      <c r="C517" s="216" t="s">
        <v>1356</v>
      </c>
      <c r="D517" s="216" t="s">
        <v>144</v>
      </c>
      <c r="E517" s="217" t="s">
        <v>1357</v>
      </c>
      <c r="F517" s="218" t="s">
        <v>1358</v>
      </c>
      <c r="G517" s="219" t="s">
        <v>321</v>
      </c>
      <c r="H517" s="220">
        <v>10.109999999999999</v>
      </c>
      <c r="I517" s="221"/>
      <c r="J517" s="222">
        <f>ROUND(I517*H517,2)</f>
        <v>0</v>
      </c>
      <c r="K517" s="218" t="s">
        <v>148</v>
      </c>
      <c r="L517" s="48"/>
      <c r="M517" s="223" t="s">
        <v>78</v>
      </c>
      <c r="N517" s="224" t="s">
        <v>50</v>
      </c>
      <c r="O517" s="88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244</v>
      </c>
      <c r="AT517" s="227" t="s">
        <v>144</v>
      </c>
      <c r="AU517" s="227" t="s">
        <v>90</v>
      </c>
      <c r="AY517" s="20" t="s">
        <v>141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88</v>
      </c>
      <c r="BK517" s="228">
        <f>ROUND(I517*H517,2)</f>
        <v>0</v>
      </c>
      <c r="BL517" s="20" t="s">
        <v>244</v>
      </c>
      <c r="BM517" s="227" t="s">
        <v>1359</v>
      </c>
    </row>
    <row r="518" s="2" customFormat="1">
      <c r="A518" s="42"/>
      <c r="B518" s="43"/>
      <c r="C518" s="44"/>
      <c r="D518" s="229" t="s">
        <v>151</v>
      </c>
      <c r="E518" s="44"/>
      <c r="F518" s="230" t="s">
        <v>1360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151</v>
      </c>
      <c r="AU518" s="20" t="s">
        <v>90</v>
      </c>
    </row>
    <row r="519" s="13" customFormat="1">
      <c r="A519" s="13"/>
      <c r="B519" s="241"/>
      <c r="C519" s="242"/>
      <c r="D519" s="234" t="s">
        <v>283</v>
      </c>
      <c r="E519" s="243" t="s">
        <v>761</v>
      </c>
      <c r="F519" s="244" t="s">
        <v>888</v>
      </c>
      <c r="G519" s="242"/>
      <c r="H519" s="245">
        <v>6.2400000000000002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283</v>
      </c>
      <c r="AU519" s="251" t="s">
        <v>90</v>
      </c>
      <c r="AV519" s="13" t="s">
        <v>90</v>
      </c>
      <c r="AW519" s="13" t="s">
        <v>40</v>
      </c>
      <c r="AX519" s="13" t="s">
        <v>80</v>
      </c>
      <c r="AY519" s="251" t="s">
        <v>141</v>
      </c>
    </row>
    <row r="520" s="13" customFormat="1">
      <c r="A520" s="13"/>
      <c r="B520" s="241"/>
      <c r="C520" s="242"/>
      <c r="D520" s="234" t="s">
        <v>283</v>
      </c>
      <c r="E520" s="243" t="s">
        <v>767</v>
      </c>
      <c r="F520" s="244" t="s">
        <v>892</v>
      </c>
      <c r="G520" s="242"/>
      <c r="H520" s="245">
        <v>3.8700000000000001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283</v>
      </c>
      <c r="AU520" s="251" t="s">
        <v>90</v>
      </c>
      <c r="AV520" s="13" t="s">
        <v>90</v>
      </c>
      <c r="AW520" s="13" t="s">
        <v>40</v>
      </c>
      <c r="AX520" s="13" t="s">
        <v>80</v>
      </c>
      <c r="AY520" s="251" t="s">
        <v>141</v>
      </c>
    </row>
    <row r="521" s="14" customFormat="1">
      <c r="A521" s="14"/>
      <c r="B521" s="252"/>
      <c r="C521" s="253"/>
      <c r="D521" s="234" t="s">
        <v>283</v>
      </c>
      <c r="E521" s="254" t="s">
        <v>770</v>
      </c>
      <c r="F521" s="255" t="s">
        <v>285</v>
      </c>
      <c r="G521" s="253"/>
      <c r="H521" s="256">
        <v>10.109999999999999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2" t="s">
        <v>283</v>
      </c>
      <c r="AU521" s="262" t="s">
        <v>90</v>
      </c>
      <c r="AV521" s="14" t="s">
        <v>166</v>
      </c>
      <c r="AW521" s="14" t="s">
        <v>40</v>
      </c>
      <c r="AX521" s="14" t="s">
        <v>88</v>
      </c>
      <c r="AY521" s="262" t="s">
        <v>141</v>
      </c>
    </row>
    <row r="522" s="2" customFormat="1" ht="24.15" customHeight="1">
      <c r="A522" s="42"/>
      <c r="B522" s="43"/>
      <c r="C522" s="216" t="s">
        <v>1361</v>
      </c>
      <c r="D522" s="216" t="s">
        <v>144</v>
      </c>
      <c r="E522" s="217" t="s">
        <v>1362</v>
      </c>
      <c r="F522" s="218" t="s">
        <v>1363</v>
      </c>
      <c r="G522" s="219" t="s">
        <v>321</v>
      </c>
      <c r="H522" s="220">
        <v>10.109999999999999</v>
      </c>
      <c r="I522" s="221"/>
      <c r="J522" s="222">
        <f>ROUND(I522*H522,2)</f>
        <v>0</v>
      </c>
      <c r="K522" s="218" t="s">
        <v>148</v>
      </c>
      <c r="L522" s="48"/>
      <c r="M522" s="223" t="s">
        <v>78</v>
      </c>
      <c r="N522" s="224" t="s">
        <v>50</v>
      </c>
      <c r="O522" s="88"/>
      <c r="P522" s="225">
        <f>O522*H522</f>
        <v>0</v>
      </c>
      <c r="Q522" s="225">
        <v>0.00029999999999999997</v>
      </c>
      <c r="R522" s="225">
        <f>Q522*H522</f>
        <v>0.0030329999999999997</v>
      </c>
      <c r="S522" s="225">
        <v>0</v>
      </c>
      <c r="T522" s="226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27" t="s">
        <v>244</v>
      </c>
      <c r="AT522" s="227" t="s">
        <v>144</v>
      </c>
      <c r="AU522" s="227" t="s">
        <v>90</v>
      </c>
      <c r="AY522" s="20" t="s">
        <v>141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88</v>
      </c>
      <c r="BK522" s="228">
        <f>ROUND(I522*H522,2)</f>
        <v>0</v>
      </c>
      <c r="BL522" s="20" t="s">
        <v>244</v>
      </c>
      <c r="BM522" s="227" t="s">
        <v>1364</v>
      </c>
    </row>
    <row r="523" s="2" customFormat="1">
      <c r="A523" s="42"/>
      <c r="B523" s="43"/>
      <c r="C523" s="44"/>
      <c r="D523" s="229" t="s">
        <v>151</v>
      </c>
      <c r="E523" s="44"/>
      <c r="F523" s="230" t="s">
        <v>1365</v>
      </c>
      <c r="G523" s="44"/>
      <c r="H523" s="44"/>
      <c r="I523" s="231"/>
      <c r="J523" s="44"/>
      <c r="K523" s="44"/>
      <c r="L523" s="48"/>
      <c r="M523" s="232"/>
      <c r="N523" s="233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0" t="s">
        <v>151</v>
      </c>
      <c r="AU523" s="20" t="s">
        <v>90</v>
      </c>
    </row>
    <row r="524" s="13" customFormat="1">
      <c r="A524" s="13"/>
      <c r="B524" s="241"/>
      <c r="C524" s="242"/>
      <c r="D524" s="234" t="s">
        <v>283</v>
      </c>
      <c r="E524" s="243" t="s">
        <v>78</v>
      </c>
      <c r="F524" s="244" t="s">
        <v>770</v>
      </c>
      <c r="G524" s="242"/>
      <c r="H524" s="245">
        <v>10.109999999999999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283</v>
      </c>
      <c r="AU524" s="251" t="s">
        <v>90</v>
      </c>
      <c r="AV524" s="13" t="s">
        <v>90</v>
      </c>
      <c r="AW524" s="13" t="s">
        <v>40</v>
      </c>
      <c r="AX524" s="13" t="s">
        <v>88</v>
      </c>
      <c r="AY524" s="251" t="s">
        <v>141</v>
      </c>
    </row>
    <row r="525" s="2" customFormat="1">
      <c r="A525" s="42"/>
      <c r="B525" s="43"/>
      <c r="C525" s="44"/>
      <c r="D525" s="234" t="s">
        <v>414</v>
      </c>
      <c r="E525" s="44"/>
      <c r="F525" s="284" t="s">
        <v>1366</v>
      </c>
      <c r="G525" s="44"/>
      <c r="H525" s="44"/>
      <c r="I525" s="44"/>
      <c r="J525" s="44"/>
      <c r="K525" s="44"/>
      <c r="L525" s="48"/>
      <c r="M525" s="232"/>
      <c r="N525" s="233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U525" s="20" t="s">
        <v>90</v>
      </c>
    </row>
    <row r="526" s="2" customFormat="1">
      <c r="A526" s="42"/>
      <c r="B526" s="43"/>
      <c r="C526" s="44"/>
      <c r="D526" s="234" t="s">
        <v>414</v>
      </c>
      <c r="E526" s="44"/>
      <c r="F526" s="285" t="s">
        <v>888</v>
      </c>
      <c r="G526" s="44"/>
      <c r="H526" s="286">
        <v>6.2400000000000002</v>
      </c>
      <c r="I526" s="44"/>
      <c r="J526" s="44"/>
      <c r="K526" s="44"/>
      <c r="L526" s="48"/>
      <c r="M526" s="232"/>
      <c r="N526" s="233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U526" s="20" t="s">
        <v>90</v>
      </c>
    </row>
    <row r="527" s="2" customFormat="1">
      <c r="A527" s="42"/>
      <c r="B527" s="43"/>
      <c r="C527" s="44"/>
      <c r="D527" s="234" t="s">
        <v>414</v>
      </c>
      <c r="E527" s="44"/>
      <c r="F527" s="285" t="s">
        <v>892</v>
      </c>
      <c r="G527" s="44"/>
      <c r="H527" s="286">
        <v>3.8700000000000001</v>
      </c>
      <c r="I527" s="44"/>
      <c r="J527" s="44"/>
      <c r="K527" s="44"/>
      <c r="L527" s="48"/>
      <c r="M527" s="232"/>
      <c r="N527" s="233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U527" s="20" t="s">
        <v>90</v>
      </c>
    </row>
    <row r="528" s="2" customFormat="1">
      <c r="A528" s="42"/>
      <c r="B528" s="43"/>
      <c r="C528" s="44"/>
      <c r="D528" s="234" t="s">
        <v>414</v>
      </c>
      <c r="E528" s="44"/>
      <c r="F528" s="285" t="s">
        <v>285</v>
      </c>
      <c r="G528" s="44"/>
      <c r="H528" s="286">
        <v>10.109999999999999</v>
      </c>
      <c r="I528" s="44"/>
      <c r="J528" s="44"/>
      <c r="K528" s="44"/>
      <c r="L528" s="48"/>
      <c r="M528" s="232"/>
      <c r="N528" s="233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U528" s="20" t="s">
        <v>90</v>
      </c>
    </row>
    <row r="529" s="2" customFormat="1" ht="37.8" customHeight="1">
      <c r="A529" s="42"/>
      <c r="B529" s="43"/>
      <c r="C529" s="216" t="s">
        <v>1367</v>
      </c>
      <c r="D529" s="216" t="s">
        <v>144</v>
      </c>
      <c r="E529" s="217" t="s">
        <v>1368</v>
      </c>
      <c r="F529" s="218" t="s">
        <v>1369</v>
      </c>
      <c r="G529" s="219" t="s">
        <v>448</v>
      </c>
      <c r="H529" s="220">
        <v>7.8300000000000001</v>
      </c>
      <c r="I529" s="221"/>
      <c r="J529" s="222">
        <f>ROUND(I529*H529,2)</f>
        <v>0</v>
      </c>
      <c r="K529" s="218" t="s">
        <v>148</v>
      </c>
      <c r="L529" s="48"/>
      <c r="M529" s="223" t="s">
        <v>78</v>
      </c>
      <c r="N529" s="224" t="s">
        <v>50</v>
      </c>
      <c r="O529" s="88"/>
      <c r="P529" s="225">
        <f>O529*H529</f>
        <v>0</v>
      </c>
      <c r="Q529" s="225">
        <v>0.000428</v>
      </c>
      <c r="R529" s="225">
        <f>Q529*H529</f>
        <v>0.0033512400000000001</v>
      </c>
      <c r="S529" s="225">
        <v>0</v>
      </c>
      <c r="T529" s="226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7" t="s">
        <v>244</v>
      </c>
      <c r="AT529" s="227" t="s">
        <v>144</v>
      </c>
      <c r="AU529" s="227" t="s">
        <v>90</v>
      </c>
      <c r="AY529" s="20" t="s">
        <v>141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88</v>
      </c>
      <c r="BK529" s="228">
        <f>ROUND(I529*H529,2)</f>
        <v>0</v>
      </c>
      <c r="BL529" s="20" t="s">
        <v>244</v>
      </c>
      <c r="BM529" s="227" t="s">
        <v>1370</v>
      </c>
    </row>
    <row r="530" s="2" customFormat="1">
      <c r="A530" s="42"/>
      <c r="B530" s="43"/>
      <c r="C530" s="44"/>
      <c r="D530" s="229" t="s">
        <v>151</v>
      </c>
      <c r="E530" s="44"/>
      <c r="F530" s="230" t="s">
        <v>1371</v>
      </c>
      <c r="G530" s="44"/>
      <c r="H530" s="44"/>
      <c r="I530" s="231"/>
      <c r="J530" s="44"/>
      <c r="K530" s="44"/>
      <c r="L530" s="48"/>
      <c r="M530" s="232"/>
      <c r="N530" s="233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151</v>
      </c>
      <c r="AU530" s="20" t="s">
        <v>90</v>
      </c>
    </row>
    <row r="531" s="13" customFormat="1">
      <c r="A531" s="13"/>
      <c r="B531" s="241"/>
      <c r="C531" s="242"/>
      <c r="D531" s="234" t="s">
        <v>283</v>
      </c>
      <c r="E531" s="243" t="s">
        <v>78</v>
      </c>
      <c r="F531" s="244" t="s">
        <v>1372</v>
      </c>
      <c r="G531" s="242"/>
      <c r="H531" s="245">
        <v>7.8300000000000001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283</v>
      </c>
      <c r="AU531" s="251" t="s">
        <v>90</v>
      </c>
      <c r="AV531" s="13" t="s">
        <v>90</v>
      </c>
      <c r="AW531" s="13" t="s">
        <v>40</v>
      </c>
      <c r="AX531" s="13" t="s">
        <v>80</v>
      </c>
      <c r="AY531" s="251" t="s">
        <v>141</v>
      </c>
    </row>
    <row r="532" s="14" customFormat="1">
      <c r="A532" s="14"/>
      <c r="B532" s="252"/>
      <c r="C532" s="253"/>
      <c r="D532" s="234" t="s">
        <v>283</v>
      </c>
      <c r="E532" s="254" t="s">
        <v>78</v>
      </c>
      <c r="F532" s="255" t="s">
        <v>285</v>
      </c>
      <c r="G532" s="253"/>
      <c r="H532" s="256">
        <v>7.8300000000000001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283</v>
      </c>
      <c r="AU532" s="262" t="s">
        <v>90</v>
      </c>
      <c r="AV532" s="14" t="s">
        <v>166</v>
      </c>
      <c r="AW532" s="14" t="s">
        <v>40</v>
      </c>
      <c r="AX532" s="14" t="s">
        <v>88</v>
      </c>
      <c r="AY532" s="262" t="s">
        <v>141</v>
      </c>
    </row>
    <row r="533" s="2" customFormat="1" ht="24.15" customHeight="1">
      <c r="A533" s="42"/>
      <c r="B533" s="43"/>
      <c r="C533" s="290" t="s">
        <v>1373</v>
      </c>
      <c r="D533" s="290" t="s">
        <v>864</v>
      </c>
      <c r="E533" s="291" t="s">
        <v>1374</v>
      </c>
      <c r="F533" s="292" t="s">
        <v>1375</v>
      </c>
      <c r="G533" s="293" t="s">
        <v>321</v>
      </c>
      <c r="H533" s="294">
        <v>0.68899999999999995</v>
      </c>
      <c r="I533" s="295"/>
      <c r="J533" s="296">
        <f>ROUND(I533*H533,2)</f>
        <v>0</v>
      </c>
      <c r="K533" s="292" t="s">
        <v>148</v>
      </c>
      <c r="L533" s="297"/>
      <c r="M533" s="298" t="s">
        <v>78</v>
      </c>
      <c r="N533" s="299" t="s">
        <v>50</v>
      </c>
      <c r="O533" s="88"/>
      <c r="P533" s="225">
        <f>O533*H533</f>
        <v>0</v>
      </c>
      <c r="Q533" s="225">
        <v>0.021999999999999999</v>
      </c>
      <c r="R533" s="225">
        <f>Q533*H533</f>
        <v>0.015157999999999998</v>
      </c>
      <c r="S533" s="225">
        <v>0</v>
      </c>
      <c r="T533" s="226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7" t="s">
        <v>487</v>
      </c>
      <c r="AT533" s="227" t="s">
        <v>864</v>
      </c>
      <c r="AU533" s="227" t="s">
        <v>90</v>
      </c>
      <c r="AY533" s="20" t="s">
        <v>141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88</v>
      </c>
      <c r="BK533" s="228">
        <f>ROUND(I533*H533,2)</f>
        <v>0</v>
      </c>
      <c r="BL533" s="20" t="s">
        <v>244</v>
      </c>
      <c r="BM533" s="227" t="s">
        <v>1376</v>
      </c>
    </row>
    <row r="534" s="13" customFormat="1">
      <c r="A534" s="13"/>
      <c r="B534" s="241"/>
      <c r="C534" s="242"/>
      <c r="D534" s="234" t="s">
        <v>283</v>
      </c>
      <c r="E534" s="242"/>
      <c r="F534" s="244" t="s">
        <v>1377</v>
      </c>
      <c r="G534" s="242"/>
      <c r="H534" s="245">
        <v>0.68899999999999995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283</v>
      </c>
      <c r="AU534" s="251" t="s">
        <v>90</v>
      </c>
      <c r="AV534" s="13" t="s">
        <v>90</v>
      </c>
      <c r="AW534" s="13" t="s">
        <v>4</v>
      </c>
      <c r="AX534" s="13" t="s">
        <v>88</v>
      </c>
      <c r="AY534" s="251" t="s">
        <v>141</v>
      </c>
    </row>
    <row r="535" s="2" customFormat="1" ht="37.8" customHeight="1">
      <c r="A535" s="42"/>
      <c r="B535" s="43"/>
      <c r="C535" s="216" t="s">
        <v>1378</v>
      </c>
      <c r="D535" s="216" t="s">
        <v>144</v>
      </c>
      <c r="E535" s="217" t="s">
        <v>1379</v>
      </c>
      <c r="F535" s="218" t="s">
        <v>1380</v>
      </c>
      <c r="G535" s="219" t="s">
        <v>321</v>
      </c>
      <c r="H535" s="220">
        <v>10.109999999999999</v>
      </c>
      <c r="I535" s="221"/>
      <c r="J535" s="222">
        <f>ROUND(I535*H535,2)</f>
        <v>0</v>
      </c>
      <c r="K535" s="218" t="s">
        <v>148</v>
      </c>
      <c r="L535" s="48"/>
      <c r="M535" s="223" t="s">
        <v>78</v>
      </c>
      <c r="N535" s="224" t="s">
        <v>50</v>
      </c>
      <c r="O535" s="88"/>
      <c r="P535" s="225">
        <f>O535*H535</f>
        <v>0</v>
      </c>
      <c r="Q535" s="225">
        <v>0.0053759999999999997</v>
      </c>
      <c r="R535" s="225">
        <f>Q535*H535</f>
        <v>0.054351359999999994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244</v>
      </c>
      <c r="AT535" s="227" t="s">
        <v>144</v>
      </c>
      <c r="AU535" s="227" t="s">
        <v>90</v>
      </c>
      <c r="AY535" s="20" t="s">
        <v>141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88</v>
      </c>
      <c r="BK535" s="228">
        <f>ROUND(I535*H535,2)</f>
        <v>0</v>
      </c>
      <c r="BL535" s="20" t="s">
        <v>244</v>
      </c>
      <c r="BM535" s="227" t="s">
        <v>1381</v>
      </c>
    </row>
    <row r="536" s="2" customFormat="1">
      <c r="A536" s="42"/>
      <c r="B536" s="43"/>
      <c r="C536" s="44"/>
      <c r="D536" s="229" t="s">
        <v>151</v>
      </c>
      <c r="E536" s="44"/>
      <c r="F536" s="230" t="s">
        <v>1382</v>
      </c>
      <c r="G536" s="44"/>
      <c r="H536" s="44"/>
      <c r="I536" s="231"/>
      <c r="J536" s="44"/>
      <c r="K536" s="44"/>
      <c r="L536" s="48"/>
      <c r="M536" s="232"/>
      <c r="N536" s="233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151</v>
      </c>
      <c r="AU536" s="20" t="s">
        <v>90</v>
      </c>
    </row>
    <row r="537" s="13" customFormat="1">
      <c r="A537" s="13"/>
      <c r="B537" s="241"/>
      <c r="C537" s="242"/>
      <c r="D537" s="234" t="s">
        <v>283</v>
      </c>
      <c r="E537" s="243" t="s">
        <v>78</v>
      </c>
      <c r="F537" s="244" t="s">
        <v>770</v>
      </c>
      <c r="G537" s="242"/>
      <c r="H537" s="245">
        <v>10.109999999999999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283</v>
      </c>
      <c r="AU537" s="251" t="s">
        <v>90</v>
      </c>
      <c r="AV537" s="13" t="s">
        <v>90</v>
      </c>
      <c r="AW537" s="13" t="s">
        <v>40</v>
      </c>
      <c r="AX537" s="13" t="s">
        <v>80</v>
      </c>
      <c r="AY537" s="251" t="s">
        <v>141</v>
      </c>
    </row>
    <row r="538" s="14" customFormat="1">
      <c r="A538" s="14"/>
      <c r="B538" s="252"/>
      <c r="C538" s="253"/>
      <c r="D538" s="234" t="s">
        <v>283</v>
      </c>
      <c r="E538" s="254" t="s">
        <v>78</v>
      </c>
      <c r="F538" s="255" t="s">
        <v>285</v>
      </c>
      <c r="G538" s="253"/>
      <c r="H538" s="256">
        <v>10.109999999999999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283</v>
      </c>
      <c r="AU538" s="262" t="s">
        <v>90</v>
      </c>
      <c r="AV538" s="14" t="s">
        <v>166</v>
      </c>
      <c r="AW538" s="14" t="s">
        <v>40</v>
      </c>
      <c r="AX538" s="14" t="s">
        <v>88</v>
      </c>
      <c r="AY538" s="262" t="s">
        <v>141</v>
      </c>
    </row>
    <row r="539" s="2" customFormat="1">
      <c r="A539" s="42"/>
      <c r="B539" s="43"/>
      <c r="C539" s="44"/>
      <c r="D539" s="234" t="s">
        <v>414</v>
      </c>
      <c r="E539" s="44"/>
      <c r="F539" s="284" t="s">
        <v>1366</v>
      </c>
      <c r="G539" s="44"/>
      <c r="H539" s="44"/>
      <c r="I539" s="44"/>
      <c r="J539" s="44"/>
      <c r="K539" s="44"/>
      <c r="L539" s="48"/>
      <c r="M539" s="232"/>
      <c r="N539" s="233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U539" s="20" t="s">
        <v>90</v>
      </c>
    </row>
    <row r="540" s="2" customFormat="1">
      <c r="A540" s="42"/>
      <c r="B540" s="43"/>
      <c r="C540" s="44"/>
      <c r="D540" s="234" t="s">
        <v>414</v>
      </c>
      <c r="E540" s="44"/>
      <c r="F540" s="285" t="s">
        <v>888</v>
      </c>
      <c r="G540" s="44"/>
      <c r="H540" s="286">
        <v>6.2400000000000002</v>
      </c>
      <c r="I540" s="44"/>
      <c r="J540" s="44"/>
      <c r="K540" s="44"/>
      <c r="L540" s="48"/>
      <c r="M540" s="232"/>
      <c r="N540" s="233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U540" s="20" t="s">
        <v>90</v>
      </c>
    </row>
    <row r="541" s="2" customFormat="1">
      <c r="A541" s="42"/>
      <c r="B541" s="43"/>
      <c r="C541" s="44"/>
      <c r="D541" s="234" t="s">
        <v>414</v>
      </c>
      <c r="E541" s="44"/>
      <c r="F541" s="285" t="s">
        <v>892</v>
      </c>
      <c r="G541" s="44"/>
      <c r="H541" s="286">
        <v>3.8700000000000001</v>
      </c>
      <c r="I541" s="44"/>
      <c r="J541" s="44"/>
      <c r="K541" s="44"/>
      <c r="L541" s="48"/>
      <c r="M541" s="232"/>
      <c r="N541" s="233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U541" s="20" t="s">
        <v>90</v>
      </c>
    </row>
    <row r="542" s="2" customFormat="1">
      <c r="A542" s="42"/>
      <c r="B542" s="43"/>
      <c r="C542" s="44"/>
      <c r="D542" s="234" t="s">
        <v>414</v>
      </c>
      <c r="E542" s="44"/>
      <c r="F542" s="285" t="s">
        <v>285</v>
      </c>
      <c r="G542" s="44"/>
      <c r="H542" s="286">
        <v>10.109999999999999</v>
      </c>
      <c r="I542" s="44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U542" s="20" t="s">
        <v>90</v>
      </c>
    </row>
    <row r="543" s="2" customFormat="1" ht="24.15" customHeight="1">
      <c r="A543" s="42"/>
      <c r="B543" s="43"/>
      <c r="C543" s="290" t="s">
        <v>1383</v>
      </c>
      <c r="D543" s="290" t="s">
        <v>864</v>
      </c>
      <c r="E543" s="291" t="s">
        <v>1374</v>
      </c>
      <c r="F543" s="292" t="s">
        <v>1375</v>
      </c>
      <c r="G543" s="293" t="s">
        <v>321</v>
      </c>
      <c r="H543" s="294">
        <v>11.121</v>
      </c>
      <c r="I543" s="295"/>
      <c r="J543" s="296">
        <f>ROUND(I543*H543,2)</f>
        <v>0</v>
      </c>
      <c r="K543" s="292" t="s">
        <v>148</v>
      </c>
      <c r="L543" s="297"/>
      <c r="M543" s="298" t="s">
        <v>78</v>
      </c>
      <c r="N543" s="299" t="s">
        <v>50</v>
      </c>
      <c r="O543" s="88"/>
      <c r="P543" s="225">
        <f>O543*H543</f>
        <v>0</v>
      </c>
      <c r="Q543" s="225">
        <v>0.021999999999999999</v>
      </c>
      <c r="R543" s="225">
        <f>Q543*H543</f>
        <v>0.24466199999999999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487</v>
      </c>
      <c r="AT543" s="227" t="s">
        <v>864</v>
      </c>
      <c r="AU543" s="227" t="s">
        <v>90</v>
      </c>
      <c r="AY543" s="20" t="s">
        <v>141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88</v>
      </c>
      <c r="BK543" s="228">
        <f>ROUND(I543*H543,2)</f>
        <v>0</v>
      </c>
      <c r="BL543" s="20" t="s">
        <v>244</v>
      </c>
      <c r="BM543" s="227" t="s">
        <v>1384</v>
      </c>
    </row>
    <row r="544" s="2" customFormat="1">
      <c r="A544" s="42"/>
      <c r="B544" s="43"/>
      <c r="C544" s="44"/>
      <c r="D544" s="234" t="s">
        <v>153</v>
      </c>
      <c r="E544" s="44"/>
      <c r="F544" s="235" t="s">
        <v>1385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153</v>
      </c>
      <c r="AU544" s="20" t="s">
        <v>90</v>
      </c>
    </row>
    <row r="545" s="13" customFormat="1">
      <c r="A545" s="13"/>
      <c r="B545" s="241"/>
      <c r="C545" s="242"/>
      <c r="D545" s="234" t="s">
        <v>283</v>
      </c>
      <c r="E545" s="242"/>
      <c r="F545" s="244" t="s">
        <v>1386</v>
      </c>
      <c r="G545" s="242"/>
      <c r="H545" s="245">
        <v>11.121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283</v>
      </c>
      <c r="AU545" s="251" t="s">
        <v>90</v>
      </c>
      <c r="AV545" s="13" t="s">
        <v>90</v>
      </c>
      <c r="AW545" s="13" t="s">
        <v>4</v>
      </c>
      <c r="AX545" s="13" t="s">
        <v>88</v>
      </c>
      <c r="AY545" s="251" t="s">
        <v>141</v>
      </c>
    </row>
    <row r="546" s="2" customFormat="1" ht="37.8" customHeight="1">
      <c r="A546" s="42"/>
      <c r="B546" s="43"/>
      <c r="C546" s="216" t="s">
        <v>1387</v>
      </c>
      <c r="D546" s="216" t="s">
        <v>144</v>
      </c>
      <c r="E546" s="217" t="s">
        <v>1388</v>
      </c>
      <c r="F546" s="218" t="s">
        <v>1389</v>
      </c>
      <c r="G546" s="219" t="s">
        <v>321</v>
      </c>
      <c r="H546" s="220">
        <v>3.8700000000000001</v>
      </c>
      <c r="I546" s="221"/>
      <c r="J546" s="222">
        <f>ROUND(I546*H546,2)</f>
        <v>0</v>
      </c>
      <c r="K546" s="218" t="s">
        <v>148</v>
      </c>
      <c r="L546" s="48"/>
      <c r="M546" s="223" t="s">
        <v>78</v>
      </c>
      <c r="N546" s="224" t="s">
        <v>50</v>
      </c>
      <c r="O546" s="88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27" t="s">
        <v>244</v>
      </c>
      <c r="AT546" s="227" t="s">
        <v>144</v>
      </c>
      <c r="AU546" s="227" t="s">
        <v>90</v>
      </c>
      <c r="AY546" s="20" t="s">
        <v>141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88</v>
      </c>
      <c r="BK546" s="228">
        <f>ROUND(I546*H546,2)</f>
        <v>0</v>
      </c>
      <c r="BL546" s="20" t="s">
        <v>244</v>
      </c>
      <c r="BM546" s="227" t="s">
        <v>1390</v>
      </c>
    </row>
    <row r="547" s="2" customFormat="1">
      <c r="A547" s="42"/>
      <c r="B547" s="43"/>
      <c r="C547" s="44"/>
      <c r="D547" s="229" t="s">
        <v>151</v>
      </c>
      <c r="E547" s="44"/>
      <c r="F547" s="230" t="s">
        <v>1391</v>
      </c>
      <c r="G547" s="44"/>
      <c r="H547" s="44"/>
      <c r="I547" s="231"/>
      <c r="J547" s="44"/>
      <c r="K547" s="44"/>
      <c r="L547" s="48"/>
      <c r="M547" s="232"/>
      <c r="N547" s="233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151</v>
      </c>
      <c r="AU547" s="20" t="s">
        <v>90</v>
      </c>
    </row>
    <row r="548" s="13" customFormat="1">
      <c r="A548" s="13"/>
      <c r="B548" s="241"/>
      <c r="C548" s="242"/>
      <c r="D548" s="234" t="s">
        <v>283</v>
      </c>
      <c r="E548" s="243" t="s">
        <v>78</v>
      </c>
      <c r="F548" s="244" t="s">
        <v>767</v>
      </c>
      <c r="G548" s="242"/>
      <c r="H548" s="245">
        <v>3.8700000000000001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283</v>
      </c>
      <c r="AU548" s="251" t="s">
        <v>90</v>
      </c>
      <c r="AV548" s="13" t="s">
        <v>90</v>
      </c>
      <c r="AW548" s="13" t="s">
        <v>40</v>
      </c>
      <c r="AX548" s="13" t="s">
        <v>88</v>
      </c>
      <c r="AY548" s="251" t="s">
        <v>141</v>
      </c>
    </row>
    <row r="549" s="2" customFormat="1">
      <c r="A549" s="42"/>
      <c r="B549" s="43"/>
      <c r="C549" s="44"/>
      <c r="D549" s="234" t="s">
        <v>414</v>
      </c>
      <c r="E549" s="44"/>
      <c r="F549" s="284" t="s">
        <v>891</v>
      </c>
      <c r="G549" s="44"/>
      <c r="H549" s="44"/>
      <c r="I549" s="44"/>
      <c r="J549" s="44"/>
      <c r="K549" s="44"/>
      <c r="L549" s="48"/>
      <c r="M549" s="232"/>
      <c r="N549" s="233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U549" s="20" t="s">
        <v>90</v>
      </c>
    </row>
    <row r="550" s="2" customFormat="1">
      <c r="A550" s="42"/>
      <c r="B550" s="43"/>
      <c r="C550" s="44"/>
      <c r="D550" s="234" t="s">
        <v>414</v>
      </c>
      <c r="E550" s="44"/>
      <c r="F550" s="285" t="s">
        <v>892</v>
      </c>
      <c r="G550" s="44"/>
      <c r="H550" s="286">
        <v>3.8700000000000001</v>
      </c>
      <c r="I550" s="44"/>
      <c r="J550" s="44"/>
      <c r="K550" s="44"/>
      <c r="L550" s="48"/>
      <c r="M550" s="232"/>
      <c r="N550" s="233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U550" s="20" t="s">
        <v>90</v>
      </c>
    </row>
    <row r="551" s="2" customFormat="1" ht="24.15" customHeight="1">
      <c r="A551" s="42"/>
      <c r="B551" s="43"/>
      <c r="C551" s="216" t="s">
        <v>1392</v>
      </c>
      <c r="D551" s="216" t="s">
        <v>144</v>
      </c>
      <c r="E551" s="217" t="s">
        <v>1393</v>
      </c>
      <c r="F551" s="218" t="s">
        <v>1394</v>
      </c>
      <c r="G551" s="219" t="s">
        <v>321</v>
      </c>
      <c r="H551" s="220">
        <v>3.8700000000000001</v>
      </c>
      <c r="I551" s="221"/>
      <c r="J551" s="222">
        <f>ROUND(I551*H551,2)</f>
        <v>0</v>
      </c>
      <c r="K551" s="218" t="s">
        <v>148</v>
      </c>
      <c r="L551" s="48"/>
      <c r="M551" s="223" t="s">
        <v>78</v>
      </c>
      <c r="N551" s="224" t="s">
        <v>50</v>
      </c>
      <c r="O551" s="88"/>
      <c r="P551" s="225">
        <f>O551*H551</f>
        <v>0</v>
      </c>
      <c r="Q551" s="225">
        <v>0.0015</v>
      </c>
      <c r="R551" s="225">
        <f>Q551*H551</f>
        <v>0.0058050000000000003</v>
      </c>
      <c r="S551" s="225">
        <v>0</v>
      </c>
      <c r="T551" s="226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27" t="s">
        <v>244</v>
      </c>
      <c r="AT551" s="227" t="s">
        <v>144</v>
      </c>
      <c r="AU551" s="227" t="s">
        <v>90</v>
      </c>
      <c r="AY551" s="20" t="s">
        <v>141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88</v>
      </c>
      <c r="BK551" s="228">
        <f>ROUND(I551*H551,2)</f>
        <v>0</v>
      </c>
      <c r="BL551" s="20" t="s">
        <v>244</v>
      </c>
      <c r="BM551" s="227" t="s">
        <v>1395</v>
      </c>
    </row>
    <row r="552" s="2" customFormat="1">
      <c r="A552" s="42"/>
      <c r="B552" s="43"/>
      <c r="C552" s="44"/>
      <c r="D552" s="229" t="s">
        <v>151</v>
      </c>
      <c r="E552" s="44"/>
      <c r="F552" s="230" t="s">
        <v>1396</v>
      </c>
      <c r="G552" s="44"/>
      <c r="H552" s="44"/>
      <c r="I552" s="231"/>
      <c r="J552" s="44"/>
      <c r="K552" s="44"/>
      <c r="L552" s="48"/>
      <c r="M552" s="232"/>
      <c r="N552" s="233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151</v>
      </c>
      <c r="AU552" s="20" t="s">
        <v>90</v>
      </c>
    </row>
    <row r="553" s="13" customFormat="1">
      <c r="A553" s="13"/>
      <c r="B553" s="241"/>
      <c r="C553" s="242"/>
      <c r="D553" s="234" t="s">
        <v>283</v>
      </c>
      <c r="E553" s="243" t="s">
        <v>78</v>
      </c>
      <c r="F553" s="244" t="s">
        <v>767</v>
      </c>
      <c r="G553" s="242"/>
      <c r="H553" s="245">
        <v>3.8700000000000001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283</v>
      </c>
      <c r="AU553" s="251" t="s">
        <v>90</v>
      </c>
      <c r="AV553" s="13" t="s">
        <v>90</v>
      </c>
      <c r="AW553" s="13" t="s">
        <v>40</v>
      </c>
      <c r="AX553" s="13" t="s">
        <v>88</v>
      </c>
      <c r="AY553" s="251" t="s">
        <v>141</v>
      </c>
    </row>
    <row r="554" s="2" customFormat="1">
      <c r="A554" s="42"/>
      <c r="B554" s="43"/>
      <c r="C554" s="44"/>
      <c r="D554" s="234" t="s">
        <v>414</v>
      </c>
      <c r="E554" s="44"/>
      <c r="F554" s="284" t="s">
        <v>891</v>
      </c>
      <c r="G554" s="44"/>
      <c r="H554" s="44"/>
      <c r="I554" s="44"/>
      <c r="J554" s="44"/>
      <c r="K554" s="44"/>
      <c r="L554" s="48"/>
      <c r="M554" s="232"/>
      <c r="N554" s="233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U554" s="20" t="s">
        <v>90</v>
      </c>
    </row>
    <row r="555" s="2" customFormat="1">
      <c r="A555" s="42"/>
      <c r="B555" s="43"/>
      <c r="C555" s="44"/>
      <c r="D555" s="234" t="s">
        <v>414</v>
      </c>
      <c r="E555" s="44"/>
      <c r="F555" s="285" t="s">
        <v>892</v>
      </c>
      <c r="G555" s="44"/>
      <c r="H555" s="286">
        <v>3.8700000000000001</v>
      </c>
      <c r="I555" s="44"/>
      <c r="J555" s="44"/>
      <c r="K555" s="44"/>
      <c r="L555" s="48"/>
      <c r="M555" s="232"/>
      <c r="N555" s="233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U555" s="20" t="s">
        <v>90</v>
      </c>
    </row>
    <row r="556" s="2" customFormat="1" ht="16.5" customHeight="1">
      <c r="A556" s="42"/>
      <c r="B556" s="43"/>
      <c r="C556" s="216" t="s">
        <v>1397</v>
      </c>
      <c r="D556" s="216" t="s">
        <v>144</v>
      </c>
      <c r="E556" s="217" t="s">
        <v>1398</v>
      </c>
      <c r="F556" s="218" t="s">
        <v>1399</v>
      </c>
      <c r="G556" s="219" t="s">
        <v>448</v>
      </c>
      <c r="H556" s="220">
        <v>15.220000000000001</v>
      </c>
      <c r="I556" s="221"/>
      <c r="J556" s="222">
        <f>ROUND(I556*H556,2)</f>
        <v>0</v>
      </c>
      <c r="K556" s="218" t="s">
        <v>148</v>
      </c>
      <c r="L556" s="48"/>
      <c r="M556" s="223" t="s">
        <v>78</v>
      </c>
      <c r="N556" s="224" t="s">
        <v>50</v>
      </c>
      <c r="O556" s="88"/>
      <c r="P556" s="225">
        <f>O556*H556</f>
        <v>0</v>
      </c>
      <c r="Q556" s="225">
        <v>3.0000000000000001E-05</v>
      </c>
      <c r="R556" s="225">
        <f>Q556*H556</f>
        <v>0.00045660000000000004</v>
      </c>
      <c r="S556" s="225">
        <v>0</v>
      </c>
      <c r="T556" s="226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7" t="s">
        <v>244</v>
      </c>
      <c r="AT556" s="227" t="s">
        <v>144</v>
      </c>
      <c r="AU556" s="227" t="s">
        <v>90</v>
      </c>
      <c r="AY556" s="20" t="s">
        <v>141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88</v>
      </c>
      <c r="BK556" s="228">
        <f>ROUND(I556*H556,2)</f>
        <v>0</v>
      </c>
      <c r="BL556" s="20" t="s">
        <v>244</v>
      </c>
      <c r="BM556" s="227" t="s">
        <v>1400</v>
      </c>
    </row>
    <row r="557" s="2" customFormat="1">
      <c r="A557" s="42"/>
      <c r="B557" s="43"/>
      <c r="C557" s="44"/>
      <c r="D557" s="229" t="s">
        <v>151</v>
      </c>
      <c r="E557" s="44"/>
      <c r="F557" s="230" t="s">
        <v>1401</v>
      </c>
      <c r="G557" s="44"/>
      <c r="H557" s="44"/>
      <c r="I557" s="231"/>
      <c r="J557" s="44"/>
      <c r="K557" s="44"/>
      <c r="L557" s="48"/>
      <c r="M557" s="232"/>
      <c r="N557" s="233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151</v>
      </c>
      <c r="AU557" s="20" t="s">
        <v>90</v>
      </c>
    </row>
    <row r="558" s="15" customFormat="1">
      <c r="A558" s="15"/>
      <c r="B558" s="263"/>
      <c r="C558" s="264"/>
      <c r="D558" s="234" t="s">
        <v>283</v>
      </c>
      <c r="E558" s="265" t="s">
        <v>78</v>
      </c>
      <c r="F558" s="266" t="s">
        <v>1402</v>
      </c>
      <c r="G558" s="264"/>
      <c r="H558" s="265" t="s">
        <v>78</v>
      </c>
      <c r="I558" s="267"/>
      <c r="J558" s="264"/>
      <c r="K558" s="264"/>
      <c r="L558" s="268"/>
      <c r="M558" s="269"/>
      <c r="N558" s="270"/>
      <c r="O558" s="270"/>
      <c r="P558" s="270"/>
      <c r="Q558" s="270"/>
      <c r="R558" s="270"/>
      <c r="S558" s="270"/>
      <c r="T558" s="27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2" t="s">
        <v>283</v>
      </c>
      <c r="AU558" s="272" t="s">
        <v>90</v>
      </c>
      <c r="AV558" s="15" t="s">
        <v>88</v>
      </c>
      <c r="AW558" s="15" t="s">
        <v>40</v>
      </c>
      <c r="AX558" s="15" t="s">
        <v>80</v>
      </c>
      <c r="AY558" s="272" t="s">
        <v>141</v>
      </c>
    </row>
    <row r="559" s="13" customFormat="1">
      <c r="A559" s="13"/>
      <c r="B559" s="241"/>
      <c r="C559" s="242"/>
      <c r="D559" s="234" t="s">
        <v>283</v>
      </c>
      <c r="E559" s="243" t="s">
        <v>78</v>
      </c>
      <c r="F559" s="244" t="s">
        <v>1372</v>
      </c>
      <c r="G559" s="242"/>
      <c r="H559" s="245">
        <v>7.8300000000000001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283</v>
      </c>
      <c r="AU559" s="251" t="s">
        <v>90</v>
      </c>
      <c r="AV559" s="13" t="s">
        <v>90</v>
      </c>
      <c r="AW559" s="13" t="s">
        <v>40</v>
      </c>
      <c r="AX559" s="13" t="s">
        <v>80</v>
      </c>
      <c r="AY559" s="251" t="s">
        <v>141</v>
      </c>
    </row>
    <row r="560" s="13" customFormat="1">
      <c r="A560" s="13"/>
      <c r="B560" s="241"/>
      <c r="C560" s="242"/>
      <c r="D560" s="234" t="s">
        <v>283</v>
      </c>
      <c r="E560" s="243" t="s">
        <v>78</v>
      </c>
      <c r="F560" s="244" t="s">
        <v>1403</v>
      </c>
      <c r="G560" s="242"/>
      <c r="H560" s="245">
        <v>7.3899999999999997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283</v>
      </c>
      <c r="AU560" s="251" t="s">
        <v>90</v>
      </c>
      <c r="AV560" s="13" t="s">
        <v>90</v>
      </c>
      <c r="AW560" s="13" t="s">
        <v>40</v>
      </c>
      <c r="AX560" s="13" t="s">
        <v>80</v>
      </c>
      <c r="AY560" s="251" t="s">
        <v>141</v>
      </c>
    </row>
    <row r="561" s="14" customFormat="1">
      <c r="A561" s="14"/>
      <c r="B561" s="252"/>
      <c r="C561" s="253"/>
      <c r="D561" s="234" t="s">
        <v>283</v>
      </c>
      <c r="E561" s="254" t="s">
        <v>78</v>
      </c>
      <c r="F561" s="255" t="s">
        <v>285</v>
      </c>
      <c r="G561" s="253"/>
      <c r="H561" s="256">
        <v>15.220000000000001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2" t="s">
        <v>283</v>
      </c>
      <c r="AU561" s="262" t="s">
        <v>90</v>
      </c>
      <c r="AV561" s="14" t="s">
        <v>166</v>
      </c>
      <c r="AW561" s="14" t="s">
        <v>40</v>
      </c>
      <c r="AX561" s="14" t="s">
        <v>88</v>
      </c>
      <c r="AY561" s="262" t="s">
        <v>141</v>
      </c>
    </row>
    <row r="562" s="2" customFormat="1" ht="24.15" customHeight="1">
      <c r="A562" s="42"/>
      <c r="B562" s="43"/>
      <c r="C562" s="216" t="s">
        <v>1404</v>
      </c>
      <c r="D562" s="216" t="s">
        <v>144</v>
      </c>
      <c r="E562" s="217" t="s">
        <v>1405</v>
      </c>
      <c r="F562" s="218" t="s">
        <v>1406</v>
      </c>
      <c r="G562" s="219" t="s">
        <v>448</v>
      </c>
      <c r="H562" s="220">
        <v>7.8300000000000001</v>
      </c>
      <c r="I562" s="221"/>
      <c r="J562" s="222">
        <f>ROUND(I562*H562,2)</f>
        <v>0</v>
      </c>
      <c r="K562" s="218" t="s">
        <v>148</v>
      </c>
      <c r="L562" s="48"/>
      <c r="M562" s="223" t="s">
        <v>78</v>
      </c>
      <c r="N562" s="224" t="s">
        <v>50</v>
      </c>
      <c r="O562" s="88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27" t="s">
        <v>244</v>
      </c>
      <c r="AT562" s="227" t="s">
        <v>144</v>
      </c>
      <c r="AU562" s="227" t="s">
        <v>90</v>
      </c>
      <c r="AY562" s="20" t="s">
        <v>141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88</v>
      </c>
      <c r="BK562" s="228">
        <f>ROUND(I562*H562,2)</f>
        <v>0</v>
      </c>
      <c r="BL562" s="20" t="s">
        <v>244</v>
      </c>
      <c r="BM562" s="227" t="s">
        <v>1407</v>
      </c>
    </row>
    <row r="563" s="2" customFormat="1">
      <c r="A563" s="42"/>
      <c r="B563" s="43"/>
      <c r="C563" s="44"/>
      <c r="D563" s="229" t="s">
        <v>151</v>
      </c>
      <c r="E563" s="44"/>
      <c r="F563" s="230" t="s">
        <v>1408</v>
      </c>
      <c r="G563" s="44"/>
      <c r="H563" s="44"/>
      <c r="I563" s="231"/>
      <c r="J563" s="44"/>
      <c r="K563" s="44"/>
      <c r="L563" s="48"/>
      <c r="M563" s="232"/>
      <c r="N563" s="233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151</v>
      </c>
      <c r="AU563" s="20" t="s">
        <v>90</v>
      </c>
    </row>
    <row r="564" s="13" customFormat="1">
      <c r="A564" s="13"/>
      <c r="B564" s="241"/>
      <c r="C564" s="242"/>
      <c r="D564" s="234" t="s">
        <v>283</v>
      </c>
      <c r="E564" s="243" t="s">
        <v>78</v>
      </c>
      <c r="F564" s="244" t="s">
        <v>1372</v>
      </c>
      <c r="G564" s="242"/>
      <c r="H564" s="245">
        <v>7.8300000000000001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283</v>
      </c>
      <c r="AU564" s="251" t="s">
        <v>90</v>
      </c>
      <c r="AV564" s="13" t="s">
        <v>90</v>
      </c>
      <c r="AW564" s="13" t="s">
        <v>40</v>
      </c>
      <c r="AX564" s="13" t="s">
        <v>80</v>
      </c>
      <c r="AY564" s="251" t="s">
        <v>141</v>
      </c>
    </row>
    <row r="565" s="14" customFormat="1">
      <c r="A565" s="14"/>
      <c r="B565" s="252"/>
      <c r="C565" s="253"/>
      <c r="D565" s="234" t="s">
        <v>283</v>
      </c>
      <c r="E565" s="254" t="s">
        <v>78</v>
      </c>
      <c r="F565" s="255" t="s">
        <v>285</v>
      </c>
      <c r="G565" s="253"/>
      <c r="H565" s="256">
        <v>7.8300000000000001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2" t="s">
        <v>283</v>
      </c>
      <c r="AU565" s="262" t="s">
        <v>90</v>
      </c>
      <c r="AV565" s="14" t="s">
        <v>166</v>
      </c>
      <c r="AW565" s="14" t="s">
        <v>40</v>
      </c>
      <c r="AX565" s="14" t="s">
        <v>88</v>
      </c>
      <c r="AY565" s="262" t="s">
        <v>141</v>
      </c>
    </row>
    <row r="566" s="2" customFormat="1" ht="24.15" customHeight="1">
      <c r="A566" s="42"/>
      <c r="B566" s="43"/>
      <c r="C566" s="216" t="s">
        <v>1409</v>
      </c>
      <c r="D566" s="216" t="s">
        <v>144</v>
      </c>
      <c r="E566" s="217" t="s">
        <v>1410</v>
      </c>
      <c r="F566" s="218" t="s">
        <v>1411</v>
      </c>
      <c r="G566" s="219" t="s">
        <v>618</v>
      </c>
      <c r="H566" s="220">
        <v>4</v>
      </c>
      <c r="I566" s="221"/>
      <c r="J566" s="222">
        <f>ROUND(I566*H566,2)</f>
        <v>0</v>
      </c>
      <c r="K566" s="218" t="s">
        <v>148</v>
      </c>
      <c r="L566" s="48"/>
      <c r="M566" s="223" t="s">
        <v>78</v>
      </c>
      <c r="N566" s="224" t="s">
        <v>50</v>
      </c>
      <c r="O566" s="88"/>
      <c r="P566" s="225">
        <f>O566*H566</f>
        <v>0</v>
      </c>
      <c r="Q566" s="225">
        <v>0.00021000000000000001</v>
      </c>
      <c r="R566" s="225">
        <f>Q566*H566</f>
        <v>0.00084000000000000003</v>
      </c>
      <c r="S566" s="225">
        <v>0</v>
      </c>
      <c r="T566" s="226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7" t="s">
        <v>244</v>
      </c>
      <c r="AT566" s="227" t="s">
        <v>144</v>
      </c>
      <c r="AU566" s="227" t="s">
        <v>90</v>
      </c>
      <c r="AY566" s="20" t="s">
        <v>141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88</v>
      </c>
      <c r="BK566" s="228">
        <f>ROUND(I566*H566,2)</f>
        <v>0</v>
      </c>
      <c r="BL566" s="20" t="s">
        <v>244</v>
      </c>
      <c r="BM566" s="227" t="s">
        <v>1412</v>
      </c>
    </row>
    <row r="567" s="2" customFormat="1">
      <c r="A567" s="42"/>
      <c r="B567" s="43"/>
      <c r="C567" s="44"/>
      <c r="D567" s="229" t="s">
        <v>151</v>
      </c>
      <c r="E567" s="44"/>
      <c r="F567" s="230" t="s">
        <v>1413</v>
      </c>
      <c r="G567" s="44"/>
      <c r="H567" s="44"/>
      <c r="I567" s="231"/>
      <c r="J567" s="44"/>
      <c r="K567" s="44"/>
      <c r="L567" s="48"/>
      <c r="M567" s="232"/>
      <c r="N567" s="233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151</v>
      </c>
      <c r="AU567" s="20" t="s">
        <v>90</v>
      </c>
    </row>
    <row r="568" s="13" customFormat="1">
      <c r="A568" s="13"/>
      <c r="B568" s="241"/>
      <c r="C568" s="242"/>
      <c r="D568" s="234" t="s">
        <v>283</v>
      </c>
      <c r="E568" s="243" t="s">
        <v>78</v>
      </c>
      <c r="F568" s="244" t="s">
        <v>1414</v>
      </c>
      <c r="G568" s="242"/>
      <c r="H568" s="245">
        <v>4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283</v>
      </c>
      <c r="AU568" s="251" t="s">
        <v>90</v>
      </c>
      <c r="AV568" s="13" t="s">
        <v>90</v>
      </c>
      <c r="AW568" s="13" t="s">
        <v>40</v>
      </c>
      <c r="AX568" s="13" t="s">
        <v>80</v>
      </c>
      <c r="AY568" s="251" t="s">
        <v>141</v>
      </c>
    </row>
    <row r="569" s="14" customFormat="1">
      <c r="A569" s="14"/>
      <c r="B569" s="252"/>
      <c r="C569" s="253"/>
      <c r="D569" s="234" t="s">
        <v>283</v>
      </c>
      <c r="E569" s="254" t="s">
        <v>78</v>
      </c>
      <c r="F569" s="255" t="s">
        <v>285</v>
      </c>
      <c r="G569" s="253"/>
      <c r="H569" s="256">
        <v>4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283</v>
      </c>
      <c r="AU569" s="262" t="s">
        <v>90</v>
      </c>
      <c r="AV569" s="14" t="s">
        <v>166</v>
      </c>
      <c r="AW569" s="14" t="s">
        <v>40</v>
      </c>
      <c r="AX569" s="14" t="s">
        <v>88</v>
      </c>
      <c r="AY569" s="262" t="s">
        <v>141</v>
      </c>
    </row>
    <row r="570" s="2" customFormat="1" ht="24.15" customHeight="1">
      <c r="A570" s="42"/>
      <c r="B570" s="43"/>
      <c r="C570" s="216" t="s">
        <v>1415</v>
      </c>
      <c r="D570" s="216" t="s">
        <v>144</v>
      </c>
      <c r="E570" s="217" t="s">
        <v>1416</v>
      </c>
      <c r="F570" s="218" t="s">
        <v>1417</v>
      </c>
      <c r="G570" s="219" t="s">
        <v>448</v>
      </c>
      <c r="H570" s="220">
        <v>7</v>
      </c>
      <c r="I570" s="221"/>
      <c r="J570" s="222">
        <f>ROUND(I570*H570,2)</f>
        <v>0</v>
      </c>
      <c r="K570" s="218" t="s">
        <v>148</v>
      </c>
      <c r="L570" s="48"/>
      <c r="M570" s="223" t="s">
        <v>78</v>
      </c>
      <c r="N570" s="224" t="s">
        <v>50</v>
      </c>
      <c r="O570" s="88"/>
      <c r="P570" s="225">
        <f>O570*H570</f>
        <v>0</v>
      </c>
      <c r="Q570" s="225">
        <v>0.00032200000000000002</v>
      </c>
      <c r="R570" s="225">
        <f>Q570*H570</f>
        <v>0.0022539999999999999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244</v>
      </c>
      <c r="AT570" s="227" t="s">
        <v>144</v>
      </c>
      <c r="AU570" s="227" t="s">
        <v>90</v>
      </c>
      <c r="AY570" s="20" t="s">
        <v>141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88</v>
      </c>
      <c r="BK570" s="228">
        <f>ROUND(I570*H570,2)</f>
        <v>0</v>
      </c>
      <c r="BL570" s="20" t="s">
        <v>244</v>
      </c>
      <c r="BM570" s="227" t="s">
        <v>1418</v>
      </c>
    </row>
    <row r="571" s="2" customFormat="1">
      <c r="A571" s="42"/>
      <c r="B571" s="43"/>
      <c r="C571" s="44"/>
      <c r="D571" s="229" t="s">
        <v>151</v>
      </c>
      <c r="E571" s="44"/>
      <c r="F571" s="230" t="s">
        <v>1419</v>
      </c>
      <c r="G571" s="44"/>
      <c r="H571" s="44"/>
      <c r="I571" s="231"/>
      <c r="J571" s="44"/>
      <c r="K571" s="44"/>
      <c r="L571" s="48"/>
      <c r="M571" s="232"/>
      <c r="N571" s="233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151</v>
      </c>
      <c r="AU571" s="20" t="s">
        <v>90</v>
      </c>
    </row>
    <row r="572" s="13" customFormat="1">
      <c r="A572" s="13"/>
      <c r="B572" s="241"/>
      <c r="C572" s="242"/>
      <c r="D572" s="234" t="s">
        <v>283</v>
      </c>
      <c r="E572" s="243" t="s">
        <v>78</v>
      </c>
      <c r="F572" s="244" t="s">
        <v>1420</v>
      </c>
      <c r="G572" s="242"/>
      <c r="H572" s="245">
        <v>7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283</v>
      </c>
      <c r="AU572" s="251" t="s">
        <v>90</v>
      </c>
      <c r="AV572" s="13" t="s">
        <v>90</v>
      </c>
      <c r="AW572" s="13" t="s">
        <v>40</v>
      </c>
      <c r="AX572" s="13" t="s">
        <v>88</v>
      </c>
      <c r="AY572" s="251" t="s">
        <v>141</v>
      </c>
    </row>
    <row r="573" s="2" customFormat="1" ht="24.15" customHeight="1">
      <c r="A573" s="42"/>
      <c r="B573" s="43"/>
      <c r="C573" s="216" t="s">
        <v>1421</v>
      </c>
      <c r="D573" s="216" t="s">
        <v>144</v>
      </c>
      <c r="E573" s="217" t="s">
        <v>1422</v>
      </c>
      <c r="F573" s="218" t="s">
        <v>1423</v>
      </c>
      <c r="G573" s="219" t="s">
        <v>321</v>
      </c>
      <c r="H573" s="220">
        <v>10.109999999999999</v>
      </c>
      <c r="I573" s="221"/>
      <c r="J573" s="222">
        <f>ROUND(I573*H573,2)</f>
        <v>0</v>
      </c>
      <c r="K573" s="218" t="s">
        <v>148</v>
      </c>
      <c r="L573" s="48"/>
      <c r="M573" s="223" t="s">
        <v>78</v>
      </c>
      <c r="N573" s="224" t="s">
        <v>50</v>
      </c>
      <c r="O573" s="88"/>
      <c r="P573" s="225">
        <f>O573*H573</f>
        <v>0</v>
      </c>
      <c r="Q573" s="225">
        <v>4.5000000000000003E-05</v>
      </c>
      <c r="R573" s="225">
        <f>Q573*H573</f>
        <v>0.00045495000000000003</v>
      </c>
      <c r="S573" s="225">
        <v>0</v>
      </c>
      <c r="T573" s="226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7" t="s">
        <v>244</v>
      </c>
      <c r="AT573" s="227" t="s">
        <v>144</v>
      </c>
      <c r="AU573" s="227" t="s">
        <v>90</v>
      </c>
      <c r="AY573" s="20" t="s">
        <v>141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88</v>
      </c>
      <c r="BK573" s="228">
        <f>ROUND(I573*H573,2)</f>
        <v>0</v>
      </c>
      <c r="BL573" s="20" t="s">
        <v>244</v>
      </c>
      <c r="BM573" s="227" t="s">
        <v>1424</v>
      </c>
    </row>
    <row r="574" s="2" customFormat="1">
      <c r="A574" s="42"/>
      <c r="B574" s="43"/>
      <c r="C574" s="44"/>
      <c r="D574" s="229" t="s">
        <v>151</v>
      </c>
      <c r="E574" s="44"/>
      <c r="F574" s="230" t="s">
        <v>1425</v>
      </c>
      <c r="G574" s="44"/>
      <c r="H574" s="44"/>
      <c r="I574" s="231"/>
      <c r="J574" s="44"/>
      <c r="K574" s="44"/>
      <c r="L574" s="48"/>
      <c r="M574" s="232"/>
      <c r="N574" s="233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151</v>
      </c>
      <c r="AU574" s="20" t="s">
        <v>90</v>
      </c>
    </row>
    <row r="575" s="13" customFormat="1">
      <c r="A575" s="13"/>
      <c r="B575" s="241"/>
      <c r="C575" s="242"/>
      <c r="D575" s="234" t="s">
        <v>283</v>
      </c>
      <c r="E575" s="243" t="s">
        <v>78</v>
      </c>
      <c r="F575" s="244" t="s">
        <v>770</v>
      </c>
      <c r="G575" s="242"/>
      <c r="H575" s="245">
        <v>10.109999999999999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283</v>
      </c>
      <c r="AU575" s="251" t="s">
        <v>90</v>
      </c>
      <c r="AV575" s="13" t="s">
        <v>90</v>
      </c>
      <c r="AW575" s="13" t="s">
        <v>40</v>
      </c>
      <c r="AX575" s="13" t="s">
        <v>88</v>
      </c>
      <c r="AY575" s="251" t="s">
        <v>141</v>
      </c>
    </row>
    <row r="576" s="2" customFormat="1">
      <c r="A576" s="42"/>
      <c r="B576" s="43"/>
      <c r="C576" s="44"/>
      <c r="D576" s="234" t="s">
        <v>414</v>
      </c>
      <c r="E576" s="44"/>
      <c r="F576" s="284" t="s">
        <v>1366</v>
      </c>
      <c r="G576" s="44"/>
      <c r="H576" s="44"/>
      <c r="I576" s="44"/>
      <c r="J576" s="44"/>
      <c r="K576" s="44"/>
      <c r="L576" s="48"/>
      <c r="M576" s="232"/>
      <c r="N576" s="233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U576" s="20" t="s">
        <v>90</v>
      </c>
    </row>
    <row r="577" s="2" customFormat="1">
      <c r="A577" s="42"/>
      <c r="B577" s="43"/>
      <c r="C577" s="44"/>
      <c r="D577" s="234" t="s">
        <v>414</v>
      </c>
      <c r="E577" s="44"/>
      <c r="F577" s="285" t="s">
        <v>888</v>
      </c>
      <c r="G577" s="44"/>
      <c r="H577" s="286">
        <v>6.2400000000000002</v>
      </c>
      <c r="I577" s="44"/>
      <c r="J577" s="44"/>
      <c r="K577" s="44"/>
      <c r="L577" s="48"/>
      <c r="M577" s="232"/>
      <c r="N577" s="233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U577" s="20" t="s">
        <v>90</v>
      </c>
    </row>
    <row r="578" s="2" customFormat="1">
      <c r="A578" s="42"/>
      <c r="B578" s="43"/>
      <c r="C578" s="44"/>
      <c r="D578" s="234" t="s">
        <v>414</v>
      </c>
      <c r="E578" s="44"/>
      <c r="F578" s="285" t="s">
        <v>892</v>
      </c>
      <c r="G578" s="44"/>
      <c r="H578" s="286">
        <v>3.8700000000000001</v>
      </c>
      <c r="I578" s="44"/>
      <c r="J578" s="44"/>
      <c r="K578" s="44"/>
      <c r="L578" s="48"/>
      <c r="M578" s="232"/>
      <c r="N578" s="233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U578" s="20" t="s">
        <v>90</v>
      </c>
    </row>
    <row r="579" s="2" customFormat="1">
      <c r="A579" s="42"/>
      <c r="B579" s="43"/>
      <c r="C579" s="44"/>
      <c r="D579" s="234" t="s">
        <v>414</v>
      </c>
      <c r="E579" s="44"/>
      <c r="F579" s="285" t="s">
        <v>285</v>
      </c>
      <c r="G579" s="44"/>
      <c r="H579" s="286">
        <v>10.109999999999999</v>
      </c>
      <c r="I579" s="44"/>
      <c r="J579" s="44"/>
      <c r="K579" s="44"/>
      <c r="L579" s="48"/>
      <c r="M579" s="232"/>
      <c r="N579" s="233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U579" s="20" t="s">
        <v>90</v>
      </c>
    </row>
    <row r="580" s="2" customFormat="1" ht="49.05" customHeight="1">
      <c r="A580" s="42"/>
      <c r="B580" s="43"/>
      <c r="C580" s="216" t="s">
        <v>1426</v>
      </c>
      <c r="D580" s="216" t="s">
        <v>144</v>
      </c>
      <c r="E580" s="217" t="s">
        <v>1427</v>
      </c>
      <c r="F580" s="218" t="s">
        <v>1428</v>
      </c>
      <c r="G580" s="219" t="s">
        <v>310</v>
      </c>
      <c r="H580" s="220">
        <v>0.33000000000000002</v>
      </c>
      <c r="I580" s="221"/>
      <c r="J580" s="222">
        <f>ROUND(I580*H580,2)</f>
        <v>0</v>
      </c>
      <c r="K580" s="218" t="s">
        <v>148</v>
      </c>
      <c r="L580" s="48"/>
      <c r="M580" s="223" t="s">
        <v>78</v>
      </c>
      <c r="N580" s="224" t="s">
        <v>50</v>
      </c>
      <c r="O580" s="8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7" t="s">
        <v>244</v>
      </c>
      <c r="AT580" s="227" t="s">
        <v>144</v>
      </c>
      <c r="AU580" s="227" t="s">
        <v>90</v>
      </c>
      <c r="AY580" s="20" t="s">
        <v>141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88</v>
      </c>
      <c r="BK580" s="228">
        <f>ROUND(I580*H580,2)</f>
        <v>0</v>
      </c>
      <c r="BL580" s="20" t="s">
        <v>244</v>
      </c>
      <c r="BM580" s="227" t="s">
        <v>1429</v>
      </c>
    </row>
    <row r="581" s="2" customFormat="1">
      <c r="A581" s="42"/>
      <c r="B581" s="43"/>
      <c r="C581" s="44"/>
      <c r="D581" s="229" t="s">
        <v>151</v>
      </c>
      <c r="E581" s="44"/>
      <c r="F581" s="230" t="s">
        <v>1430</v>
      </c>
      <c r="G581" s="44"/>
      <c r="H581" s="44"/>
      <c r="I581" s="231"/>
      <c r="J581" s="44"/>
      <c r="K581" s="44"/>
      <c r="L581" s="48"/>
      <c r="M581" s="232"/>
      <c r="N581" s="233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151</v>
      </c>
      <c r="AU581" s="20" t="s">
        <v>90</v>
      </c>
    </row>
    <row r="582" s="2" customFormat="1" ht="49.05" customHeight="1">
      <c r="A582" s="42"/>
      <c r="B582" s="43"/>
      <c r="C582" s="216" t="s">
        <v>1431</v>
      </c>
      <c r="D582" s="216" t="s">
        <v>144</v>
      </c>
      <c r="E582" s="217" t="s">
        <v>1432</v>
      </c>
      <c r="F582" s="218" t="s">
        <v>1433</v>
      </c>
      <c r="G582" s="219" t="s">
        <v>310</v>
      </c>
      <c r="H582" s="220">
        <v>0.33000000000000002</v>
      </c>
      <c r="I582" s="221"/>
      <c r="J582" s="222">
        <f>ROUND(I582*H582,2)</f>
        <v>0</v>
      </c>
      <c r="K582" s="218" t="s">
        <v>148</v>
      </c>
      <c r="L582" s="48"/>
      <c r="M582" s="223" t="s">
        <v>78</v>
      </c>
      <c r="N582" s="224" t="s">
        <v>50</v>
      </c>
      <c r="O582" s="88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7" t="s">
        <v>244</v>
      </c>
      <c r="AT582" s="227" t="s">
        <v>144</v>
      </c>
      <c r="AU582" s="227" t="s">
        <v>90</v>
      </c>
      <c r="AY582" s="20" t="s">
        <v>141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88</v>
      </c>
      <c r="BK582" s="228">
        <f>ROUND(I582*H582,2)</f>
        <v>0</v>
      </c>
      <c r="BL582" s="20" t="s">
        <v>244</v>
      </c>
      <c r="BM582" s="227" t="s">
        <v>1434</v>
      </c>
    </row>
    <row r="583" s="2" customFormat="1">
      <c r="A583" s="42"/>
      <c r="B583" s="43"/>
      <c r="C583" s="44"/>
      <c r="D583" s="229" t="s">
        <v>151</v>
      </c>
      <c r="E583" s="44"/>
      <c r="F583" s="230" t="s">
        <v>1435</v>
      </c>
      <c r="G583" s="44"/>
      <c r="H583" s="44"/>
      <c r="I583" s="231"/>
      <c r="J583" s="44"/>
      <c r="K583" s="44"/>
      <c r="L583" s="48"/>
      <c r="M583" s="232"/>
      <c r="N583" s="233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151</v>
      </c>
      <c r="AU583" s="20" t="s">
        <v>90</v>
      </c>
    </row>
    <row r="584" s="2" customFormat="1" ht="62.7" customHeight="1">
      <c r="A584" s="42"/>
      <c r="B584" s="43"/>
      <c r="C584" s="216" t="s">
        <v>1436</v>
      </c>
      <c r="D584" s="216" t="s">
        <v>144</v>
      </c>
      <c r="E584" s="217" t="s">
        <v>1437</v>
      </c>
      <c r="F584" s="218" t="s">
        <v>1438</v>
      </c>
      <c r="G584" s="219" t="s">
        <v>310</v>
      </c>
      <c r="H584" s="220">
        <v>0.33000000000000002</v>
      </c>
      <c r="I584" s="221"/>
      <c r="J584" s="222">
        <f>ROUND(I584*H584,2)</f>
        <v>0</v>
      </c>
      <c r="K584" s="218" t="s">
        <v>148</v>
      </c>
      <c r="L584" s="48"/>
      <c r="M584" s="223" t="s">
        <v>78</v>
      </c>
      <c r="N584" s="224" t="s">
        <v>50</v>
      </c>
      <c r="O584" s="88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7" t="s">
        <v>244</v>
      </c>
      <c r="AT584" s="227" t="s">
        <v>144</v>
      </c>
      <c r="AU584" s="227" t="s">
        <v>90</v>
      </c>
      <c r="AY584" s="20" t="s">
        <v>141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88</v>
      </c>
      <c r="BK584" s="228">
        <f>ROUND(I584*H584,2)</f>
        <v>0</v>
      </c>
      <c r="BL584" s="20" t="s">
        <v>244</v>
      </c>
      <c r="BM584" s="227" t="s">
        <v>1439</v>
      </c>
    </row>
    <row r="585" s="2" customFormat="1">
      <c r="A585" s="42"/>
      <c r="B585" s="43"/>
      <c r="C585" s="44"/>
      <c r="D585" s="229" t="s">
        <v>151</v>
      </c>
      <c r="E585" s="44"/>
      <c r="F585" s="230" t="s">
        <v>1440</v>
      </c>
      <c r="G585" s="44"/>
      <c r="H585" s="44"/>
      <c r="I585" s="231"/>
      <c r="J585" s="44"/>
      <c r="K585" s="44"/>
      <c r="L585" s="48"/>
      <c r="M585" s="232"/>
      <c r="N585" s="233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151</v>
      </c>
      <c r="AU585" s="20" t="s">
        <v>90</v>
      </c>
    </row>
    <row r="586" s="12" customFormat="1" ht="22.8" customHeight="1">
      <c r="A586" s="12"/>
      <c r="B586" s="200"/>
      <c r="C586" s="201"/>
      <c r="D586" s="202" t="s">
        <v>79</v>
      </c>
      <c r="E586" s="214" t="s">
        <v>715</v>
      </c>
      <c r="F586" s="214" t="s">
        <v>716</v>
      </c>
      <c r="G586" s="201"/>
      <c r="H586" s="201"/>
      <c r="I586" s="204"/>
      <c r="J586" s="215">
        <f>BK586</f>
        <v>0</v>
      </c>
      <c r="K586" s="201"/>
      <c r="L586" s="206"/>
      <c r="M586" s="207"/>
      <c r="N586" s="208"/>
      <c r="O586" s="208"/>
      <c r="P586" s="209">
        <f>SUM(P587:P629)</f>
        <v>0</v>
      </c>
      <c r="Q586" s="208"/>
      <c r="R586" s="209">
        <f>SUM(R587:R629)</f>
        <v>0.21754146023500001</v>
      </c>
      <c r="S586" s="208"/>
      <c r="T586" s="210">
        <f>SUM(T587:T629)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1" t="s">
        <v>90</v>
      </c>
      <c r="AT586" s="212" t="s">
        <v>79</v>
      </c>
      <c r="AU586" s="212" t="s">
        <v>88</v>
      </c>
      <c r="AY586" s="211" t="s">
        <v>141</v>
      </c>
      <c r="BK586" s="213">
        <f>SUM(BK587:BK629)</f>
        <v>0</v>
      </c>
    </row>
    <row r="587" s="2" customFormat="1" ht="24.15" customHeight="1">
      <c r="A587" s="42"/>
      <c r="B587" s="43"/>
      <c r="C587" s="216" t="s">
        <v>1441</v>
      </c>
      <c r="D587" s="216" t="s">
        <v>144</v>
      </c>
      <c r="E587" s="217" t="s">
        <v>1442</v>
      </c>
      <c r="F587" s="218" t="s">
        <v>1443</v>
      </c>
      <c r="G587" s="219" t="s">
        <v>321</v>
      </c>
      <c r="H587" s="220">
        <v>24.109999999999999</v>
      </c>
      <c r="I587" s="221"/>
      <c r="J587" s="222">
        <f>ROUND(I587*H587,2)</f>
        <v>0</v>
      </c>
      <c r="K587" s="218" t="s">
        <v>148</v>
      </c>
      <c r="L587" s="48"/>
      <c r="M587" s="223" t="s">
        <v>78</v>
      </c>
      <c r="N587" s="224" t="s">
        <v>50</v>
      </c>
      <c r="O587" s="88"/>
      <c r="P587" s="225">
        <f>O587*H587</f>
        <v>0</v>
      </c>
      <c r="Q587" s="225">
        <v>5.7599999999999997E-07</v>
      </c>
      <c r="R587" s="225">
        <f>Q587*H587</f>
        <v>1.3887359999999999E-05</v>
      </c>
      <c r="S587" s="225">
        <v>0</v>
      </c>
      <c r="T587" s="226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7" t="s">
        <v>244</v>
      </c>
      <c r="AT587" s="227" t="s">
        <v>144</v>
      </c>
      <c r="AU587" s="227" t="s">
        <v>90</v>
      </c>
      <c r="AY587" s="20" t="s">
        <v>141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88</v>
      </c>
      <c r="BK587" s="228">
        <f>ROUND(I587*H587,2)</f>
        <v>0</v>
      </c>
      <c r="BL587" s="20" t="s">
        <v>244</v>
      </c>
      <c r="BM587" s="227" t="s">
        <v>1444</v>
      </c>
    </row>
    <row r="588" s="2" customFormat="1">
      <c r="A588" s="42"/>
      <c r="B588" s="43"/>
      <c r="C588" s="44"/>
      <c r="D588" s="229" t="s">
        <v>151</v>
      </c>
      <c r="E588" s="44"/>
      <c r="F588" s="230" t="s">
        <v>1445</v>
      </c>
      <c r="G588" s="44"/>
      <c r="H588" s="44"/>
      <c r="I588" s="231"/>
      <c r="J588" s="44"/>
      <c r="K588" s="44"/>
      <c r="L588" s="48"/>
      <c r="M588" s="232"/>
      <c r="N588" s="233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151</v>
      </c>
      <c r="AU588" s="20" t="s">
        <v>90</v>
      </c>
    </row>
    <row r="589" s="13" customFormat="1">
      <c r="A589" s="13"/>
      <c r="B589" s="241"/>
      <c r="C589" s="242"/>
      <c r="D589" s="234" t="s">
        <v>283</v>
      </c>
      <c r="E589" s="243" t="s">
        <v>764</v>
      </c>
      <c r="F589" s="244" t="s">
        <v>890</v>
      </c>
      <c r="G589" s="242"/>
      <c r="H589" s="245">
        <v>24.109999999999999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283</v>
      </c>
      <c r="AU589" s="251" t="s">
        <v>90</v>
      </c>
      <c r="AV589" s="13" t="s">
        <v>90</v>
      </c>
      <c r="AW589" s="13" t="s">
        <v>40</v>
      </c>
      <c r="AX589" s="13" t="s">
        <v>80</v>
      </c>
      <c r="AY589" s="251" t="s">
        <v>141</v>
      </c>
    </row>
    <row r="590" s="14" customFormat="1">
      <c r="A590" s="14"/>
      <c r="B590" s="252"/>
      <c r="C590" s="253"/>
      <c r="D590" s="234" t="s">
        <v>283</v>
      </c>
      <c r="E590" s="254" t="s">
        <v>78</v>
      </c>
      <c r="F590" s="255" t="s">
        <v>285</v>
      </c>
      <c r="G590" s="253"/>
      <c r="H590" s="256">
        <v>24.109999999999999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283</v>
      </c>
      <c r="AU590" s="262" t="s">
        <v>90</v>
      </c>
      <c r="AV590" s="14" t="s">
        <v>166</v>
      </c>
      <c r="AW590" s="14" t="s">
        <v>40</v>
      </c>
      <c r="AX590" s="14" t="s">
        <v>88</v>
      </c>
      <c r="AY590" s="262" t="s">
        <v>141</v>
      </c>
    </row>
    <row r="591" s="2" customFormat="1" ht="24.15" customHeight="1">
      <c r="A591" s="42"/>
      <c r="B591" s="43"/>
      <c r="C591" s="216" t="s">
        <v>1446</v>
      </c>
      <c r="D591" s="216" t="s">
        <v>144</v>
      </c>
      <c r="E591" s="217" t="s">
        <v>1447</v>
      </c>
      <c r="F591" s="218" t="s">
        <v>1448</v>
      </c>
      <c r="G591" s="219" t="s">
        <v>321</v>
      </c>
      <c r="H591" s="220">
        <v>24.109999999999999</v>
      </c>
      <c r="I591" s="221"/>
      <c r="J591" s="222">
        <f>ROUND(I591*H591,2)</f>
        <v>0</v>
      </c>
      <c r="K591" s="218" t="s">
        <v>148</v>
      </c>
      <c r="L591" s="48"/>
      <c r="M591" s="223" t="s">
        <v>78</v>
      </c>
      <c r="N591" s="224" t="s">
        <v>50</v>
      </c>
      <c r="O591" s="88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7" t="s">
        <v>244</v>
      </c>
      <c r="AT591" s="227" t="s">
        <v>144</v>
      </c>
      <c r="AU591" s="227" t="s">
        <v>90</v>
      </c>
      <c r="AY591" s="20" t="s">
        <v>141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88</v>
      </c>
      <c r="BK591" s="228">
        <f>ROUND(I591*H591,2)</f>
        <v>0</v>
      </c>
      <c r="BL591" s="20" t="s">
        <v>244</v>
      </c>
      <c r="BM591" s="227" t="s">
        <v>1449</v>
      </c>
    </row>
    <row r="592" s="2" customFormat="1">
      <c r="A592" s="42"/>
      <c r="B592" s="43"/>
      <c r="C592" s="44"/>
      <c r="D592" s="229" t="s">
        <v>151</v>
      </c>
      <c r="E592" s="44"/>
      <c r="F592" s="230" t="s">
        <v>1450</v>
      </c>
      <c r="G592" s="44"/>
      <c r="H592" s="44"/>
      <c r="I592" s="231"/>
      <c r="J592" s="44"/>
      <c r="K592" s="44"/>
      <c r="L592" s="48"/>
      <c r="M592" s="232"/>
      <c r="N592" s="233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151</v>
      </c>
      <c r="AU592" s="20" t="s">
        <v>90</v>
      </c>
    </row>
    <row r="593" s="13" customFormat="1">
      <c r="A593" s="13"/>
      <c r="B593" s="241"/>
      <c r="C593" s="242"/>
      <c r="D593" s="234" t="s">
        <v>283</v>
      </c>
      <c r="E593" s="243" t="s">
        <v>78</v>
      </c>
      <c r="F593" s="244" t="s">
        <v>764</v>
      </c>
      <c r="G593" s="242"/>
      <c r="H593" s="245">
        <v>24.109999999999999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283</v>
      </c>
      <c r="AU593" s="251" t="s">
        <v>90</v>
      </c>
      <c r="AV593" s="13" t="s">
        <v>90</v>
      </c>
      <c r="AW593" s="13" t="s">
        <v>40</v>
      </c>
      <c r="AX593" s="13" t="s">
        <v>88</v>
      </c>
      <c r="AY593" s="251" t="s">
        <v>141</v>
      </c>
    </row>
    <row r="594" s="2" customFormat="1">
      <c r="A594" s="42"/>
      <c r="B594" s="43"/>
      <c r="C594" s="44"/>
      <c r="D594" s="234" t="s">
        <v>414</v>
      </c>
      <c r="E594" s="44"/>
      <c r="F594" s="284" t="s">
        <v>889</v>
      </c>
      <c r="G594" s="44"/>
      <c r="H594" s="44"/>
      <c r="I594" s="44"/>
      <c r="J594" s="44"/>
      <c r="K594" s="44"/>
      <c r="L594" s="48"/>
      <c r="M594" s="232"/>
      <c r="N594" s="233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U594" s="20" t="s">
        <v>90</v>
      </c>
    </row>
    <row r="595" s="2" customFormat="1">
      <c r="A595" s="42"/>
      <c r="B595" s="43"/>
      <c r="C595" s="44"/>
      <c r="D595" s="234" t="s">
        <v>414</v>
      </c>
      <c r="E595" s="44"/>
      <c r="F595" s="285" t="s">
        <v>890</v>
      </c>
      <c r="G595" s="44"/>
      <c r="H595" s="286">
        <v>24.109999999999999</v>
      </c>
      <c r="I595" s="44"/>
      <c r="J595" s="44"/>
      <c r="K595" s="44"/>
      <c r="L595" s="48"/>
      <c r="M595" s="232"/>
      <c r="N595" s="233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U595" s="20" t="s">
        <v>90</v>
      </c>
    </row>
    <row r="596" s="2" customFormat="1" ht="24.15" customHeight="1">
      <c r="A596" s="42"/>
      <c r="B596" s="43"/>
      <c r="C596" s="216" t="s">
        <v>1451</v>
      </c>
      <c r="D596" s="216" t="s">
        <v>144</v>
      </c>
      <c r="E596" s="217" t="s">
        <v>1452</v>
      </c>
      <c r="F596" s="218" t="s">
        <v>1453</v>
      </c>
      <c r="G596" s="219" t="s">
        <v>321</v>
      </c>
      <c r="H596" s="220">
        <v>24.109999999999999</v>
      </c>
      <c r="I596" s="221"/>
      <c r="J596" s="222">
        <f>ROUND(I596*H596,2)</f>
        <v>0</v>
      </c>
      <c r="K596" s="218" t="s">
        <v>148</v>
      </c>
      <c r="L596" s="48"/>
      <c r="M596" s="223" t="s">
        <v>78</v>
      </c>
      <c r="N596" s="224" t="s">
        <v>50</v>
      </c>
      <c r="O596" s="88"/>
      <c r="P596" s="225">
        <f>O596*H596</f>
        <v>0</v>
      </c>
      <c r="Q596" s="225">
        <v>3.3000000000000003E-05</v>
      </c>
      <c r="R596" s="225">
        <f>Q596*H596</f>
        <v>0.00079563000000000008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244</v>
      </c>
      <c r="AT596" s="227" t="s">
        <v>144</v>
      </c>
      <c r="AU596" s="227" t="s">
        <v>90</v>
      </c>
      <c r="AY596" s="20" t="s">
        <v>141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88</v>
      </c>
      <c r="BK596" s="228">
        <f>ROUND(I596*H596,2)</f>
        <v>0</v>
      </c>
      <c r="BL596" s="20" t="s">
        <v>244</v>
      </c>
      <c r="BM596" s="227" t="s">
        <v>1454</v>
      </c>
    </row>
    <row r="597" s="2" customFormat="1">
      <c r="A597" s="42"/>
      <c r="B597" s="43"/>
      <c r="C597" s="44"/>
      <c r="D597" s="229" t="s">
        <v>151</v>
      </c>
      <c r="E597" s="44"/>
      <c r="F597" s="230" t="s">
        <v>1455</v>
      </c>
      <c r="G597" s="44"/>
      <c r="H597" s="44"/>
      <c r="I597" s="231"/>
      <c r="J597" s="44"/>
      <c r="K597" s="44"/>
      <c r="L597" s="48"/>
      <c r="M597" s="232"/>
      <c r="N597" s="233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151</v>
      </c>
      <c r="AU597" s="20" t="s">
        <v>90</v>
      </c>
    </row>
    <row r="598" s="13" customFormat="1">
      <c r="A598" s="13"/>
      <c r="B598" s="241"/>
      <c r="C598" s="242"/>
      <c r="D598" s="234" t="s">
        <v>283</v>
      </c>
      <c r="E598" s="243" t="s">
        <v>78</v>
      </c>
      <c r="F598" s="244" t="s">
        <v>764</v>
      </c>
      <c r="G598" s="242"/>
      <c r="H598" s="245">
        <v>24.109999999999999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283</v>
      </c>
      <c r="AU598" s="251" t="s">
        <v>90</v>
      </c>
      <c r="AV598" s="13" t="s">
        <v>90</v>
      </c>
      <c r="AW598" s="13" t="s">
        <v>40</v>
      </c>
      <c r="AX598" s="13" t="s">
        <v>88</v>
      </c>
      <c r="AY598" s="251" t="s">
        <v>141</v>
      </c>
    </row>
    <row r="599" s="2" customFormat="1">
      <c r="A599" s="42"/>
      <c r="B599" s="43"/>
      <c r="C599" s="44"/>
      <c r="D599" s="234" t="s">
        <v>414</v>
      </c>
      <c r="E599" s="44"/>
      <c r="F599" s="284" t="s">
        <v>889</v>
      </c>
      <c r="G599" s="44"/>
      <c r="H599" s="44"/>
      <c r="I599" s="44"/>
      <c r="J599" s="44"/>
      <c r="K599" s="44"/>
      <c r="L599" s="48"/>
      <c r="M599" s="232"/>
      <c r="N599" s="233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U599" s="20" t="s">
        <v>90</v>
      </c>
    </row>
    <row r="600" s="2" customFormat="1">
      <c r="A600" s="42"/>
      <c r="B600" s="43"/>
      <c r="C600" s="44"/>
      <c r="D600" s="234" t="s">
        <v>414</v>
      </c>
      <c r="E600" s="44"/>
      <c r="F600" s="285" t="s">
        <v>890</v>
      </c>
      <c r="G600" s="44"/>
      <c r="H600" s="286">
        <v>24.109999999999999</v>
      </c>
      <c r="I600" s="44"/>
      <c r="J600" s="44"/>
      <c r="K600" s="44"/>
      <c r="L600" s="48"/>
      <c r="M600" s="232"/>
      <c r="N600" s="233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U600" s="20" t="s">
        <v>90</v>
      </c>
    </row>
    <row r="601" s="2" customFormat="1" ht="37.8" customHeight="1">
      <c r="A601" s="42"/>
      <c r="B601" s="43"/>
      <c r="C601" s="216" t="s">
        <v>1456</v>
      </c>
      <c r="D601" s="216" t="s">
        <v>144</v>
      </c>
      <c r="E601" s="217" t="s">
        <v>1457</v>
      </c>
      <c r="F601" s="218" t="s">
        <v>1458</v>
      </c>
      <c r="G601" s="219" t="s">
        <v>321</v>
      </c>
      <c r="H601" s="220">
        <v>24.109999999999999</v>
      </c>
      <c r="I601" s="221"/>
      <c r="J601" s="222">
        <f>ROUND(I601*H601,2)</f>
        <v>0</v>
      </c>
      <c r="K601" s="218" t="s">
        <v>148</v>
      </c>
      <c r="L601" s="48"/>
      <c r="M601" s="223" t="s">
        <v>78</v>
      </c>
      <c r="N601" s="224" t="s">
        <v>50</v>
      </c>
      <c r="O601" s="88"/>
      <c r="P601" s="225">
        <f>O601*H601</f>
        <v>0</v>
      </c>
      <c r="Q601" s="225">
        <v>0.0045450000000000004</v>
      </c>
      <c r="R601" s="225">
        <f>Q601*H601</f>
        <v>0.10957995000000001</v>
      </c>
      <c r="S601" s="225">
        <v>0</v>
      </c>
      <c r="T601" s="226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7" t="s">
        <v>244</v>
      </c>
      <c r="AT601" s="227" t="s">
        <v>144</v>
      </c>
      <c r="AU601" s="227" t="s">
        <v>90</v>
      </c>
      <c r="AY601" s="20" t="s">
        <v>141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88</v>
      </c>
      <c r="BK601" s="228">
        <f>ROUND(I601*H601,2)</f>
        <v>0</v>
      </c>
      <c r="BL601" s="20" t="s">
        <v>244</v>
      </c>
      <c r="BM601" s="227" t="s">
        <v>1459</v>
      </c>
    </row>
    <row r="602" s="2" customFormat="1">
      <c r="A602" s="42"/>
      <c r="B602" s="43"/>
      <c r="C602" s="44"/>
      <c r="D602" s="229" t="s">
        <v>151</v>
      </c>
      <c r="E602" s="44"/>
      <c r="F602" s="230" t="s">
        <v>1460</v>
      </c>
      <c r="G602" s="44"/>
      <c r="H602" s="44"/>
      <c r="I602" s="231"/>
      <c r="J602" s="44"/>
      <c r="K602" s="44"/>
      <c r="L602" s="48"/>
      <c r="M602" s="232"/>
      <c r="N602" s="233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151</v>
      </c>
      <c r="AU602" s="20" t="s">
        <v>90</v>
      </c>
    </row>
    <row r="603" s="13" customFormat="1">
      <c r="A603" s="13"/>
      <c r="B603" s="241"/>
      <c r="C603" s="242"/>
      <c r="D603" s="234" t="s">
        <v>283</v>
      </c>
      <c r="E603" s="243" t="s">
        <v>78</v>
      </c>
      <c r="F603" s="244" t="s">
        <v>764</v>
      </c>
      <c r="G603" s="242"/>
      <c r="H603" s="245">
        <v>24.109999999999999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283</v>
      </c>
      <c r="AU603" s="251" t="s">
        <v>90</v>
      </c>
      <c r="AV603" s="13" t="s">
        <v>90</v>
      </c>
      <c r="AW603" s="13" t="s">
        <v>40</v>
      </c>
      <c r="AX603" s="13" t="s">
        <v>88</v>
      </c>
      <c r="AY603" s="251" t="s">
        <v>141</v>
      </c>
    </row>
    <row r="604" s="2" customFormat="1">
      <c r="A604" s="42"/>
      <c r="B604" s="43"/>
      <c r="C604" s="44"/>
      <c r="D604" s="234" t="s">
        <v>414</v>
      </c>
      <c r="E604" s="44"/>
      <c r="F604" s="284" t="s">
        <v>889</v>
      </c>
      <c r="G604" s="44"/>
      <c r="H604" s="44"/>
      <c r="I604" s="44"/>
      <c r="J604" s="44"/>
      <c r="K604" s="44"/>
      <c r="L604" s="48"/>
      <c r="M604" s="232"/>
      <c r="N604" s="233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U604" s="20" t="s">
        <v>90</v>
      </c>
    </row>
    <row r="605" s="2" customFormat="1">
      <c r="A605" s="42"/>
      <c r="B605" s="43"/>
      <c r="C605" s="44"/>
      <c r="D605" s="234" t="s">
        <v>414</v>
      </c>
      <c r="E605" s="44"/>
      <c r="F605" s="285" t="s">
        <v>890</v>
      </c>
      <c r="G605" s="44"/>
      <c r="H605" s="286">
        <v>24.109999999999999</v>
      </c>
      <c r="I605" s="44"/>
      <c r="J605" s="44"/>
      <c r="K605" s="44"/>
      <c r="L605" s="48"/>
      <c r="M605" s="232"/>
      <c r="N605" s="233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U605" s="20" t="s">
        <v>90</v>
      </c>
    </row>
    <row r="606" s="2" customFormat="1" ht="33" customHeight="1">
      <c r="A606" s="42"/>
      <c r="B606" s="43"/>
      <c r="C606" s="216" t="s">
        <v>1461</v>
      </c>
      <c r="D606" s="216" t="s">
        <v>144</v>
      </c>
      <c r="E606" s="217" t="s">
        <v>1462</v>
      </c>
      <c r="F606" s="218" t="s">
        <v>1463</v>
      </c>
      <c r="G606" s="219" t="s">
        <v>321</v>
      </c>
      <c r="H606" s="220">
        <v>24.109999999999999</v>
      </c>
      <c r="I606" s="221"/>
      <c r="J606" s="222">
        <f>ROUND(I606*H606,2)</f>
        <v>0</v>
      </c>
      <c r="K606" s="218" t="s">
        <v>148</v>
      </c>
      <c r="L606" s="48"/>
      <c r="M606" s="223" t="s">
        <v>78</v>
      </c>
      <c r="N606" s="224" t="s">
        <v>50</v>
      </c>
      <c r="O606" s="88"/>
      <c r="P606" s="225">
        <f>O606*H606</f>
        <v>0</v>
      </c>
      <c r="Q606" s="225">
        <v>0.00040000000000000002</v>
      </c>
      <c r="R606" s="225">
        <f>Q606*H606</f>
        <v>0.0096439999999999998</v>
      </c>
      <c r="S606" s="225">
        <v>0</v>
      </c>
      <c r="T606" s="226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7" t="s">
        <v>244</v>
      </c>
      <c r="AT606" s="227" t="s">
        <v>144</v>
      </c>
      <c r="AU606" s="227" t="s">
        <v>90</v>
      </c>
      <c r="AY606" s="20" t="s">
        <v>141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88</v>
      </c>
      <c r="BK606" s="228">
        <f>ROUND(I606*H606,2)</f>
        <v>0</v>
      </c>
      <c r="BL606" s="20" t="s">
        <v>244</v>
      </c>
      <c r="BM606" s="227" t="s">
        <v>1464</v>
      </c>
    </row>
    <row r="607" s="2" customFormat="1">
      <c r="A607" s="42"/>
      <c r="B607" s="43"/>
      <c r="C607" s="44"/>
      <c r="D607" s="229" t="s">
        <v>151</v>
      </c>
      <c r="E607" s="44"/>
      <c r="F607" s="230" t="s">
        <v>1465</v>
      </c>
      <c r="G607" s="44"/>
      <c r="H607" s="44"/>
      <c r="I607" s="231"/>
      <c r="J607" s="44"/>
      <c r="K607" s="44"/>
      <c r="L607" s="48"/>
      <c r="M607" s="232"/>
      <c r="N607" s="233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151</v>
      </c>
      <c r="AU607" s="20" t="s">
        <v>90</v>
      </c>
    </row>
    <row r="608" s="13" customFormat="1">
      <c r="A608" s="13"/>
      <c r="B608" s="241"/>
      <c r="C608" s="242"/>
      <c r="D608" s="234" t="s">
        <v>283</v>
      </c>
      <c r="E608" s="243" t="s">
        <v>78</v>
      </c>
      <c r="F608" s="244" t="s">
        <v>764</v>
      </c>
      <c r="G608" s="242"/>
      <c r="H608" s="245">
        <v>24.109999999999999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1" t="s">
        <v>283</v>
      </c>
      <c r="AU608" s="251" t="s">
        <v>90</v>
      </c>
      <c r="AV608" s="13" t="s">
        <v>90</v>
      </c>
      <c r="AW608" s="13" t="s">
        <v>40</v>
      </c>
      <c r="AX608" s="13" t="s">
        <v>88</v>
      </c>
      <c r="AY608" s="251" t="s">
        <v>141</v>
      </c>
    </row>
    <row r="609" s="2" customFormat="1">
      <c r="A609" s="42"/>
      <c r="B609" s="43"/>
      <c r="C609" s="44"/>
      <c r="D609" s="234" t="s">
        <v>414</v>
      </c>
      <c r="E609" s="44"/>
      <c r="F609" s="284" t="s">
        <v>889</v>
      </c>
      <c r="G609" s="44"/>
      <c r="H609" s="44"/>
      <c r="I609" s="44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U609" s="20" t="s">
        <v>90</v>
      </c>
    </row>
    <row r="610" s="2" customFormat="1">
      <c r="A610" s="42"/>
      <c r="B610" s="43"/>
      <c r="C610" s="44"/>
      <c r="D610" s="234" t="s">
        <v>414</v>
      </c>
      <c r="E610" s="44"/>
      <c r="F610" s="285" t="s">
        <v>890</v>
      </c>
      <c r="G610" s="44"/>
      <c r="H610" s="286">
        <v>24.109999999999999</v>
      </c>
      <c r="I610" s="44"/>
      <c r="J610" s="44"/>
      <c r="K610" s="44"/>
      <c r="L610" s="48"/>
      <c r="M610" s="232"/>
      <c r="N610" s="233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U610" s="20" t="s">
        <v>90</v>
      </c>
    </row>
    <row r="611" s="2" customFormat="1" ht="24.15" customHeight="1">
      <c r="A611" s="42"/>
      <c r="B611" s="43"/>
      <c r="C611" s="290" t="s">
        <v>1466</v>
      </c>
      <c r="D611" s="290" t="s">
        <v>864</v>
      </c>
      <c r="E611" s="291" t="s">
        <v>1467</v>
      </c>
      <c r="F611" s="292" t="s">
        <v>1468</v>
      </c>
      <c r="G611" s="293" t="s">
        <v>321</v>
      </c>
      <c r="H611" s="294">
        <v>26.521000000000001</v>
      </c>
      <c r="I611" s="295"/>
      <c r="J611" s="296">
        <f>ROUND(I611*H611,2)</f>
        <v>0</v>
      </c>
      <c r="K611" s="292" t="s">
        <v>148</v>
      </c>
      <c r="L611" s="297"/>
      <c r="M611" s="298" t="s">
        <v>78</v>
      </c>
      <c r="N611" s="299" t="s">
        <v>50</v>
      </c>
      <c r="O611" s="88"/>
      <c r="P611" s="225">
        <f>O611*H611</f>
        <v>0</v>
      </c>
      <c r="Q611" s="225">
        <v>0.0033999999999999998</v>
      </c>
      <c r="R611" s="225">
        <f>Q611*H611</f>
        <v>0.090171399999999999</v>
      </c>
      <c r="S611" s="225">
        <v>0</v>
      </c>
      <c r="T611" s="226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27" t="s">
        <v>487</v>
      </c>
      <c r="AT611" s="227" t="s">
        <v>864</v>
      </c>
      <c r="AU611" s="227" t="s">
        <v>90</v>
      </c>
      <c r="AY611" s="20" t="s">
        <v>141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88</v>
      </c>
      <c r="BK611" s="228">
        <f>ROUND(I611*H611,2)</f>
        <v>0</v>
      </c>
      <c r="BL611" s="20" t="s">
        <v>244</v>
      </c>
      <c r="BM611" s="227" t="s">
        <v>1469</v>
      </c>
    </row>
    <row r="612" s="13" customFormat="1">
      <c r="A612" s="13"/>
      <c r="B612" s="241"/>
      <c r="C612" s="242"/>
      <c r="D612" s="234" t="s">
        <v>283</v>
      </c>
      <c r="E612" s="242"/>
      <c r="F612" s="244" t="s">
        <v>1470</v>
      </c>
      <c r="G612" s="242"/>
      <c r="H612" s="245">
        <v>26.521000000000001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283</v>
      </c>
      <c r="AU612" s="251" t="s">
        <v>90</v>
      </c>
      <c r="AV612" s="13" t="s">
        <v>90</v>
      </c>
      <c r="AW612" s="13" t="s">
        <v>4</v>
      </c>
      <c r="AX612" s="13" t="s">
        <v>88</v>
      </c>
      <c r="AY612" s="251" t="s">
        <v>141</v>
      </c>
    </row>
    <row r="613" s="2" customFormat="1" ht="21.75" customHeight="1">
      <c r="A613" s="42"/>
      <c r="B613" s="43"/>
      <c r="C613" s="216" t="s">
        <v>1471</v>
      </c>
      <c r="D613" s="216" t="s">
        <v>144</v>
      </c>
      <c r="E613" s="217" t="s">
        <v>1472</v>
      </c>
      <c r="F613" s="218" t="s">
        <v>1473</v>
      </c>
      <c r="G613" s="219" t="s">
        <v>448</v>
      </c>
      <c r="H613" s="220">
        <v>19.725000000000001</v>
      </c>
      <c r="I613" s="221"/>
      <c r="J613" s="222">
        <f>ROUND(I613*H613,2)</f>
        <v>0</v>
      </c>
      <c r="K613" s="218" t="s">
        <v>148</v>
      </c>
      <c r="L613" s="48"/>
      <c r="M613" s="223" t="s">
        <v>78</v>
      </c>
      <c r="N613" s="224" t="s">
        <v>50</v>
      </c>
      <c r="O613" s="88"/>
      <c r="P613" s="225">
        <f>O613*H613</f>
        <v>0</v>
      </c>
      <c r="Q613" s="225">
        <v>1.4935E-05</v>
      </c>
      <c r="R613" s="225">
        <f>Q613*H613</f>
        <v>0.00029459287500000001</v>
      </c>
      <c r="S613" s="225">
        <v>0</v>
      </c>
      <c r="T613" s="226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7" t="s">
        <v>244</v>
      </c>
      <c r="AT613" s="227" t="s">
        <v>144</v>
      </c>
      <c r="AU613" s="227" t="s">
        <v>90</v>
      </c>
      <c r="AY613" s="20" t="s">
        <v>141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88</v>
      </c>
      <c r="BK613" s="228">
        <f>ROUND(I613*H613,2)</f>
        <v>0</v>
      </c>
      <c r="BL613" s="20" t="s">
        <v>244</v>
      </c>
      <c r="BM613" s="227" t="s">
        <v>1474</v>
      </c>
    </row>
    <row r="614" s="2" customFormat="1">
      <c r="A614" s="42"/>
      <c r="B614" s="43"/>
      <c r="C614" s="44"/>
      <c r="D614" s="229" t="s">
        <v>151</v>
      </c>
      <c r="E614" s="44"/>
      <c r="F614" s="230" t="s">
        <v>1475</v>
      </c>
      <c r="G614" s="44"/>
      <c r="H614" s="44"/>
      <c r="I614" s="231"/>
      <c r="J614" s="44"/>
      <c r="K614" s="44"/>
      <c r="L614" s="48"/>
      <c r="M614" s="232"/>
      <c r="N614" s="233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0" t="s">
        <v>151</v>
      </c>
      <c r="AU614" s="20" t="s">
        <v>90</v>
      </c>
    </row>
    <row r="615" s="13" customFormat="1">
      <c r="A615" s="13"/>
      <c r="B615" s="241"/>
      <c r="C615" s="242"/>
      <c r="D615" s="234" t="s">
        <v>283</v>
      </c>
      <c r="E615" s="243" t="s">
        <v>78</v>
      </c>
      <c r="F615" s="244" t="s">
        <v>1476</v>
      </c>
      <c r="G615" s="242"/>
      <c r="H615" s="245">
        <v>19.725000000000001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283</v>
      </c>
      <c r="AU615" s="251" t="s">
        <v>90</v>
      </c>
      <c r="AV615" s="13" t="s">
        <v>90</v>
      </c>
      <c r="AW615" s="13" t="s">
        <v>40</v>
      </c>
      <c r="AX615" s="13" t="s">
        <v>80</v>
      </c>
      <c r="AY615" s="251" t="s">
        <v>141</v>
      </c>
    </row>
    <row r="616" s="14" customFormat="1">
      <c r="A616" s="14"/>
      <c r="B616" s="252"/>
      <c r="C616" s="253"/>
      <c r="D616" s="234" t="s">
        <v>283</v>
      </c>
      <c r="E616" s="254" t="s">
        <v>78</v>
      </c>
      <c r="F616" s="255" t="s">
        <v>285</v>
      </c>
      <c r="G616" s="253"/>
      <c r="H616" s="256">
        <v>19.725000000000001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283</v>
      </c>
      <c r="AU616" s="262" t="s">
        <v>90</v>
      </c>
      <c r="AV616" s="14" t="s">
        <v>166</v>
      </c>
      <c r="AW616" s="14" t="s">
        <v>40</v>
      </c>
      <c r="AX616" s="14" t="s">
        <v>88</v>
      </c>
      <c r="AY616" s="262" t="s">
        <v>141</v>
      </c>
    </row>
    <row r="617" s="2" customFormat="1" ht="16.5" customHeight="1">
      <c r="A617" s="42"/>
      <c r="B617" s="43"/>
      <c r="C617" s="290" t="s">
        <v>1477</v>
      </c>
      <c r="D617" s="290" t="s">
        <v>864</v>
      </c>
      <c r="E617" s="291" t="s">
        <v>1478</v>
      </c>
      <c r="F617" s="292" t="s">
        <v>1479</v>
      </c>
      <c r="G617" s="293" t="s">
        <v>448</v>
      </c>
      <c r="H617" s="294">
        <v>20.120000000000001</v>
      </c>
      <c r="I617" s="295"/>
      <c r="J617" s="296">
        <f>ROUND(I617*H617,2)</f>
        <v>0</v>
      </c>
      <c r="K617" s="292" t="s">
        <v>148</v>
      </c>
      <c r="L617" s="297"/>
      <c r="M617" s="298" t="s">
        <v>78</v>
      </c>
      <c r="N617" s="299" t="s">
        <v>50</v>
      </c>
      <c r="O617" s="88"/>
      <c r="P617" s="225">
        <f>O617*H617</f>
        <v>0</v>
      </c>
      <c r="Q617" s="225">
        <v>0.00035</v>
      </c>
      <c r="R617" s="225">
        <f>Q617*H617</f>
        <v>0.0070420000000000005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487</v>
      </c>
      <c r="AT617" s="227" t="s">
        <v>864</v>
      </c>
      <c r="AU617" s="227" t="s">
        <v>90</v>
      </c>
      <c r="AY617" s="20" t="s">
        <v>141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88</v>
      </c>
      <c r="BK617" s="228">
        <f>ROUND(I617*H617,2)</f>
        <v>0</v>
      </c>
      <c r="BL617" s="20" t="s">
        <v>244</v>
      </c>
      <c r="BM617" s="227" t="s">
        <v>1480</v>
      </c>
    </row>
    <row r="618" s="13" customFormat="1">
      <c r="A618" s="13"/>
      <c r="B618" s="241"/>
      <c r="C618" s="242"/>
      <c r="D618" s="234" t="s">
        <v>283</v>
      </c>
      <c r="E618" s="242"/>
      <c r="F618" s="244" t="s">
        <v>1481</v>
      </c>
      <c r="G618" s="242"/>
      <c r="H618" s="245">
        <v>20.120000000000001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283</v>
      </c>
      <c r="AU618" s="251" t="s">
        <v>90</v>
      </c>
      <c r="AV618" s="13" t="s">
        <v>90</v>
      </c>
      <c r="AW618" s="13" t="s">
        <v>4</v>
      </c>
      <c r="AX618" s="13" t="s">
        <v>88</v>
      </c>
      <c r="AY618" s="251" t="s">
        <v>141</v>
      </c>
    </row>
    <row r="619" s="2" customFormat="1" ht="24.15" customHeight="1">
      <c r="A619" s="42"/>
      <c r="B619" s="43"/>
      <c r="C619" s="216" t="s">
        <v>1482</v>
      </c>
      <c r="D619" s="216" t="s">
        <v>144</v>
      </c>
      <c r="E619" s="217" t="s">
        <v>1483</v>
      </c>
      <c r="F619" s="218" t="s">
        <v>1484</v>
      </c>
      <c r="G619" s="219" t="s">
        <v>321</v>
      </c>
      <c r="H619" s="220">
        <v>24.109999999999999</v>
      </c>
      <c r="I619" s="221"/>
      <c r="J619" s="222">
        <f>ROUND(I619*H619,2)</f>
        <v>0</v>
      </c>
      <c r="K619" s="218" t="s">
        <v>148</v>
      </c>
      <c r="L619" s="48"/>
      <c r="M619" s="223" t="s">
        <v>78</v>
      </c>
      <c r="N619" s="224" t="s">
        <v>50</v>
      </c>
      <c r="O619" s="88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7" t="s">
        <v>244</v>
      </c>
      <c r="AT619" s="227" t="s">
        <v>144</v>
      </c>
      <c r="AU619" s="227" t="s">
        <v>90</v>
      </c>
      <c r="AY619" s="20" t="s">
        <v>141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88</v>
      </c>
      <c r="BK619" s="228">
        <f>ROUND(I619*H619,2)</f>
        <v>0</v>
      </c>
      <c r="BL619" s="20" t="s">
        <v>244</v>
      </c>
      <c r="BM619" s="227" t="s">
        <v>1485</v>
      </c>
    </row>
    <row r="620" s="2" customFormat="1">
      <c r="A620" s="42"/>
      <c r="B620" s="43"/>
      <c r="C620" s="44"/>
      <c r="D620" s="229" t="s">
        <v>151</v>
      </c>
      <c r="E620" s="44"/>
      <c r="F620" s="230" t="s">
        <v>1486</v>
      </c>
      <c r="G620" s="44"/>
      <c r="H620" s="44"/>
      <c r="I620" s="231"/>
      <c r="J620" s="44"/>
      <c r="K620" s="44"/>
      <c r="L620" s="48"/>
      <c r="M620" s="232"/>
      <c r="N620" s="233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151</v>
      </c>
      <c r="AU620" s="20" t="s">
        <v>90</v>
      </c>
    </row>
    <row r="621" s="13" customFormat="1">
      <c r="A621" s="13"/>
      <c r="B621" s="241"/>
      <c r="C621" s="242"/>
      <c r="D621" s="234" t="s">
        <v>283</v>
      </c>
      <c r="E621" s="243" t="s">
        <v>78</v>
      </c>
      <c r="F621" s="244" t="s">
        <v>764</v>
      </c>
      <c r="G621" s="242"/>
      <c r="H621" s="245">
        <v>24.109999999999999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283</v>
      </c>
      <c r="AU621" s="251" t="s">
        <v>90</v>
      </c>
      <c r="AV621" s="13" t="s">
        <v>90</v>
      </c>
      <c r="AW621" s="13" t="s">
        <v>40</v>
      </c>
      <c r="AX621" s="13" t="s">
        <v>88</v>
      </c>
      <c r="AY621" s="251" t="s">
        <v>141</v>
      </c>
    </row>
    <row r="622" s="2" customFormat="1">
      <c r="A622" s="42"/>
      <c r="B622" s="43"/>
      <c r="C622" s="44"/>
      <c r="D622" s="234" t="s">
        <v>414</v>
      </c>
      <c r="E622" s="44"/>
      <c r="F622" s="284" t="s">
        <v>889</v>
      </c>
      <c r="G622" s="44"/>
      <c r="H622" s="44"/>
      <c r="I622" s="44"/>
      <c r="J622" s="44"/>
      <c r="K622" s="44"/>
      <c r="L622" s="48"/>
      <c r="M622" s="232"/>
      <c r="N622" s="233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U622" s="20" t="s">
        <v>90</v>
      </c>
    </row>
    <row r="623" s="2" customFormat="1">
      <c r="A623" s="42"/>
      <c r="B623" s="43"/>
      <c r="C623" s="44"/>
      <c r="D623" s="234" t="s">
        <v>414</v>
      </c>
      <c r="E623" s="44"/>
      <c r="F623" s="285" t="s">
        <v>890</v>
      </c>
      <c r="G623" s="44"/>
      <c r="H623" s="286">
        <v>24.109999999999999</v>
      </c>
      <c r="I623" s="44"/>
      <c r="J623" s="44"/>
      <c r="K623" s="44"/>
      <c r="L623" s="48"/>
      <c r="M623" s="232"/>
      <c r="N623" s="233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U623" s="20" t="s">
        <v>90</v>
      </c>
    </row>
    <row r="624" s="2" customFormat="1" ht="49.05" customHeight="1">
      <c r="A624" s="42"/>
      <c r="B624" s="43"/>
      <c r="C624" s="216" t="s">
        <v>1487</v>
      </c>
      <c r="D624" s="216" t="s">
        <v>144</v>
      </c>
      <c r="E624" s="217" t="s">
        <v>1488</v>
      </c>
      <c r="F624" s="218" t="s">
        <v>1489</v>
      </c>
      <c r="G624" s="219" t="s">
        <v>310</v>
      </c>
      <c r="H624" s="220">
        <v>0.218</v>
      </c>
      <c r="I624" s="221"/>
      <c r="J624" s="222">
        <f>ROUND(I624*H624,2)</f>
        <v>0</v>
      </c>
      <c r="K624" s="218" t="s">
        <v>148</v>
      </c>
      <c r="L624" s="48"/>
      <c r="M624" s="223" t="s">
        <v>78</v>
      </c>
      <c r="N624" s="224" t="s">
        <v>50</v>
      </c>
      <c r="O624" s="88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27" t="s">
        <v>244</v>
      </c>
      <c r="AT624" s="227" t="s">
        <v>144</v>
      </c>
      <c r="AU624" s="227" t="s">
        <v>90</v>
      </c>
      <c r="AY624" s="20" t="s">
        <v>141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88</v>
      </c>
      <c r="BK624" s="228">
        <f>ROUND(I624*H624,2)</f>
        <v>0</v>
      </c>
      <c r="BL624" s="20" t="s">
        <v>244</v>
      </c>
      <c r="BM624" s="227" t="s">
        <v>1490</v>
      </c>
    </row>
    <row r="625" s="2" customFormat="1">
      <c r="A625" s="42"/>
      <c r="B625" s="43"/>
      <c r="C625" s="44"/>
      <c r="D625" s="229" t="s">
        <v>151</v>
      </c>
      <c r="E625" s="44"/>
      <c r="F625" s="230" t="s">
        <v>1491</v>
      </c>
      <c r="G625" s="44"/>
      <c r="H625" s="44"/>
      <c r="I625" s="231"/>
      <c r="J625" s="44"/>
      <c r="K625" s="44"/>
      <c r="L625" s="48"/>
      <c r="M625" s="232"/>
      <c r="N625" s="233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151</v>
      </c>
      <c r="AU625" s="20" t="s">
        <v>90</v>
      </c>
    </row>
    <row r="626" s="2" customFormat="1" ht="49.05" customHeight="1">
      <c r="A626" s="42"/>
      <c r="B626" s="43"/>
      <c r="C626" s="216" t="s">
        <v>1492</v>
      </c>
      <c r="D626" s="216" t="s">
        <v>144</v>
      </c>
      <c r="E626" s="217" t="s">
        <v>1493</v>
      </c>
      <c r="F626" s="218" t="s">
        <v>1494</v>
      </c>
      <c r="G626" s="219" t="s">
        <v>310</v>
      </c>
      <c r="H626" s="220">
        <v>0.218</v>
      </c>
      <c r="I626" s="221"/>
      <c r="J626" s="222">
        <f>ROUND(I626*H626,2)</f>
        <v>0</v>
      </c>
      <c r="K626" s="218" t="s">
        <v>148</v>
      </c>
      <c r="L626" s="48"/>
      <c r="M626" s="223" t="s">
        <v>78</v>
      </c>
      <c r="N626" s="224" t="s">
        <v>50</v>
      </c>
      <c r="O626" s="88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7" t="s">
        <v>244</v>
      </c>
      <c r="AT626" s="227" t="s">
        <v>144</v>
      </c>
      <c r="AU626" s="227" t="s">
        <v>90</v>
      </c>
      <c r="AY626" s="20" t="s">
        <v>141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20" t="s">
        <v>88</v>
      </c>
      <c r="BK626" s="228">
        <f>ROUND(I626*H626,2)</f>
        <v>0</v>
      </c>
      <c r="BL626" s="20" t="s">
        <v>244</v>
      </c>
      <c r="BM626" s="227" t="s">
        <v>1495</v>
      </c>
    </row>
    <row r="627" s="2" customFormat="1">
      <c r="A627" s="42"/>
      <c r="B627" s="43"/>
      <c r="C627" s="44"/>
      <c r="D627" s="229" t="s">
        <v>151</v>
      </c>
      <c r="E627" s="44"/>
      <c r="F627" s="230" t="s">
        <v>1496</v>
      </c>
      <c r="G627" s="44"/>
      <c r="H627" s="44"/>
      <c r="I627" s="231"/>
      <c r="J627" s="44"/>
      <c r="K627" s="44"/>
      <c r="L627" s="48"/>
      <c r="M627" s="232"/>
      <c r="N627" s="233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151</v>
      </c>
      <c r="AU627" s="20" t="s">
        <v>90</v>
      </c>
    </row>
    <row r="628" s="2" customFormat="1" ht="62.7" customHeight="1">
      <c r="A628" s="42"/>
      <c r="B628" s="43"/>
      <c r="C628" s="216" t="s">
        <v>1497</v>
      </c>
      <c r="D628" s="216" t="s">
        <v>144</v>
      </c>
      <c r="E628" s="217" t="s">
        <v>1498</v>
      </c>
      <c r="F628" s="218" t="s">
        <v>1499</v>
      </c>
      <c r="G628" s="219" t="s">
        <v>310</v>
      </c>
      <c r="H628" s="220">
        <v>0.218</v>
      </c>
      <c r="I628" s="221"/>
      <c r="J628" s="222">
        <f>ROUND(I628*H628,2)</f>
        <v>0</v>
      </c>
      <c r="K628" s="218" t="s">
        <v>148</v>
      </c>
      <c r="L628" s="48"/>
      <c r="M628" s="223" t="s">
        <v>78</v>
      </c>
      <c r="N628" s="224" t="s">
        <v>50</v>
      </c>
      <c r="O628" s="88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7" t="s">
        <v>244</v>
      </c>
      <c r="AT628" s="227" t="s">
        <v>144</v>
      </c>
      <c r="AU628" s="227" t="s">
        <v>90</v>
      </c>
      <c r="AY628" s="20" t="s">
        <v>141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88</v>
      </c>
      <c r="BK628" s="228">
        <f>ROUND(I628*H628,2)</f>
        <v>0</v>
      </c>
      <c r="BL628" s="20" t="s">
        <v>244</v>
      </c>
      <c r="BM628" s="227" t="s">
        <v>1500</v>
      </c>
    </row>
    <row r="629" s="2" customFormat="1">
      <c r="A629" s="42"/>
      <c r="B629" s="43"/>
      <c r="C629" s="44"/>
      <c r="D629" s="229" t="s">
        <v>151</v>
      </c>
      <c r="E629" s="44"/>
      <c r="F629" s="230" t="s">
        <v>1501</v>
      </c>
      <c r="G629" s="44"/>
      <c r="H629" s="44"/>
      <c r="I629" s="231"/>
      <c r="J629" s="44"/>
      <c r="K629" s="44"/>
      <c r="L629" s="48"/>
      <c r="M629" s="232"/>
      <c r="N629" s="233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151</v>
      </c>
      <c r="AU629" s="20" t="s">
        <v>90</v>
      </c>
    </row>
    <row r="630" s="12" customFormat="1" ht="22.8" customHeight="1">
      <c r="A630" s="12"/>
      <c r="B630" s="200"/>
      <c r="C630" s="201"/>
      <c r="D630" s="202" t="s">
        <v>79</v>
      </c>
      <c r="E630" s="214" t="s">
        <v>736</v>
      </c>
      <c r="F630" s="214" t="s">
        <v>737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SUM(P631:P741)</f>
        <v>0</v>
      </c>
      <c r="Q630" s="208"/>
      <c r="R630" s="209">
        <f>SUM(R631:R741)</f>
        <v>0.357362554</v>
      </c>
      <c r="S630" s="208"/>
      <c r="T630" s="210">
        <f>SUM(T631:T741)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90</v>
      </c>
      <c r="AT630" s="212" t="s">
        <v>79</v>
      </c>
      <c r="AU630" s="212" t="s">
        <v>88</v>
      </c>
      <c r="AY630" s="211" t="s">
        <v>141</v>
      </c>
      <c r="BK630" s="213">
        <f>SUM(BK631:BK741)</f>
        <v>0</v>
      </c>
    </row>
    <row r="631" s="2" customFormat="1" ht="24.15" customHeight="1">
      <c r="A631" s="42"/>
      <c r="B631" s="43"/>
      <c r="C631" s="216" t="s">
        <v>1502</v>
      </c>
      <c r="D631" s="216" t="s">
        <v>144</v>
      </c>
      <c r="E631" s="217" t="s">
        <v>1503</v>
      </c>
      <c r="F631" s="218" t="s">
        <v>1504</v>
      </c>
      <c r="G631" s="219" t="s">
        <v>321</v>
      </c>
      <c r="H631" s="220">
        <v>18.170000000000002</v>
      </c>
      <c r="I631" s="221"/>
      <c r="J631" s="222">
        <f>ROUND(I631*H631,2)</f>
        <v>0</v>
      </c>
      <c r="K631" s="218" t="s">
        <v>148</v>
      </c>
      <c r="L631" s="48"/>
      <c r="M631" s="223" t="s">
        <v>78</v>
      </c>
      <c r="N631" s="224" t="s">
        <v>50</v>
      </c>
      <c r="O631" s="88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7" t="s">
        <v>244</v>
      </c>
      <c r="AT631" s="227" t="s">
        <v>144</v>
      </c>
      <c r="AU631" s="227" t="s">
        <v>90</v>
      </c>
      <c r="AY631" s="20" t="s">
        <v>141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88</v>
      </c>
      <c r="BK631" s="228">
        <f>ROUND(I631*H631,2)</f>
        <v>0</v>
      </c>
      <c r="BL631" s="20" t="s">
        <v>244</v>
      </c>
      <c r="BM631" s="227" t="s">
        <v>1505</v>
      </c>
    </row>
    <row r="632" s="2" customFormat="1">
      <c r="A632" s="42"/>
      <c r="B632" s="43"/>
      <c r="C632" s="44"/>
      <c r="D632" s="229" t="s">
        <v>151</v>
      </c>
      <c r="E632" s="44"/>
      <c r="F632" s="230" t="s">
        <v>1506</v>
      </c>
      <c r="G632" s="44"/>
      <c r="H632" s="44"/>
      <c r="I632" s="231"/>
      <c r="J632" s="44"/>
      <c r="K632" s="44"/>
      <c r="L632" s="48"/>
      <c r="M632" s="232"/>
      <c r="N632" s="233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151</v>
      </c>
      <c r="AU632" s="20" t="s">
        <v>90</v>
      </c>
    </row>
    <row r="633" s="13" customFormat="1">
      <c r="A633" s="13"/>
      <c r="B633" s="241"/>
      <c r="C633" s="242"/>
      <c r="D633" s="234" t="s">
        <v>283</v>
      </c>
      <c r="E633" s="243" t="s">
        <v>78</v>
      </c>
      <c r="F633" s="244" t="s">
        <v>782</v>
      </c>
      <c r="G633" s="242"/>
      <c r="H633" s="245">
        <v>16.550999999999998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283</v>
      </c>
      <c r="AU633" s="251" t="s">
        <v>90</v>
      </c>
      <c r="AV633" s="13" t="s">
        <v>90</v>
      </c>
      <c r="AW633" s="13" t="s">
        <v>40</v>
      </c>
      <c r="AX633" s="13" t="s">
        <v>80</v>
      </c>
      <c r="AY633" s="251" t="s">
        <v>141</v>
      </c>
    </row>
    <row r="634" s="13" customFormat="1">
      <c r="A634" s="13"/>
      <c r="B634" s="241"/>
      <c r="C634" s="242"/>
      <c r="D634" s="234" t="s">
        <v>283</v>
      </c>
      <c r="E634" s="243" t="s">
        <v>78</v>
      </c>
      <c r="F634" s="244" t="s">
        <v>785</v>
      </c>
      <c r="G634" s="242"/>
      <c r="H634" s="245">
        <v>0.73899999999999999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283</v>
      </c>
      <c r="AU634" s="251" t="s">
        <v>90</v>
      </c>
      <c r="AV634" s="13" t="s">
        <v>90</v>
      </c>
      <c r="AW634" s="13" t="s">
        <v>40</v>
      </c>
      <c r="AX634" s="13" t="s">
        <v>80</v>
      </c>
      <c r="AY634" s="251" t="s">
        <v>141</v>
      </c>
    </row>
    <row r="635" s="13" customFormat="1">
      <c r="A635" s="13"/>
      <c r="B635" s="241"/>
      <c r="C635" s="242"/>
      <c r="D635" s="234" t="s">
        <v>283</v>
      </c>
      <c r="E635" s="243" t="s">
        <v>78</v>
      </c>
      <c r="F635" s="244" t="s">
        <v>1507</v>
      </c>
      <c r="G635" s="242"/>
      <c r="H635" s="245">
        <v>0.88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283</v>
      </c>
      <c r="AU635" s="251" t="s">
        <v>90</v>
      </c>
      <c r="AV635" s="13" t="s">
        <v>90</v>
      </c>
      <c r="AW635" s="13" t="s">
        <v>40</v>
      </c>
      <c r="AX635" s="13" t="s">
        <v>80</v>
      </c>
      <c r="AY635" s="251" t="s">
        <v>141</v>
      </c>
    </row>
    <row r="636" s="14" customFormat="1">
      <c r="A636" s="14"/>
      <c r="B636" s="252"/>
      <c r="C636" s="253"/>
      <c r="D636" s="234" t="s">
        <v>283</v>
      </c>
      <c r="E636" s="254" t="s">
        <v>78</v>
      </c>
      <c r="F636" s="255" t="s">
        <v>285</v>
      </c>
      <c r="G636" s="253"/>
      <c r="H636" s="256">
        <v>18.170000000000002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283</v>
      </c>
      <c r="AU636" s="262" t="s">
        <v>90</v>
      </c>
      <c r="AV636" s="14" t="s">
        <v>166</v>
      </c>
      <c r="AW636" s="14" t="s">
        <v>40</v>
      </c>
      <c r="AX636" s="14" t="s">
        <v>88</v>
      </c>
      <c r="AY636" s="262" t="s">
        <v>141</v>
      </c>
    </row>
    <row r="637" s="2" customFormat="1">
      <c r="A637" s="42"/>
      <c r="B637" s="43"/>
      <c r="C637" s="44"/>
      <c r="D637" s="234" t="s">
        <v>414</v>
      </c>
      <c r="E637" s="44"/>
      <c r="F637" s="284" t="s">
        <v>1508</v>
      </c>
      <c r="G637" s="44"/>
      <c r="H637" s="44"/>
      <c r="I637" s="44"/>
      <c r="J637" s="44"/>
      <c r="K637" s="44"/>
      <c r="L637" s="48"/>
      <c r="M637" s="232"/>
      <c r="N637" s="233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U637" s="20" t="s">
        <v>90</v>
      </c>
    </row>
    <row r="638" s="2" customFormat="1">
      <c r="A638" s="42"/>
      <c r="B638" s="43"/>
      <c r="C638" s="44"/>
      <c r="D638" s="234" t="s">
        <v>414</v>
      </c>
      <c r="E638" s="44"/>
      <c r="F638" s="285" t="s">
        <v>1509</v>
      </c>
      <c r="G638" s="44"/>
      <c r="H638" s="286">
        <v>13.302</v>
      </c>
      <c r="I638" s="44"/>
      <c r="J638" s="44"/>
      <c r="K638" s="44"/>
      <c r="L638" s="48"/>
      <c r="M638" s="232"/>
      <c r="N638" s="233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U638" s="20" t="s">
        <v>90</v>
      </c>
    </row>
    <row r="639" s="2" customFormat="1">
      <c r="A639" s="42"/>
      <c r="B639" s="43"/>
      <c r="C639" s="44"/>
      <c r="D639" s="234" t="s">
        <v>414</v>
      </c>
      <c r="E639" s="44"/>
      <c r="F639" s="285" t="s">
        <v>1510</v>
      </c>
      <c r="G639" s="44"/>
      <c r="H639" s="286">
        <v>3.2490000000000001</v>
      </c>
      <c r="I639" s="44"/>
      <c r="J639" s="44"/>
      <c r="K639" s="44"/>
      <c r="L639" s="48"/>
      <c r="M639" s="232"/>
      <c r="N639" s="233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U639" s="20" t="s">
        <v>90</v>
      </c>
    </row>
    <row r="640" s="2" customFormat="1">
      <c r="A640" s="42"/>
      <c r="B640" s="43"/>
      <c r="C640" s="44"/>
      <c r="D640" s="234" t="s">
        <v>414</v>
      </c>
      <c r="E640" s="44"/>
      <c r="F640" s="285" t="s">
        <v>285</v>
      </c>
      <c r="G640" s="44"/>
      <c r="H640" s="286">
        <v>16.550999999999998</v>
      </c>
      <c r="I640" s="44"/>
      <c r="J640" s="44"/>
      <c r="K640" s="44"/>
      <c r="L640" s="48"/>
      <c r="M640" s="232"/>
      <c r="N640" s="233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U640" s="20" t="s">
        <v>90</v>
      </c>
    </row>
    <row r="641" s="2" customFormat="1">
      <c r="A641" s="42"/>
      <c r="B641" s="43"/>
      <c r="C641" s="44"/>
      <c r="D641" s="234" t="s">
        <v>414</v>
      </c>
      <c r="E641" s="44"/>
      <c r="F641" s="284" t="s">
        <v>1511</v>
      </c>
      <c r="G641" s="44"/>
      <c r="H641" s="44"/>
      <c r="I641" s="44"/>
      <c r="J641" s="44"/>
      <c r="K641" s="44"/>
      <c r="L641" s="48"/>
      <c r="M641" s="232"/>
      <c r="N641" s="233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U641" s="20" t="s">
        <v>90</v>
      </c>
    </row>
    <row r="642" s="2" customFormat="1">
      <c r="A642" s="42"/>
      <c r="B642" s="43"/>
      <c r="C642" s="44"/>
      <c r="D642" s="234" t="s">
        <v>414</v>
      </c>
      <c r="E642" s="44"/>
      <c r="F642" s="285" t="s">
        <v>1512</v>
      </c>
      <c r="G642" s="44"/>
      <c r="H642" s="286">
        <v>0.73899999999999999</v>
      </c>
      <c r="I642" s="44"/>
      <c r="J642" s="44"/>
      <c r="K642" s="44"/>
      <c r="L642" s="48"/>
      <c r="M642" s="232"/>
      <c r="N642" s="233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U642" s="20" t="s">
        <v>90</v>
      </c>
    </row>
    <row r="643" s="2" customFormat="1">
      <c r="A643" s="42"/>
      <c r="B643" s="43"/>
      <c r="C643" s="44"/>
      <c r="D643" s="234" t="s">
        <v>414</v>
      </c>
      <c r="E643" s="44"/>
      <c r="F643" s="285" t="s">
        <v>285</v>
      </c>
      <c r="G643" s="44"/>
      <c r="H643" s="286">
        <v>0.73899999999999999</v>
      </c>
      <c r="I643" s="44"/>
      <c r="J643" s="44"/>
      <c r="K643" s="44"/>
      <c r="L643" s="48"/>
      <c r="M643" s="232"/>
      <c r="N643" s="233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U643" s="20" t="s">
        <v>90</v>
      </c>
    </row>
    <row r="644" s="2" customFormat="1">
      <c r="A644" s="42"/>
      <c r="B644" s="43"/>
      <c r="C644" s="44"/>
      <c r="D644" s="234" t="s">
        <v>414</v>
      </c>
      <c r="E644" s="44"/>
      <c r="F644" s="284" t="s">
        <v>1513</v>
      </c>
      <c r="G644" s="44"/>
      <c r="H644" s="44"/>
      <c r="I644" s="44"/>
      <c r="J644" s="44"/>
      <c r="K644" s="44"/>
      <c r="L644" s="48"/>
      <c r="M644" s="232"/>
      <c r="N644" s="233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U644" s="20" t="s">
        <v>90</v>
      </c>
    </row>
    <row r="645" s="2" customFormat="1">
      <c r="A645" s="42"/>
      <c r="B645" s="43"/>
      <c r="C645" s="44"/>
      <c r="D645" s="234" t="s">
        <v>414</v>
      </c>
      <c r="E645" s="44"/>
      <c r="F645" s="285" t="s">
        <v>1514</v>
      </c>
      <c r="G645" s="44"/>
      <c r="H645" s="286">
        <v>1.8</v>
      </c>
      <c r="I645" s="44"/>
      <c r="J645" s="44"/>
      <c r="K645" s="44"/>
      <c r="L645" s="48"/>
      <c r="M645" s="232"/>
      <c r="N645" s="233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U645" s="20" t="s">
        <v>90</v>
      </c>
    </row>
    <row r="646" s="2" customFormat="1">
      <c r="A646" s="42"/>
      <c r="B646" s="43"/>
      <c r="C646" s="44"/>
      <c r="D646" s="234" t="s">
        <v>414</v>
      </c>
      <c r="E646" s="44"/>
      <c r="F646" s="285" t="s">
        <v>1515</v>
      </c>
      <c r="G646" s="44"/>
      <c r="H646" s="286">
        <v>2.6000000000000001</v>
      </c>
      <c r="I646" s="44"/>
      <c r="J646" s="44"/>
      <c r="K646" s="44"/>
      <c r="L646" s="48"/>
      <c r="M646" s="232"/>
      <c r="N646" s="233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U646" s="20" t="s">
        <v>90</v>
      </c>
    </row>
    <row r="647" s="2" customFormat="1">
      <c r="A647" s="42"/>
      <c r="B647" s="43"/>
      <c r="C647" s="44"/>
      <c r="D647" s="234" t="s">
        <v>414</v>
      </c>
      <c r="E647" s="44"/>
      <c r="F647" s="285" t="s">
        <v>285</v>
      </c>
      <c r="G647" s="44"/>
      <c r="H647" s="286">
        <v>4.4000000000000004</v>
      </c>
      <c r="I647" s="44"/>
      <c r="J647" s="44"/>
      <c r="K647" s="44"/>
      <c r="L647" s="48"/>
      <c r="M647" s="232"/>
      <c r="N647" s="233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U647" s="20" t="s">
        <v>90</v>
      </c>
    </row>
    <row r="648" s="2" customFormat="1" ht="24.15" customHeight="1">
      <c r="A648" s="42"/>
      <c r="B648" s="43"/>
      <c r="C648" s="216" t="s">
        <v>1516</v>
      </c>
      <c r="D648" s="216" t="s">
        <v>144</v>
      </c>
      <c r="E648" s="217" t="s">
        <v>1517</v>
      </c>
      <c r="F648" s="218" t="s">
        <v>1518</v>
      </c>
      <c r="G648" s="219" t="s">
        <v>321</v>
      </c>
      <c r="H648" s="220">
        <v>18.170000000000002</v>
      </c>
      <c r="I648" s="221"/>
      <c r="J648" s="222">
        <f>ROUND(I648*H648,2)</f>
        <v>0</v>
      </c>
      <c r="K648" s="218" t="s">
        <v>148</v>
      </c>
      <c r="L648" s="48"/>
      <c r="M648" s="223" t="s">
        <v>78</v>
      </c>
      <c r="N648" s="224" t="s">
        <v>50</v>
      </c>
      <c r="O648" s="88"/>
      <c r="P648" s="225">
        <f>O648*H648</f>
        <v>0</v>
      </c>
      <c r="Q648" s="225">
        <v>0.00029999999999999997</v>
      </c>
      <c r="R648" s="225">
        <f>Q648*H648</f>
        <v>0.0054510000000000001</v>
      </c>
      <c r="S648" s="225">
        <v>0</v>
      </c>
      <c r="T648" s="226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7" t="s">
        <v>244</v>
      </c>
      <c r="AT648" s="227" t="s">
        <v>144</v>
      </c>
      <c r="AU648" s="227" t="s">
        <v>90</v>
      </c>
      <c r="AY648" s="20" t="s">
        <v>141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20" t="s">
        <v>88</v>
      </c>
      <c r="BK648" s="228">
        <f>ROUND(I648*H648,2)</f>
        <v>0</v>
      </c>
      <c r="BL648" s="20" t="s">
        <v>244</v>
      </c>
      <c r="BM648" s="227" t="s">
        <v>1519</v>
      </c>
    </row>
    <row r="649" s="2" customFormat="1">
      <c r="A649" s="42"/>
      <c r="B649" s="43"/>
      <c r="C649" s="44"/>
      <c r="D649" s="229" t="s">
        <v>151</v>
      </c>
      <c r="E649" s="44"/>
      <c r="F649" s="230" t="s">
        <v>1520</v>
      </c>
      <c r="G649" s="44"/>
      <c r="H649" s="44"/>
      <c r="I649" s="231"/>
      <c r="J649" s="44"/>
      <c r="K649" s="44"/>
      <c r="L649" s="48"/>
      <c r="M649" s="232"/>
      <c r="N649" s="233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151</v>
      </c>
      <c r="AU649" s="20" t="s">
        <v>90</v>
      </c>
    </row>
    <row r="650" s="13" customFormat="1">
      <c r="A650" s="13"/>
      <c r="B650" s="241"/>
      <c r="C650" s="242"/>
      <c r="D650" s="234" t="s">
        <v>283</v>
      </c>
      <c r="E650" s="243" t="s">
        <v>78</v>
      </c>
      <c r="F650" s="244" t="s">
        <v>782</v>
      </c>
      <c r="G650" s="242"/>
      <c r="H650" s="245">
        <v>16.550999999999998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283</v>
      </c>
      <c r="AU650" s="251" t="s">
        <v>90</v>
      </c>
      <c r="AV650" s="13" t="s">
        <v>90</v>
      </c>
      <c r="AW650" s="13" t="s">
        <v>40</v>
      </c>
      <c r="AX650" s="13" t="s">
        <v>80</v>
      </c>
      <c r="AY650" s="251" t="s">
        <v>141</v>
      </c>
    </row>
    <row r="651" s="13" customFormat="1">
      <c r="A651" s="13"/>
      <c r="B651" s="241"/>
      <c r="C651" s="242"/>
      <c r="D651" s="234" t="s">
        <v>283</v>
      </c>
      <c r="E651" s="243" t="s">
        <v>78</v>
      </c>
      <c r="F651" s="244" t="s">
        <v>785</v>
      </c>
      <c r="G651" s="242"/>
      <c r="H651" s="245">
        <v>0.73899999999999999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283</v>
      </c>
      <c r="AU651" s="251" t="s">
        <v>90</v>
      </c>
      <c r="AV651" s="13" t="s">
        <v>90</v>
      </c>
      <c r="AW651" s="13" t="s">
        <v>40</v>
      </c>
      <c r="AX651" s="13" t="s">
        <v>80</v>
      </c>
      <c r="AY651" s="251" t="s">
        <v>141</v>
      </c>
    </row>
    <row r="652" s="13" customFormat="1">
      <c r="A652" s="13"/>
      <c r="B652" s="241"/>
      <c r="C652" s="242"/>
      <c r="D652" s="234" t="s">
        <v>283</v>
      </c>
      <c r="E652" s="243" t="s">
        <v>78</v>
      </c>
      <c r="F652" s="244" t="s">
        <v>1507</v>
      </c>
      <c r="G652" s="242"/>
      <c r="H652" s="245">
        <v>0.88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283</v>
      </c>
      <c r="AU652" s="251" t="s">
        <v>90</v>
      </c>
      <c r="AV652" s="13" t="s">
        <v>90</v>
      </c>
      <c r="AW652" s="13" t="s">
        <v>40</v>
      </c>
      <c r="AX652" s="13" t="s">
        <v>80</v>
      </c>
      <c r="AY652" s="251" t="s">
        <v>141</v>
      </c>
    </row>
    <row r="653" s="14" customFormat="1">
      <c r="A653" s="14"/>
      <c r="B653" s="252"/>
      <c r="C653" s="253"/>
      <c r="D653" s="234" t="s">
        <v>283</v>
      </c>
      <c r="E653" s="254" t="s">
        <v>78</v>
      </c>
      <c r="F653" s="255" t="s">
        <v>285</v>
      </c>
      <c r="G653" s="253"/>
      <c r="H653" s="256">
        <v>18.170000000000002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283</v>
      </c>
      <c r="AU653" s="262" t="s">
        <v>90</v>
      </c>
      <c r="AV653" s="14" t="s">
        <v>166</v>
      </c>
      <c r="AW653" s="14" t="s">
        <v>40</v>
      </c>
      <c r="AX653" s="14" t="s">
        <v>88</v>
      </c>
      <c r="AY653" s="262" t="s">
        <v>141</v>
      </c>
    </row>
    <row r="654" s="2" customFormat="1">
      <c r="A654" s="42"/>
      <c r="B654" s="43"/>
      <c r="C654" s="44"/>
      <c r="D654" s="234" t="s">
        <v>414</v>
      </c>
      <c r="E654" s="44"/>
      <c r="F654" s="284" t="s">
        <v>1508</v>
      </c>
      <c r="G654" s="44"/>
      <c r="H654" s="44"/>
      <c r="I654" s="44"/>
      <c r="J654" s="44"/>
      <c r="K654" s="44"/>
      <c r="L654" s="48"/>
      <c r="M654" s="232"/>
      <c r="N654" s="233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U654" s="20" t="s">
        <v>90</v>
      </c>
    </row>
    <row r="655" s="2" customFormat="1">
      <c r="A655" s="42"/>
      <c r="B655" s="43"/>
      <c r="C655" s="44"/>
      <c r="D655" s="234" t="s">
        <v>414</v>
      </c>
      <c r="E655" s="44"/>
      <c r="F655" s="285" t="s">
        <v>1509</v>
      </c>
      <c r="G655" s="44"/>
      <c r="H655" s="286">
        <v>13.302</v>
      </c>
      <c r="I655" s="44"/>
      <c r="J655" s="44"/>
      <c r="K655" s="44"/>
      <c r="L655" s="48"/>
      <c r="M655" s="232"/>
      <c r="N655" s="233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U655" s="20" t="s">
        <v>90</v>
      </c>
    </row>
    <row r="656" s="2" customFormat="1">
      <c r="A656" s="42"/>
      <c r="B656" s="43"/>
      <c r="C656" s="44"/>
      <c r="D656" s="234" t="s">
        <v>414</v>
      </c>
      <c r="E656" s="44"/>
      <c r="F656" s="285" t="s">
        <v>1510</v>
      </c>
      <c r="G656" s="44"/>
      <c r="H656" s="286">
        <v>3.2490000000000001</v>
      </c>
      <c r="I656" s="44"/>
      <c r="J656" s="44"/>
      <c r="K656" s="44"/>
      <c r="L656" s="48"/>
      <c r="M656" s="232"/>
      <c r="N656" s="233"/>
      <c r="O656" s="88"/>
      <c r="P656" s="88"/>
      <c r="Q656" s="88"/>
      <c r="R656" s="88"/>
      <c r="S656" s="88"/>
      <c r="T656" s="89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U656" s="20" t="s">
        <v>90</v>
      </c>
    </row>
    <row r="657" s="2" customFormat="1">
      <c r="A657" s="42"/>
      <c r="B657" s="43"/>
      <c r="C657" s="44"/>
      <c r="D657" s="234" t="s">
        <v>414</v>
      </c>
      <c r="E657" s="44"/>
      <c r="F657" s="285" t="s">
        <v>285</v>
      </c>
      <c r="G657" s="44"/>
      <c r="H657" s="286">
        <v>16.550999999999998</v>
      </c>
      <c r="I657" s="44"/>
      <c r="J657" s="44"/>
      <c r="K657" s="44"/>
      <c r="L657" s="48"/>
      <c r="M657" s="232"/>
      <c r="N657" s="233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U657" s="20" t="s">
        <v>90</v>
      </c>
    </row>
    <row r="658" s="2" customFormat="1">
      <c r="A658" s="42"/>
      <c r="B658" s="43"/>
      <c r="C658" s="44"/>
      <c r="D658" s="234" t="s">
        <v>414</v>
      </c>
      <c r="E658" s="44"/>
      <c r="F658" s="284" t="s">
        <v>1511</v>
      </c>
      <c r="G658" s="44"/>
      <c r="H658" s="44"/>
      <c r="I658" s="44"/>
      <c r="J658" s="44"/>
      <c r="K658" s="44"/>
      <c r="L658" s="48"/>
      <c r="M658" s="232"/>
      <c r="N658" s="233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U658" s="20" t="s">
        <v>90</v>
      </c>
    </row>
    <row r="659" s="2" customFormat="1">
      <c r="A659" s="42"/>
      <c r="B659" s="43"/>
      <c r="C659" s="44"/>
      <c r="D659" s="234" t="s">
        <v>414</v>
      </c>
      <c r="E659" s="44"/>
      <c r="F659" s="285" t="s">
        <v>1512</v>
      </c>
      <c r="G659" s="44"/>
      <c r="H659" s="286">
        <v>0.73899999999999999</v>
      </c>
      <c r="I659" s="44"/>
      <c r="J659" s="44"/>
      <c r="K659" s="44"/>
      <c r="L659" s="48"/>
      <c r="M659" s="232"/>
      <c r="N659" s="233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U659" s="20" t="s">
        <v>90</v>
      </c>
    </row>
    <row r="660" s="2" customFormat="1">
      <c r="A660" s="42"/>
      <c r="B660" s="43"/>
      <c r="C660" s="44"/>
      <c r="D660" s="234" t="s">
        <v>414</v>
      </c>
      <c r="E660" s="44"/>
      <c r="F660" s="285" t="s">
        <v>285</v>
      </c>
      <c r="G660" s="44"/>
      <c r="H660" s="286">
        <v>0.73899999999999999</v>
      </c>
      <c r="I660" s="44"/>
      <c r="J660" s="44"/>
      <c r="K660" s="44"/>
      <c r="L660" s="48"/>
      <c r="M660" s="232"/>
      <c r="N660" s="233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U660" s="20" t="s">
        <v>90</v>
      </c>
    </row>
    <row r="661" s="2" customFormat="1">
      <c r="A661" s="42"/>
      <c r="B661" s="43"/>
      <c r="C661" s="44"/>
      <c r="D661" s="234" t="s">
        <v>414</v>
      </c>
      <c r="E661" s="44"/>
      <c r="F661" s="284" t="s">
        <v>1513</v>
      </c>
      <c r="G661" s="44"/>
      <c r="H661" s="44"/>
      <c r="I661" s="44"/>
      <c r="J661" s="44"/>
      <c r="K661" s="44"/>
      <c r="L661" s="48"/>
      <c r="M661" s="232"/>
      <c r="N661" s="233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U661" s="20" t="s">
        <v>90</v>
      </c>
    </row>
    <row r="662" s="2" customFormat="1">
      <c r="A662" s="42"/>
      <c r="B662" s="43"/>
      <c r="C662" s="44"/>
      <c r="D662" s="234" t="s">
        <v>414</v>
      </c>
      <c r="E662" s="44"/>
      <c r="F662" s="285" t="s">
        <v>1514</v>
      </c>
      <c r="G662" s="44"/>
      <c r="H662" s="286">
        <v>1.8</v>
      </c>
      <c r="I662" s="44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U662" s="20" t="s">
        <v>90</v>
      </c>
    </row>
    <row r="663" s="2" customFormat="1">
      <c r="A663" s="42"/>
      <c r="B663" s="43"/>
      <c r="C663" s="44"/>
      <c r="D663" s="234" t="s">
        <v>414</v>
      </c>
      <c r="E663" s="44"/>
      <c r="F663" s="285" t="s">
        <v>1515</v>
      </c>
      <c r="G663" s="44"/>
      <c r="H663" s="286">
        <v>2.6000000000000001</v>
      </c>
      <c r="I663" s="44"/>
      <c r="J663" s="44"/>
      <c r="K663" s="44"/>
      <c r="L663" s="48"/>
      <c r="M663" s="232"/>
      <c r="N663" s="233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U663" s="20" t="s">
        <v>90</v>
      </c>
    </row>
    <row r="664" s="2" customFormat="1">
      <c r="A664" s="42"/>
      <c r="B664" s="43"/>
      <c r="C664" s="44"/>
      <c r="D664" s="234" t="s">
        <v>414</v>
      </c>
      <c r="E664" s="44"/>
      <c r="F664" s="285" t="s">
        <v>285</v>
      </c>
      <c r="G664" s="44"/>
      <c r="H664" s="286">
        <v>4.4000000000000004</v>
      </c>
      <c r="I664" s="44"/>
      <c r="J664" s="44"/>
      <c r="K664" s="44"/>
      <c r="L664" s="48"/>
      <c r="M664" s="232"/>
      <c r="N664" s="233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U664" s="20" t="s">
        <v>90</v>
      </c>
    </row>
    <row r="665" s="2" customFormat="1" ht="37.8" customHeight="1">
      <c r="A665" s="42"/>
      <c r="B665" s="43"/>
      <c r="C665" s="216" t="s">
        <v>1521</v>
      </c>
      <c r="D665" s="216" t="s">
        <v>144</v>
      </c>
      <c r="E665" s="217" t="s">
        <v>1522</v>
      </c>
      <c r="F665" s="218" t="s">
        <v>1523</v>
      </c>
      <c r="G665" s="219" t="s">
        <v>321</v>
      </c>
      <c r="H665" s="220">
        <v>16.550999999999998</v>
      </c>
      <c r="I665" s="221"/>
      <c r="J665" s="222">
        <f>ROUND(I665*H665,2)</f>
        <v>0</v>
      </c>
      <c r="K665" s="218" t="s">
        <v>148</v>
      </c>
      <c r="L665" s="48"/>
      <c r="M665" s="223" t="s">
        <v>78</v>
      </c>
      <c r="N665" s="224" t="s">
        <v>50</v>
      </c>
      <c r="O665" s="88"/>
      <c r="P665" s="225">
        <f>O665*H665</f>
        <v>0</v>
      </c>
      <c r="Q665" s="225">
        <v>0.0053759999999999997</v>
      </c>
      <c r="R665" s="225">
        <f>Q665*H665</f>
        <v>0.088978175999999992</v>
      </c>
      <c r="S665" s="225">
        <v>0</v>
      </c>
      <c r="T665" s="226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7" t="s">
        <v>244</v>
      </c>
      <c r="AT665" s="227" t="s">
        <v>144</v>
      </c>
      <c r="AU665" s="227" t="s">
        <v>90</v>
      </c>
      <c r="AY665" s="20" t="s">
        <v>141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88</v>
      </c>
      <c r="BK665" s="228">
        <f>ROUND(I665*H665,2)</f>
        <v>0</v>
      </c>
      <c r="BL665" s="20" t="s">
        <v>244</v>
      </c>
      <c r="BM665" s="227" t="s">
        <v>1524</v>
      </c>
    </row>
    <row r="666" s="2" customFormat="1">
      <c r="A666" s="42"/>
      <c r="B666" s="43"/>
      <c r="C666" s="44"/>
      <c r="D666" s="229" t="s">
        <v>151</v>
      </c>
      <c r="E666" s="44"/>
      <c r="F666" s="230" t="s">
        <v>1525</v>
      </c>
      <c r="G666" s="44"/>
      <c r="H666" s="44"/>
      <c r="I666" s="231"/>
      <c r="J666" s="44"/>
      <c r="K666" s="44"/>
      <c r="L666" s="48"/>
      <c r="M666" s="232"/>
      <c r="N666" s="233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0" t="s">
        <v>151</v>
      </c>
      <c r="AU666" s="20" t="s">
        <v>90</v>
      </c>
    </row>
    <row r="667" s="13" customFormat="1">
      <c r="A667" s="13"/>
      <c r="B667" s="241"/>
      <c r="C667" s="242"/>
      <c r="D667" s="234" t="s">
        <v>283</v>
      </c>
      <c r="E667" s="243" t="s">
        <v>78</v>
      </c>
      <c r="F667" s="244" t="s">
        <v>1509</v>
      </c>
      <c r="G667" s="242"/>
      <c r="H667" s="245">
        <v>13.302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283</v>
      </c>
      <c r="AU667" s="251" t="s">
        <v>90</v>
      </c>
      <c r="AV667" s="13" t="s">
        <v>90</v>
      </c>
      <c r="AW667" s="13" t="s">
        <v>40</v>
      </c>
      <c r="AX667" s="13" t="s">
        <v>80</v>
      </c>
      <c r="AY667" s="251" t="s">
        <v>141</v>
      </c>
    </row>
    <row r="668" s="13" customFormat="1">
      <c r="A668" s="13"/>
      <c r="B668" s="241"/>
      <c r="C668" s="242"/>
      <c r="D668" s="234" t="s">
        <v>283</v>
      </c>
      <c r="E668" s="243" t="s">
        <v>78</v>
      </c>
      <c r="F668" s="244" t="s">
        <v>1510</v>
      </c>
      <c r="G668" s="242"/>
      <c r="H668" s="245">
        <v>3.2490000000000001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283</v>
      </c>
      <c r="AU668" s="251" t="s">
        <v>90</v>
      </c>
      <c r="AV668" s="13" t="s">
        <v>90</v>
      </c>
      <c r="AW668" s="13" t="s">
        <v>40</v>
      </c>
      <c r="AX668" s="13" t="s">
        <v>80</v>
      </c>
      <c r="AY668" s="251" t="s">
        <v>141</v>
      </c>
    </row>
    <row r="669" s="14" customFormat="1">
      <c r="A669" s="14"/>
      <c r="B669" s="252"/>
      <c r="C669" s="253"/>
      <c r="D669" s="234" t="s">
        <v>283</v>
      </c>
      <c r="E669" s="254" t="s">
        <v>782</v>
      </c>
      <c r="F669" s="255" t="s">
        <v>285</v>
      </c>
      <c r="G669" s="253"/>
      <c r="H669" s="256">
        <v>16.550999999999998</v>
      </c>
      <c r="I669" s="257"/>
      <c r="J669" s="253"/>
      <c r="K669" s="253"/>
      <c r="L669" s="258"/>
      <c r="M669" s="259"/>
      <c r="N669" s="260"/>
      <c r="O669" s="260"/>
      <c r="P669" s="260"/>
      <c r="Q669" s="260"/>
      <c r="R669" s="260"/>
      <c r="S669" s="260"/>
      <c r="T669" s="26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2" t="s">
        <v>283</v>
      </c>
      <c r="AU669" s="262" t="s">
        <v>90</v>
      </c>
      <c r="AV669" s="14" t="s">
        <v>166</v>
      </c>
      <c r="AW669" s="14" t="s">
        <v>40</v>
      </c>
      <c r="AX669" s="14" t="s">
        <v>88</v>
      </c>
      <c r="AY669" s="262" t="s">
        <v>141</v>
      </c>
    </row>
    <row r="670" s="2" customFormat="1" ht="16.5" customHeight="1">
      <c r="A670" s="42"/>
      <c r="B670" s="43"/>
      <c r="C670" s="290" t="s">
        <v>1526</v>
      </c>
      <c r="D670" s="290" t="s">
        <v>864</v>
      </c>
      <c r="E670" s="291" t="s">
        <v>1527</v>
      </c>
      <c r="F670" s="292" t="s">
        <v>1528</v>
      </c>
      <c r="G670" s="293" t="s">
        <v>321</v>
      </c>
      <c r="H670" s="294">
        <v>18.206</v>
      </c>
      <c r="I670" s="295"/>
      <c r="J670" s="296">
        <f>ROUND(I670*H670,2)</f>
        <v>0</v>
      </c>
      <c r="K670" s="292" t="s">
        <v>148</v>
      </c>
      <c r="L670" s="297"/>
      <c r="M670" s="298" t="s">
        <v>78</v>
      </c>
      <c r="N670" s="299" t="s">
        <v>50</v>
      </c>
      <c r="O670" s="88"/>
      <c r="P670" s="225">
        <f>O670*H670</f>
        <v>0</v>
      </c>
      <c r="Q670" s="225">
        <v>0.0126</v>
      </c>
      <c r="R670" s="225">
        <f>Q670*H670</f>
        <v>0.22939560000000001</v>
      </c>
      <c r="S670" s="225">
        <v>0</v>
      </c>
      <c r="T670" s="226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7" t="s">
        <v>487</v>
      </c>
      <c r="AT670" s="227" t="s">
        <v>864</v>
      </c>
      <c r="AU670" s="227" t="s">
        <v>90</v>
      </c>
      <c r="AY670" s="20" t="s">
        <v>141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88</v>
      </c>
      <c r="BK670" s="228">
        <f>ROUND(I670*H670,2)</f>
        <v>0</v>
      </c>
      <c r="BL670" s="20" t="s">
        <v>244</v>
      </c>
      <c r="BM670" s="227" t="s">
        <v>1529</v>
      </c>
    </row>
    <row r="671" s="13" customFormat="1">
      <c r="A671" s="13"/>
      <c r="B671" s="241"/>
      <c r="C671" s="242"/>
      <c r="D671" s="234" t="s">
        <v>283</v>
      </c>
      <c r="E671" s="242"/>
      <c r="F671" s="244" t="s">
        <v>1530</v>
      </c>
      <c r="G671" s="242"/>
      <c r="H671" s="245">
        <v>18.206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283</v>
      </c>
      <c r="AU671" s="251" t="s">
        <v>90</v>
      </c>
      <c r="AV671" s="13" t="s">
        <v>90</v>
      </c>
      <c r="AW671" s="13" t="s">
        <v>4</v>
      </c>
      <c r="AX671" s="13" t="s">
        <v>88</v>
      </c>
      <c r="AY671" s="251" t="s">
        <v>141</v>
      </c>
    </row>
    <row r="672" s="2" customFormat="1" ht="37.8" customHeight="1">
      <c r="A672" s="42"/>
      <c r="B672" s="43"/>
      <c r="C672" s="216" t="s">
        <v>1531</v>
      </c>
      <c r="D672" s="216" t="s">
        <v>144</v>
      </c>
      <c r="E672" s="217" t="s">
        <v>1532</v>
      </c>
      <c r="F672" s="218" t="s">
        <v>1533</v>
      </c>
      <c r="G672" s="219" t="s">
        <v>321</v>
      </c>
      <c r="H672" s="220">
        <v>0.73899999999999999</v>
      </c>
      <c r="I672" s="221"/>
      <c r="J672" s="222">
        <f>ROUND(I672*H672,2)</f>
        <v>0</v>
      </c>
      <c r="K672" s="218" t="s">
        <v>148</v>
      </c>
      <c r="L672" s="48"/>
      <c r="M672" s="223" t="s">
        <v>78</v>
      </c>
      <c r="N672" s="224" t="s">
        <v>50</v>
      </c>
      <c r="O672" s="88"/>
      <c r="P672" s="225">
        <f>O672*H672</f>
        <v>0</v>
      </c>
      <c r="Q672" s="225">
        <v>0.0059519999999999998</v>
      </c>
      <c r="R672" s="225">
        <f>Q672*H672</f>
        <v>0.0043985279999999996</v>
      </c>
      <c r="S672" s="225">
        <v>0</v>
      </c>
      <c r="T672" s="226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7" t="s">
        <v>244</v>
      </c>
      <c r="AT672" s="227" t="s">
        <v>144</v>
      </c>
      <c r="AU672" s="227" t="s">
        <v>90</v>
      </c>
      <c r="AY672" s="20" t="s">
        <v>141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88</v>
      </c>
      <c r="BK672" s="228">
        <f>ROUND(I672*H672,2)</f>
        <v>0</v>
      </c>
      <c r="BL672" s="20" t="s">
        <v>244</v>
      </c>
      <c r="BM672" s="227" t="s">
        <v>1534</v>
      </c>
    </row>
    <row r="673" s="2" customFormat="1">
      <c r="A673" s="42"/>
      <c r="B673" s="43"/>
      <c r="C673" s="44"/>
      <c r="D673" s="229" t="s">
        <v>151</v>
      </c>
      <c r="E673" s="44"/>
      <c r="F673" s="230" t="s">
        <v>1535</v>
      </c>
      <c r="G673" s="44"/>
      <c r="H673" s="44"/>
      <c r="I673" s="231"/>
      <c r="J673" s="44"/>
      <c r="K673" s="44"/>
      <c r="L673" s="48"/>
      <c r="M673" s="232"/>
      <c r="N673" s="233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151</v>
      </c>
      <c r="AU673" s="20" t="s">
        <v>90</v>
      </c>
    </row>
    <row r="674" s="13" customFormat="1">
      <c r="A674" s="13"/>
      <c r="B674" s="241"/>
      <c r="C674" s="242"/>
      <c r="D674" s="234" t="s">
        <v>283</v>
      </c>
      <c r="E674" s="243" t="s">
        <v>78</v>
      </c>
      <c r="F674" s="244" t="s">
        <v>1512</v>
      </c>
      <c r="G674" s="242"/>
      <c r="H674" s="245">
        <v>0.73899999999999999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283</v>
      </c>
      <c r="AU674" s="251" t="s">
        <v>90</v>
      </c>
      <c r="AV674" s="13" t="s">
        <v>90</v>
      </c>
      <c r="AW674" s="13" t="s">
        <v>40</v>
      </c>
      <c r="AX674" s="13" t="s">
        <v>80</v>
      </c>
      <c r="AY674" s="251" t="s">
        <v>141</v>
      </c>
    </row>
    <row r="675" s="14" customFormat="1">
      <c r="A675" s="14"/>
      <c r="B675" s="252"/>
      <c r="C675" s="253"/>
      <c r="D675" s="234" t="s">
        <v>283</v>
      </c>
      <c r="E675" s="254" t="s">
        <v>785</v>
      </c>
      <c r="F675" s="255" t="s">
        <v>285</v>
      </c>
      <c r="G675" s="253"/>
      <c r="H675" s="256">
        <v>0.73899999999999999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2" t="s">
        <v>283</v>
      </c>
      <c r="AU675" s="262" t="s">
        <v>90</v>
      </c>
      <c r="AV675" s="14" t="s">
        <v>166</v>
      </c>
      <c r="AW675" s="14" t="s">
        <v>40</v>
      </c>
      <c r="AX675" s="14" t="s">
        <v>88</v>
      </c>
      <c r="AY675" s="262" t="s">
        <v>141</v>
      </c>
    </row>
    <row r="676" s="2" customFormat="1" ht="16.5" customHeight="1">
      <c r="A676" s="42"/>
      <c r="B676" s="43"/>
      <c r="C676" s="290" t="s">
        <v>1536</v>
      </c>
      <c r="D676" s="290" t="s">
        <v>864</v>
      </c>
      <c r="E676" s="291" t="s">
        <v>1537</v>
      </c>
      <c r="F676" s="292" t="s">
        <v>1538</v>
      </c>
      <c r="G676" s="293" t="s">
        <v>321</v>
      </c>
      <c r="H676" s="294">
        <v>0.81299999999999994</v>
      </c>
      <c r="I676" s="295"/>
      <c r="J676" s="296">
        <f>ROUND(I676*H676,2)</f>
        <v>0</v>
      </c>
      <c r="K676" s="292" t="s">
        <v>148</v>
      </c>
      <c r="L676" s="297"/>
      <c r="M676" s="298" t="s">
        <v>78</v>
      </c>
      <c r="N676" s="299" t="s">
        <v>50</v>
      </c>
      <c r="O676" s="88"/>
      <c r="P676" s="225">
        <f>O676*H676</f>
        <v>0</v>
      </c>
      <c r="Q676" s="225">
        <v>0.01</v>
      </c>
      <c r="R676" s="225">
        <f>Q676*H676</f>
        <v>0.0081300000000000001</v>
      </c>
      <c r="S676" s="225">
        <v>0</v>
      </c>
      <c r="T676" s="226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7" t="s">
        <v>487</v>
      </c>
      <c r="AT676" s="227" t="s">
        <v>864</v>
      </c>
      <c r="AU676" s="227" t="s">
        <v>90</v>
      </c>
      <c r="AY676" s="20" t="s">
        <v>141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88</v>
      </c>
      <c r="BK676" s="228">
        <f>ROUND(I676*H676,2)</f>
        <v>0</v>
      </c>
      <c r="BL676" s="20" t="s">
        <v>244</v>
      </c>
      <c r="BM676" s="227" t="s">
        <v>1539</v>
      </c>
    </row>
    <row r="677" s="13" customFormat="1">
      <c r="A677" s="13"/>
      <c r="B677" s="241"/>
      <c r="C677" s="242"/>
      <c r="D677" s="234" t="s">
        <v>283</v>
      </c>
      <c r="E677" s="242"/>
      <c r="F677" s="244" t="s">
        <v>1540</v>
      </c>
      <c r="G677" s="242"/>
      <c r="H677" s="245">
        <v>0.81299999999999994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283</v>
      </c>
      <c r="AU677" s="251" t="s">
        <v>90</v>
      </c>
      <c r="AV677" s="13" t="s">
        <v>90</v>
      </c>
      <c r="AW677" s="13" t="s">
        <v>4</v>
      </c>
      <c r="AX677" s="13" t="s">
        <v>88</v>
      </c>
      <c r="AY677" s="251" t="s">
        <v>141</v>
      </c>
    </row>
    <row r="678" s="2" customFormat="1" ht="33" customHeight="1">
      <c r="A678" s="42"/>
      <c r="B678" s="43"/>
      <c r="C678" s="216" t="s">
        <v>1541</v>
      </c>
      <c r="D678" s="216" t="s">
        <v>144</v>
      </c>
      <c r="E678" s="217" t="s">
        <v>1542</v>
      </c>
      <c r="F678" s="218" t="s">
        <v>1543</v>
      </c>
      <c r="G678" s="219" t="s">
        <v>321</v>
      </c>
      <c r="H678" s="220">
        <v>17.289999999999999</v>
      </c>
      <c r="I678" s="221"/>
      <c r="J678" s="222">
        <f>ROUND(I678*H678,2)</f>
        <v>0</v>
      </c>
      <c r="K678" s="218" t="s">
        <v>148</v>
      </c>
      <c r="L678" s="48"/>
      <c r="M678" s="223" t="s">
        <v>78</v>
      </c>
      <c r="N678" s="224" t="s">
        <v>50</v>
      </c>
      <c r="O678" s="88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27" t="s">
        <v>244</v>
      </c>
      <c r="AT678" s="227" t="s">
        <v>144</v>
      </c>
      <c r="AU678" s="227" t="s">
        <v>90</v>
      </c>
      <c r="AY678" s="20" t="s">
        <v>141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88</v>
      </c>
      <c r="BK678" s="228">
        <f>ROUND(I678*H678,2)</f>
        <v>0</v>
      </c>
      <c r="BL678" s="20" t="s">
        <v>244</v>
      </c>
      <c r="BM678" s="227" t="s">
        <v>1544</v>
      </c>
    </row>
    <row r="679" s="2" customFormat="1">
      <c r="A679" s="42"/>
      <c r="B679" s="43"/>
      <c r="C679" s="44"/>
      <c r="D679" s="229" t="s">
        <v>151</v>
      </c>
      <c r="E679" s="44"/>
      <c r="F679" s="230" t="s">
        <v>1545</v>
      </c>
      <c r="G679" s="44"/>
      <c r="H679" s="44"/>
      <c r="I679" s="231"/>
      <c r="J679" s="44"/>
      <c r="K679" s="44"/>
      <c r="L679" s="48"/>
      <c r="M679" s="232"/>
      <c r="N679" s="233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0" t="s">
        <v>151</v>
      </c>
      <c r="AU679" s="20" t="s">
        <v>90</v>
      </c>
    </row>
    <row r="680" s="13" customFormat="1">
      <c r="A680" s="13"/>
      <c r="B680" s="241"/>
      <c r="C680" s="242"/>
      <c r="D680" s="234" t="s">
        <v>283</v>
      </c>
      <c r="E680" s="243" t="s">
        <v>78</v>
      </c>
      <c r="F680" s="244" t="s">
        <v>782</v>
      </c>
      <c r="G680" s="242"/>
      <c r="H680" s="245">
        <v>16.550999999999998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283</v>
      </c>
      <c r="AU680" s="251" t="s">
        <v>90</v>
      </c>
      <c r="AV680" s="13" t="s">
        <v>90</v>
      </c>
      <c r="AW680" s="13" t="s">
        <v>40</v>
      </c>
      <c r="AX680" s="13" t="s">
        <v>80</v>
      </c>
      <c r="AY680" s="251" t="s">
        <v>141</v>
      </c>
    </row>
    <row r="681" s="13" customFormat="1">
      <c r="A681" s="13"/>
      <c r="B681" s="241"/>
      <c r="C681" s="242"/>
      <c r="D681" s="234" t="s">
        <v>283</v>
      </c>
      <c r="E681" s="243" t="s">
        <v>78</v>
      </c>
      <c r="F681" s="244" t="s">
        <v>785</v>
      </c>
      <c r="G681" s="242"/>
      <c r="H681" s="245">
        <v>0.73899999999999999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283</v>
      </c>
      <c r="AU681" s="251" t="s">
        <v>90</v>
      </c>
      <c r="AV681" s="13" t="s">
        <v>90</v>
      </c>
      <c r="AW681" s="13" t="s">
        <v>40</v>
      </c>
      <c r="AX681" s="13" t="s">
        <v>80</v>
      </c>
      <c r="AY681" s="251" t="s">
        <v>141</v>
      </c>
    </row>
    <row r="682" s="14" customFormat="1">
      <c r="A682" s="14"/>
      <c r="B682" s="252"/>
      <c r="C682" s="253"/>
      <c r="D682" s="234" t="s">
        <v>283</v>
      </c>
      <c r="E682" s="254" t="s">
        <v>78</v>
      </c>
      <c r="F682" s="255" t="s">
        <v>285</v>
      </c>
      <c r="G682" s="253"/>
      <c r="H682" s="256">
        <v>17.289999999999999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2" t="s">
        <v>283</v>
      </c>
      <c r="AU682" s="262" t="s">
        <v>90</v>
      </c>
      <c r="AV682" s="14" t="s">
        <v>166</v>
      </c>
      <c r="AW682" s="14" t="s">
        <v>40</v>
      </c>
      <c r="AX682" s="14" t="s">
        <v>88</v>
      </c>
      <c r="AY682" s="262" t="s">
        <v>141</v>
      </c>
    </row>
    <row r="683" s="2" customFormat="1">
      <c r="A683" s="42"/>
      <c r="B683" s="43"/>
      <c r="C683" s="44"/>
      <c r="D683" s="234" t="s">
        <v>414</v>
      </c>
      <c r="E683" s="44"/>
      <c r="F683" s="284" t="s">
        <v>1508</v>
      </c>
      <c r="G683" s="44"/>
      <c r="H683" s="44"/>
      <c r="I683" s="44"/>
      <c r="J683" s="44"/>
      <c r="K683" s="44"/>
      <c r="L683" s="48"/>
      <c r="M683" s="232"/>
      <c r="N683" s="233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U683" s="20" t="s">
        <v>90</v>
      </c>
    </row>
    <row r="684" s="2" customFormat="1">
      <c r="A684" s="42"/>
      <c r="B684" s="43"/>
      <c r="C684" s="44"/>
      <c r="D684" s="234" t="s">
        <v>414</v>
      </c>
      <c r="E684" s="44"/>
      <c r="F684" s="285" t="s">
        <v>1509</v>
      </c>
      <c r="G684" s="44"/>
      <c r="H684" s="286">
        <v>13.302</v>
      </c>
      <c r="I684" s="44"/>
      <c r="J684" s="44"/>
      <c r="K684" s="44"/>
      <c r="L684" s="48"/>
      <c r="M684" s="232"/>
      <c r="N684" s="233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U684" s="20" t="s">
        <v>90</v>
      </c>
    </row>
    <row r="685" s="2" customFormat="1">
      <c r="A685" s="42"/>
      <c r="B685" s="43"/>
      <c r="C685" s="44"/>
      <c r="D685" s="234" t="s">
        <v>414</v>
      </c>
      <c r="E685" s="44"/>
      <c r="F685" s="285" t="s">
        <v>1510</v>
      </c>
      <c r="G685" s="44"/>
      <c r="H685" s="286">
        <v>3.2490000000000001</v>
      </c>
      <c r="I685" s="44"/>
      <c r="J685" s="44"/>
      <c r="K685" s="44"/>
      <c r="L685" s="48"/>
      <c r="M685" s="232"/>
      <c r="N685" s="233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U685" s="20" t="s">
        <v>90</v>
      </c>
    </row>
    <row r="686" s="2" customFormat="1">
      <c r="A686" s="42"/>
      <c r="B686" s="43"/>
      <c r="C686" s="44"/>
      <c r="D686" s="234" t="s">
        <v>414</v>
      </c>
      <c r="E686" s="44"/>
      <c r="F686" s="285" t="s">
        <v>285</v>
      </c>
      <c r="G686" s="44"/>
      <c r="H686" s="286">
        <v>16.550999999999998</v>
      </c>
      <c r="I686" s="44"/>
      <c r="J686" s="44"/>
      <c r="K686" s="44"/>
      <c r="L686" s="48"/>
      <c r="M686" s="232"/>
      <c r="N686" s="233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U686" s="20" t="s">
        <v>90</v>
      </c>
    </row>
    <row r="687" s="2" customFormat="1">
      <c r="A687" s="42"/>
      <c r="B687" s="43"/>
      <c r="C687" s="44"/>
      <c r="D687" s="234" t="s">
        <v>414</v>
      </c>
      <c r="E687" s="44"/>
      <c r="F687" s="284" t="s">
        <v>1511</v>
      </c>
      <c r="G687" s="44"/>
      <c r="H687" s="44"/>
      <c r="I687" s="44"/>
      <c r="J687" s="44"/>
      <c r="K687" s="44"/>
      <c r="L687" s="48"/>
      <c r="M687" s="232"/>
      <c r="N687" s="233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U687" s="20" t="s">
        <v>90</v>
      </c>
    </row>
    <row r="688" s="2" customFormat="1">
      <c r="A688" s="42"/>
      <c r="B688" s="43"/>
      <c r="C688" s="44"/>
      <c r="D688" s="234" t="s">
        <v>414</v>
      </c>
      <c r="E688" s="44"/>
      <c r="F688" s="285" t="s">
        <v>1512</v>
      </c>
      <c r="G688" s="44"/>
      <c r="H688" s="286">
        <v>0.73899999999999999</v>
      </c>
      <c r="I688" s="44"/>
      <c r="J688" s="44"/>
      <c r="K688" s="44"/>
      <c r="L688" s="48"/>
      <c r="M688" s="232"/>
      <c r="N688" s="233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U688" s="20" t="s">
        <v>90</v>
      </c>
    </row>
    <row r="689" s="2" customFormat="1">
      <c r="A689" s="42"/>
      <c r="B689" s="43"/>
      <c r="C689" s="44"/>
      <c r="D689" s="234" t="s">
        <v>414</v>
      </c>
      <c r="E689" s="44"/>
      <c r="F689" s="285" t="s">
        <v>285</v>
      </c>
      <c r="G689" s="44"/>
      <c r="H689" s="286">
        <v>0.73899999999999999</v>
      </c>
      <c r="I689" s="44"/>
      <c r="J689" s="44"/>
      <c r="K689" s="44"/>
      <c r="L689" s="48"/>
      <c r="M689" s="232"/>
      <c r="N689" s="233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U689" s="20" t="s">
        <v>90</v>
      </c>
    </row>
    <row r="690" s="2" customFormat="1" ht="33" customHeight="1">
      <c r="A690" s="42"/>
      <c r="B690" s="43"/>
      <c r="C690" s="216" t="s">
        <v>1546</v>
      </c>
      <c r="D690" s="216" t="s">
        <v>144</v>
      </c>
      <c r="E690" s="217" t="s">
        <v>1547</v>
      </c>
      <c r="F690" s="218" t="s">
        <v>1548</v>
      </c>
      <c r="G690" s="219" t="s">
        <v>448</v>
      </c>
      <c r="H690" s="220">
        <v>11.289999999999999</v>
      </c>
      <c r="I690" s="221"/>
      <c r="J690" s="222">
        <f>ROUND(I690*H690,2)</f>
        <v>0</v>
      </c>
      <c r="K690" s="218" t="s">
        <v>148</v>
      </c>
      <c r="L690" s="48"/>
      <c r="M690" s="223" t="s">
        <v>78</v>
      </c>
      <c r="N690" s="224" t="s">
        <v>50</v>
      </c>
      <c r="O690" s="88"/>
      <c r="P690" s="225">
        <f>O690*H690</f>
        <v>0</v>
      </c>
      <c r="Q690" s="225">
        <v>0.00018000000000000001</v>
      </c>
      <c r="R690" s="225">
        <f>Q690*H690</f>
        <v>0.0020322000000000001</v>
      </c>
      <c r="S690" s="225">
        <v>0</v>
      </c>
      <c r="T690" s="226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27" t="s">
        <v>244</v>
      </c>
      <c r="AT690" s="227" t="s">
        <v>144</v>
      </c>
      <c r="AU690" s="227" t="s">
        <v>90</v>
      </c>
      <c r="AY690" s="20" t="s">
        <v>141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20" t="s">
        <v>88</v>
      </c>
      <c r="BK690" s="228">
        <f>ROUND(I690*H690,2)</f>
        <v>0</v>
      </c>
      <c r="BL690" s="20" t="s">
        <v>244</v>
      </c>
      <c r="BM690" s="227" t="s">
        <v>1549</v>
      </c>
    </row>
    <row r="691" s="2" customFormat="1">
      <c r="A691" s="42"/>
      <c r="B691" s="43"/>
      <c r="C691" s="44"/>
      <c r="D691" s="229" t="s">
        <v>151</v>
      </c>
      <c r="E691" s="44"/>
      <c r="F691" s="230" t="s">
        <v>1550</v>
      </c>
      <c r="G691" s="44"/>
      <c r="H691" s="44"/>
      <c r="I691" s="231"/>
      <c r="J691" s="44"/>
      <c r="K691" s="44"/>
      <c r="L691" s="48"/>
      <c r="M691" s="232"/>
      <c r="N691" s="233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0" t="s">
        <v>151</v>
      </c>
      <c r="AU691" s="20" t="s">
        <v>90</v>
      </c>
    </row>
    <row r="692" s="13" customFormat="1">
      <c r="A692" s="13"/>
      <c r="B692" s="241"/>
      <c r="C692" s="242"/>
      <c r="D692" s="234" t="s">
        <v>283</v>
      </c>
      <c r="E692" s="243" t="s">
        <v>78</v>
      </c>
      <c r="F692" s="244" t="s">
        <v>1551</v>
      </c>
      <c r="G692" s="242"/>
      <c r="H692" s="245">
        <v>10.09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283</v>
      </c>
      <c r="AU692" s="251" t="s">
        <v>90</v>
      </c>
      <c r="AV692" s="13" t="s">
        <v>90</v>
      </c>
      <c r="AW692" s="13" t="s">
        <v>40</v>
      </c>
      <c r="AX692" s="13" t="s">
        <v>80</v>
      </c>
      <c r="AY692" s="251" t="s">
        <v>141</v>
      </c>
    </row>
    <row r="693" s="13" customFormat="1">
      <c r="A693" s="13"/>
      <c r="B693" s="241"/>
      <c r="C693" s="242"/>
      <c r="D693" s="234" t="s">
        <v>283</v>
      </c>
      <c r="E693" s="243" t="s">
        <v>78</v>
      </c>
      <c r="F693" s="244" t="s">
        <v>1552</v>
      </c>
      <c r="G693" s="242"/>
      <c r="H693" s="245">
        <v>1.2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283</v>
      </c>
      <c r="AU693" s="251" t="s">
        <v>90</v>
      </c>
      <c r="AV693" s="13" t="s">
        <v>90</v>
      </c>
      <c r="AW693" s="13" t="s">
        <v>40</v>
      </c>
      <c r="AX693" s="13" t="s">
        <v>80</v>
      </c>
      <c r="AY693" s="251" t="s">
        <v>141</v>
      </c>
    </row>
    <row r="694" s="14" customFormat="1">
      <c r="A694" s="14"/>
      <c r="B694" s="252"/>
      <c r="C694" s="253"/>
      <c r="D694" s="234" t="s">
        <v>283</v>
      </c>
      <c r="E694" s="254" t="s">
        <v>78</v>
      </c>
      <c r="F694" s="255" t="s">
        <v>285</v>
      </c>
      <c r="G694" s="253"/>
      <c r="H694" s="256">
        <v>11.289999999999999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283</v>
      </c>
      <c r="AU694" s="262" t="s">
        <v>90</v>
      </c>
      <c r="AV694" s="14" t="s">
        <v>166</v>
      </c>
      <c r="AW694" s="14" t="s">
        <v>40</v>
      </c>
      <c r="AX694" s="14" t="s">
        <v>88</v>
      </c>
      <c r="AY694" s="262" t="s">
        <v>141</v>
      </c>
    </row>
    <row r="695" s="2" customFormat="1" ht="16.5" customHeight="1">
      <c r="A695" s="42"/>
      <c r="B695" s="43"/>
      <c r="C695" s="290" t="s">
        <v>1553</v>
      </c>
      <c r="D695" s="290" t="s">
        <v>864</v>
      </c>
      <c r="E695" s="291" t="s">
        <v>1554</v>
      </c>
      <c r="F695" s="292" t="s">
        <v>1555</v>
      </c>
      <c r="G695" s="293" t="s">
        <v>448</v>
      </c>
      <c r="H695" s="294">
        <v>11.855</v>
      </c>
      <c r="I695" s="295"/>
      <c r="J695" s="296">
        <f>ROUND(I695*H695,2)</f>
        <v>0</v>
      </c>
      <c r="K695" s="292" t="s">
        <v>148</v>
      </c>
      <c r="L695" s="297"/>
      <c r="M695" s="298" t="s">
        <v>78</v>
      </c>
      <c r="N695" s="299" t="s">
        <v>50</v>
      </c>
      <c r="O695" s="88"/>
      <c r="P695" s="225">
        <f>O695*H695</f>
        <v>0</v>
      </c>
      <c r="Q695" s="225">
        <v>0.00012</v>
      </c>
      <c r="R695" s="225">
        <f>Q695*H695</f>
        <v>0.0014226</v>
      </c>
      <c r="S695" s="225">
        <v>0</v>
      </c>
      <c r="T695" s="226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7" t="s">
        <v>487</v>
      </c>
      <c r="AT695" s="227" t="s">
        <v>864</v>
      </c>
      <c r="AU695" s="227" t="s">
        <v>90</v>
      </c>
      <c r="AY695" s="20" t="s">
        <v>141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20" t="s">
        <v>88</v>
      </c>
      <c r="BK695" s="228">
        <f>ROUND(I695*H695,2)</f>
        <v>0</v>
      </c>
      <c r="BL695" s="20" t="s">
        <v>244</v>
      </c>
      <c r="BM695" s="227" t="s">
        <v>1556</v>
      </c>
    </row>
    <row r="696" s="13" customFormat="1">
      <c r="A696" s="13"/>
      <c r="B696" s="241"/>
      <c r="C696" s="242"/>
      <c r="D696" s="234" t="s">
        <v>283</v>
      </c>
      <c r="E696" s="242"/>
      <c r="F696" s="244" t="s">
        <v>1557</v>
      </c>
      <c r="G696" s="242"/>
      <c r="H696" s="245">
        <v>11.855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283</v>
      </c>
      <c r="AU696" s="251" t="s">
        <v>90</v>
      </c>
      <c r="AV696" s="13" t="s">
        <v>90</v>
      </c>
      <c r="AW696" s="13" t="s">
        <v>4</v>
      </c>
      <c r="AX696" s="13" t="s">
        <v>88</v>
      </c>
      <c r="AY696" s="251" t="s">
        <v>141</v>
      </c>
    </row>
    <row r="697" s="2" customFormat="1" ht="24.15" customHeight="1">
      <c r="A697" s="42"/>
      <c r="B697" s="43"/>
      <c r="C697" s="216" t="s">
        <v>1558</v>
      </c>
      <c r="D697" s="216" t="s">
        <v>144</v>
      </c>
      <c r="E697" s="217" t="s">
        <v>1559</v>
      </c>
      <c r="F697" s="218" t="s">
        <v>1560</v>
      </c>
      <c r="G697" s="219" t="s">
        <v>448</v>
      </c>
      <c r="H697" s="220">
        <v>7.5999999999999996</v>
      </c>
      <c r="I697" s="221"/>
      <c r="J697" s="222">
        <f>ROUND(I697*H697,2)</f>
        <v>0</v>
      </c>
      <c r="K697" s="218" t="s">
        <v>148</v>
      </c>
      <c r="L697" s="48"/>
      <c r="M697" s="223" t="s">
        <v>78</v>
      </c>
      <c r="N697" s="224" t="s">
        <v>50</v>
      </c>
      <c r="O697" s="88"/>
      <c r="P697" s="225">
        <f>O697*H697</f>
        <v>0</v>
      </c>
      <c r="Q697" s="225">
        <v>3.0000000000000001E-05</v>
      </c>
      <c r="R697" s="225">
        <f>Q697*H697</f>
        <v>0.00022799999999999999</v>
      </c>
      <c r="S697" s="225">
        <v>0</v>
      </c>
      <c r="T697" s="226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7" t="s">
        <v>244</v>
      </c>
      <c r="AT697" s="227" t="s">
        <v>144</v>
      </c>
      <c r="AU697" s="227" t="s">
        <v>90</v>
      </c>
      <c r="AY697" s="20" t="s">
        <v>141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88</v>
      </c>
      <c r="BK697" s="228">
        <f>ROUND(I697*H697,2)</f>
        <v>0</v>
      </c>
      <c r="BL697" s="20" t="s">
        <v>244</v>
      </c>
      <c r="BM697" s="227" t="s">
        <v>1561</v>
      </c>
    </row>
    <row r="698" s="2" customFormat="1">
      <c r="A698" s="42"/>
      <c r="B698" s="43"/>
      <c r="C698" s="44"/>
      <c r="D698" s="229" t="s">
        <v>151</v>
      </c>
      <c r="E698" s="44"/>
      <c r="F698" s="230" t="s">
        <v>1562</v>
      </c>
      <c r="G698" s="44"/>
      <c r="H698" s="44"/>
      <c r="I698" s="231"/>
      <c r="J698" s="44"/>
      <c r="K698" s="44"/>
      <c r="L698" s="48"/>
      <c r="M698" s="232"/>
      <c r="N698" s="233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151</v>
      </c>
      <c r="AU698" s="20" t="s">
        <v>90</v>
      </c>
    </row>
    <row r="699" s="13" customFormat="1">
      <c r="A699" s="13"/>
      <c r="B699" s="241"/>
      <c r="C699" s="242"/>
      <c r="D699" s="234" t="s">
        <v>283</v>
      </c>
      <c r="E699" s="243" t="s">
        <v>78</v>
      </c>
      <c r="F699" s="244" t="s">
        <v>1563</v>
      </c>
      <c r="G699" s="242"/>
      <c r="H699" s="245">
        <v>7.5999999999999996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283</v>
      </c>
      <c r="AU699" s="251" t="s">
        <v>90</v>
      </c>
      <c r="AV699" s="13" t="s">
        <v>90</v>
      </c>
      <c r="AW699" s="13" t="s">
        <v>40</v>
      </c>
      <c r="AX699" s="13" t="s">
        <v>80</v>
      </c>
      <c r="AY699" s="251" t="s">
        <v>141</v>
      </c>
    </row>
    <row r="700" s="14" customFormat="1">
      <c r="A700" s="14"/>
      <c r="B700" s="252"/>
      <c r="C700" s="253"/>
      <c r="D700" s="234" t="s">
        <v>283</v>
      </c>
      <c r="E700" s="254" t="s">
        <v>78</v>
      </c>
      <c r="F700" s="255" t="s">
        <v>285</v>
      </c>
      <c r="G700" s="253"/>
      <c r="H700" s="256">
        <v>7.5999999999999996</v>
      </c>
      <c r="I700" s="257"/>
      <c r="J700" s="253"/>
      <c r="K700" s="253"/>
      <c r="L700" s="258"/>
      <c r="M700" s="259"/>
      <c r="N700" s="260"/>
      <c r="O700" s="260"/>
      <c r="P700" s="260"/>
      <c r="Q700" s="260"/>
      <c r="R700" s="260"/>
      <c r="S700" s="260"/>
      <c r="T700" s="26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2" t="s">
        <v>283</v>
      </c>
      <c r="AU700" s="262" t="s">
        <v>90</v>
      </c>
      <c r="AV700" s="14" t="s">
        <v>166</v>
      </c>
      <c r="AW700" s="14" t="s">
        <v>40</v>
      </c>
      <c r="AX700" s="14" t="s">
        <v>88</v>
      </c>
      <c r="AY700" s="262" t="s">
        <v>141</v>
      </c>
    </row>
    <row r="701" s="2" customFormat="1" ht="24.15" customHeight="1">
      <c r="A701" s="42"/>
      <c r="B701" s="43"/>
      <c r="C701" s="216" t="s">
        <v>1564</v>
      </c>
      <c r="D701" s="216" t="s">
        <v>144</v>
      </c>
      <c r="E701" s="217" t="s">
        <v>1565</v>
      </c>
      <c r="F701" s="218" t="s">
        <v>1566</v>
      </c>
      <c r="G701" s="219" t="s">
        <v>618</v>
      </c>
      <c r="H701" s="220">
        <v>3</v>
      </c>
      <c r="I701" s="221"/>
      <c r="J701" s="222">
        <f>ROUND(I701*H701,2)</f>
        <v>0</v>
      </c>
      <c r="K701" s="218" t="s">
        <v>148</v>
      </c>
      <c r="L701" s="48"/>
      <c r="M701" s="223" t="s">
        <v>78</v>
      </c>
      <c r="N701" s="224" t="s">
        <v>50</v>
      </c>
      <c r="O701" s="88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7" t="s">
        <v>244</v>
      </c>
      <c r="AT701" s="227" t="s">
        <v>144</v>
      </c>
      <c r="AU701" s="227" t="s">
        <v>90</v>
      </c>
      <c r="AY701" s="20" t="s">
        <v>141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20" t="s">
        <v>88</v>
      </c>
      <c r="BK701" s="228">
        <f>ROUND(I701*H701,2)</f>
        <v>0</v>
      </c>
      <c r="BL701" s="20" t="s">
        <v>244</v>
      </c>
      <c r="BM701" s="227" t="s">
        <v>1567</v>
      </c>
    </row>
    <row r="702" s="2" customFormat="1">
      <c r="A702" s="42"/>
      <c r="B702" s="43"/>
      <c r="C702" s="44"/>
      <c r="D702" s="229" t="s">
        <v>151</v>
      </c>
      <c r="E702" s="44"/>
      <c r="F702" s="230" t="s">
        <v>1568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151</v>
      </c>
      <c r="AU702" s="20" t="s">
        <v>90</v>
      </c>
    </row>
    <row r="703" s="13" customFormat="1">
      <c r="A703" s="13"/>
      <c r="B703" s="241"/>
      <c r="C703" s="242"/>
      <c r="D703" s="234" t="s">
        <v>283</v>
      </c>
      <c r="E703" s="243" t="s">
        <v>78</v>
      </c>
      <c r="F703" s="244" t="s">
        <v>1569</v>
      </c>
      <c r="G703" s="242"/>
      <c r="H703" s="245">
        <v>3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283</v>
      </c>
      <c r="AU703" s="251" t="s">
        <v>90</v>
      </c>
      <c r="AV703" s="13" t="s">
        <v>90</v>
      </c>
      <c r="AW703" s="13" t="s">
        <v>40</v>
      </c>
      <c r="AX703" s="13" t="s">
        <v>88</v>
      </c>
      <c r="AY703" s="251" t="s">
        <v>141</v>
      </c>
    </row>
    <row r="704" s="2" customFormat="1" ht="24.15" customHeight="1">
      <c r="A704" s="42"/>
      <c r="B704" s="43"/>
      <c r="C704" s="216" t="s">
        <v>1570</v>
      </c>
      <c r="D704" s="216" t="s">
        <v>144</v>
      </c>
      <c r="E704" s="217" t="s">
        <v>1571</v>
      </c>
      <c r="F704" s="218" t="s">
        <v>1572</v>
      </c>
      <c r="G704" s="219" t="s">
        <v>618</v>
      </c>
      <c r="H704" s="220">
        <v>1</v>
      </c>
      <c r="I704" s="221"/>
      <c r="J704" s="222">
        <f>ROUND(I704*H704,2)</f>
        <v>0</v>
      </c>
      <c r="K704" s="218" t="s">
        <v>148</v>
      </c>
      <c r="L704" s="48"/>
      <c r="M704" s="223" t="s">
        <v>78</v>
      </c>
      <c r="N704" s="224" t="s">
        <v>50</v>
      </c>
      <c r="O704" s="88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7" t="s">
        <v>244</v>
      </c>
      <c r="AT704" s="227" t="s">
        <v>144</v>
      </c>
      <c r="AU704" s="227" t="s">
        <v>90</v>
      </c>
      <c r="AY704" s="20" t="s">
        <v>141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88</v>
      </c>
      <c r="BK704" s="228">
        <f>ROUND(I704*H704,2)</f>
        <v>0</v>
      </c>
      <c r="BL704" s="20" t="s">
        <v>244</v>
      </c>
      <c r="BM704" s="227" t="s">
        <v>1573</v>
      </c>
    </row>
    <row r="705" s="2" customFormat="1">
      <c r="A705" s="42"/>
      <c r="B705" s="43"/>
      <c r="C705" s="44"/>
      <c r="D705" s="229" t="s">
        <v>151</v>
      </c>
      <c r="E705" s="44"/>
      <c r="F705" s="230" t="s">
        <v>1574</v>
      </c>
      <c r="G705" s="44"/>
      <c r="H705" s="44"/>
      <c r="I705" s="231"/>
      <c r="J705" s="44"/>
      <c r="K705" s="44"/>
      <c r="L705" s="48"/>
      <c r="M705" s="232"/>
      <c r="N705" s="233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0" t="s">
        <v>151</v>
      </c>
      <c r="AU705" s="20" t="s">
        <v>90</v>
      </c>
    </row>
    <row r="706" s="13" customFormat="1">
      <c r="A706" s="13"/>
      <c r="B706" s="241"/>
      <c r="C706" s="242"/>
      <c r="D706" s="234" t="s">
        <v>283</v>
      </c>
      <c r="E706" s="243" t="s">
        <v>78</v>
      </c>
      <c r="F706" s="244" t="s">
        <v>1575</v>
      </c>
      <c r="G706" s="242"/>
      <c r="H706" s="245">
        <v>1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283</v>
      </c>
      <c r="AU706" s="251" t="s">
        <v>90</v>
      </c>
      <c r="AV706" s="13" t="s">
        <v>90</v>
      </c>
      <c r="AW706" s="13" t="s">
        <v>40</v>
      </c>
      <c r="AX706" s="13" t="s">
        <v>88</v>
      </c>
      <c r="AY706" s="251" t="s">
        <v>141</v>
      </c>
    </row>
    <row r="707" s="2" customFormat="1" ht="24.15" customHeight="1">
      <c r="A707" s="42"/>
      <c r="B707" s="43"/>
      <c r="C707" s="216" t="s">
        <v>1576</v>
      </c>
      <c r="D707" s="216" t="s">
        <v>144</v>
      </c>
      <c r="E707" s="217" t="s">
        <v>1577</v>
      </c>
      <c r="F707" s="218" t="s">
        <v>1578</v>
      </c>
      <c r="G707" s="219" t="s">
        <v>618</v>
      </c>
      <c r="H707" s="220">
        <v>3</v>
      </c>
      <c r="I707" s="221"/>
      <c r="J707" s="222">
        <f>ROUND(I707*H707,2)</f>
        <v>0</v>
      </c>
      <c r="K707" s="218" t="s">
        <v>148</v>
      </c>
      <c r="L707" s="48"/>
      <c r="M707" s="223" t="s">
        <v>78</v>
      </c>
      <c r="N707" s="224" t="s">
        <v>50</v>
      </c>
      <c r="O707" s="88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7" t="s">
        <v>244</v>
      </c>
      <c r="AT707" s="227" t="s">
        <v>144</v>
      </c>
      <c r="AU707" s="227" t="s">
        <v>90</v>
      </c>
      <c r="AY707" s="20" t="s">
        <v>141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20" t="s">
        <v>88</v>
      </c>
      <c r="BK707" s="228">
        <f>ROUND(I707*H707,2)</f>
        <v>0</v>
      </c>
      <c r="BL707" s="20" t="s">
        <v>244</v>
      </c>
      <c r="BM707" s="227" t="s">
        <v>1579</v>
      </c>
    </row>
    <row r="708" s="2" customFormat="1">
      <c r="A708" s="42"/>
      <c r="B708" s="43"/>
      <c r="C708" s="44"/>
      <c r="D708" s="229" t="s">
        <v>151</v>
      </c>
      <c r="E708" s="44"/>
      <c r="F708" s="230" t="s">
        <v>1580</v>
      </c>
      <c r="G708" s="44"/>
      <c r="H708" s="44"/>
      <c r="I708" s="231"/>
      <c r="J708" s="44"/>
      <c r="K708" s="44"/>
      <c r="L708" s="48"/>
      <c r="M708" s="232"/>
      <c r="N708" s="233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151</v>
      </c>
      <c r="AU708" s="20" t="s">
        <v>90</v>
      </c>
    </row>
    <row r="709" s="13" customFormat="1">
      <c r="A709" s="13"/>
      <c r="B709" s="241"/>
      <c r="C709" s="242"/>
      <c r="D709" s="234" t="s">
        <v>283</v>
      </c>
      <c r="E709" s="243" t="s">
        <v>78</v>
      </c>
      <c r="F709" s="244" t="s">
        <v>1575</v>
      </c>
      <c r="G709" s="242"/>
      <c r="H709" s="245">
        <v>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283</v>
      </c>
      <c r="AU709" s="251" t="s">
        <v>90</v>
      </c>
      <c r="AV709" s="13" t="s">
        <v>90</v>
      </c>
      <c r="AW709" s="13" t="s">
        <v>40</v>
      </c>
      <c r="AX709" s="13" t="s">
        <v>80</v>
      </c>
      <c r="AY709" s="251" t="s">
        <v>141</v>
      </c>
    </row>
    <row r="710" s="13" customFormat="1">
      <c r="A710" s="13"/>
      <c r="B710" s="241"/>
      <c r="C710" s="242"/>
      <c r="D710" s="234" t="s">
        <v>283</v>
      </c>
      <c r="E710" s="243" t="s">
        <v>78</v>
      </c>
      <c r="F710" s="244" t="s">
        <v>1581</v>
      </c>
      <c r="G710" s="242"/>
      <c r="H710" s="245">
        <v>2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283</v>
      </c>
      <c r="AU710" s="251" t="s">
        <v>90</v>
      </c>
      <c r="AV710" s="13" t="s">
        <v>90</v>
      </c>
      <c r="AW710" s="13" t="s">
        <v>40</v>
      </c>
      <c r="AX710" s="13" t="s">
        <v>80</v>
      </c>
      <c r="AY710" s="251" t="s">
        <v>141</v>
      </c>
    </row>
    <row r="711" s="14" customFormat="1">
      <c r="A711" s="14"/>
      <c r="B711" s="252"/>
      <c r="C711" s="253"/>
      <c r="D711" s="234" t="s">
        <v>283</v>
      </c>
      <c r="E711" s="254" t="s">
        <v>78</v>
      </c>
      <c r="F711" s="255" t="s">
        <v>285</v>
      </c>
      <c r="G711" s="253"/>
      <c r="H711" s="256">
        <v>3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283</v>
      </c>
      <c r="AU711" s="262" t="s">
        <v>90</v>
      </c>
      <c r="AV711" s="14" t="s">
        <v>166</v>
      </c>
      <c r="AW711" s="14" t="s">
        <v>40</v>
      </c>
      <c r="AX711" s="14" t="s">
        <v>88</v>
      </c>
      <c r="AY711" s="262" t="s">
        <v>141</v>
      </c>
    </row>
    <row r="712" s="2" customFormat="1" ht="24.15" customHeight="1">
      <c r="A712" s="42"/>
      <c r="B712" s="43"/>
      <c r="C712" s="216" t="s">
        <v>1582</v>
      </c>
      <c r="D712" s="216" t="s">
        <v>144</v>
      </c>
      <c r="E712" s="217" t="s">
        <v>1583</v>
      </c>
      <c r="F712" s="218" t="s">
        <v>1584</v>
      </c>
      <c r="G712" s="219" t="s">
        <v>321</v>
      </c>
      <c r="H712" s="220">
        <v>18.170000000000002</v>
      </c>
      <c r="I712" s="221"/>
      <c r="J712" s="222">
        <f>ROUND(I712*H712,2)</f>
        <v>0</v>
      </c>
      <c r="K712" s="218" t="s">
        <v>148</v>
      </c>
      <c r="L712" s="48"/>
      <c r="M712" s="223" t="s">
        <v>78</v>
      </c>
      <c r="N712" s="224" t="s">
        <v>50</v>
      </c>
      <c r="O712" s="88"/>
      <c r="P712" s="225">
        <f>O712*H712</f>
        <v>0</v>
      </c>
      <c r="Q712" s="225">
        <v>4.5000000000000003E-05</v>
      </c>
      <c r="R712" s="225">
        <f>Q712*H712</f>
        <v>0.00081765000000000017</v>
      </c>
      <c r="S712" s="225">
        <v>0</v>
      </c>
      <c r="T712" s="226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7" t="s">
        <v>244</v>
      </c>
      <c r="AT712" s="227" t="s">
        <v>144</v>
      </c>
      <c r="AU712" s="227" t="s">
        <v>90</v>
      </c>
      <c r="AY712" s="20" t="s">
        <v>141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88</v>
      </c>
      <c r="BK712" s="228">
        <f>ROUND(I712*H712,2)</f>
        <v>0</v>
      </c>
      <c r="BL712" s="20" t="s">
        <v>244</v>
      </c>
      <c r="BM712" s="227" t="s">
        <v>1585</v>
      </c>
    </row>
    <row r="713" s="2" customFormat="1">
      <c r="A713" s="42"/>
      <c r="B713" s="43"/>
      <c r="C713" s="44"/>
      <c r="D713" s="229" t="s">
        <v>151</v>
      </c>
      <c r="E713" s="44"/>
      <c r="F713" s="230" t="s">
        <v>1586</v>
      </c>
      <c r="G713" s="44"/>
      <c r="H713" s="44"/>
      <c r="I713" s="231"/>
      <c r="J713" s="44"/>
      <c r="K713" s="44"/>
      <c r="L713" s="48"/>
      <c r="M713" s="232"/>
      <c r="N713" s="233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151</v>
      </c>
      <c r="AU713" s="20" t="s">
        <v>90</v>
      </c>
    </row>
    <row r="714" s="13" customFormat="1">
      <c r="A714" s="13"/>
      <c r="B714" s="241"/>
      <c r="C714" s="242"/>
      <c r="D714" s="234" t="s">
        <v>283</v>
      </c>
      <c r="E714" s="243" t="s">
        <v>78</v>
      </c>
      <c r="F714" s="244" t="s">
        <v>782</v>
      </c>
      <c r="G714" s="242"/>
      <c r="H714" s="245">
        <v>16.550999999999998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283</v>
      </c>
      <c r="AU714" s="251" t="s">
        <v>90</v>
      </c>
      <c r="AV714" s="13" t="s">
        <v>90</v>
      </c>
      <c r="AW714" s="13" t="s">
        <v>40</v>
      </c>
      <c r="AX714" s="13" t="s">
        <v>80</v>
      </c>
      <c r="AY714" s="251" t="s">
        <v>141</v>
      </c>
    </row>
    <row r="715" s="13" customFormat="1">
      <c r="A715" s="13"/>
      <c r="B715" s="241"/>
      <c r="C715" s="242"/>
      <c r="D715" s="234" t="s">
        <v>283</v>
      </c>
      <c r="E715" s="243" t="s">
        <v>78</v>
      </c>
      <c r="F715" s="244" t="s">
        <v>785</v>
      </c>
      <c r="G715" s="242"/>
      <c r="H715" s="245">
        <v>0.73899999999999999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283</v>
      </c>
      <c r="AU715" s="251" t="s">
        <v>90</v>
      </c>
      <c r="AV715" s="13" t="s">
        <v>90</v>
      </c>
      <c r="AW715" s="13" t="s">
        <v>40</v>
      </c>
      <c r="AX715" s="13" t="s">
        <v>80</v>
      </c>
      <c r="AY715" s="251" t="s">
        <v>141</v>
      </c>
    </row>
    <row r="716" s="13" customFormat="1">
      <c r="A716" s="13"/>
      <c r="B716" s="241"/>
      <c r="C716" s="242"/>
      <c r="D716" s="234" t="s">
        <v>283</v>
      </c>
      <c r="E716" s="243" t="s">
        <v>78</v>
      </c>
      <c r="F716" s="244" t="s">
        <v>1507</v>
      </c>
      <c r="G716" s="242"/>
      <c r="H716" s="245">
        <v>0.88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283</v>
      </c>
      <c r="AU716" s="251" t="s">
        <v>90</v>
      </c>
      <c r="AV716" s="13" t="s">
        <v>90</v>
      </c>
      <c r="AW716" s="13" t="s">
        <v>40</v>
      </c>
      <c r="AX716" s="13" t="s">
        <v>80</v>
      </c>
      <c r="AY716" s="251" t="s">
        <v>141</v>
      </c>
    </row>
    <row r="717" s="14" customFormat="1">
      <c r="A717" s="14"/>
      <c r="B717" s="252"/>
      <c r="C717" s="253"/>
      <c r="D717" s="234" t="s">
        <v>283</v>
      </c>
      <c r="E717" s="254" t="s">
        <v>78</v>
      </c>
      <c r="F717" s="255" t="s">
        <v>285</v>
      </c>
      <c r="G717" s="253"/>
      <c r="H717" s="256">
        <v>18.170000000000002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2" t="s">
        <v>283</v>
      </c>
      <c r="AU717" s="262" t="s">
        <v>90</v>
      </c>
      <c r="AV717" s="14" t="s">
        <v>166</v>
      </c>
      <c r="AW717" s="14" t="s">
        <v>40</v>
      </c>
      <c r="AX717" s="14" t="s">
        <v>88</v>
      </c>
      <c r="AY717" s="262" t="s">
        <v>141</v>
      </c>
    </row>
    <row r="718" s="2" customFormat="1">
      <c r="A718" s="42"/>
      <c r="B718" s="43"/>
      <c r="C718" s="44"/>
      <c r="D718" s="234" t="s">
        <v>414</v>
      </c>
      <c r="E718" s="44"/>
      <c r="F718" s="284" t="s">
        <v>1508</v>
      </c>
      <c r="G718" s="44"/>
      <c r="H718" s="44"/>
      <c r="I718" s="44"/>
      <c r="J718" s="44"/>
      <c r="K718" s="44"/>
      <c r="L718" s="48"/>
      <c r="M718" s="232"/>
      <c r="N718" s="233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U718" s="20" t="s">
        <v>90</v>
      </c>
    </row>
    <row r="719" s="2" customFormat="1">
      <c r="A719" s="42"/>
      <c r="B719" s="43"/>
      <c r="C719" s="44"/>
      <c r="D719" s="234" t="s">
        <v>414</v>
      </c>
      <c r="E719" s="44"/>
      <c r="F719" s="285" t="s">
        <v>1509</v>
      </c>
      <c r="G719" s="44"/>
      <c r="H719" s="286">
        <v>13.302</v>
      </c>
      <c r="I719" s="44"/>
      <c r="J719" s="44"/>
      <c r="K719" s="44"/>
      <c r="L719" s="48"/>
      <c r="M719" s="232"/>
      <c r="N719" s="233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U719" s="20" t="s">
        <v>90</v>
      </c>
    </row>
    <row r="720" s="2" customFormat="1">
      <c r="A720" s="42"/>
      <c r="B720" s="43"/>
      <c r="C720" s="44"/>
      <c r="D720" s="234" t="s">
        <v>414</v>
      </c>
      <c r="E720" s="44"/>
      <c r="F720" s="285" t="s">
        <v>1510</v>
      </c>
      <c r="G720" s="44"/>
      <c r="H720" s="286">
        <v>3.2490000000000001</v>
      </c>
      <c r="I720" s="44"/>
      <c r="J720" s="44"/>
      <c r="K720" s="44"/>
      <c r="L720" s="48"/>
      <c r="M720" s="232"/>
      <c r="N720" s="233"/>
      <c r="O720" s="88"/>
      <c r="P720" s="88"/>
      <c r="Q720" s="88"/>
      <c r="R720" s="88"/>
      <c r="S720" s="88"/>
      <c r="T720" s="89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U720" s="20" t="s">
        <v>90</v>
      </c>
    </row>
    <row r="721" s="2" customFormat="1">
      <c r="A721" s="42"/>
      <c r="B721" s="43"/>
      <c r="C721" s="44"/>
      <c r="D721" s="234" t="s">
        <v>414</v>
      </c>
      <c r="E721" s="44"/>
      <c r="F721" s="285" t="s">
        <v>285</v>
      </c>
      <c r="G721" s="44"/>
      <c r="H721" s="286">
        <v>16.550999999999998</v>
      </c>
      <c r="I721" s="44"/>
      <c r="J721" s="44"/>
      <c r="K721" s="44"/>
      <c r="L721" s="48"/>
      <c r="M721" s="232"/>
      <c r="N721" s="233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U721" s="20" t="s">
        <v>90</v>
      </c>
    </row>
    <row r="722" s="2" customFormat="1">
      <c r="A722" s="42"/>
      <c r="B722" s="43"/>
      <c r="C722" s="44"/>
      <c r="D722" s="234" t="s">
        <v>414</v>
      </c>
      <c r="E722" s="44"/>
      <c r="F722" s="284" t="s">
        <v>1511</v>
      </c>
      <c r="G722" s="44"/>
      <c r="H722" s="44"/>
      <c r="I722" s="44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U722" s="20" t="s">
        <v>90</v>
      </c>
    </row>
    <row r="723" s="2" customFormat="1">
      <c r="A723" s="42"/>
      <c r="B723" s="43"/>
      <c r="C723" s="44"/>
      <c r="D723" s="234" t="s">
        <v>414</v>
      </c>
      <c r="E723" s="44"/>
      <c r="F723" s="285" t="s">
        <v>1512</v>
      </c>
      <c r="G723" s="44"/>
      <c r="H723" s="286">
        <v>0.73899999999999999</v>
      </c>
      <c r="I723" s="44"/>
      <c r="J723" s="44"/>
      <c r="K723" s="44"/>
      <c r="L723" s="48"/>
      <c r="M723" s="232"/>
      <c r="N723" s="233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U723" s="20" t="s">
        <v>90</v>
      </c>
    </row>
    <row r="724" s="2" customFormat="1">
      <c r="A724" s="42"/>
      <c r="B724" s="43"/>
      <c r="C724" s="44"/>
      <c r="D724" s="234" t="s">
        <v>414</v>
      </c>
      <c r="E724" s="44"/>
      <c r="F724" s="285" t="s">
        <v>285</v>
      </c>
      <c r="G724" s="44"/>
      <c r="H724" s="286">
        <v>0.73899999999999999</v>
      </c>
      <c r="I724" s="44"/>
      <c r="J724" s="44"/>
      <c r="K724" s="44"/>
      <c r="L724" s="48"/>
      <c r="M724" s="232"/>
      <c r="N724" s="233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U724" s="20" t="s">
        <v>90</v>
      </c>
    </row>
    <row r="725" s="2" customFormat="1">
      <c r="A725" s="42"/>
      <c r="B725" s="43"/>
      <c r="C725" s="44"/>
      <c r="D725" s="234" t="s">
        <v>414</v>
      </c>
      <c r="E725" s="44"/>
      <c r="F725" s="284" t="s">
        <v>1513</v>
      </c>
      <c r="G725" s="44"/>
      <c r="H725" s="44"/>
      <c r="I725" s="44"/>
      <c r="J725" s="44"/>
      <c r="K725" s="44"/>
      <c r="L725" s="48"/>
      <c r="M725" s="232"/>
      <c r="N725" s="233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U725" s="20" t="s">
        <v>90</v>
      </c>
    </row>
    <row r="726" s="2" customFormat="1">
      <c r="A726" s="42"/>
      <c r="B726" s="43"/>
      <c r="C726" s="44"/>
      <c r="D726" s="234" t="s">
        <v>414</v>
      </c>
      <c r="E726" s="44"/>
      <c r="F726" s="285" t="s">
        <v>1514</v>
      </c>
      <c r="G726" s="44"/>
      <c r="H726" s="286">
        <v>1.8</v>
      </c>
      <c r="I726" s="44"/>
      <c r="J726" s="44"/>
      <c r="K726" s="44"/>
      <c r="L726" s="48"/>
      <c r="M726" s="232"/>
      <c r="N726" s="233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U726" s="20" t="s">
        <v>90</v>
      </c>
    </row>
    <row r="727" s="2" customFormat="1">
      <c r="A727" s="42"/>
      <c r="B727" s="43"/>
      <c r="C727" s="44"/>
      <c r="D727" s="234" t="s">
        <v>414</v>
      </c>
      <c r="E727" s="44"/>
      <c r="F727" s="285" t="s">
        <v>1515</v>
      </c>
      <c r="G727" s="44"/>
      <c r="H727" s="286">
        <v>2.6000000000000001</v>
      </c>
      <c r="I727" s="44"/>
      <c r="J727" s="44"/>
      <c r="K727" s="44"/>
      <c r="L727" s="48"/>
      <c r="M727" s="232"/>
      <c r="N727" s="233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U727" s="20" t="s">
        <v>90</v>
      </c>
    </row>
    <row r="728" s="2" customFormat="1">
      <c r="A728" s="42"/>
      <c r="B728" s="43"/>
      <c r="C728" s="44"/>
      <c r="D728" s="234" t="s">
        <v>414</v>
      </c>
      <c r="E728" s="44"/>
      <c r="F728" s="285" t="s">
        <v>285</v>
      </c>
      <c r="G728" s="44"/>
      <c r="H728" s="286">
        <v>4.4000000000000004</v>
      </c>
      <c r="I728" s="44"/>
      <c r="J728" s="44"/>
      <c r="K728" s="44"/>
      <c r="L728" s="48"/>
      <c r="M728" s="232"/>
      <c r="N728" s="233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U728" s="20" t="s">
        <v>90</v>
      </c>
    </row>
    <row r="729" s="2" customFormat="1" ht="37.8" customHeight="1">
      <c r="A729" s="42"/>
      <c r="B729" s="43"/>
      <c r="C729" s="216" t="s">
        <v>1587</v>
      </c>
      <c r="D729" s="216" t="s">
        <v>144</v>
      </c>
      <c r="E729" s="217" t="s">
        <v>1588</v>
      </c>
      <c r="F729" s="218" t="s">
        <v>1589</v>
      </c>
      <c r="G729" s="219" t="s">
        <v>448</v>
      </c>
      <c r="H729" s="220">
        <v>4.4000000000000004</v>
      </c>
      <c r="I729" s="221"/>
      <c r="J729" s="222">
        <f>ROUND(I729*H729,2)</f>
        <v>0</v>
      </c>
      <c r="K729" s="218" t="s">
        <v>148</v>
      </c>
      <c r="L729" s="48"/>
      <c r="M729" s="223" t="s">
        <v>78</v>
      </c>
      <c r="N729" s="224" t="s">
        <v>50</v>
      </c>
      <c r="O729" s="88"/>
      <c r="P729" s="225">
        <f>O729*H729</f>
        <v>0</v>
      </c>
      <c r="Q729" s="225">
        <v>0.00097999999999999997</v>
      </c>
      <c r="R729" s="225">
        <f>Q729*H729</f>
        <v>0.0043119999999999999</v>
      </c>
      <c r="S729" s="225">
        <v>0</v>
      </c>
      <c r="T729" s="226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7" t="s">
        <v>244</v>
      </c>
      <c r="AT729" s="227" t="s">
        <v>144</v>
      </c>
      <c r="AU729" s="227" t="s">
        <v>90</v>
      </c>
      <c r="AY729" s="20" t="s">
        <v>141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20" t="s">
        <v>88</v>
      </c>
      <c r="BK729" s="228">
        <f>ROUND(I729*H729,2)</f>
        <v>0</v>
      </c>
      <c r="BL729" s="20" t="s">
        <v>244</v>
      </c>
      <c r="BM729" s="227" t="s">
        <v>1590</v>
      </c>
    </row>
    <row r="730" s="2" customFormat="1">
      <c r="A730" s="42"/>
      <c r="B730" s="43"/>
      <c r="C730" s="44"/>
      <c r="D730" s="229" t="s">
        <v>151</v>
      </c>
      <c r="E730" s="44"/>
      <c r="F730" s="230" t="s">
        <v>1591</v>
      </c>
      <c r="G730" s="44"/>
      <c r="H730" s="44"/>
      <c r="I730" s="231"/>
      <c r="J730" s="44"/>
      <c r="K730" s="44"/>
      <c r="L730" s="48"/>
      <c r="M730" s="232"/>
      <c r="N730" s="233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0" t="s">
        <v>151</v>
      </c>
      <c r="AU730" s="20" t="s">
        <v>90</v>
      </c>
    </row>
    <row r="731" s="13" customFormat="1">
      <c r="A731" s="13"/>
      <c r="B731" s="241"/>
      <c r="C731" s="242"/>
      <c r="D731" s="234" t="s">
        <v>283</v>
      </c>
      <c r="E731" s="243" t="s">
        <v>78</v>
      </c>
      <c r="F731" s="244" t="s">
        <v>1514</v>
      </c>
      <c r="G731" s="242"/>
      <c r="H731" s="245">
        <v>1.8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283</v>
      </c>
      <c r="AU731" s="251" t="s">
        <v>90</v>
      </c>
      <c r="AV731" s="13" t="s">
        <v>90</v>
      </c>
      <c r="AW731" s="13" t="s">
        <v>40</v>
      </c>
      <c r="AX731" s="13" t="s">
        <v>80</v>
      </c>
      <c r="AY731" s="251" t="s">
        <v>141</v>
      </c>
    </row>
    <row r="732" s="13" customFormat="1">
      <c r="A732" s="13"/>
      <c r="B732" s="241"/>
      <c r="C732" s="242"/>
      <c r="D732" s="234" t="s">
        <v>283</v>
      </c>
      <c r="E732" s="243" t="s">
        <v>78</v>
      </c>
      <c r="F732" s="244" t="s">
        <v>1515</v>
      </c>
      <c r="G732" s="242"/>
      <c r="H732" s="245">
        <v>2.6000000000000001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283</v>
      </c>
      <c r="AU732" s="251" t="s">
        <v>90</v>
      </c>
      <c r="AV732" s="13" t="s">
        <v>90</v>
      </c>
      <c r="AW732" s="13" t="s">
        <v>40</v>
      </c>
      <c r="AX732" s="13" t="s">
        <v>80</v>
      </c>
      <c r="AY732" s="251" t="s">
        <v>141</v>
      </c>
    </row>
    <row r="733" s="14" customFormat="1">
      <c r="A733" s="14"/>
      <c r="B733" s="252"/>
      <c r="C733" s="253"/>
      <c r="D733" s="234" t="s">
        <v>283</v>
      </c>
      <c r="E733" s="254" t="s">
        <v>779</v>
      </c>
      <c r="F733" s="255" t="s">
        <v>285</v>
      </c>
      <c r="G733" s="253"/>
      <c r="H733" s="256">
        <v>4.4000000000000004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283</v>
      </c>
      <c r="AU733" s="262" t="s">
        <v>90</v>
      </c>
      <c r="AV733" s="14" t="s">
        <v>166</v>
      </c>
      <c r="AW733" s="14" t="s">
        <v>40</v>
      </c>
      <c r="AX733" s="14" t="s">
        <v>88</v>
      </c>
      <c r="AY733" s="262" t="s">
        <v>141</v>
      </c>
    </row>
    <row r="734" s="2" customFormat="1" ht="16.5" customHeight="1">
      <c r="A734" s="42"/>
      <c r="B734" s="43"/>
      <c r="C734" s="290" t="s">
        <v>1592</v>
      </c>
      <c r="D734" s="290" t="s">
        <v>864</v>
      </c>
      <c r="E734" s="291" t="s">
        <v>1527</v>
      </c>
      <c r="F734" s="292" t="s">
        <v>1528</v>
      </c>
      <c r="G734" s="293" t="s">
        <v>321</v>
      </c>
      <c r="H734" s="294">
        <v>0.96799999999999997</v>
      </c>
      <c r="I734" s="295"/>
      <c r="J734" s="296">
        <f>ROUND(I734*H734,2)</f>
        <v>0</v>
      </c>
      <c r="K734" s="292" t="s">
        <v>148</v>
      </c>
      <c r="L734" s="297"/>
      <c r="M734" s="298" t="s">
        <v>78</v>
      </c>
      <c r="N734" s="299" t="s">
        <v>50</v>
      </c>
      <c r="O734" s="88"/>
      <c r="P734" s="225">
        <f>O734*H734</f>
        <v>0</v>
      </c>
      <c r="Q734" s="225">
        <v>0.0126</v>
      </c>
      <c r="R734" s="225">
        <f>Q734*H734</f>
        <v>0.012196799999999999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487</v>
      </c>
      <c r="AT734" s="227" t="s">
        <v>864</v>
      </c>
      <c r="AU734" s="227" t="s">
        <v>90</v>
      </c>
      <c r="AY734" s="20" t="s">
        <v>141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88</v>
      </c>
      <c r="BK734" s="228">
        <f>ROUND(I734*H734,2)</f>
        <v>0</v>
      </c>
      <c r="BL734" s="20" t="s">
        <v>244</v>
      </c>
      <c r="BM734" s="227" t="s">
        <v>1593</v>
      </c>
    </row>
    <row r="735" s="13" customFormat="1">
      <c r="A735" s="13"/>
      <c r="B735" s="241"/>
      <c r="C735" s="242"/>
      <c r="D735" s="234" t="s">
        <v>283</v>
      </c>
      <c r="E735" s="242"/>
      <c r="F735" s="244" t="s">
        <v>1594</v>
      </c>
      <c r="G735" s="242"/>
      <c r="H735" s="245">
        <v>0.96799999999999997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1" t="s">
        <v>283</v>
      </c>
      <c r="AU735" s="251" t="s">
        <v>90</v>
      </c>
      <c r="AV735" s="13" t="s">
        <v>90</v>
      </c>
      <c r="AW735" s="13" t="s">
        <v>4</v>
      </c>
      <c r="AX735" s="13" t="s">
        <v>88</v>
      </c>
      <c r="AY735" s="251" t="s">
        <v>141</v>
      </c>
    </row>
    <row r="736" s="2" customFormat="1" ht="49.05" customHeight="1">
      <c r="A736" s="42"/>
      <c r="B736" s="43"/>
      <c r="C736" s="216" t="s">
        <v>1595</v>
      </c>
      <c r="D736" s="216" t="s">
        <v>144</v>
      </c>
      <c r="E736" s="217" t="s">
        <v>1596</v>
      </c>
      <c r="F736" s="218" t="s">
        <v>1597</v>
      </c>
      <c r="G736" s="219" t="s">
        <v>310</v>
      </c>
      <c r="H736" s="220">
        <v>0.35699999999999998</v>
      </c>
      <c r="I736" s="221"/>
      <c r="J736" s="222">
        <f>ROUND(I736*H736,2)</f>
        <v>0</v>
      </c>
      <c r="K736" s="218" t="s">
        <v>148</v>
      </c>
      <c r="L736" s="48"/>
      <c r="M736" s="223" t="s">
        <v>78</v>
      </c>
      <c r="N736" s="224" t="s">
        <v>50</v>
      </c>
      <c r="O736" s="88"/>
      <c r="P736" s="225">
        <f>O736*H736</f>
        <v>0</v>
      </c>
      <c r="Q736" s="225">
        <v>0</v>
      </c>
      <c r="R736" s="225">
        <f>Q736*H736</f>
        <v>0</v>
      </c>
      <c r="S736" s="225">
        <v>0</v>
      </c>
      <c r="T736" s="226">
        <f>S736*H736</f>
        <v>0</v>
      </c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R736" s="227" t="s">
        <v>244</v>
      </c>
      <c r="AT736" s="227" t="s">
        <v>144</v>
      </c>
      <c r="AU736" s="227" t="s">
        <v>90</v>
      </c>
      <c r="AY736" s="20" t="s">
        <v>141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20" t="s">
        <v>88</v>
      </c>
      <c r="BK736" s="228">
        <f>ROUND(I736*H736,2)</f>
        <v>0</v>
      </c>
      <c r="BL736" s="20" t="s">
        <v>244</v>
      </c>
      <c r="BM736" s="227" t="s">
        <v>1598</v>
      </c>
    </row>
    <row r="737" s="2" customFormat="1">
      <c r="A737" s="42"/>
      <c r="B737" s="43"/>
      <c r="C737" s="44"/>
      <c r="D737" s="229" t="s">
        <v>151</v>
      </c>
      <c r="E737" s="44"/>
      <c r="F737" s="230" t="s">
        <v>1599</v>
      </c>
      <c r="G737" s="44"/>
      <c r="H737" s="44"/>
      <c r="I737" s="231"/>
      <c r="J737" s="44"/>
      <c r="K737" s="44"/>
      <c r="L737" s="48"/>
      <c r="M737" s="232"/>
      <c r="N737" s="233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T737" s="20" t="s">
        <v>151</v>
      </c>
      <c r="AU737" s="20" t="s">
        <v>90</v>
      </c>
    </row>
    <row r="738" s="2" customFormat="1" ht="49.05" customHeight="1">
      <c r="A738" s="42"/>
      <c r="B738" s="43"/>
      <c r="C738" s="216" t="s">
        <v>1600</v>
      </c>
      <c r="D738" s="216" t="s">
        <v>144</v>
      </c>
      <c r="E738" s="217" t="s">
        <v>1601</v>
      </c>
      <c r="F738" s="218" t="s">
        <v>1602</v>
      </c>
      <c r="G738" s="219" t="s">
        <v>310</v>
      </c>
      <c r="H738" s="220">
        <v>0.35699999999999998</v>
      </c>
      <c r="I738" s="221"/>
      <c r="J738" s="222">
        <f>ROUND(I738*H738,2)</f>
        <v>0</v>
      </c>
      <c r="K738" s="218" t="s">
        <v>148</v>
      </c>
      <c r="L738" s="48"/>
      <c r="M738" s="223" t="s">
        <v>78</v>
      </c>
      <c r="N738" s="224" t="s">
        <v>50</v>
      </c>
      <c r="O738" s="88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7" t="s">
        <v>244</v>
      </c>
      <c r="AT738" s="227" t="s">
        <v>144</v>
      </c>
      <c r="AU738" s="227" t="s">
        <v>90</v>
      </c>
      <c r="AY738" s="20" t="s">
        <v>141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20" t="s">
        <v>88</v>
      </c>
      <c r="BK738" s="228">
        <f>ROUND(I738*H738,2)</f>
        <v>0</v>
      </c>
      <c r="BL738" s="20" t="s">
        <v>244</v>
      </c>
      <c r="BM738" s="227" t="s">
        <v>1603</v>
      </c>
    </row>
    <row r="739" s="2" customFormat="1">
      <c r="A739" s="42"/>
      <c r="B739" s="43"/>
      <c r="C739" s="44"/>
      <c r="D739" s="229" t="s">
        <v>151</v>
      </c>
      <c r="E739" s="44"/>
      <c r="F739" s="230" t="s">
        <v>1604</v>
      </c>
      <c r="G739" s="44"/>
      <c r="H739" s="44"/>
      <c r="I739" s="231"/>
      <c r="J739" s="44"/>
      <c r="K739" s="44"/>
      <c r="L739" s="48"/>
      <c r="M739" s="232"/>
      <c r="N739" s="233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151</v>
      </c>
      <c r="AU739" s="20" t="s">
        <v>90</v>
      </c>
    </row>
    <row r="740" s="2" customFormat="1" ht="62.7" customHeight="1">
      <c r="A740" s="42"/>
      <c r="B740" s="43"/>
      <c r="C740" s="216" t="s">
        <v>1605</v>
      </c>
      <c r="D740" s="216" t="s">
        <v>144</v>
      </c>
      <c r="E740" s="217" t="s">
        <v>1606</v>
      </c>
      <c r="F740" s="218" t="s">
        <v>1607</v>
      </c>
      <c r="G740" s="219" t="s">
        <v>310</v>
      </c>
      <c r="H740" s="220">
        <v>0.35699999999999998</v>
      </c>
      <c r="I740" s="221"/>
      <c r="J740" s="222">
        <f>ROUND(I740*H740,2)</f>
        <v>0</v>
      </c>
      <c r="K740" s="218" t="s">
        <v>148</v>
      </c>
      <c r="L740" s="48"/>
      <c r="M740" s="223" t="s">
        <v>78</v>
      </c>
      <c r="N740" s="224" t="s">
        <v>50</v>
      </c>
      <c r="O740" s="88"/>
      <c r="P740" s="225">
        <f>O740*H740</f>
        <v>0</v>
      </c>
      <c r="Q740" s="225">
        <v>0</v>
      </c>
      <c r="R740" s="225">
        <f>Q740*H740</f>
        <v>0</v>
      </c>
      <c r="S740" s="225">
        <v>0</v>
      </c>
      <c r="T740" s="226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27" t="s">
        <v>244</v>
      </c>
      <c r="AT740" s="227" t="s">
        <v>144</v>
      </c>
      <c r="AU740" s="227" t="s">
        <v>90</v>
      </c>
      <c r="AY740" s="20" t="s">
        <v>141</v>
      </c>
      <c r="BE740" s="228">
        <f>IF(N740="základní",J740,0)</f>
        <v>0</v>
      </c>
      <c r="BF740" s="228">
        <f>IF(N740="snížená",J740,0)</f>
        <v>0</v>
      </c>
      <c r="BG740" s="228">
        <f>IF(N740="zákl. přenesená",J740,0)</f>
        <v>0</v>
      </c>
      <c r="BH740" s="228">
        <f>IF(N740="sníž. přenesená",J740,0)</f>
        <v>0</v>
      </c>
      <c r="BI740" s="228">
        <f>IF(N740="nulová",J740,0)</f>
        <v>0</v>
      </c>
      <c r="BJ740" s="20" t="s">
        <v>88</v>
      </c>
      <c r="BK740" s="228">
        <f>ROUND(I740*H740,2)</f>
        <v>0</v>
      </c>
      <c r="BL740" s="20" t="s">
        <v>244</v>
      </c>
      <c r="BM740" s="227" t="s">
        <v>1608</v>
      </c>
    </row>
    <row r="741" s="2" customFormat="1">
      <c r="A741" s="42"/>
      <c r="B741" s="43"/>
      <c r="C741" s="44"/>
      <c r="D741" s="229" t="s">
        <v>151</v>
      </c>
      <c r="E741" s="44"/>
      <c r="F741" s="230" t="s">
        <v>1609</v>
      </c>
      <c r="G741" s="44"/>
      <c r="H741" s="44"/>
      <c r="I741" s="231"/>
      <c r="J741" s="44"/>
      <c r="K741" s="44"/>
      <c r="L741" s="48"/>
      <c r="M741" s="232"/>
      <c r="N741" s="233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151</v>
      </c>
      <c r="AU741" s="20" t="s">
        <v>90</v>
      </c>
    </row>
    <row r="742" s="12" customFormat="1" ht="22.8" customHeight="1">
      <c r="A742" s="12"/>
      <c r="B742" s="200"/>
      <c r="C742" s="201"/>
      <c r="D742" s="202" t="s">
        <v>79</v>
      </c>
      <c r="E742" s="214" t="s">
        <v>1610</v>
      </c>
      <c r="F742" s="214" t="s">
        <v>1611</v>
      </c>
      <c r="G742" s="201"/>
      <c r="H742" s="201"/>
      <c r="I742" s="204"/>
      <c r="J742" s="215">
        <f>BK742</f>
        <v>0</v>
      </c>
      <c r="K742" s="201"/>
      <c r="L742" s="206"/>
      <c r="M742" s="207"/>
      <c r="N742" s="208"/>
      <c r="O742" s="208"/>
      <c r="P742" s="209">
        <f>SUM(P743:P786)</f>
        <v>0</v>
      </c>
      <c r="Q742" s="208"/>
      <c r="R742" s="209">
        <f>SUM(R743:R786)</f>
        <v>0.0088231462000000014</v>
      </c>
      <c r="S742" s="208"/>
      <c r="T742" s="210">
        <f>SUM(T743:T786)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1" t="s">
        <v>90</v>
      </c>
      <c r="AT742" s="212" t="s">
        <v>79</v>
      </c>
      <c r="AU742" s="212" t="s">
        <v>88</v>
      </c>
      <c r="AY742" s="211" t="s">
        <v>141</v>
      </c>
      <c r="BK742" s="213">
        <f>SUM(BK743:BK786)</f>
        <v>0</v>
      </c>
    </row>
    <row r="743" s="2" customFormat="1" ht="37.8" customHeight="1">
      <c r="A743" s="42"/>
      <c r="B743" s="43"/>
      <c r="C743" s="216" t="s">
        <v>1612</v>
      </c>
      <c r="D743" s="216" t="s">
        <v>144</v>
      </c>
      <c r="E743" s="217" t="s">
        <v>1613</v>
      </c>
      <c r="F743" s="218" t="s">
        <v>1614</v>
      </c>
      <c r="G743" s="219" t="s">
        <v>321</v>
      </c>
      <c r="H743" s="220">
        <v>19.294</v>
      </c>
      <c r="I743" s="221"/>
      <c r="J743" s="222">
        <f>ROUND(I743*H743,2)</f>
        <v>0</v>
      </c>
      <c r="K743" s="218" t="s">
        <v>148</v>
      </c>
      <c r="L743" s="48"/>
      <c r="M743" s="223" t="s">
        <v>78</v>
      </c>
      <c r="N743" s="224" t="s">
        <v>50</v>
      </c>
      <c r="O743" s="88"/>
      <c r="P743" s="225">
        <f>O743*H743</f>
        <v>0</v>
      </c>
      <c r="Q743" s="225">
        <v>6.7000000000000002E-05</v>
      </c>
      <c r="R743" s="225">
        <f>Q743*H743</f>
        <v>0.0012926980000000001</v>
      </c>
      <c r="S743" s="225">
        <v>0</v>
      </c>
      <c r="T743" s="226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7" t="s">
        <v>244</v>
      </c>
      <c r="AT743" s="227" t="s">
        <v>144</v>
      </c>
      <c r="AU743" s="227" t="s">
        <v>90</v>
      </c>
      <c r="AY743" s="20" t="s">
        <v>141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88</v>
      </c>
      <c r="BK743" s="228">
        <f>ROUND(I743*H743,2)</f>
        <v>0</v>
      </c>
      <c r="BL743" s="20" t="s">
        <v>244</v>
      </c>
      <c r="BM743" s="227" t="s">
        <v>1615</v>
      </c>
    </row>
    <row r="744" s="2" customFormat="1">
      <c r="A744" s="42"/>
      <c r="B744" s="43"/>
      <c r="C744" s="44"/>
      <c r="D744" s="229" t="s">
        <v>151</v>
      </c>
      <c r="E744" s="44"/>
      <c r="F744" s="230" t="s">
        <v>1616</v>
      </c>
      <c r="G744" s="44"/>
      <c r="H744" s="44"/>
      <c r="I744" s="231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151</v>
      </c>
      <c r="AU744" s="20" t="s">
        <v>90</v>
      </c>
    </row>
    <row r="745" s="13" customFormat="1">
      <c r="A745" s="13"/>
      <c r="B745" s="241"/>
      <c r="C745" s="242"/>
      <c r="D745" s="234" t="s">
        <v>283</v>
      </c>
      <c r="E745" s="243" t="s">
        <v>78</v>
      </c>
      <c r="F745" s="244" t="s">
        <v>1617</v>
      </c>
      <c r="G745" s="242"/>
      <c r="H745" s="245">
        <v>1.26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283</v>
      </c>
      <c r="AU745" s="251" t="s">
        <v>90</v>
      </c>
      <c r="AV745" s="13" t="s">
        <v>90</v>
      </c>
      <c r="AW745" s="13" t="s">
        <v>40</v>
      </c>
      <c r="AX745" s="13" t="s">
        <v>80</v>
      </c>
      <c r="AY745" s="251" t="s">
        <v>141</v>
      </c>
    </row>
    <row r="746" s="13" customFormat="1">
      <c r="A746" s="13"/>
      <c r="B746" s="241"/>
      <c r="C746" s="242"/>
      <c r="D746" s="234" t="s">
        <v>283</v>
      </c>
      <c r="E746" s="243" t="s">
        <v>78</v>
      </c>
      <c r="F746" s="244" t="s">
        <v>1206</v>
      </c>
      <c r="G746" s="242"/>
      <c r="H746" s="245">
        <v>2.25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283</v>
      </c>
      <c r="AU746" s="251" t="s">
        <v>90</v>
      </c>
      <c r="AV746" s="13" t="s">
        <v>90</v>
      </c>
      <c r="AW746" s="13" t="s">
        <v>40</v>
      </c>
      <c r="AX746" s="13" t="s">
        <v>80</v>
      </c>
      <c r="AY746" s="251" t="s">
        <v>141</v>
      </c>
    </row>
    <row r="747" s="13" customFormat="1">
      <c r="A747" s="13"/>
      <c r="B747" s="241"/>
      <c r="C747" s="242"/>
      <c r="D747" s="234" t="s">
        <v>283</v>
      </c>
      <c r="E747" s="243" t="s">
        <v>78</v>
      </c>
      <c r="F747" s="244" t="s">
        <v>1207</v>
      </c>
      <c r="G747" s="242"/>
      <c r="H747" s="245">
        <v>1.8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1" t="s">
        <v>283</v>
      </c>
      <c r="AU747" s="251" t="s">
        <v>90</v>
      </c>
      <c r="AV747" s="13" t="s">
        <v>90</v>
      </c>
      <c r="AW747" s="13" t="s">
        <v>40</v>
      </c>
      <c r="AX747" s="13" t="s">
        <v>80</v>
      </c>
      <c r="AY747" s="251" t="s">
        <v>141</v>
      </c>
    </row>
    <row r="748" s="13" customFormat="1">
      <c r="A748" s="13"/>
      <c r="B748" s="241"/>
      <c r="C748" s="242"/>
      <c r="D748" s="234" t="s">
        <v>283</v>
      </c>
      <c r="E748" s="243" t="s">
        <v>78</v>
      </c>
      <c r="F748" s="244" t="s">
        <v>1618</v>
      </c>
      <c r="G748" s="242"/>
      <c r="H748" s="245">
        <v>10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283</v>
      </c>
      <c r="AU748" s="251" t="s">
        <v>90</v>
      </c>
      <c r="AV748" s="13" t="s">
        <v>90</v>
      </c>
      <c r="AW748" s="13" t="s">
        <v>40</v>
      </c>
      <c r="AX748" s="13" t="s">
        <v>80</v>
      </c>
      <c r="AY748" s="251" t="s">
        <v>141</v>
      </c>
    </row>
    <row r="749" s="13" customFormat="1">
      <c r="A749" s="13"/>
      <c r="B749" s="241"/>
      <c r="C749" s="242"/>
      <c r="D749" s="234" t="s">
        <v>283</v>
      </c>
      <c r="E749" s="243" t="s">
        <v>78</v>
      </c>
      <c r="F749" s="244" t="s">
        <v>1619</v>
      </c>
      <c r="G749" s="242"/>
      <c r="H749" s="245">
        <v>0.624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283</v>
      </c>
      <c r="AU749" s="251" t="s">
        <v>90</v>
      </c>
      <c r="AV749" s="13" t="s">
        <v>90</v>
      </c>
      <c r="AW749" s="13" t="s">
        <v>40</v>
      </c>
      <c r="AX749" s="13" t="s">
        <v>80</v>
      </c>
      <c r="AY749" s="251" t="s">
        <v>141</v>
      </c>
    </row>
    <row r="750" s="13" customFormat="1">
      <c r="A750" s="13"/>
      <c r="B750" s="241"/>
      <c r="C750" s="242"/>
      <c r="D750" s="234" t="s">
        <v>283</v>
      </c>
      <c r="E750" s="243" t="s">
        <v>78</v>
      </c>
      <c r="F750" s="244" t="s">
        <v>1620</v>
      </c>
      <c r="G750" s="242"/>
      <c r="H750" s="245">
        <v>3.3599999999999999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283</v>
      </c>
      <c r="AU750" s="251" t="s">
        <v>90</v>
      </c>
      <c r="AV750" s="13" t="s">
        <v>90</v>
      </c>
      <c r="AW750" s="13" t="s">
        <v>40</v>
      </c>
      <c r="AX750" s="13" t="s">
        <v>80</v>
      </c>
      <c r="AY750" s="251" t="s">
        <v>141</v>
      </c>
    </row>
    <row r="751" s="14" customFormat="1">
      <c r="A751" s="14"/>
      <c r="B751" s="252"/>
      <c r="C751" s="253"/>
      <c r="D751" s="234" t="s">
        <v>283</v>
      </c>
      <c r="E751" s="254" t="s">
        <v>773</v>
      </c>
      <c r="F751" s="255" t="s">
        <v>285</v>
      </c>
      <c r="G751" s="253"/>
      <c r="H751" s="256">
        <v>19.294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283</v>
      </c>
      <c r="AU751" s="262" t="s">
        <v>90</v>
      </c>
      <c r="AV751" s="14" t="s">
        <v>166</v>
      </c>
      <c r="AW751" s="14" t="s">
        <v>40</v>
      </c>
      <c r="AX751" s="14" t="s">
        <v>88</v>
      </c>
      <c r="AY751" s="262" t="s">
        <v>141</v>
      </c>
    </row>
    <row r="752" s="2" customFormat="1" ht="24.15" customHeight="1">
      <c r="A752" s="42"/>
      <c r="B752" s="43"/>
      <c r="C752" s="216" t="s">
        <v>1621</v>
      </c>
      <c r="D752" s="216" t="s">
        <v>144</v>
      </c>
      <c r="E752" s="217" t="s">
        <v>1622</v>
      </c>
      <c r="F752" s="218" t="s">
        <v>1623</v>
      </c>
      <c r="G752" s="219" t="s">
        <v>321</v>
      </c>
      <c r="H752" s="220">
        <v>19.294</v>
      </c>
      <c r="I752" s="221"/>
      <c r="J752" s="222">
        <f>ROUND(I752*H752,2)</f>
        <v>0</v>
      </c>
      <c r="K752" s="218" t="s">
        <v>148</v>
      </c>
      <c r="L752" s="48"/>
      <c r="M752" s="223" t="s">
        <v>78</v>
      </c>
      <c r="N752" s="224" t="s">
        <v>50</v>
      </c>
      <c r="O752" s="88"/>
      <c r="P752" s="225">
        <f>O752*H752</f>
        <v>0</v>
      </c>
      <c r="Q752" s="225">
        <v>0.000135</v>
      </c>
      <c r="R752" s="225">
        <f>Q752*H752</f>
        <v>0.0026046900000000002</v>
      </c>
      <c r="S752" s="225">
        <v>0</v>
      </c>
      <c r="T752" s="226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27" t="s">
        <v>244</v>
      </c>
      <c r="AT752" s="227" t="s">
        <v>144</v>
      </c>
      <c r="AU752" s="227" t="s">
        <v>90</v>
      </c>
      <c r="AY752" s="20" t="s">
        <v>141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20" t="s">
        <v>88</v>
      </c>
      <c r="BK752" s="228">
        <f>ROUND(I752*H752,2)</f>
        <v>0</v>
      </c>
      <c r="BL752" s="20" t="s">
        <v>244</v>
      </c>
      <c r="BM752" s="227" t="s">
        <v>1624</v>
      </c>
    </row>
    <row r="753" s="2" customFormat="1">
      <c r="A753" s="42"/>
      <c r="B753" s="43"/>
      <c r="C753" s="44"/>
      <c r="D753" s="229" t="s">
        <v>151</v>
      </c>
      <c r="E753" s="44"/>
      <c r="F753" s="230" t="s">
        <v>1625</v>
      </c>
      <c r="G753" s="44"/>
      <c r="H753" s="44"/>
      <c r="I753" s="231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151</v>
      </c>
      <c r="AU753" s="20" t="s">
        <v>90</v>
      </c>
    </row>
    <row r="754" s="2" customFormat="1">
      <c r="A754" s="42"/>
      <c r="B754" s="43"/>
      <c r="C754" s="44"/>
      <c r="D754" s="234" t="s">
        <v>153</v>
      </c>
      <c r="E754" s="44"/>
      <c r="F754" s="235" t="s">
        <v>1626</v>
      </c>
      <c r="G754" s="44"/>
      <c r="H754" s="44"/>
      <c r="I754" s="231"/>
      <c r="J754" s="44"/>
      <c r="K754" s="44"/>
      <c r="L754" s="48"/>
      <c r="M754" s="232"/>
      <c r="N754" s="233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153</v>
      </c>
      <c r="AU754" s="20" t="s">
        <v>90</v>
      </c>
    </row>
    <row r="755" s="13" customFormat="1">
      <c r="A755" s="13"/>
      <c r="B755" s="241"/>
      <c r="C755" s="242"/>
      <c r="D755" s="234" t="s">
        <v>283</v>
      </c>
      <c r="E755" s="243" t="s">
        <v>78</v>
      </c>
      <c r="F755" s="244" t="s">
        <v>773</v>
      </c>
      <c r="G755" s="242"/>
      <c r="H755" s="245">
        <v>19.294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283</v>
      </c>
      <c r="AU755" s="251" t="s">
        <v>90</v>
      </c>
      <c r="AV755" s="13" t="s">
        <v>90</v>
      </c>
      <c r="AW755" s="13" t="s">
        <v>40</v>
      </c>
      <c r="AX755" s="13" t="s">
        <v>88</v>
      </c>
      <c r="AY755" s="251" t="s">
        <v>141</v>
      </c>
    </row>
    <row r="756" s="2" customFormat="1">
      <c r="A756" s="42"/>
      <c r="B756" s="43"/>
      <c r="C756" s="44"/>
      <c r="D756" s="234" t="s">
        <v>414</v>
      </c>
      <c r="E756" s="44"/>
      <c r="F756" s="284" t="s">
        <v>1627</v>
      </c>
      <c r="G756" s="44"/>
      <c r="H756" s="44"/>
      <c r="I756" s="44"/>
      <c r="J756" s="44"/>
      <c r="K756" s="44"/>
      <c r="L756" s="48"/>
      <c r="M756" s="232"/>
      <c r="N756" s="233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U756" s="20" t="s">
        <v>90</v>
      </c>
    </row>
    <row r="757" s="2" customFormat="1">
      <c r="A757" s="42"/>
      <c r="B757" s="43"/>
      <c r="C757" s="44"/>
      <c r="D757" s="234" t="s">
        <v>414</v>
      </c>
      <c r="E757" s="44"/>
      <c r="F757" s="285" t="s">
        <v>1617</v>
      </c>
      <c r="G757" s="44"/>
      <c r="H757" s="286">
        <v>1.26</v>
      </c>
      <c r="I757" s="44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U757" s="20" t="s">
        <v>90</v>
      </c>
    </row>
    <row r="758" s="2" customFormat="1">
      <c r="A758" s="42"/>
      <c r="B758" s="43"/>
      <c r="C758" s="44"/>
      <c r="D758" s="234" t="s">
        <v>414</v>
      </c>
      <c r="E758" s="44"/>
      <c r="F758" s="285" t="s">
        <v>1206</v>
      </c>
      <c r="G758" s="44"/>
      <c r="H758" s="286">
        <v>2.25</v>
      </c>
      <c r="I758" s="44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U758" s="20" t="s">
        <v>90</v>
      </c>
    </row>
    <row r="759" s="2" customFormat="1">
      <c r="A759" s="42"/>
      <c r="B759" s="43"/>
      <c r="C759" s="44"/>
      <c r="D759" s="234" t="s">
        <v>414</v>
      </c>
      <c r="E759" s="44"/>
      <c r="F759" s="285" t="s">
        <v>1207</v>
      </c>
      <c r="G759" s="44"/>
      <c r="H759" s="286">
        <v>1.8</v>
      </c>
      <c r="I759" s="44"/>
      <c r="J759" s="44"/>
      <c r="K759" s="44"/>
      <c r="L759" s="48"/>
      <c r="M759" s="232"/>
      <c r="N759" s="233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U759" s="20" t="s">
        <v>90</v>
      </c>
    </row>
    <row r="760" s="2" customFormat="1">
      <c r="A760" s="42"/>
      <c r="B760" s="43"/>
      <c r="C760" s="44"/>
      <c r="D760" s="234" t="s">
        <v>414</v>
      </c>
      <c r="E760" s="44"/>
      <c r="F760" s="285" t="s">
        <v>1618</v>
      </c>
      <c r="G760" s="44"/>
      <c r="H760" s="286">
        <v>10</v>
      </c>
      <c r="I760" s="44"/>
      <c r="J760" s="44"/>
      <c r="K760" s="44"/>
      <c r="L760" s="48"/>
      <c r="M760" s="232"/>
      <c r="N760" s="233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U760" s="20" t="s">
        <v>90</v>
      </c>
    </row>
    <row r="761" s="2" customFormat="1">
      <c r="A761" s="42"/>
      <c r="B761" s="43"/>
      <c r="C761" s="44"/>
      <c r="D761" s="234" t="s">
        <v>414</v>
      </c>
      <c r="E761" s="44"/>
      <c r="F761" s="285" t="s">
        <v>1619</v>
      </c>
      <c r="G761" s="44"/>
      <c r="H761" s="286">
        <v>0.624</v>
      </c>
      <c r="I761" s="44"/>
      <c r="J761" s="44"/>
      <c r="K761" s="44"/>
      <c r="L761" s="48"/>
      <c r="M761" s="232"/>
      <c r="N761" s="233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U761" s="20" t="s">
        <v>90</v>
      </c>
    </row>
    <row r="762" s="2" customFormat="1">
      <c r="A762" s="42"/>
      <c r="B762" s="43"/>
      <c r="C762" s="44"/>
      <c r="D762" s="234" t="s">
        <v>414</v>
      </c>
      <c r="E762" s="44"/>
      <c r="F762" s="285" t="s">
        <v>1620</v>
      </c>
      <c r="G762" s="44"/>
      <c r="H762" s="286">
        <v>3.3599999999999999</v>
      </c>
      <c r="I762" s="44"/>
      <c r="J762" s="44"/>
      <c r="K762" s="44"/>
      <c r="L762" s="48"/>
      <c r="M762" s="232"/>
      <c r="N762" s="233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U762" s="20" t="s">
        <v>90</v>
      </c>
    </row>
    <row r="763" s="2" customFormat="1">
      <c r="A763" s="42"/>
      <c r="B763" s="43"/>
      <c r="C763" s="44"/>
      <c r="D763" s="234" t="s">
        <v>414</v>
      </c>
      <c r="E763" s="44"/>
      <c r="F763" s="285" t="s">
        <v>285</v>
      </c>
      <c r="G763" s="44"/>
      <c r="H763" s="286">
        <v>19.294</v>
      </c>
      <c r="I763" s="44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U763" s="20" t="s">
        <v>90</v>
      </c>
    </row>
    <row r="764" s="2" customFormat="1" ht="24.15" customHeight="1">
      <c r="A764" s="42"/>
      <c r="B764" s="43"/>
      <c r="C764" s="216" t="s">
        <v>1628</v>
      </c>
      <c r="D764" s="216" t="s">
        <v>144</v>
      </c>
      <c r="E764" s="217" t="s">
        <v>1629</v>
      </c>
      <c r="F764" s="218" t="s">
        <v>1630</v>
      </c>
      <c r="G764" s="219" t="s">
        <v>321</v>
      </c>
      <c r="H764" s="220">
        <v>19.294</v>
      </c>
      <c r="I764" s="221"/>
      <c r="J764" s="222">
        <f>ROUND(I764*H764,2)</f>
        <v>0</v>
      </c>
      <c r="K764" s="218" t="s">
        <v>148</v>
      </c>
      <c r="L764" s="48"/>
      <c r="M764" s="223" t="s">
        <v>78</v>
      </c>
      <c r="N764" s="224" t="s">
        <v>50</v>
      </c>
      <c r="O764" s="88"/>
      <c r="P764" s="225">
        <f>O764*H764</f>
        <v>0</v>
      </c>
      <c r="Q764" s="225">
        <v>0.00012765000000000001</v>
      </c>
      <c r="R764" s="225">
        <f>Q764*H764</f>
        <v>0.0024628791000000003</v>
      </c>
      <c r="S764" s="225">
        <v>0</v>
      </c>
      <c r="T764" s="226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7" t="s">
        <v>244</v>
      </c>
      <c r="AT764" s="227" t="s">
        <v>144</v>
      </c>
      <c r="AU764" s="227" t="s">
        <v>90</v>
      </c>
      <c r="AY764" s="20" t="s">
        <v>141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88</v>
      </c>
      <c r="BK764" s="228">
        <f>ROUND(I764*H764,2)</f>
        <v>0</v>
      </c>
      <c r="BL764" s="20" t="s">
        <v>244</v>
      </c>
      <c r="BM764" s="227" t="s">
        <v>1631</v>
      </c>
    </row>
    <row r="765" s="2" customFormat="1">
      <c r="A765" s="42"/>
      <c r="B765" s="43"/>
      <c r="C765" s="44"/>
      <c r="D765" s="229" t="s">
        <v>151</v>
      </c>
      <c r="E765" s="44"/>
      <c r="F765" s="230" t="s">
        <v>1632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151</v>
      </c>
      <c r="AU765" s="20" t="s">
        <v>90</v>
      </c>
    </row>
    <row r="766" s="2" customFormat="1">
      <c r="A766" s="42"/>
      <c r="B766" s="43"/>
      <c r="C766" s="44"/>
      <c r="D766" s="234" t="s">
        <v>153</v>
      </c>
      <c r="E766" s="44"/>
      <c r="F766" s="235" t="s">
        <v>1626</v>
      </c>
      <c r="G766" s="44"/>
      <c r="H766" s="44"/>
      <c r="I766" s="231"/>
      <c r="J766" s="44"/>
      <c r="K766" s="44"/>
      <c r="L766" s="48"/>
      <c r="M766" s="232"/>
      <c r="N766" s="233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0" t="s">
        <v>153</v>
      </c>
      <c r="AU766" s="20" t="s">
        <v>90</v>
      </c>
    </row>
    <row r="767" s="13" customFormat="1">
      <c r="A767" s="13"/>
      <c r="B767" s="241"/>
      <c r="C767" s="242"/>
      <c r="D767" s="234" t="s">
        <v>283</v>
      </c>
      <c r="E767" s="243" t="s">
        <v>78</v>
      </c>
      <c r="F767" s="244" t="s">
        <v>773</v>
      </c>
      <c r="G767" s="242"/>
      <c r="H767" s="245">
        <v>19.294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283</v>
      </c>
      <c r="AU767" s="251" t="s">
        <v>90</v>
      </c>
      <c r="AV767" s="13" t="s">
        <v>90</v>
      </c>
      <c r="AW767" s="13" t="s">
        <v>40</v>
      </c>
      <c r="AX767" s="13" t="s">
        <v>88</v>
      </c>
      <c r="AY767" s="251" t="s">
        <v>141</v>
      </c>
    </row>
    <row r="768" s="2" customFormat="1">
      <c r="A768" s="42"/>
      <c r="B768" s="43"/>
      <c r="C768" s="44"/>
      <c r="D768" s="234" t="s">
        <v>414</v>
      </c>
      <c r="E768" s="44"/>
      <c r="F768" s="284" t="s">
        <v>1627</v>
      </c>
      <c r="G768" s="44"/>
      <c r="H768" s="44"/>
      <c r="I768" s="44"/>
      <c r="J768" s="44"/>
      <c r="K768" s="44"/>
      <c r="L768" s="48"/>
      <c r="M768" s="232"/>
      <c r="N768" s="233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90</v>
      </c>
    </row>
    <row r="769" s="2" customFormat="1">
      <c r="A769" s="42"/>
      <c r="B769" s="43"/>
      <c r="C769" s="44"/>
      <c r="D769" s="234" t="s">
        <v>414</v>
      </c>
      <c r="E769" s="44"/>
      <c r="F769" s="285" t="s">
        <v>1617</v>
      </c>
      <c r="G769" s="44"/>
      <c r="H769" s="286">
        <v>1.26</v>
      </c>
      <c r="I769" s="44"/>
      <c r="J769" s="44"/>
      <c r="K769" s="44"/>
      <c r="L769" s="48"/>
      <c r="M769" s="232"/>
      <c r="N769" s="233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U769" s="20" t="s">
        <v>90</v>
      </c>
    </row>
    <row r="770" s="2" customFormat="1">
      <c r="A770" s="42"/>
      <c r="B770" s="43"/>
      <c r="C770" s="44"/>
      <c r="D770" s="234" t="s">
        <v>414</v>
      </c>
      <c r="E770" s="44"/>
      <c r="F770" s="285" t="s">
        <v>1206</v>
      </c>
      <c r="G770" s="44"/>
      <c r="H770" s="286">
        <v>2.25</v>
      </c>
      <c r="I770" s="44"/>
      <c r="J770" s="44"/>
      <c r="K770" s="44"/>
      <c r="L770" s="48"/>
      <c r="M770" s="232"/>
      <c r="N770" s="233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U770" s="20" t="s">
        <v>90</v>
      </c>
    </row>
    <row r="771" s="2" customFormat="1">
      <c r="A771" s="42"/>
      <c r="B771" s="43"/>
      <c r="C771" s="44"/>
      <c r="D771" s="234" t="s">
        <v>414</v>
      </c>
      <c r="E771" s="44"/>
      <c r="F771" s="285" t="s">
        <v>1207</v>
      </c>
      <c r="G771" s="44"/>
      <c r="H771" s="286">
        <v>1.8</v>
      </c>
      <c r="I771" s="44"/>
      <c r="J771" s="44"/>
      <c r="K771" s="44"/>
      <c r="L771" s="48"/>
      <c r="M771" s="232"/>
      <c r="N771" s="233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U771" s="20" t="s">
        <v>90</v>
      </c>
    </row>
    <row r="772" s="2" customFormat="1">
      <c r="A772" s="42"/>
      <c r="B772" s="43"/>
      <c r="C772" s="44"/>
      <c r="D772" s="234" t="s">
        <v>414</v>
      </c>
      <c r="E772" s="44"/>
      <c r="F772" s="285" t="s">
        <v>1618</v>
      </c>
      <c r="G772" s="44"/>
      <c r="H772" s="286">
        <v>10</v>
      </c>
      <c r="I772" s="44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U772" s="20" t="s">
        <v>90</v>
      </c>
    </row>
    <row r="773" s="2" customFormat="1">
      <c r="A773" s="42"/>
      <c r="B773" s="43"/>
      <c r="C773" s="44"/>
      <c r="D773" s="234" t="s">
        <v>414</v>
      </c>
      <c r="E773" s="44"/>
      <c r="F773" s="285" t="s">
        <v>1619</v>
      </c>
      <c r="G773" s="44"/>
      <c r="H773" s="286">
        <v>0.624</v>
      </c>
      <c r="I773" s="44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U773" s="20" t="s">
        <v>90</v>
      </c>
    </row>
    <row r="774" s="2" customFormat="1">
      <c r="A774" s="42"/>
      <c r="B774" s="43"/>
      <c r="C774" s="44"/>
      <c r="D774" s="234" t="s">
        <v>414</v>
      </c>
      <c r="E774" s="44"/>
      <c r="F774" s="285" t="s">
        <v>1620</v>
      </c>
      <c r="G774" s="44"/>
      <c r="H774" s="286">
        <v>3.3599999999999999</v>
      </c>
      <c r="I774" s="44"/>
      <c r="J774" s="44"/>
      <c r="K774" s="44"/>
      <c r="L774" s="48"/>
      <c r="M774" s="232"/>
      <c r="N774" s="233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U774" s="20" t="s">
        <v>90</v>
      </c>
    </row>
    <row r="775" s="2" customFormat="1">
      <c r="A775" s="42"/>
      <c r="B775" s="43"/>
      <c r="C775" s="44"/>
      <c r="D775" s="234" t="s">
        <v>414</v>
      </c>
      <c r="E775" s="44"/>
      <c r="F775" s="285" t="s">
        <v>285</v>
      </c>
      <c r="G775" s="44"/>
      <c r="H775" s="286">
        <v>19.294</v>
      </c>
      <c r="I775" s="44"/>
      <c r="J775" s="44"/>
      <c r="K775" s="44"/>
      <c r="L775" s="48"/>
      <c r="M775" s="232"/>
      <c r="N775" s="233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90</v>
      </c>
    </row>
    <row r="776" s="2" customFormat="1" ht="24.15" customHeight="1">
      <c r="A776" s="42"/>
      <c r="B776" s="43"/>
      <c r="C776" s="216" t="s">
        <v>1633</v>
      </c>
      <c r="D776" s="216" t="s">
        <v>144</v>
      </c>
      <c r="E776" s="217" t="s">
        <v>1634</v>
      </c>
      <c r="F776" s="218" t="s">
        <v>1635</v>
      </c>
      <c r="G776" s="219" t="s">
        <v>321</v>
      </c>
      <c r="H776" s="220">
        <v>19.294</v>
      </c>
      <c r="I776" s="221"/>
      <c r="J776" s="222">
        <f>ROUND(I776*H776,2)</f>
        <v>0</v>
      </c>
      <c r="K776" s="218" t="s">
        <v>148</v>
      </c>
      <c r="L776" s="48"/>
      <c r="M776" s="223" t="s">
        <v>78</v>
      </c>
      <c r="N776" s="224" t="s">
        <v>50</v>
      </c>
      <c r="O776" s="88"/>
      <c r="P776" s="225">
        <f>O776*H776</f>
        <v>0</v>
      </c>
      <c r="Q776" s="225">
        <v>0.00012765000000000001</v>
      </c>
      <c r="R776" s="225">
        <f>Q776*H776</f>
        <v>0.0024628791000000003</v>
      </c>
      <c r="S776" s="225">
        <v>0</v>
      </c>
      <c r="T776" s="226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27" t="s">
        <v>244</v>
      </c>
      <c r="AT776" s="227" t="s">
        <v>144</v>
      </c>
      <c r="AU776" s="227" t="s">
        <v>90</v>
      </c>
      <c r="AY776" s="20" t="s">
        <v>141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88</v>
      </c>
      <c r="BK776" s="228">
        <f>ROUND(I776*H776,2)</f>
        <v>0</v>
      </c>
      <c r="BL776" s="20" t="s">
        <v>244</v>
      </c>
      <c r="BM776" s="227" t="s">
        <v>1636</v>
      </c>
    </row>
    <row r="777" s="2" customFormat="1">
      <c r="A777" s="42"/>
      <c r="B777" s="43"/>
      <c r="C777" s="44"/>
      <c r="D777" s="229" t="s">
        <v>151</v>
      </c>
      <c r="E777" s="44"/>
      <c r="F777" s="230" t="s">
        <v>1637</v>
      </c>
      <c r="G777" s="44"/>
      <c r="H777" s="44"/>
      <c r="I777" s="231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0" t="s">
        <v>151</v>
      </c>
      <c r="AU777" s="20" t="s">
        <v>90</v>
      </c>
    </row>
    <row r="778" s="13" customFormat="1">
      <c r="A778" s="13"/>
      <c r="B778" s="241"/>
      <c r="C778" s="242"/>
      <c r="D778" s="234" t="s">
        <v>283</v>
      </c>
      <c r="E778" s="243" t="s">
        <v>78</v>
      </c>
      <c r="F778" s="244" t="s">
        <v>773</v>
      </c>
      <c r="G778" s="242"/>
      <c r="H778" s="245">
        <v>19.294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283</v>
      </c>
      <c r="AU778" s="251" t="s">
        <v>90</v>
      </c>
      <c r="AV778" s="13" t="s">
        <v>90</v>
      </c>
      <c r="AW778" s="13" t="s">
        <v>40</v>
      </c>
      <c r="AX778" s="13" t="s">
        <v>88</v>
      </c>
      <c r="AY778" s="251" t="s">
        <v>141</v>
      </c>
    </row>
    <row r="779" s="2" customFormat="1">
      <c r="A779" s="42"/>
      <c r="B779" s="43"/>
      <c r="C779" s="44"/>
      <c r="D779" s="234" t="s">
        <v>414</v>
      </c>
      <c r="E779" s="44"/>
      <c r="F779" s="284" t="s">
        <v>1627</v>
      </c>
      <c r="G779" s="44"/>
      <c r="H779" s="44"/>
      <c r="I779" s="44"/>
      <c r="J779" s="44"/>
      <c r="K779" s="44"/>
      <c r="L779" s="48"/>
      <c r="M779" s="232"/>
      <c r="N779" s="233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U779" s="20" t="s">
        <v>90</v>
      </c>
    </row>
    <row r="780" s="2" customFormat="1">
      <c r="A780" s="42"/>
      <c r="B780" s="43"/>
      <c r="C780" s="44"/>
      <c r="D780" s="234" t="s">
        <v>414</v>
      </c>
      <c r="E780" s="44"/>
      <c r="F780" s="285" t="s">
        <v>1617</v>
      </c>
      <c r="G780" s="44"/>
      <c r="H780" s="286">
        <v>1.26</v>
      </c>
      <c r="I780" s="44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U780" s="20" t="s">
        <v>90</v>
      </c>
    </row>
    <row r="781" s="2" customFormat="1">
      <c r="A781" s="42"/>
      <c r="B781" s="43"/>
      <c r="C781" s="44"/>
      <c r="D781" s="234" t="s">
        <v>414</v>
      </c>
      <c r="E781" s="44"/>
      <c r="F781" s="285" t="s">
        <v>1206</v>
      </c>
      <c r="G781" s="44"/>
      <c r="H781" s="286">
        <v>2.25</v>
      </c>
      <c r="I781" s="44"/>
      <c r="J781" s="44"/>
      <c r="K781" s="44"/>
      <c r="L781" s="48"/>
      <c r="M781" s="232"/>
      <c r="N781" s="233"/>
      <c r="O781" s="88"/>
      <c r="P781" s="88"/>
      <c r="Q781" s="88"/>
      <c r="R781" s="88"/>
      <c r="S781" s="88"/>
      <c r="T781" s="89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U781" s="20" t="s">
        <v>90</v>
      </c>
    </row>
    <row r="782" s="2" customFormat="1">
      <c r="A782" s="42"/>
      <c r="B782" s="43"/>
      <c r="C782" s="44"/>
      <c r="D782" s="234" t="s">
        <v>414</v>
      </c>
      <c r="E782" s="44"/>
      <c r="F782" s="285" t="s">
        <v>1207</v>
      </c>
      <c r="G782" s="44"/>
      <c r="H782" s="286">
        <v>1.8</v>
      </c>
      <c r="I782" s="44"/>
      <c r="J782" s="44"/>
      <c r="K782" s="44"/>
      <c r="L782" s="48"/>
      <c r="M782" s="232"/>
      <c r="N782" s="233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U782" s="20" t="s">
        <v>90</v>
      </c>
    </row>
    <row r="783" s="2" customFormat="1">
      <c r="A783" s="42"/>
      <c r="B783" s="43"/>
      <c r="C783" s="44"/>
      <c r="D783" s="234" t="s">
        <v>414</v>
      </c>
      <c r="E783" s="44"/>
      <c r="F783" s="285" t="s">
        <v>1618</v>
      </c>
      <c r="G783" s="44"/>
      <c r="H783" s="286">
        <v>10</v>
      </c>
      <c r="I783" s="44"/>
      <c r="J783" s="44"/>
      <c r="K783" s="44"/>
      <c r="L783" s="48"/>
      <c r="M783" s="232"/>
      <c r="N783" s="233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U783" s="20" t="s">
        <v>90</v>
      </c>
    </row>
    <row r="784" s="2" customFormat="1">
      <c r="A784" s="42"/>
      <c r="B784" s="43"/>
      <c r="C784" s="44"/>
      <c r="D784" s="234" t="s">
        <v>414</v>
      </c>
      <c r="E784" s="44"/>
      <c r="F784" s="285" t="s">
        <v>1619</v>
      </c>
      <c r="G784" s="44"/>
      <c r="H784" s="286">
        <v>0.624</v>
      </c>
      <c r="I784" s="44"/>
      <c r="J784" s="44"/>
      <c r="K784" s="44"/>
      <c r="L784" s="48"/>
      <c r="M784" s="232"/>
      <c r="N784" s="233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U784" s="20" t="s">
        <v>90</v>
      </c>
    </row>
    <row r="785" s="2" customFormat="1">
      <c r="A785" s="42"/>
      <c r="B785" s="43"/>
      <c r="C785" s="44"/>
      <c r="D785" s="234" t="s">
        <v>414</v>
      </c>
      <c r="E785" s="44"/>
      <c r="F785" s="285" t="s">
        <v>1620</v>
      </c>
      <c r="G785" s="44"/>
      <c r="H785" s="286">
        <v>3.3599999999999999</v>
      </c>
      <c r="I785" s="44"/>
      <c r="J785" s="44"/>
      <c r="K785" s="44"/>
      <c r="L785" s="48"/>
      <c r="M785" s="232"/>
      <c r="N785" s="233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U785" s="20" t="s">
        <v>90</v>
      </c>
    </row>
    <row r="786" s="2" customFormat="1">
      <c r="A786" s="42"/>
      <c r="B786" s="43"/>
      <c r="C786" s="44"/>
      <c r="D786" s="234" t="s">
        <v>414</v>
      </c>
      <c r="E786" s="44"/>
      <c r="F786" s="285" t="s">
        <v>285</v>
      </c>
      <c r="G786" s="44"/>
      <c r="H786" s="286">
        <v>19.294</v>
      </c>
      <c r="I786" s="44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U786" s="20" t="s">
        <v>90</v>
      </c>
    </row>
    <row r="787" s="12" customFormat="1" ht="22.8" customHeight="1">
      <c r="A787" s="12"/>
      <c r="B787" s="200"/>
      <c r="C787" s="201"/>
      <c r="D787" s="202" t="s">
        <v>79</v>
      </c>
      <c r="E787" s="214" t="s">
        <v>1638</v>
      </c>
      <c r="F787" s="214" t="s">
        <v>1639</v>
      </c>
      <c r="G787" s="201"/>
      <c r="H787" s="201"/>
      <c r="I787" s="204"/>
      <c r="J787" s="215">
        <f>BK787</f>
        <v>0</v>
      </c>
      <c r="K787" s="201"/>
      <c r="L787" s="206"/>
      <c r="M787" s="207"/>
      <c r="N787" s="208"/>
      <c r="O787" s="208"/>
      <c r="P787" s="209">
        <f>SUM(P788:P899)</f>
        <v>0</v>
      </c>
      <c r="Q787" s="208"/>
      <c r="R787" s="209">
        <f>SUM(R788:R899)</f>
        <v>0.074749938700000004</v>
      </c>
      <c r="S787" s="208"/>
      <c r="T787" s="210">
        <f>SUM(T788:T899)</f>
        <v>0.0012206999999999999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11" t="s">
        <v>90</v>
      </c>
      <c r="AT787" s="212" t="s">
        <v>79</v>
      </c>
      <c r="AU787" s="212" t="s">
        <v>88</v>
      </c>
      <c r="AY787" s="211" t="s">
        <v>141</v>
      </c>
      <c r="BK787" s="213">
        <f>SUM(BK788:BK899)</f>
        <v>0</v>
      </c>
    </row>
    <row r="788" s="2" customFormat="1" ht="24.15" customHeight="1">
      <c r="A788" s="42"/>
      <c r="B788" s="43"/>
      <c r="C788" s="216" t="s">
        <v>1640</v>
      </c>
      <c r="D788" s="216" t="s">
        <v>144</v>
      </c>
      <c r="E788" s="217" t="s">
        <v>1641</v>
      </c>
      <c r="F788" s="218" t="s">
        <v>1642</v>
      </c>
      <c r="G788" s="219" t="s">
        <v>321</v>
      </c>
      <c r="H788" s="220">
        <v>152.886</v>
      </c>
      <c r="I788" s="221"/>
      <c r="J788" s="222">
        <f>ROUND(I788*H788,2)</f>
        <v>0</v>
      </c>
      <c r="K788" s="218" t="s">
        <v>148</v>
      </c>
      <c r="L788" s="48"/>
      <c r="M788" s="223" t="s">
        <v>78</v>
      </c>
      <c r="N788" s="224" t="s">
        <v>50</v>
      </c>
      <c r="O788" s="88"/>
      <c r="P788" s="225">
        <f>O788*H788</f>
        <v>0</v>
      </c>
      <c r="Q788" s="225">
        <v>0</v>
      </c>
      <c r="R788" s="225">
        <f>Q788*H788</f>
        <v>0</v>
      </c>
      <c r="S788" s="225">
        <v>0</v>
      </c>
      <c r="T788" s="226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7" t="s">
        <v>244</v>
      </c>
      <c r="AT788" s="227" t="s">
        <v>144</v>
      </c>
      <c r="AU788" s="227" t="s">
        <v>90</v>
      </c>
      <c r="AY788" s="20" t="s">
        <v>141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0" t="s">
        <v>88</v>
      </c>
      <c r="BK788" s="228">
        <f>ROUND(I788*H788,2)</f>
        <v>0</v>
      </c>
      <c r="BL788" s="20" t="s">
        <v>244</v>
      </c>
      <c r="BM788" s="227" t="s">
        <v>1643</v>
      </c>
    </row>
    <row r="789" s="2" customFormat="1">
      <c r="A789" s="42"/>
      <c r="B789" s="43"/>
      <c r="C789" s="44"/>
      <c r="D789" s="229" t="s">
        <v>151</v>
      </c>
      <c r="E789" s="44"/>
      <c r="F789" s="230" t="s">
        <v>1644</v>
      </c>
      <c r="G789" s="44"/>
      <c r="H789" s="44"/>
      <c r="I789" s="231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0" t="s">
        <v>151</v>
      </c>
      <c r="AU789" s="20" t="s">
        <v>90</v>
      </c>
    </row>
    <row r="790" s="13" customFormat="1">
      <c r="A790" s="13"/>
      <c r="B790" s="241"/>
      <c r="C790" s="242"/>
      <c r="D790" s="234" t="s">
        <v>283</v>
      </c>
      <c r="E790" s="243" t="s">
        <v>78</v>
      </c>
      <c r="F790" s="244" t="s">
        <v>792</v>
      </c>
      <c r="G790" s="242"/>
      <c r="H790" s="245">
        <v>40.636000000000003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283</v>
      </c>
      <c r="AU790" s="251" t="s">
        <v>90</v>
      </c>
      <c r="AV790" s="13" t="s">
        <v>90</v>
      </c>
      <c r="AW790" s="13" t="s">
        <v>40</v>
      </c>
      <c r="AX790" s="13" t="s">
        <v>80</v>
      </c>
      <c r="AY790" s="251" t="s">
        <v>141</v>
      </c>
    </row>
    <row r="791" s="13" customFormat="1">
      <c r="A791" s="13"/>
      <c r="B791" s="241"/>
      <c r="C791" s="242"/>
      <c r="D791" s="234" t="s">
        <v>283</v>
      </c>
      <c r="E791" s="243" t="s">
        <v>78</v>
      </c>
      <c r="F791" s="244" t="s">
        <v>1070</v>
      </c>
      <c r="G791" s="242"/>
      <c r="H791" s="245">
        <v>47.460000000000001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283</v>
      </c>
      <c r="AU791" s="251" t="s">
        <v>90</v>
      </c>
      <c r="AV791" s="13" t="s">
        <v>90</v>
      </c>
      <c r="AW791" s="13" t="s">
        <v>40</v>
      </c>
      <c r="AX791" s="13" t="s">
        <v>80</v>
      </c>
      <c r="AY791" s="251" t="s">
        <v>141</v>
      </c>
    </row>
    <row r="792" s="13" customFormat="1">
      <c r="A792" s="13"/>
      <c r="B792" s="241"/>
      <c r="C792" s="242"/>
      <c r="D792" s="234" t="s">
        <v>283</v>
      </c>
      <c r="E792" s="243" t="s">
        <v>78</v>
      </c>
      <c r="F792" s="244" t="s">
        <v>800</v>
      </c>
      <c r="G792" s="242"/>
      <c r="H792" s="245">
        <v>82.079999999999998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283</v>
      </c>
      <c r="AU792" s="251" t="s">
        <v>90</v>
      </c>
      <c r="AV792" s="13" t="s">
        <v>90</v>
      </c>
      <c r="AW792" s="13" t="s">
        <v>40</v>
      </c>
      <c r="AX792" s="13" t="s">
        <v>80</v>
      </c>
      <c r="AY792" s="251" t="s">
        <v>141</v>
      </c>
    </row>
    <row r="793" s="16" customFormat="1">
      <c r="A793" s="16"/>
      <c r="B793" s="273"/>
      <c r="C793" s="274"/>
      <c r="D793" s="234" t="s">
        <v>283</v>
      </c>
      <c r="E793" s="275" t="s">
        <v>78</v>
      </c>
      <c r="F793" s="276" t="s">
        <v>358</v>
      </c>
      <c r="G793" s="274"/>
      <c r="H793" s="277">
        <v>170.17599999999999</v>
      </c>
      <c r="I793" s="278"/>
      <c r="J793" s="274"/>
      <c r="K793" s="274"/>
      <c r="L793" s="279"/>
      <c r="M793" s="280"/>
      <c r="N793" s="281"/>
      <c r="O793" s="281"/>
      <c r="P793" s="281"/>
      <c r="Q793" s="281"/>
      <c r="R793" s="281"/>
      <c r="S793" s="281"/>
      <c r="T793" s="282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83" t="s">
        <v>283</v>
      </c>
      <c r="AU793" s="283" t="s">
        <v>90</v>
      </c>
      <c r="AV793" s="16" t="s">
        <v>160</v>
      </c>
      <c r="AW793" s="16" t="s">
        <v>40</v>
      </c>
      <c r="AX793" s="16" t="s">
        <v>80</v>
      </c>
      <c r="AY793" s="283" t="s">
        <v>141</v>
      </c>
    </row>
    <row r="794" s="13" customFormat="1">
      <c r="A794" s="13"/>
      <c r="B794" s="241"/>
      <c r="C794" s="242"/>
      <c r="D794" s="234" t="s">
        <v>283</v>
      </c>
      <c r="E794" s="243" t="s">
        <v>78</v>
      </c>
      <c r="F794" s="244" t="s">
        <v>1645</v>
      </c>
      <c r="G794" s="242"/>
      <c r="H794" s="245">
        <v>-16.550999999999998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283</v>
      </c>
      <c r="AU794" s="251" t="s">
        <v>90</v>
      </c>
      <c r="AV794" s="13" t="s">
        <v>90</v>
      </c>
      <c r="AW794" s="13" t="s">
        <v>40</v>
      </c>
      <c r="AX794" s="13" t="s">
        <v>80</v>
      </c>
      <c r="AY794" s="251" t="s">
        <v>141</v>
      </c>
    </row>
    <row r="795" s="13" customFormat="1">
      <c r="A795" s="13"/>
      <c r="B795" s="241"/>
      <c r="C795" s="242"/>
      <c r="D795" s="234" t="s">
        <v>283</v>
      </c>
      <c r="E795" s="243" t="s">
        <v>78</v>
      </c>
      <c r="F795" s="244" t="s">
        <v>1646</v>
      </c>
      <c r="G795" s="242"/>
      <c r="H795" s="245">
        <v>-0.73899999999999999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283</v>
      </c>
      <c r="AU795" s="251" t="s">
        <v>90</v>
      </c>
      <c r="AV795" s="13" t="s">
        <v>90</v>
      </c>
      <c r="AW795" s="13" t="s">
        <v>40</v>
      </c>
      <c r="AX795" s="13" t="s">
        <v>80</v>
      </c>
      <c r="AY795" s="251" t="s">
        <v>141</v>
      </c>
    </row>
    <row r="796" s="16" customFormat="1">
      <c r="A796" s="16"/>
      <c r="B796" s="273"/>
      <c r="C796" s="274"/>
      <c r="D796" s="234" t="s">
        <v>283</v>
      </c>
      <c r="E796" s="275" t="s">
        <v>78</v>
      </c>
      <c r="F796" s="276" t="s">
        <v>358</v>
      </c>
      <c r="G796" s="274"/>
      <c r="H796" s="277">
        <v>-17.289999999999999</v>
      </c>
      <c r="I796" s="278"/>
      <c r="J796" s="274"/>
      <c r="K796" s="274"/>
      <c r="L796" s="279"/>
      <c r="M796" s="280"/>
      <c r="N796" s="281"/>
      <c r="O796" s="281"/>
      <c r="P796" s="281"/>
      <c r="Q796" s="281"/>
      <c r="R796" s="281"/>
      <c r="S796" s="281"/>
      <c r="T796" s="282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83" t="s">
        <v>283</v>
      </c>
      <c r="AU796" s="283" t="s">
        <v>90</v>
      </c>
      <c r="AV796" s="16" t="s">
        <v>160</v>
      </c>
      <c r="AW796" s="16" t="s">
        <v>40</v>
      </c>
      <c r="AX796" s="16" t="s">
        <v>80</v>
      </c>
      <c r="AY796" s="283" t="s">
        <v>141</v>
      </c>
    </row>
    <row r="797" s="14" customFormat="1">
      <c r="A797" s="14"/>
      <c r="B797" s="252"/>
      <c r="C797" s="253"/>
      <c r="D797" s="234" t="s">
        <v>283</v>
      </c>
      <c r="E797" s="254" t="s">
        <v>776</v>
      </c>
      <c r="F797" s="255" t="s">
        <v>285</v>
      </c>
      <c r="G797" s="253"/>
      <c r="H797" s="256">
        <v>152.886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2" t="s">
        <v>283</v>
      </c>
      <c r="AU797" s="262" t="s">
        <v>90</v>
      </c>
      <c r="AV797" s="14" t="s">
        <v>166</v>
      </c>
      <c r="AW797" s="14" t="s">
        <v>40</v>
      </c>
      <c r="AX797" s="14" t="s">
        <v>88</v>
      </c>
      <c r="AY797" s="262" t="s">
        <v>141</v>
      </c>
    </row>
    <row r="798" s="2" customFormat="1">
      <c r="A798" s="42"/>
      <c r="B798" s="43"/>
      <c r="C798" s="44"/>
      <c r="D798" s="234" t="s">
        <v>414</v>
      </c>
      <c r="E798" s="44"/>
      <c r="F798" s="284" t="s">
        <v>1102</v>
      </c>
      <c r="G798" s="44"/>
      <c r="H798" s="44"/>
      <c r="I798" s="44"/>
      <c r="J798" s="44"/>
      <c r="K798" s="44"/>
      <c r="L798" s="48"/>
      <c r="M798" s="232"/>
      <c r="N798" s="233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U798" s="20" t="s">
        <v>90</v>
      </c>
    </row>
    <row r="799" s="2" customFormat="1">
      <c r="A799" s="42"/>
      <c r="B799" s="43"/>
      <c r="C799" s="44"/>
      <c r="D799" s="234" t="s">
        <v>414</v>
      </c>
      <c r="E799" s="44"/>
      <c r="F799" s="285" t="s">
        <v>1097</v>
      </c>
      <c r="G799" s="44"/>
      <c r="H799" s="286">
        <v>40.636000000000003</v>
      </c>
      <c r="I799" s="44"/>
      <c r="J799" s="44"/>
      <c r="K799" s="44"/>
      <c r="L799" s="48"/>
      <c r="M799" s="232"/>
      <c r="N799" s="233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U799" s="20" t="s">
        <v>90</v>
      </c>
    </row>
    <row r="800" s="2" customFormat="1">
      <c r="A800" s="42"/>
      <c r="B800" s="43"/>
      <c r="C800" s="44"/>
      <c r="D800" s="234" t="s">
        <v>414</v>
      </c>
      <c r="E800" s="44"/>
      <c r="F800" s="285" t="s">
        <v>285</v>
      </c>
      <c r="G800" s="44"/>
      <c r="H800" s="286">
        <v>40.636000000000003</v>
      </c>
      <c r="I800" s="44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U800" s="20" t="s">
        <v>90</v>
      </c>
    </row>
    <row r="801" s="2" customFormat="1">
      <c r="A801" s="42"/>
      <c r="B801" s="43"/>
      <c r="C801" s="44"/>
      <c r="D801" s="234" t="s">
        <v>414</v>
      </c>
      <c r="E801" s="44"/>
      <c r="F801" s="284" t="s">
        <v>1046</v>
      </c>
      <c r="G801" s="44"/>
      <c r="H801" s="44"/>
      <c r="I801" s="44"/>
      <c r="J801" s="44"/>
      <c r="K801" s="44"/>
      <c r="L801" s="48"/>
      <c r="M801" s="232"/>
      <c r="N801" s="233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U801" s="20" t="s">
        <v>90</v>
      </c>
    </row>
    <row r="802" s="2" customFormat="1">
      <c r="A802" s="42"/>
      <c r="B802" s="43"/>
      <c r="C802" s="44"/>
      <c r="D802" s="234" t="s">
        <v>414</v>
      </c>
      <c r="E802" s="44"/>
      <c r="F802" s="285" t="s">
        <v>1041</v>
      </c>
      <c r="G802" s="44"/>
      <c r="H802" s="286">
        <v>23.73</v>
      </c>
      <c r="I802" s="44"/>
      <c r="J802" s="44"/>
      <c r="K802" s="44"/>
      <c r="L802" s="48"/>
      <c r="M802" s="232"/>
      <c r="N802" s="233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90</v>
      </c>
    </row>
    <row r="803" s="2" customFormat="1">
      <c r="A803" s="42"/>
      <c r="B803" s="43"/>
      <c r="C803" s="44"/>
      <c r="D803" s="234" t="s">
        <v>414</v>
      </c>
      <c r="E803" s="44"/>
      <c r="F803" s="284" t="s">
        <v>1052</v>
      </c>
      <c r="G803" s="44"/>
      <c r="H803" s="44"/>
      <c r="I803" s="44"/>
      <c r="J803" s="44"/>
      <c r="K803" s="44"/>
      <c r="L803" s="48"/>
      <c r="M803" s="232"/>
      <c r="N803" s="233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90</v>
      </c>
    </row>
    <row r="804" s="2" customFormat="1">
      <c r="A804" s="42"/>
      <c r="B804" s="43"/>
      <c r="C804" s="44"/>
      <c r="D804" s="234" t="s">
        <v>414</v>
      </c>
      <c r="E804" s="44"/>
      <c r="F804" s="285" t="s">
        <v>1053</v>
      </c>
      <c r="G804" s="44"/>
      <c r="H804" s="286">
        <v>82.079999999999998</v>
      </c>
      <c r="I804" s="44"/>
      <c r="J804" s="44"/>
      <c r="K804" s="44"/>
      <c r="L804" s="48"/>
      <c r="M804" s="232"/>
      <c r="N804" s="233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90</v>
      </c>
    </row>
    <row r="805" s="2" customFormat="1">
      <c r="A805" s="42"/>
      <c r="B805" s="43"/>
      <c r="C805" s="44"/>
      <c r="D805" s="234" t="s">
        <v>414</v>
      </c>
      <c r="E805" s="44"/>
      <c r="F805" s="285" t="s">
        <v>358</v>
      </c>
      <c r="G805" s="44"/>
      <c r="H805" s="286">
        <v>82.079999999999998</v>
      </c>
      <c r="I805" s="44"/>
      <c r="J805" s="44"/>
      <c r="K805" s="44"/>
      <c r="L805" s="48"/>
      <c r="M805" s="232"/>
      <c r="N805" s="233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90</v>
      </c>
    </row>
    <row r="806" s="2" customFormat="1">
      <c r="A806" s="42"/>
      <c r="B806" s="43"/>
      <c r="C806" s="44"/>
      <c r="D806" s="234" t="s">
        <v>414</v>
      </c>
      <c r="E806" s="44"/>
      <c r="F806" s="284" t="s">
        <v>1508</v>
      </c>
      <c r="G806" s="44"/>
      <c r="H806" s="44"/>
      <c r="I806" s="44"/>
      <c r="J806" s="44"/>
      <c r="K806" s="44"/>
      <c r="L806" s="48"/>
      <c r="M806" s="232"/>
      <c r="N806" s="233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90</v>
      </c>
    </row>
    <row r="807" s="2" customFormat="1">
      <c r="A807" s="42"/>
      <c r="B807" s="43"/>
      <c r="C807" s="44"/>
      <c r="D807" s="234" t="s">
        <v>414</v>
      </c>
      <c r="E807" s="44"/>
      <c r="F807" s="285" t="s">
        <v>1509</v>
      </c>
      <c r="G807" s="44"/>
      <c r="H807" s="286">
        <v>13.302</v>
      </c>
      <c r="I807" s="44"/>
      <c r="J807" s="44"/>
      <c r="K807" s="44"/>
      <c r="L807" s="48"/>
      <c r="M807" s="232"/>
      <c r="N807" s="233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90</v>
      </c>
    </row>
    <row r="808" s="2" customFormat="1">
      <c r="A808" s="42"/>
      <c r="B808" s="43"/>
      <c r="C808" s="44"/>
      <c r="D808" s="234" t="s">
        <v>414</v>
      </c>
      <c r="E808" s="44"/>
      <c r="F808" s="285" t="s">
        <v>1510</v>
      </c>
      <c r="G808" s="44"/>
      <c r="H808" s="286">
        <v>3.2490000000000001</v>
      </c>
      <c r="I808" s="44"/>
      <c r="J808" s="44"/>
      <c r="K808" s="44"/>
      <c r="L808" s="48"/>
      <c r="M808" s="232"/>
      <c r="N808" s="233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U808" s="20" t="s">
        <v>90</v>
      </c>
    </row>
    <row r="809" s="2" customFormat="1">
      <c r="A809" s="42"/>
      <c r="B809" s="43"/>
      <c r="C809" s="44"/>
      <c r="D809" s="234" t="s">
        <v>414</v>
      </c>
      <c r="E809" s="44"/>
      <c r="F809" s="285" t="s">
        <v>285</v>
      </c>
      <c r="G809" s="44"/>
      <c r="H809" s="286">
        <v>16.550999999999998</v>
      </c>
      <c r="I809" s="44"/>
      <c r="J809" s="44"/>
      <c r="K809" s="44"/>
      <c r="L809" s="48"/>
      <c r="M809" s="232"/>
      <c r="N809" s="233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U809" s="20" t="s">
        <v>90</v>
      </c>
    </row>
    <row r="810" s="2" customFormat="1">
      <c r="A810" s="42"/>
      <c r="B810" s="43"/>
      <c r="C810" s="44"/>
      <c r="D810" s="234" t="s">
        <v>414</v>
      </c>
      <c r="E810" s="44"/>
      <c r="F810" s="284" t="s">
        <v>1511</v>
      </c>
      <c r="G810" s="44"/>
      <c r="H810" s="44"/>
      <c r="I810" s="44"/>
      <c r="J810" s="44"/>
      <c r="K810" s="44"/>
      <c r="L810" s="48"/>
      <c r="M810" s="232"/>
      <c r="N810" s="233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U810" s="20" t="s">
        <v>90</v>
      </c>
    </row>
    <row r="811" s="2" customFormat="1">
      <c r="A811" s="42"/>
      <c r="B811" s="43"/>
      <c r="C811" s="44"/>
      <c r="D811" s="234" t="s">
        <v>414</v>
      </c>
      <c r="E811" s="44"/>
      <c r="F811" s="285" t="s">
        <v>1512</v>
      </c>
      <c r="G811" s="44"/>
      <c r="H811" s="286">
        <v>0.73899999999999999</v>
      </c>
      <c r="I811" s="44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U811" s="20" t="s">
        <v>90</v>
      </c>
    </row>
    <row r="812" s="2" customFormat="1">
      <c r="A812" s="42"/>
      <c r="B812" s="43"/>
      <c r="C812" s="44"/>
      <c r="D812" s="234" t="s">
        <v>414</v>
      </c>
      <c r="E812" s="44"/>
      <c r="F812" s="285" t="s">
        <v>285</v>
      </c>
      <c r="G812" s="44"/>
      <c r="H812" s="286">
        <v>0.73899999999999999</v>
      </c>
      <c r="I812" s="44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U812" s="20" t="s">
        <v>90</v>
      </c>
    </row>
    <row r="813" s="2" customFormat="1" ht="24.15" customHeight="1">
      <c r="A813" s="42"/>
      <c r="B813" s="43"/>
      <c r="C813" s="216" t="s">
        <v>1647</v>
      </c>
      <c r="D813" s="216" t="s">
        <v>144</v>
      </c>
      <c r="E813" s="217" t="s">
        <v>1648</v>
      </c>
      <c r="F813" s="218" t="s">
        <v>1649</v>
      </c>
      <c r="G813" s="219" t="s">
        <v>321</v>
      </c>
      <c r="H813" s="220">
        <v>34.219999999999999</v>
      </c>
      <c r="I813" s="221"/>
      <c r="J813" s="222">
        <f>ROUND(I813*H813,2)</f>
        <v>0</v>
      </c>
      <c r="K813" s="218" t="s">
        <v>148</v>
      </c>
      <c r="L813" s="48"/>
      <c r="M813" s="223" t="s">
        <v>78</v>
      </c>
      <c r="N813" s="224" t="s">
        <v>50</v>
      </c>
      <c r="O813" s="88"/>
      <c r="P813" s="225">
        <f>O813*H813</f>
        <v>0</v>
      </c>
      <c r="Q813" s="225">
        <v>0</v>
      </c>
      <c r="R813" s="225">
        <f>Q813*H813</f>
        <v>0</v>
      </c>
      <c r="S813" s="225">
        <v>3.0000000000000001E-05</v>
      </c>
      <c r="T813" s="226">
        <f>S813*H813</f>
        <v>0.0010265999999999999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7" t="s">
        <v>244</v>
      </c>
      <c r="AT813" s="227" t="s">
        <v>144</v>
      </c>
      <c r="AU813" s="227" t="s">
        <v>90</v>
      </c>
      <c r="AY813" s="20" t="s">
        <v>141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88</v>
      </c>
      <c r="BK813" s="228">
        <f>ROUND(I813*H813,2)</f>
        <v>0</v>
      </c>
      <c r="BL813" s="20" t="s">
        <v>244</v>
      </c>
      <c r="BM813" s="227" t="s">
        <v>1650</v>
      </c>
    </row>
    <row r="814" s="2" customFormat="1">
      <c r="A814" s="42"/>
      <c r="B814" s="43"/>
      <c r="C814" s="44"/>
      <c r="D814" s="229" t="s">
        <v>151</v>
      </c>
      <c r="E814" s="44"/>
      <c r="F814" s="230" t="s">
        <v>1651</v>
      </c>
      <c r="G814" s="44"/>
      <c r="H814" s="44"/>
      <c r="I814" s="231"/>
      <c r="J814" s="44"/>
      <c r="K814" s="44"/>
      <c r="L814" s="48"/>
      <c r="M814" s="232"/>
      <c r="N814" s="233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151</v>
      </c>
      <c r="AU814" s="20" t="s">
        <v>90</v>
      </c>
    </row>
    <row r="815" s="13" customFormat="1">
      <c r="A815" s="13"/>
      <c r="B815" s="241"/>
      <c r="C815" s="242"/>
      <c r="D815" s="234" t="s">
        <v>283</v>
      </c>
      <c r="E815" s="243" t="s">
        <v>78</v>
      </c>
      <c r="F815" s="244" t="s">
        <v>770</v>
      </c>
      <c r="G815" s="242"/>
      <c r="H815" s="245">
        <v>10.109999999999999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283</v>
      </c>
      <c r="AU815" s="251" t="s">
        <v>90</v>
      </c>
      <c r="AV815" s="13" t="s">
        <v>90</v>
      </c>
      <c r="AW815" s="13" t="s">
        <v>40</v>
      </c>
      <c r="AX815" s="13" t="s">
        <v>80</v>
      </c>
      <c r="AY815" s="251" t="s">
        <v>141</v>
      </c>
    </row>
    <row r="816" s="13" customFormat="1">
      <c r="A816" s="13"/>
      <c r="B816" s="241"/>
      <c r="C816" s="242"/>
      <c r="D816" s="234" t="s">
        <v>283</v>
      </c>
      <c r="E816" s="243" t="s">
        <v>78</v>
      </c>
      <c r="F816" s="244" t="s">
        <v>764</v>
      </c>
      <c r="G816" s="242"/>
      <c r="H816" s="245">
        <v>24.109999999999999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283</v>
      </c>
      <c r="AU816" s="251" t="s">
        <v>90</v>
      </c>
      <c r="AV816" s="13" t="s">
        <v>90</v>
      </c>
      <c r="AW816" s="13" t="s">
        <v>40</v>
      </c>
      <c r="AX816" s="13" t="s">
        <v>80</v>
      </c>
      <c r="AY816" s="251" t="s">
        <v>141</v>
      </c>
    </row>
    <row r="817" s="14" customFormat="1">
      <c r="A817" s="14"/>
      <c r="B817" s="252"/>
      <c r="C817" s="253"/>
      <c r="D817" s="234" t="s">
        <v>283</v>
      </c>
      <c r="E817" s="254" t="s">
        <v>78</v>
      </c>
      <c r="F817" s="255" t="s">
        <v>285</v>
      </c>
      <c r="G817" s="253"/>
      <c r="H817" s="256">
        <v>34.219999999999999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2" t="s">
        <v>283</v>
      </c>
      <c r="AU817" s="262" t="s">
        <v>90</v>
      </c>
      <c r="AV817" s="14" t="s">
        <v>166</v>
      </c>
      <c r="AW817" s="14" t="s">
        <v>40</v>
      </c>
      <c r="AX817" s="14" t="s">
        <v>88</v>
      </c>
      <c r="AY817" s="262" t="s">
        <v>141</v>
      </c>
    </row>
    <row r="818" s="2" customFormat="1">
      <c r="A818" s="42"/>
      <c r="B818" s="43"/>
      <c r="C818" s="44"/>
      <c r="D818" s="234" t="s">
        <v>414</v>
      </c>
      <c r="E818" s="44"/>
      <c r="F818" s="284" t="s">
        <v>1366</v>
      </c>
      <c r="G818" s="44"/>
      <c r="H818" s="44"/>
      <c r="I818" s="44"/>
      <c r="J818" s="44"/>
      <c r="K818" s="44"/>
      <c r="L818" s="48"/>
      <c r="M818" s="232"/>
      <c r="N818" s="233"/>
      <c r="O818" s="88"/>
      <c r="P818" s="88"/>
      <c r="Q818" s="88"/>
      <c r="R818" s="88"/>
      <c r="S818" s="88"/>
      <c r="T818" s="89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U818" s="20" t="s">
        <v>90</v>
      </c>
    </row>
    <row r="819" s="2" customFormat="1">
      <c r="A819" s="42"/>
      <c r="B819" s="43"/>
      <c r="C819" s="44"/>
      <c r="D819" s="234" t="s">
        <v>414</v>
      </c>
      <c r="E819" s="44"/>
      <c r="F819" s="285" t="s">
        <v>888</v>
      </c>
      <c r="G819" s="44"/>
      <c r="H819" s="286">
        <v>6.2400000000000002</v>
      </c>
      <c r="I819" s="44"/>
      <c r="J819" s="44"/>
      <c r="K819" s="44"/>
      <c r="L819" s="48"/>
      <c r="M819" s="232"/>
      <c r="N819" s="233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U819" s="20" t="s">
        <v>90</v>
      </c>
    </row>
    <row r="820" s="2" customFormat="1">
      <c r="A820" s="42"/>
      <c r="B820" s="43"/>
      <c r="C820" s="44"/>
      <c r="D820" s="234" t="s">
        <v>414</v>
      </c>
      <c r="E820" s="44"/>
      <c r="F820" s="285" t="s">
        <v>892</v>
      </c>
      <c r="G820" s="44"/>
      <c r="H820" s="286">
        <v>3.8700000000000001</v>
      </c>
      <c r="I820" s="44"/>
      <c r="J820" s="44"/>
      <c r="K820" s="44"/>
      <c r="L820" s="48"/>
      <c r="M820" s="232"/>
      <c r="N820" s="233"/>
      <c r="O820" s="88"/>
      <c r="P820" s="88"/>
      <c r="Q820" s="88"/>
      <c r="R820" s="88"/>
      <c r="S820" s="88"/>
      <c r="T820" s="89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U820" s="20" t="s">
        <v>90</v>
      </c>
    </row>
    <row r="821" s="2" customFormat="1">
      <c r="A821" s="42"/>
      <c r="B821" s="43"/>
      <c r="C821" s="44"/>
      <c r="D821" s="234" t="s">
        <v>414</v>
      </c>
      <c r="E821" s="44"/>
      <c r="F821" s="285" t="s">
        <v>285</v>
      </c>
      <c r="G821" s="44"/>
      <c r="H821" s="286">
        <v>10.109999999999999</v>
      </c>
      <c r="I821" s="44"/>
      <c r="J821" s="44"/>
      <c r="K821" s="44"/>
      <c r="L821" s="48"/>
      <c r="M821" s="232"/>
      <c r="N821" s="233"/>
      <c r="O821" s="88"/>
      <c r="P821" s="88"/>
      <c r="Q821" s="88"/>
      <c r="R821" s="88"/>
      <c r="S821" s="88"/>
      <c r="T821" s="89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U821" s="20" t="s">
        <v>90</v>
      </c>
    </row>
    <row r="822" s="2" customFormat="1">
      <c r="A822" s="42"/>
      <c r="B822" s="43"/>
      <c r="C822" s="44"/>
      <c r="D822" s="234" t="s">
        <v>414</v>
      </c>
      <c r="E822" s="44"/>
      <c r="F822" s="284" t="s">
        <v>889</v>
      </c>
      <c r="G822" s="44"/>
      <c r="H822" s="44"/>
      <c r="I822" s="44"/>
      <c r="J822" s="44"/>
      <c r="K822" s="44"/>
      <c r="L822" s="48"/>
      <c r="M822" s="232"/>
      <c r="N822" s="233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U822" s="20" t="s">
        <v>90</v>
      </c>
    </row>
    <row r="823" s="2" customFormat="1">
      <c r="A823" s="42"/>
      <c r="B823" s="43"/>
      <c r="C823" s="44"/>
      <c r="D823" s="234" t="s">
        <v>414</v>
      </c>
      <c r="E823" s="44"/>
      <c r="F823" s="285" t="s">
        <v>890</v>
      </c>
      <c r="G823" s="44"/>
      <c r="H823" s="286">
        <v>24.109999999999999</v>
      </c>
      <c r="I823" s="44"/>
      <c r="J823" s="44"/>
      <c r="K823" s="44"/>
      <c r="L823" s="48"/>
      <c r="M823" s="232"/>
      <c r="N823" s="233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U823" s="20" t="s">
        <v>90</v>
      </c>
    </row>
    <row r="824" s="2" customFormat="1" ht="16.5" customHeight="1">
      <c r="A824" s="42"/>
      <c r="B824" s="43"/>
      <c r="C824" s="290" t="s">
        <v>1652</v>
      </c>
      <c r="D824" s="290" t="s">
        <v>864</v>
      </c>
      <c r="E824" s="291" t="s">
        <v>1653</v>
      </c>
      <c r="F824" s="292" t="s">
        <v>1654</v>
      </c>
      <c r="G824" s="293" t="s">
        <v>321</v>
      </c>
      <c r="H824" s="294">
        <v>35.930999999999997</v>
      </c>
      <c r="I824" s="295"/>
      <c r="J824" s="296">
        <f>ROUND(I824*H824,2)</f>
        <v>0</v>
      </c>
      <c r="K824" s="292" t="s">
        <v>148</v>
      </c>
      <c r="L824" s="297"/>
      <c r="M824" s="298" t="s">
        <v>78</v>
      </c>
      <c r="N824" s="299" t="s">
        <v>50</v>
      </c>
      <c r="O824" s="88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27" t="s">
        <v>487</v>
      </c>
      <c r="AT824" s="227" t="s">
        <v>864</v>
      </c>
      <c r="AU824" s="227" t="s">
        <v>90</v>
      </c>
      <c r="AY824" s="20" t="s">
        <v>141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88</v>
      </c>
      <c r="BK824" s="228">
        <f>ROUND(I824*H824,2)</f>
        <v>0</v>
      </c>
      <c r="BL824" s="20" t="s">
        <v>244</v>
      </c>
      <c r="BM824" s="227" t="s">
        <v>1655</v>
      </c>
    </row>
    <row r="825" s="13" customFormat="1">
      <c r="A825" s="13"/>
      <c r="B825" s="241"/>
      <c r="C825" s="242"/>
      <c r="D825" s="234" t="s">
        <v>283</v>
      </c>
      <c r="E825" s="242"/>
      <c r="F825" s="244" t="s">
        <v>1656</v>
      </c>
      <c r="G825" s="242"/>
      <c r="H825" s="245">
        <v>35.930999999999997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283</v>
      </c>
      <c r="AU825" s="251" t="s">
        <v>90</v>
      </c>
      <c r="AV825" s="13" t="s">
        <v>90</v>
      </c>
      <c r="AW825" s="13" t="s">
        <v>4</v>
      </c>
      <c r="AX825" s="13" t="s">
        <v>88</v>
      </c>
      <c r="AY825" s="251" t="s">
        <v>141</v>
      </c>
    </row>
    <row r="826" s="2" customFormat="1" ht="44.25" customHeight="1">
      <c r="A826" s="42"/>
      <c r="B826" s="43"/>
      <c r="C826" s="216" t="s">
        <v>1657</v>
      </c>
      <c r="D826" s="216" t="s">
        <v>144</v>
      </c>
      <c r="E826" s="217" t="s">
        <v>1658</v>
      </c>
      <c r="F826" s="218" t="s">
        <v>1659</v>
      </c>
      <c r="G826" s="219" t="s">
        <v>321</v>
      </c>
      <c r="H826" s="220">
        <v>6.4699999999999998</v>
      </c>
      <c r="I826" s="221"/>
      <c r="J826" s="222">
        <f>ROUND(I826*H826,2)</f>
        <v>0</v>
      </c>
      <c r="K826" s="218" t="s">
        <v>148</v>
      </c>
      <c r="L826" s="48"/>
      <c r="M826" s="223" t="s">
        <v>78</v>
      </c>
      <c r="N826" s="224" t="s">
        <v>50</v>
      </c>
      <c r="O826" s="88"/>
      <c r="P826" s="225">
        <f>O826*H826</f>
        <v>0</v>
      </c>
      <c r="Q826" s="225">
        <v>0</v>
      </c>
      <c r="R826" s="225">
        <f>Q826*H826</f>
        <v>0</v>
      </c>
      <c r="S826" s="225">
        <v>3.0000000000000001E-05</v>
      </c>
      <c r="T826" s="226">
        <f>S826*H826</f>
        <v>0.0001941</v>
      </c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R826" s="227" t="s">
        <v>244</v>
      </c>
      <c r="AT826" s="227" t="s">
        <v>144</v>
      </c>
      <c r="AU826" s="227" t="s">
        <v>90</v>
      </c>
      <c r="AY826" s="20" t="s">
        <v>141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20" t="s">
        <v>88</v>
      </c>
      <c r="BK826" s="228">
        <f>ROUND(I826*H826,2)</f>
        <v>0</v>
      </c>
      <c r="BL826" s="20" t="s">
        <v>244</v>
      </c>
      <c r="BM826" s="227" t="s">
        <v>1660</v>
      </c>
    </row>
    <row r="827" s="2" customFormat="1">
      <c r="A827" s="42"/>
      <c r="B827" s="43"/>
      <c r="C827" s="44"/>
      <c r="D827" s="229" t="s">
        <v>151</v>
      </c>
      <c r="E827" s="44"/>
      <c r="F827" s="230" t="s">
        <v>1661</v>
      </c>
      <c r="G827" s="44"/>
      <c r="H827" s="44"/>
      <c r="I827" s="231"/>
      <c r="J827" s="44"/>
      <c r="K827" s="44"/>
      <c r="L827" s="48"/>
      <c r="M827" s="232"/>
      <c r="N827" s="233"/>
      <c r="O827" s="88"/>
      <c r="P827" s="88"/>
      <c r="Q827" s="88"/>
      <c r="R827" s="88"/>
      <c r="S827" s="88"/>
      <c r="T827" s="89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T827" s="20" t="s">
        <v>151</v>
      </c>
      <c r="AU827" s="20" t="s">
        <v>90</v>
      </c>
    </row>
    <row r="828" s="13" customFormat="1">
      <c r="A828" s="13"/>
      <c r="B828" s="241"/>
      <c r="C828" s="242"/>
      <c r="D828" s="234" t="s">
        <v>283</v>
      </c>
      <c r="E828" s="243" t="s">
        <v>78</v>
      </c>
      <c r="F828" s="244" t="s">
        <v>1252</v>
      </c>
      <c r="G828" s="242"/>
      <c r="H828" s="245">
        <v>4.1600000000000001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283</v>
      </c>
      <c r="AU828" s="251" t="s">
        <v>90</v>
      </c>
      <c r="AV828" s="13" t="s">
        <v>90</v>
      </c>
      <c r="AW828" s="13" t="s">
        <v>40</v>
      </c>
      <c r="AX828" s="13" t="s">
        <v>80</v>
      </c>
      <c r="AY828" s="251" t="s">
        <v>141</v>
      </c>
    </row>
    <row r="829" s="13" customFormat="1">
      <c r="A829" s="13"/>
      <c r="B829" s="241"/>
      <c r="C829" s="242"/>
      <c r="D829" s="234" t="s">
        <v>283</v>
      </c>
      <c r="E829" s="243" t="s">
        <v>78</v>
      </c>
      <c r="F829" s="244" t="s">
        <v>1281</v>
      </c>
      <c r="G829" s="242"/>
      <c r="H829" s="245">
        <v>2.3100000000000001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283</v>
      </c>
      <c r="AU829" s="251" t="s">
        <v>90</v>
      </c>
      <c r="AV829" s="13" t="s">
        <v>90</v>
      </c>
      <c r="AW829" s="13" t="s">
        <v>40</v>
      </c>
      <c r="AX829" s="13" t="s">
        <v>80</v>
      </c>
      <c r="AY829" s="251" t="s">
        <v>141</v>
      </c>
    </row>
    <row r="830" s="16" customFormat="1">
      <c r="A830" s="16"/>
      <c r="B830" s="273"/>
      <c r="C830" s="274"/>
      <c r="D830" s="234" t="s">
        <v>283</v>
      </c>
      <c r="E830" s="275" t="s">
        <v>78</v>
      </c>
      <c r="F830" s="276" t="s">
        <v>358</v>
      </c>
      <c r="G830" s="274"/>
      <c r="H830" s="277">
        <v>6.4699999999999998</v>
      </c>
      <c r="I830" s="278"/>
      <c r="J830" s="274"/>
      <c r="K830" s="274"/>
      <c r="L830" s="279"/>
      <c r="M830" s="280"/>
      <c r="N830" s="281"/>
      <c r="O830" s="281"/>
      <c r="P830" s="281"/>
      <c r="Q830" s="281"/>
      <c r="R830" s="281"/>
      <c r="S830" s="281"/>
      <c r="T830" s="282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83" t="s">
        <v>283</v>
      </c>
      <c r="AU830" s="283" t="s">
        <v>90</v>
      </c>
      <c r="AV830" s="16" t="s">
        <v>160</v>
      </c>
      <c r="AW830" s="16" t="s">
        <v>40</v>
      </c>
      <c r="AX830" s="16" t="s">
        <v>88</v>
      </c>
      <c r="AY830" s="283" t="s">
        <v>141</v>
      </c>
    </row>
    <row r="831" s="2" customFormat="1" ht="16.5" customHeight="1">
      <c r="A831" s="42"/>
      <c r="B831" s="43"/>
      <c r="C831" s="290" t="s">
        <v>1662</v>
      </c>
      <c r="D831" s="290" t="s">
        <v>864</v>
      </c>
      <c r="E831" s="291" t="s">
        <v>1653</v>
      </c>
      <c r="F831" s="292" t="s">
        <v>1654</v>
      </c>
      <c r="G831" s="293" t="s">
        <v>321</v>
      </c>
      <c r="H831" s="294">
        <v>6.7939999999999996</v>
      </c>
      <c r="I831" s="295"/>
      <c r="J831" s="296">
        <f>ROUND(I831*H831,2)</f>
        <v>0</v>
      </c>
      <c r="K831" s="292" t="s">
        <v>148</v>
      </c>
      <c r="L831" s="297"/>
      <c r="M831" s="298" t="s">
        <v>78</v>
      </c>
      <c r="N831" s="299" t="s">
        <v>50</v>
      </c>
      <c r="O831" s="88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R831" s="227" t="s">
        <v>487</v>
      </c>
      <c r="AT831" s="227" t="s">
        <v>864</v>
      </c>
      <c r="AU831" s="227" t="s">
        <v>90</v>
      </c>
      <c r="AY831" s="20" t="s">
        <v>141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20" t="s">
        <v>88</v>
      </c>
      <c r="BK831" s="228">
        <f>ROUND(I831*H831,2)</f>
        <v>0</v>
      </c>
      <c r="BL831" s="20" t="s">
        <v>244</v>
      </c>
      <c r="BM831" s="227" t="s">
        <v>1663</v>
      </c>
    </row>
    <row r="832" s="13" customFormat="1">
      <c r="A832" s="13"/>
      <c r="B832" s="241"/>
      <c r="C832" s="242"/>
      <c r="D832" s="234" t="s">
        <v>283</v>
      </c>
      <c r="E832" s="242"/>
      <c r="F832" s="244" t="s">
        <v>1664</v>
      </c>
      <c r="G832" s="242"/>
      <c r="H832" s="245">
        <v>6.7939999999999996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283</v>
      </c>
      <c r="AU832" s="251" t="s">
        <v>90</v>
      </c>
      <c r="AV832" s="13" t="s">
        <v>90</v>
      </c>
      <c r="AW832" s="13" t="s">
        <v>4</v>
      </c>
      <c r="AX832" s="13" t="s">
        <v>88</v>
      </c>
      <c r="AY832" s="251" t="s">
        <v>141</v>
      </c>
    </row>
    <row r="833" s="2" customFormat="1" ht="33" customHeight="1">
      <c r="A833" s="42"/>
      <c r="B833" s="43"/>
      <c r="C833" s="216" t="s">
        <v>1665</v>
      </c>
      <c r="D833" s="216" t="s">
        <v>144</v>
      </c>
      <c r="E833" s="217" t="s">
        <v>1666</v>
      </c>
      <c r="F833" s="218" t="s">
        <v>1667</v>
      </c>
      <c r="G833" s="219" t="s">
        <v>321</v>
      </c>
      <c r="H833" s="220">
        <v>152.886</v>
      </c>
      <c r="I833" s="221"/>
      <c r="J833" s="222">
        <f>ROUND(I833*H833,2)</f>
        <v>0</v>
      </c>
      <c r="K833" s="218" t="s">
        <v>148</v>
      </c>
      <c r="L833" s="48"/>
      <c r="M833" s="223" t="s">
        <v>78</v>
      </c>
      <c r="N833" s="224" t="s">
        <v>50</v>
      </c>
      <c r="O833" s="88"/>
      <c r="P833" s="225">
        <f>O833*H833</f>
        <v>0</v>
      </c>
      <c r="Q833" s="225">
        <v>0.00020120000000000001</v>
      </c>
      <c r="R833" s="225">
        <f>Q833*H833</f>
        <v>0.0307606632</v>
      </c>
      <c r="S833" s="225">
        <v>0</v>
      </c>
      <c r="T833" s="226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7" t="s">
        <v>244</v>
      </c>
      <c r="AT833" s="227" t="s">
        <v>144</v>
      </c>
      <c r="AU833" s="227" t="s">
        <v>90</v>
      </c>
      <c r="AY833" s="20" t="s">
        <v>141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20" t="s">
        <v>88</v>
      </c>
      <c r="BK833" s="228">
        <f>ROUND(I833*H833,2)</f>
        <v>0</v>
      </c>
      <c r="BL833" s="20" t="s">
        <v>244</v>
      </c>
      <c r="BM833" s="227" t="s">
        <v>1668</v>
      </c>
    </row>
    <row r="834" s="2" customFormat="1">
      <c r="A834" s="42"/>
      <c r="B834" s="43"/>
      <c r="C834" s="44"/>
      <c r="D834" s="229" t="s">
        <v>151</v>
      </c>
      <c r="E834" s="44"/>
      <c r="F834" s="230" t="s">
        <v>1669</v>
      </c>
      <c r="G834" s="44"/>
      <c r="H834" s="44"/>
      <c r="I834" s="231"/>
      <c r="J834" s="44"/>
      <c r="K834" s="44"/>
      <c r="L834" s="48"/>
      <c r="M834" s="232"/>
      <c r="N834" s="233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0" t="s">
        <v>151</v>
      </c>
      <c r="AU834" s="20" t="s">
        <v>90</v>
      </c>
    </row>
    <row r="835" s="13" customFormat="1">
      <c r="A835" s="13"/>
      <c r="B835" s="241"/>
      <c r="C835" s="242"/>
      <c r="D835" s="234" t="s">
        <v>283</v>
      </c>
      <c r="E835" s="243" t="s">
        <v>78</v>
      </c>
      <c r="F835" s="244" t="s">
        <v>776</v>
      </c>
      <c r="G835" s="242"/>
      <c r="H835" s="245">
        <v>152.886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283</v>
      </c>
      <c r="AU835" s="251" t="s">
        <v>90</v>
      </c>
      <c r="AV835" s="13" t="s">
        <v>90</v>
      </c>
      <c r="AW835" s="13" t="s">
        <v>40</v>
      </c>
      <c r="AX835" s="13" t="s">
        <v>88</v>
      </c>
      <c r="AY835" s="251" t="s">
        <v>141</v>
      </c>
    </row>
    <row r="836" s="2" customFormat="1">
      <c r="A836" s="42"/>
      <c r="B836" s="43"/>
      <c r="C836" s="44"/>
      <c r="D836" s="234" t="s">
        <v>414</v>
      </c>
      <c r="E836" s="44"/>
      <c r="F836" s="284" t="s">
        <v>1670</v>
      </c>
      <c r="G836" s="44"/>
      <c r="H836" s="44"/>
      <c r="I836" s="44"/>
      <c r="J836" s="44"/>
      <c r="K836" s="44"/>
      <c r="L836" s="48"/>
      <c r="M836" s="232"/>
      <c r="N836" s="233"/>
      <c r="O836" s="88"/>
      <c r="P836" s="88"/>
      <c r="Q836" s="88"/>
      <c r="R836" s="88"/>
      <c r="S836" s="88"/>
      <c r="T836" s="89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U836" s="20" t="s">
        <v>90</v>
      </c>
    </row>
    <row r="837" s="2" customFormat="1">
      <c r="A837" s="42"/>
      <c r="B837" s="43"/>
      <c r="C837" s="44"/>
      <c r="D837" s="234" t="s">
        <v>414</v>
      </c>
      <c r="E837" s="44"/>
      <c r="F837" s="285" t="s">
        <v>792</v>
      </c>
      <c r="G837" s="44"/>
      <c r="H837" s="286">
        <v>40.636000000000003</v>
      </c>
      <c r="I837" s="44"/>
      <c r="J837" s="44"/>
      <c r="K837" s="44"/>
      <c r="L837" s="48"/>
      <c r="M837" s="232"/>
      <c r="N837" s="233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U837" s="20" t="s">
        <v>90</v>
      </c>
    </row>
    <row r="838" s="2" customFormat="1">
      <c r="A838" s="42"/>
      <c r="B838" s="43"/>
      <c r="C838" s="44"/>
      <c r="D838" s="234" t="s">
        <v>414</v>
      </c>
      <c r="E838" s="44"/>
      <c r="F838" s="285" t="s">
        <v>1070</v>
      </c>
      <c r="G838" s="44"/>
      <c r="H838" s="286">
        <v>47.460000000000001</v>
      </c>
      <c r="I838" s="44"/>
      <c r="J838" s="44"/>
      <c r="K838" s="44"/>
      <c r="L838" s="48"/>
      <c r="M838" s="232"/>
      <c r="N838" s="233"/>
      <c r="O838" s="88"/>
      <c r="P838" s="88"/>
      <c r="Q838" s="88"/>
      <c r="R838" s="88"/>
      <c r="S838" s="88"/>
      <c r="T838" s="89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U838" s="20" t="s">
        <v>90</v>
      </c>
    </row>
    <row r="839" s="2" customFormat="1">
      <c r="A839" s="42"/>
      <c r="B839" s="43"/>
      <c r="C839" s="44"/>
      <c r="D839" s="234" t="s">
        <v>414</v>
      </c>
      <c r="E839" s="44"/>
      <c r="F839" s="285" t="s">
        <v>800</v>
      </c>
      <c r="G839" s="44"/>
      <c r="H839" s="286">
        <v>82.079999999999998</v>
      </c>
      <c r="I839" s="44"/>
      <c r="J839" s="44"/>
      <c r="K839" s="44"/>
      <c r="L839" s="48"/>
      <c r="M839" s="232"/>
      <c r="N839" s="233"/>
      <c r="O839" s="88"/>
      <c r="P839" s="88"/>
      <c r="Q839" s="88"/>
      <c r="R839" s="88"/>
      <c r="S839" s="88"/>
      <c r="T839" s="89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U839" s="20" t="s">
        <v>90</v>
      </c>
    </row>
    <row r="840" s="2" customFormat="1">
      <c r="A840" s="42"/>
      <c r="B840" s="43"/>
      <c r="C840" s="44"/>
      <c r="D840" s="234" t="s">
        <v>414</v>
      </c>
      <c r="E840" s="44"/>
      <c r="F840" s="285" t="s">
        <v>1645</v>
      </c>
      <c r="G840" s="44"/>
      <c r="H840" s="286">
        <v>-16.550999999999998</v>
      </c>
      <c r="I840" s="44"/>
      <c r="J840" s="44"/>
      <c r="K840" s="44"/>
      <c r="L840" s="48"/>
      <c r="M840" s="232"/>
      <c r="N840" s="233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U840" s="20" t="s">
        <v>90</v>
      </c>
    </row>
    <row r="841" s="2" customFormat="1">
      <c r="A841" s="42"/>
      <c r="B841" s="43"/>
      <c r="C841" s="44"/>
      <c r="D841" s="234" t="s">
        <v>414</v>
      </c>
      <c r="E841" s="44"/>
      <c r="F841" s="285" t="s">
        <v>1646</v>
      </c>
      <c r="G841" s="44"/>
      <c r="H841" s="286">
        <v>-0.73899999999999999</v>
      </c>
      <c r="I841" s="44"/>
      <c r="J841" s="44"/>
      <c r="K841" s="44"/>
      <c r="L841" s="48"/>
      <c r="M841" s="232"/>
      <c r="N841" s="233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U841" s="20" t="s">
        <v>90</v>
      </c>
    </row>
    <row r="842" s="2" customFormat="1">
      <c r="A842" s="42"/>
      <c r="B842" s="43"/>
      <c r="C842" s="44"/>
      <c r="D842" s="234" t="s">
        <v>414</v>
      </c>
      <c r="E842" s="44"/>
      <c r="F842" s="285" t="s">
        <v>285</v>
      </c>
      <c r="G842" s="44"/>
      <c r="H842" s="286">
        <v>152.886</v>
      </c>
      <c r="I842" s="44"/>
      <c r="J842" s="44"/>
      <c r="K842" s="44"/>
      <c r="L842" s="48"/>
      <c r="M842" s="232"/>
      <c r="N842" s="233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U842" s="20" t="s">
        <v>90</v>
      </c>
    </row>
    <row r="843" s="2" customFormat="1">
      <c r="A843" s="42"/>
      <c r="B843" s="43"/>
      <c r="C843" s="44"/>
      <c r="D843" s="234" t="s">
        <v>414</v>
      </c>
      <c r="E843" s="44"/>
      <c r="F843" s="300" t="s">
        <v>1102</v>
      </c>
      <c r="G843" s="44"/>
      <c r="H843" s="44"/>
      <c r="I843" s="44"/>
      <c r="J843" s="44"/>
      <c r="K843" s="44"/>
      <c r="L843" s="48"/>
      <c r="M843" s="232"/>
      <c r="N843" s="233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U843" s="20" t="s">
        <v>90</v>
      </c>
    </row>
    <row r="844" s="2" customFormat="1">
      <c r="A844" s="42"/>
      <c r="B844" s="43"/>
      <c r="C844" s="44"/>
      <c r="D844" s="234" t="s">
        <v>414</v>
      </c>
      <c r="E844" s="44"/>
      <c r="F844" s="301" t="s">
        <v>1097</v>
      </c>
      <c r="G844" s="44"/>
      <c r="H844" s="286">
        <v>40.636000000000003</v>
      </c>
      <c r="I844" s="44"/>
      <c r="J844" s="44"/>
      <c r="K844" s="44"/>
      <c r="L844" s="48"/>
      <c r="M844" s="232"/>
      <c r="N844" s="233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U844" s="20" t="s">
        <v>90</v>
      </c>
    </row>
    <row r="845" s="2" customFormat="1">
      <c r="A845" s="42"/>
      <c r="B845" s="43"/>
      <c r="C845" s="44"/>
      <c r="D845" s="234" t="s">
        <v>414</v>
      </c>
      <c r="E845" s="44"/>
      <c r="F845" s="301" t="s">
        <v>285</v>
      </c>
      <c r="G845" s="44"/>
      <c r="H845" s="286">
        <v>40.636000000000003</v>
      </c>
      <c r="I845" s="44"/>
      <c r="J845" s="44"/>
      <c r="K845" s="44"/>
      <c r="L845" s="48"/>
      <c r="M845" s="232"/>
      <c r="N845" s="233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U845" s="20" t="s">
        <v>90</v>
      </c>
    </row>
    <row r="846" s="2" customFormat="1">
      <c r="A846" s="42"/>
      <c r="B846" s="43"/>
      <c r="C846" s="44"/>
      <c r="D846" s="234" t="s">
        <v>414</v>
      </c>
      <c r="E846" s="44"/>
      <c r="F846" s="300" t="s">
        <v>1046</v>
      </c>
      <c r="G846" s="44"/>
      <c r="H846" s="44"/>
      <c r="I846" s="44"/>
      <c r="J846" s="44"/>
      <c r="K846" s="44"/>
      <c r="L846" s="48"/>
      <c r="M846" s="232"/>
      <c r="N846" s="233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U846" s="20" t="s">
        <v>90</v>
      </c>
    </row>
    <row r="847" s="2" customFormat="1">
      <c r="A847" s="42"/>
      <c r="B847" s="43"/>
      <c r="C847" s="44"/>
      <c r="D847" s="234" t="s">
        <v>414</v>
      </c>
      <c r="E847" s="44"/>
      <c r="F847" s="301" t="s">
        <v>1041</v>
      </c>
      <c r="G847" s="44"/>
      <c r="H847" s="286">
        <v>23.73</v>
      </c>
      <c r="I847" s="44"/>
      <c r="J847" s="44"/>
      <c r="K847" s="44"/>
      <c r="L847" s="48"/>
      <c r="M847" s="232"/>
      <c r="N847" s="233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U847" s="20" t="s">
        <v>90</v>
      </c>
    </row>
    <row r="848" s="2" customFormat="1">
      <c r="A848" s="42"/>
      <c r="B848" s="43"/>
      <c r="C848" s="44"/>
      <c r="D848" s="234" t="s">
        <v>414</v>
      </c>
      <c r="E848" s="44"/>
      <c r="F848" s="300" t="s">
        <v>1052</v>
      </c>
      <c r="G848" s="44"/>
      <c r="H848" s="44"/>
      <c r="I848" s="44"/>
      <c r="J848" s="44"/>
      <c r="K848" s="44"/>
      <c r="L848" s="48"/>
      <c r="M848" s="232"/>
      <c r="N848" s="233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U848" s="20" t="s">
        <v>90</v>
      </c>
    </row>
    <row r="849" s="2" customFormat="1">
      <c r="A849" s="42"/>
      <c r="B849" s="43"/>
      <c r="C849" s="44"/>
      <c r="D849" s="234" t="s">
        <v>414</v>
      </c>
      <c r="E849" s="44"/>
      <c r="F849" s="301" t="s">
        <v>1053</v>
      </c>
      <c r="G849" s="44"/>
      <c r="H849" s="286">
        <v>82.079999999999998</v>
      </c>
      <c r="I849" s="44"/>
      <c r="J849" s="44"/>
      <c r="K849" s="44"/>
      <c r="L849" s="48"/>
      <c r="M849" s="232"/>
      <c r="N849" s="233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U849" s="20" t="s">
        <v>90</v>
      </c>
    </row>
    <row r="850" s="2" customFormat="1">
      <c r="A850" s="42"/>
      <c r="B850" s="43"/>
      <c r="C850" s="44"/>
      <c r="D850" s="234" t="s">
        <v>414</v>
      </c>
      <c r="E850" s="44"/>
      <c r="F850" s="301" t="s">
        <v>358</v>
      </c>
      <c r="G850" s="44"/>
      <c r="H850" s="286">
        <v>82.079999999999998</v>
      </c>
      <c r="I850" s="44"/>
      <c r="J850" s="44"/>
      <c r="K850" s="44"/>
      <c r="L850" s="48"/>
      <c r="M850" s="232"/>
      <c r="N850" s="233"/>
      <c r="O850" s="88"/>
      <c r="P850" s="88"/>
      <c r="Q850" s="88"/>
      <c r="R850" s="88"/>
      <c r="S850" s="88"/>
      <c r="T850" s="89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U850" s="20" t="s">
        <v>90</v>
      </c>
    </row>
    <row r="851" s="2" customFormat="1">
      <c r="A851" s="42"/>
      <c r="B851" s="43"/>
      <c r="C851" s="44"/>
      <c r="D851" s="234" t="s">
        <v>414</v>
      </c>
      <c r="E851" s="44"/>
      <c r="F851" s="300" t="s">
        <v>1508</v>
      </c>
      <c r="G851" s="44"/>
      <c r="H851" s="44"/>
      <c r="I851" s="44"/>
      <c r="J851" s="44"/>
      <c r="K851" s="44"/>
      <c r="L851" s="48"/>
      <c r="M851" s="232"/>
      <c r="N851" s="233"/>
      <c r="O851" s="88"/>
      <c r="P851" s="88"/>
      <c r="Q851" s="88"/>
      <c r="R851" s="88"/>
      <c r="S851" s="88"/>
      <c r="T851" s="89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U851" s="20" t="s">
        <v>90</v>
      </c>
    </row>
    <row r="852" s="2" customFormat="1">
      <c r="A852" s="42"/>
      <c r="B852" s="43"/>
      <c r="C852" s="44"/>
      <c r="D852" s="234" t="s">
        <v>414</v>
      </c>
      <c r="E852" s="44"/>
      <c r="F852" s="301" t="s">
        <v>1509</v>
      </c>
      <c r="G852" s="44"/>
      <c r="H852" s="286">
        <v>13.302</v>
      </c>
      <c r="I852" s="44"/>
      <c r="J852" s="44"/>
      <c r="K852" s="44"/>
      <c r="L852" s="48"/>
      <c r="M852" s="232"/>
      <c r="N852" s="233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U852" s="20" t="s">
        <v>90</v>
      </c>
    </row>
    <row r="853" s="2" customFormat="1">
      <c r="A853" s="42"/>
      <c r="B853" s="43"/>
      <c r="C853" s="44"/>
      <c r="D853" s="234" t="s">
        <v>414</v>
      </c>
      <c r="E853" s="44"/>
      <c r="F853" s="301" t="s">
        <v>1510</v>
      </c>
      <c r="G853" s="44"/>
      <c r="H853" s="286">
        <v>3.2490000000000001</v>
      </c>
      <c r="I853" s="44"/>
      <c r="J853" s="44"/>
      <c r="K853" s="44"/>
      <c r="L853" s="48"/>
      <c r="M853" s="232"/>
      <c r="N853" s="233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U853" s="20" t="s">
        <v>90</v>
      </c>
    </row>
    <row r="854" s="2" customFormat="1">
      <c r="A854" s="42"/>
      <c r="B854" s="43"/>
      <c r="C854" s="44"/>
      <c r="D854" s="234" t="s">
        <v>414</v>
      </c>
      <c r="E854" s="44"/>
      <c r="F854" s="301" t="s">
        <v>285</v>
      </c>
      <c r="G854" s="44"/>
      <c r="H854" s="286">
        <v>16.550999999999998</v>
      </c>
      <c r="I854" s="44"/>
      <c r="J854" s="44"/>
      <c r="K854" s="44"/>
      <c r="L854" s="48"/>
      <c r="M854" s="232"/>
      <c r="N854" s="233"/>
      <c r="O854" s="88"/>
      <c r="P854" s="88"/>
      <c r="Q854" s="88"/>
      <c r="R854" s="88"/>
      <c r="S854" s="88"/>
      <c r="T854" s="89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U854" s="20" t="s">
        <v>90</v>
      </c>
    </row>
    <row r="855" s="2" customFormat="1">
      <c r="A855" s="42"/>
      <c r="B855" s="43"/>
      <c r="C855" s="44"/>
      <c r="D855" s="234" t="s">
        <v>414</v>
      </c>
      <c r="E855" s="44"/>
      <c r="F855" s="300" t="s">
        <v>1511</v>
      </c>
      <c r="G855" s="44"/>
      <c r="H855" s="44"/>
      <c r="I855" s="44"/>
      <c r="J855" s="44"/>
      <c r="K855" s="44"/>
      <c r="L855" s="48"/>
      <c r="M855" s="232"/>
      <c r="N855" s="233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U855" s="20" t="s">
        <v>90</v>
      </c>
    </row>
    <row r="856" s="2" customFormat="1">
      <c r="A856" s="42"/>
      <c r="B856" s="43"/>
      <c r="C856" s="44"/>
      <c r="D856" s="234" t="s">
        <v>414</v>
      </c>
      <c r="E856" s="44"/>
      <c r="F856" s="301" t="s">
        <v>1512</v>
      </c>
      <c r="G856" s="44"/>
      <c r="H856" s="286">
        <v>0.73899999999999999</v>
      </c>
      <c r="I856" s="44"/>
      <c r="J856" s="44"/>
      <c r="K856" s="44"/>
      <c r="L856" s="48"/>
      <c r="M856" s="232"/>
      <c r="N856" s="233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U856" s="20" t="s">
        <v>90</v>
      </c>
    </row>
    <row r="857" s="2" customFormat="1">
      <c r="A857" s="42"/>
      <c r="B857" s="43"/>
      <c r="C857" s="44"/>
      <c r="D857" s="234" t="s">
        <v>414</v>
      </c>
      <c r="E857" s="44"/>
      <c r="F857" s="301" t="s">
        <v>285</v>
      </c>
      <c r="G857" s="44"/>
      <c r="H857" s="286">
        <v>0.73899999999999999</v>
      </c>
      <c r="I857" s="44"/>
      <c r="J857" s="44"/>
      <c r="K857" s="44"/>
      <c r="L857" s="48"/>
      <c r="M857" s="232"/>
      <c r="N857" s="233"/>
      <c r="O857" s="88"/>
      <c r="P857" s="88"/>
      <c r="Q857" s="88"/>
      <c r="R857" s="88"/>
      <c r="S857" s="88"/>
      <c r="T857" s="89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U857" s="20" t="s">
        <v>90</v>
      </c>
    </row>
    <row r="858" s="2" customFormat="1" ht="37.8" customHeight="1">
      <c r="A858" s="42"/>
      <c r="B858" s="43"/>
      <c r="C858" s="216" t="s">
        <v>1671</v>
      </c>
      <c r="D858" s="216" t="s">
        <v>144</v>
      </c>
      <c r="E858" s="217" t="s">
        <v>1672</v>
      </c>
      <c r="F858" s="218" t="s">
        <v>1673</v>
      </c>
      <c r="G858" s="219" t="s">
        <v>321</v>
      </c>
      <c r="H858" s="220">
        <v>4.1600000000000001</v>
      </c>
      <c r="I858" s="221"/>
      <c r="J858" s="222">
        <f>ROUND(I858*H858,2)</f>
        <v>0</v>
      </c>
      <c r="K858" s="218" t="s">
        <v>148</v>
      </c>
      <c r="L858" s="48"/>
      <c r="M858" s="223" t="s">
        <v>78</v>
      </c>
      <c r="N858" s="224" t="s">
        <v>50</v>
      </c>
      <c r="O858" s="88"/>
      <c r="P858" s="225">
        <f>O858*H858</f>
        <v>0</v>
      </c>
      <c r="Q858" s="225">
        <v>8.0499999999999992E-06</v>
      </c>
      <c r="R858" s="225">
        <f>Q858*H858</f>
        <v>3.3487999999999995E-05</v>
      </c>
      <c r="S858" s="225">
        <v>0</v>
      </c>
      <c r="T858" s="226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27" t="s">
        <v>244</v>
      </c>
      <c r="AT858" s="227" t="s">
        <v>144</v>
      </c>
      <c r="AU858" s="227" t="s">
        <v>90</v>
      </c>
      <c r="AY858" s="20" t="s">
        <v>141</v>
      </c>
      <c r="BE858" s="228">
        <f>IF(N858="základní",J858,0)</f>
        <v>0</v>
      </c>
      <c r="BF858" s="228">
        <f>IF(N858="snížená",J858,0)</f>
        <v>0</v>
      </c>
      <c r="BG858" s="228">
        <f>IF(N858="zákl. přenesená",J858,0)</f>
        <v>0</v>
      </c>
      <c r="BH858" s="228">
        <f>IF(N858="sníž. přenesená",J858,0)</f>
        <v>0</v>
      </c>
      <c r="BI858" s="228">
        <f>IF(N858="nulová",J858,0)</f>
        <v>0</v>
      </c>
      <c r="BJ858" s="20" t="s">
        <v>88</v>
      </c>
      <c r="BK858" s="228">
        <f>ROUND(I858*H858,2)</f>
        <v>0</v>
      </c>
      <c r="BL858" s="20" t="s">
        <v>244</v>
      </c>
      <c r="BM858" s="227" t="s">
        <v>1674</v>
      </c>
    </row>
    <row r="859" s="2" customFormat="1">
      <c r="A859" s="42"/>
      <c r="B859" s="43"/>
      <c r="C859" s="44"/>
      <c r="D859" s="229" t="s">
        <v>151</v>
      </c>
      <c r="E859" s="44"/>
      <c r="F859" s="230" t="s">
        <v>1675</v>
      </c>
      <c r="G859" s="44"/>
      <c r="H859" s="44"/>
      <c r="I859" s="231"/>
      <c r="J859" s="44"/>
      <c r="K859" s="44"/>
      <c r="L859" s="48"/>
      <c r="M859" s="232"/>
      <c r="N859" s="233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0" t="s">
        <v>151</v>
      </c>
      <c r="AU859" s="20" t="s">
        <v>90</v>
      </c>
    </row>
    <row r="860" s="13" customFormat="1">
      <c r="A860" s="13"/>
      <c r="B860" s="241"/>
      <c r="C860" s="242"/>
      <c r="D860" s="234" t="s">
        <v>283</v>
      </c>
      <c r="E860" s="243" t="s">
        <v>78</v>
      </c>
      <c r="F860" s="244" t="s">
        <v>1252</v>
      </c>
      <c r="G860" s="242"/>
      <c r="H860" s="245">
        <v>4.1600000000000001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283</v>
      </c>
      <c r="AU860" s="251" t="s">
        <v>90</v>
      </c>
      <c r="AV860" s="13" t="s">
        <v>90</v>
      </c>
      <c r="AW860" s="13" t="s">
        <v>40</v>
      </c>
      <c r="AX860" s="13" t="s">
        <v>88</v>
      </c>
      <c r="AY860" s="251" t="s">
        <v>141</v>
      </c>
    </row>
    <row r="861" s="2" customFormat="1" ht="24.15" customHeight="1">
      <c r="A861" s="42"/>
      <c r="B861" s="43"/>
      <c r="C861" s="216" t="s">
        <v>1676</v>
      </c>
      <c r="D861" s="216" t="s">
        <v>144</v>
      </c>
      <c r="E861" s="217" t="s">
        <v>1677</v>
      </c>
      <c r="F861" s="218" t="s">
        <v>1678</v>
      </c>
      <c r="G861" s="219" t="s">
        <v>321</v>
      </c>
      <c r="H861" s="220">
        <v>2.3100000000000001</v>
      </c>
      <c r="I861" s="221"/>
      <c r="J861" s="222">
        <f>ROUND(I861*H861,2)</f>
        <v>0</v>
      </c>
      <c r="K861" s="218" t="s">
        <v>148</v>
      </c>
      <c r="L861" s="48"/>
      <c r="M861" s="223" t="s">
        <v>78</v>
      </c>
      <c r="N861" s="224" t="s">
        <v>50</v>
      </c>
      <c r="O861" s="88"/>
      <c r="P861" s="225">
        <f>O861*H861</f>
        <v>0</v>
      </c>
      <c r="Q861" s="225">
        <v>7.1500000000000002E-06</v>
      </c>
      <c r="R861" s="225">
        <f>Q861*H861</f>
        <v>1.65165E-05</v>
      </c>
      <c r="S861" s="225">
        <v>0</v>
      </c>
      <c r="T861" s="226">
        <f>S861*H861</f>
        <v>0</v>
      </c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R861" s="227" t="s">
        <v>244</v>
      </c>
      <c r="AT861" s="227" t="s">
        <v>144</v>
      </c>
      <c r="AU861" s="227" t="s">
        <v>90</v>
      </c>
      <c r="AY861" s="20" t="s">
        <v>141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20" t="s">
        <v>88</v>
      </c>
      <c r="BK861" s="228">
        <f>ROUND(I861*H861,2)</f>
        <v>0</v>
      </c>
      <c r="BL861" s="20" t="s">
        <v>244</v>
      </c>
      <c r="BM861" s="227" t="s">
        <v>1679</v>
      </c>
    </row>
    <row r="862" s="2" customFormat="1">
      <c r="A862" s="42"/>
      <c r="B862" s="43"/>
      <c r="C862" s="44"/>
      <c r="D862" s="229" t="s">
        <v>151</v>
      </c>
      <c r="E862" s="44"/>
      <c r="F862" s="230" t="s">
        <v>1680</v>
      </c>
      <c r="G862" s="44"/>
      <c r="H862" s="44"/>
      <c r="I862" s="231"/>
      <c r="J862" s="44"/>
      <c r="K862" s="44"/>
      <c r="L862" s="48"/>
      <c r="M862" s="232"/>
      <c r="N862" s="233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T862" s="20" t="s">
        <v>151</v>
      </c>
      <c r="AU862" s="20" t="s">
        <v>90</v>
      </c>
    </row>
    <row r="863" s="13" customFormat="1">
      <c r="A863" s="13"/>
      <c r="B863" s="241"/>
      <c r="C863" s="242"/>
      <c r="D863" s="234" t="s">
        <v>283</v>
      </c>
      <c r="E863" s="243" t="s">
        <v>78</v>
      </c>
      <c r="F863" s="244" t="s">
        <v>1281</v>
      </c>
      <c r="G863" s="242"/>
      <c r="H863" s="245">
        <v>2.3100000000000001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283</v>
      </c>
      <c r="AU863" s="251" t="s">
        <v>90</v>
      </c>
      <c r="AV863" s="13" t="s">
        <v>90</v>
      </c>
      <c r="AW863" s="13" t="s">
        <v>40</v>
      </c>
      <c r="AX863" s="13" t="s">
        <v>88</v>
      </c>
      <c r="AY863" s="251" t="s">
        <v>141</v>
      </c>
    </row>
    <row r="864" s="2" customFormat="1" ht="24.15" customHeight="1">
      <c r="A864" s="42"/>
      <c r="B864" s="43"/>
      <c r="C864" s="216" t="s">
        <v>1681</v>
      </c>
      <c r="D864" s="216" t="s">
        <v>144</v>
      </c>
      <c r="E864" s="217" t="s">
        <v>1682</v>
      </c>
      <c r="F864" s="218" t="s">
        <v>1683</v>
      </c>
      <c r="G864" s="219" t="s">
        <v>321</v>
      </c>
      <c r="H864" s="220">
        <v>34.219999999999999</v>
      </c>
      <c r="I864" s="221"/>
      <c r="J864" s="222">
        <f>ROUND(I864*H864,2)</f>
        <v>0</v>
      </c>
      <c r="K864" s="218" t="s">
        <v>148</v>
      </c>
      <c r="L864" s="48"/>
      <c r="M864" s="223" t="s">
        <v>78</v>
      </c>
      <c r="N864" s="224" t="s">
        <v>50</v>
      </c>
      <c r="O864" s="88"/>
      <c r="P864" s="225">
        <f>O864*H864</f>
        <v>0</v>
      </c>
      <c r="Q864" s="225">
        <v>6.2500000000000003E-06</v>
      </c>
      <c r="R864" s="225">
        <f>Q864*H864</f>
        <v>0.00021387500000000001</v>
      </c>
      <c r="S864" s="225">
        <v>0</v>
      </c>
      <c r="T864" s="226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7" t="s">
        <v>244</v>
      </c>
      <c r="AT864" s="227" t="s">
        <v>144</v>
      </c>
      <c r="AU864" s="227" t="s">
        <v>90</v>
      </c>
      <c r="AY864" s="20" t="s">
        <v>141</v>
      </c>
      <c r="BE864" s="228">
        <f>IF(N864="základní",J864,0)</f>
        <v>0</v>
      </c>
      <c r="BF864" s="228">
        <f>IF(N864="snížená",J864,0)</f>
        <v>0</v>
      </c>
      <c r="BG864" s="228">
        <f>IF(N864="zákl. přenesená",J864,0)</f>
        <v>0</v>
      </c>
      <c r="BH864" s="228">
        <f>IF(N864="sníž. přenesená",J864,0)</f>
        <v>0</v>
      </c>
      <c r="BI864" s="228">
        <f>IF(N864="nulová",J864,0)</f>
        <v>0</v>
      </c>
      <c r="BJ864" s="20" t="s">
        <v>88</v>
      </c>
      <c r="BK864" s="228">
        <f>ROUND(I864*H864,2)</f>
        <v>0</v>
      </c>
      <c r="BL864" s="20" t="s">
        <v>244</v>
      </c>
      <c r="BM864" s="227" t="s">
        <v>1684</v>
      </c>
    </row>
    <row r="865" s="2" customFormat="1">
      <c r="A865" s="42"/>
      <c r="B865" s="43"/>
      <c r="C865" s="44"/>
      <c r="D865" s="229" t="s">
        <v>151</v>
      </c>
      <c r="E865" s="44"/>
      <c r="F865" s="230" t="s">
        <v>1685</v>
      </c>
      <c r="G865" s="44"/>
      <c r="H865" s="44"/>
      <c r="I865" s="231"/>
      <c r="J865" s="44"/>
      <c r="K865" s="44"/>
      <c r="L865" s="48"/>
      <c r="M865" s="232"/>
      <c r="N865" s="233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0" t="s">
        <v>151</v>
      </c>
      <c r="AU865" s="20" t="s">
        <v>90</v>
      </c>
    </row>
    <row r="866" s="13" customFormat="1">
      <c r="A866" s="13"/>
      <c r="B866" s="241"/>
      <c r="C866" s="242"/>
      <c r="D866" s="234" t="s">
        <v>283</v>
      </c>
      <c r="E866" s="243" t="s">
        <v>78</v>
      </c>
      <c r="F866" s="244" t="s">
        <v>770</v>
      </c>
      <c r="G866" s="242"/>
      <c r="H866" s="245">
        <v>10.109999999999999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283</v>
      </c>
      <c r="AU866" s="251" t="s">
        <v>90</v>
      </c>
      <c r="AV866" s="13" t="s">
        <v>90</v>
      </c>
      <c r="AW866" s="13" t="s">
        <v>40</v>
      </c>
      <c r="AX866" s="13" t="s">
        <v>80</v>
      </c>
      <c r="AY866" s="251" t="s">
        <v>141</v>
      </c>
    </row>
    <row r="867" s="13" customFormat="1">
      <c r="A867" s="13"/>
      <c r="B867" s="241"/>
      <c r="C867" s="242"/>
      <c r="D867" s="234" t="s">
        <v>283</v>
      </c>
      <c r="E867" s="243" t="s">
        <v>78</v>
      </c>
      <c r="F867" s="244" t="s">
        <v>764</v>
      </c>
      <c r="G867" s="242"/>
      <c r="H867" s="245">
        <v>24.109999999999999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283</v>
      </c>
      <c r="AU867" s="251" t="s">
        <v>90</v>
      </c>
      <c r="AV867" s="13" t="s">
        <v>90</v>
      </c>
      <c r="AW867" s="13" t="s">
        <v>40</v>
      </c>
      <c r="AX867" s="13" t="s">
        <v>80</v>
      </c>
      <c r="AY867" s="251" t="s">
        <v>141</v>
      </c>
    </row>
    <row r="868" s="14" customFormat="1">
      <c r="A868" s="14"/>
      <c r="B868" s="252"/>
      <c r="C868" s="253"/>
      <c r="D868" s="234" t="s">
        <v>283</v>
      </c>
      <c r="E868" s="254" t="s">
        <v>78</v>
      </c>
      <c r="F868" s="255" t="s">
        <v>285</v>
      </c>
      <c r="G868" s="253"/>
      <c r="H868" s="256">
        <v>34.219999999999999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283</v>
      </c>
      <c r="AU868" s="262" t="s">
        <v>90</v>
      </c>
      <c r="AV868" s="14" t="s">
        <v>166</v>
      </c>
      <c r="AW868" s="14" t="s">
        <v>40</v>
      </c>
      <c r="AX868" s="14" t="s">
        <v>88</v>
      </c>
      <c r="AY868" s="262" t="s">
        <v>141</v>
      </c>
    </row>
    <row r="869" s="2" customFormat="1">
      <c r="A869" s="42"/>
      <c r="B869" s="43"/>
      <c r="C869" s="44"/>
      <c r="D869" s="234" t="s">
        <v>414</v>
      </c>
      <c r="E869" s="44"/>
      <c r="F869" s="284" t="s">
        <v>1366</v>
      </c>
      <c r="G869" s="44"/>
      <c r="H869" s="44"/>
      <c r="I869" s="44"/>
      <c r="J869" s="44"/>
      <c r="K869" s="44"/>
      <c r="L869" s="48"/>
      <c r="M869" s="232"/>
      <c r="N869" s="233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90</v>
      </c>
    </row>
    <row r="870" s="2" customFormat="1">
      <c r="A870" s="42"/>
      <c r="B870" s="43"/>
      <c r="C870" s="44"/>
      <c r="D870" s="234" t="s">
        <v>414</v>
      </c>
      <c r="E870" s="44"/>
      <c r="F870" s="285" t="s">
        <v>888</v>
      </c>
      <c r="G870" s="44"/>
      <c r="H870" s="286">
        <v>6.2400000000000002</v>
      </c>
      <c r="I870" s="44"/>
      <c r="J870" s="44"/>
      <c r="K870" s="44"/>
      <c r="L870" s="48"/>
      <c r="M870" s="232"/>
      <c r="N870" s="233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U870" s="20" t="s">
        <v>90</v>
      </c>
    </row>
    <row r="871" s="2" customFormat="1">
      <c r="A871" s="42"/>
      <c r="B871" s="43"/>
      <c r="C871" s="44"/>
      <c r="D871" s="234" t="s">
        <v>414</v>
      </c>
      <c r="E871" s="44"/>
      <c r="F871" s="285" t="s">
        <v>892</v>
      </c>
      <c r="G871" s="44"/>
      <c r="H871" s="286">
        <v>3.8700000000000001</v>
      </c>
      <c r="I871" s="44"/>
      <c r="J871" s="44"/>
      <c r="K871" s="44"/>
      <c r="L871" s="48"/>
      <c r="M871" s="232"/>
      <c r="N871" s="233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U871" s="20" t="s">
        <v>90</v>
      </c>
    </row>
    <row r="872" s="2" customFormat="1">
      <c r="A872" s="42"/>
      <c r="B872" s="43"/>
      <c r="C872" s="44"/>
      <c r="D872" s="234" t="s">
        <v>414</v>
      </c>
      <c r="E872" s="44"/>
      <c r="F872" s="285" t="s">
        <v>285</v>
      </c>
      <c r="G872" s="44"/>
      <c r="H872" s="286">
        <v>10.109999999999999</v>
      </c>
      <c r="I872" s="44"/>
      <c r="J872" s="44"/>
      <c r="K872" s="44"/>
      <c r="L872" s="48"/>
      <c r="M872" s="232"/>
      <c r="N872" s="233"/>
      <c r="O872" s="88"/>
      <c r="P872" s="88"/>
      <c r="Q872" s="88"/>
      <c r="R872" s="88"/>
      <c r="S872" s="88"/>
      <c r="T872" s="89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U872" s="20" t="s">
        <v>90</v>
      </c>
    </row>
    <row r="873" s="2" customFormat="1">
      <c r="A873" s="42"/>
      <c r="B873" s="43"/>
      <c r="C873" s="44"/>
      <c r="D873" s="234" t="s">
        <v>414</v>
      </c>
      <c r="E873" s="44"/>
      <c r="F873" s="284" t="s">
        <v>889</v>
      </c>
      <c r="G873" s="44"/>
      <c r="H873" s="44"/>
      <c r="I873" s="44"/>
      <c r="J873" s="44"/>
      <c r="K873" s="44"/>
      <c r="L873" s="48"/>
      <c r="M873" s="232"/>
      <c r="N873" s="233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U873" s="20" t="s">
        <v>90</v>
      </c>
    </row>
    <row r="874" s="2" customFormat="1">
      <c r="A874" s="42"/>
      <c r="B874" s="43"/>
      <c r="C874" s="44"/>
      <c r="D874" s="234" t="s">
        <v>414</v>
      </c>
      <c r="E874" s="44"/>
      <c r="F874" s="285" t="s">
        <v>890</v>
      </c>
      <c r="G874" s="44"/>
      <c r="H874" s="286">
        <v>24.109999999999999</v>
      </c>
      <c r="I874" s="44"/>
      <c r="J874" s="44"/>
      <c r="K874" s="44"/>
      <c r="L874" s="48"/>
      <c r="M874" s="232"/>
      <c r="N874" s="233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U874" s="20" t="s">
        <v>90</v>
      </c>
    </row>
    <row r="875" s="2" customFormat="1" ht="37.8" customHeight="1">
      <c r="A875" s="42"/>
      <c r="B875" s="43"/>
      <c r="C875" s="216" t="s">
        <v>1686</v>
      </c>
      <c r="D875" s="216" t="s">
        <v>144</v>
      </c>
      <c r="E875" s="217" t="s">
        <v>1687</v>
      </c>
      <c r="F875" s="218" t="s">
        <v>1688</v>
      </c>
      <c r="G875" s="219" t="s">
        <v>321</v>
      </c>
      <c r="H875" s="220">
        <v>152.886</v>
      </c>
      <c r="I875" s="221"/>
      <c r="J875" s="222">
        <f>ROUND(I875*H875,2)</f>
        <v>0</v>
      </c>
      <c r="K875" s="218" t="s">
        <v>148</v>
      </c>
      <c r="L875" s="48"/>
      <c r="M875" s="223" t="s">
        <v>78</v>
      </c>
      <c r="N875" s="224" t="s">
        <v>50</v>
      </c>
      <c r="O875" s="88"/>
      <c r="P875" s="225">
        <f>O875*H875</f>
        <v>0</v>
      </c>
      <c r="Q875" s="225">
        <v>0.00028600000000000001</v>
      </c>
      <c r="R875" s="225">
        <f>Q875*H875</f>
        <v>0.043725396</v>
      </c>
      <c r="S875" s="225">
        <v>0</v>
      </c>
      <c r="T875" s="226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7" t="s">
        <v>244</v>
      </c>
      <c r="AT875" s="227" t="s">
        <v>144</v>
      </c>
      <c r="AU875" s="227" t="s">
        <v>90</v>
      </c>
      <c r="AY875" s="20" t="s">
        <v>141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88</v>
      </c>
      <c r="BK875" s="228">
        <f>ROUND(I875*H875,2)</f>
        <v>0</v>
      </c>
      <c r="BL875" s="20" t="s">
        <v>244</v>
      </c>
      <c r="BM875" s="227" t="s">
        <v>1689</v>
      </c>
    </row>
    <row r="876" s="2" customFormat="1">
      <c r="A876" s="42"/>
      <c r="B876" s="43"/>
      <c r="C876" s="44"/>
      <c r="D876" s="229" t="s">
        <v>151</v>
      </c>
      <c r="E876" s="44"/>
      <c r="F876" s="230" t="s">
        <v>1690</v>
      </c>
      <c r="G876" s="44"/>
      <c r="H876" s="44"/>
      <c r="I876" s="231"/>
      <c r="J876" s="44"/>
      <c r="K876" s="44"/>
      <c r="L876" s="48"/>
      <c r="M876" s="232"/>
      <c r="N876" s="233"/>
      <c r="O876" s="88"/>
      <c r="P876" s="88"/>
      <c r="Q876" s="88"/>
      <c r="R876" s="88"/>
      <c r="S876" s="88"/>
      <c r="T876" s="89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T876" s="20" t="s">
        <v>151</v>
      </c>
      <c r="AU876" s="20" t="s">
        <v>90</v>
      </c>
    </row>
    <row r="877" s="13" customFormat="1">
      <c r="A877" s="13"/>
      <c r="B877" s="241"/>
      <c r="C877" s="242"/>
      <c r="D877" s="234" t="s">
        <v>283</v>
      </c>
      <c r="E877" s="243" t="s">
        <v>78</v>
      </c>
      <c r="F877" s="244" t="s">
        <v>776</v>
      </c>
      <c r="G877" s="242"/>
      <c r="H877" s="245">
        <v>152.886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283</v>
      </c>
      <c r="AU877" s="251" t="s">
        <v>90</v>
      </c>
      <c r="AV877" s="13" t="s">
        <v>90</v>
      </c>
      <c r="AW877" s="13" t="s">
        <v>40</v>
      </c>
      <c r="AX877" s="13" t="s">
        <v>88</v>
      </c>
      <c r="AY877" s="251" t="s">
        <v>141</v>
      </c>
    </row>
    <row r="878" s="2" customFormat="1">
      <c r="A878" s="42"/>
      <c r="B878" s="43"/>
      <c r="C878" s="44"/>
      <c r="D878" s="234" t="s">
        <v>414</v>
      </c>
      <c r="E878" s="44"/>
      <c r="F878" s="284" t="s">
        <v>1670</v>
      </c>
      <c r="G878" s="44"/>
      <c r="H878" s="44"/>
      <c r="I878" s="44"/>
      <c r="J878" s="44"/>
      <c r="K878" s="44"/>
      <c r="L878" s="48"/>
      <c r="M878" s="232"/>
      <c r="N878" s="233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U878" s="20" t="s">
        <v>90</v>
      </c>
    </row>
    <row r="879" s="2" customFormat="1">
      <c r="A879" s="42"/>
      <c r="B879" s="43"/>
      <c r="C879" s="44"/>
      <c r="D879" s="234" t="s">
        <v>414</v>
      </c>
      <c r="E879" s="44"/>
      <c r="F879" s="285" t="s">
        <v>792</v>
      </c>
      <c r="G879" s="44"/>
      <c r="H879" s="286">
        <v>40.636000000000003</v>
      </c>
      <c r="I879" s="44"/>
      <c r="J879" s="44"/>
      <c r="K879" s="44"/>
      <c r="L879" s="48"/>
      <c r="M879" s="232"/>
      <c r="N879" s="233"/>
      <c r="O879" s="88"/>
      <c r="P879" s="88"/>
      <c r="Q879" s="88"/>
      <c r="R879" s="88"/>
      <c r="S879" s="88"/>
      <c r="T879" s="89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U879" s="20" t="s">
        <v>90</v>
      </c>
    </row>
    <row r="880" s="2" customFormat="1">
      <c r="A880" s="42"/>
      <c r="B880" s="43"/>
      <c r="C880" s="44"/>
      <c r="D880" s="234" t="s">
        <v>414</v>
      </c>
      <c r="E880" s="44"/>
      <c r="F880" s="285" t="s">
        <v>1070</v>
      </c>
      <c r="G880" s="44"/>
      <c r="H880" s="286">
        <v>47.460000000000001</v>
      </c>
      <c r="I880" s="44"/>
      <c r="J880" s="44"/>
      <c r="K880" s="44"/>
      <c r="L880" s="48"/>
      <c r="M880" s="232"/>
      <c r="N880" s="233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U880" s="20" t="s">
        <v>90</v>
      </c>
    </row>
    <row r="881" s="2" customFormat="1">
      <c r="A881" s="42"/>
      <c r="B881" s="43"/>
      <c r="C881" s="44"/>
      <c r="D881" s="234" t="s">
        <v>414</v>
      </c>
      <c r="E881" s="44"/>
      <c r="F881" s="285" t="s">
        <v>800</v>
      </c>
      <c r="G881" s="44"/>
      <c r="H881" s="286">
        <v>82.079999999999998</v>
      </c>
      <c r="I881" s="44"/>
      <c r="J881" s="44"/>
      <c r="K881" s="44"/>
      <c r="L881" s="48"/>
      <c r="M881" s="232"/>
      <c r="N881" s="233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U881" s="20" t="s">
        <v>90</v>
      </c>
    </row>
    <row r="882" s="2" customFormat="1">
      <c r="A882" s="42"/>
      <c r="B882" s="43"/>
      <c r="C882" s="44"/>
      <c r="D882" s="234" t="s">
        <v>414</v>
      </c>
      <c r="E882" s="44"/>
      <c r="F882" s="285" t="s">
        <v>1645</v>
      </c>
      <c r="G882" s="44"/>
      <c r="H882" s="286">
        <v>-16.550999999999998</v>
      </c>
      <c r="I882" s="44"/>
      <c r="J882" s="44"/>
      <c r="K882" s="44"/>
      <c r="L882" s="48"/>
      <c r="M882" s="232"/>
      <c r="N882" s="233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U882" s="20" t="s">
        <v>90</v>
      </c>
    </row>
    <row r="883" s="2" customFormat="1">
      <c r="A883" s="42"/>
      <c r="B883" s="43"/>
      <c r="C883" s="44"/>
      <c r="D883" s="234" t="s">
        <v>414</v>
      </c>
      <c r="E883" s="44"/>
      <c r="F883" s="285" t="s">
        <v>1646</v>
      </c>
      <c r="G883" s="44"/>
      <c r="H883" s="286">
        <v>-0.73899999999999999</v>
      </c>
      <c r="I883" s="44"/>
      <c r="J883" s="44"/>
      <c r="K883" s="44"/>
      <c r="L883" s="48"/>
      <c r="M883" s="232"/>
      <c r="N883" s="233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U883" s="20" t="s">
        <v>90</v>
      </c>
    </row>
    <row r="884" s="2" customFormat="1">
      <c r="A884" s="42"/>
      <c r="B884" s="43"/>
      <c r="C884" s="44"/>
      <c r="D884" s="234" t="s">
        <v>414</v>
      </c>
      <c r="E884" s="44"/>
      <c r="F884" s="285" t="s">
        <v>285</v>
      </c>
      <c r="G884" s="44"/>
      <c r="H884" s="286">
        <v>152.886</v>
      </c>
      <c r="I884" s="44"/>
      <c r="J884" s="44"/>
      <c r="K884" s="44"/>
      <c r="L884" s="48"/>
      <c r="M884" s="232"/>
      <c r="N884" s="233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U884" s="20" t="s">
        <v>90</v>
      </c>
    </row>
    <row r="885" s="2" customFormat="1">
      <c r="A885" s="42"/>
      <c r="B885" s="43"/>
      <c r="C885" s="44"/>
      <c r="D885" s="234" t="s">
        <v>414</v>
      </c>
      <c r="E885" s="44"/>
      <c r="F885" s="300" t="s">
        <v>1102</v>
      </c>
      <c r="G885" s="44"/>
      <c r="H885" s="44"/>
      <c r="I885" s="44"/>
      <c r="J885" s="44"/>
      <c r="K885" s="44"/>
      <c r="L885" s="48"/>
      <c r="M885" s="232"/>
      <c r="N885" s="233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90</v>
      </c>
    </row>
    <row r="886" s="2" customFormat="1">
      <c r="A886" s="42"/>
      <c r="B886" s="43"/>
      <c r="C886" s="44"/>
      <c r="D886" s="234" t="s">
        <v>414</v>
      </c>
      <c r="E886" s="44"/>
      <c r="F886" s="301" t="s">
        <v>1097</v>
      </c>
      <c r="G886" s="44"/>
      <c r="H886" s="286">
        <v>40.636000000000003</v>
      </c>
      <c r="I886" s="44"/>
      <c r="J886" s="44"/>
      <c r="K886" s="44"/>
      <c r="L886" s="48"/>
      <c r="M886" s="232"/>
      <c r="N886" s="233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90</v>
      </c>
    </row>
    <row r="887" s="2" customFormat="1">
      <c r="A887" s="42"/>
      <c r="B887" s="43"/>
      <c r="C887" s="44"/>
      <c r="D887" s="234" t="s">
        <v>414</v>
      </c>
      <c r="E887" s="44"/>
      <c r="F887" s="301" t="s">
        <v>285</v>
      </c>
      <c r="G887" s="44"/>
      <c r="H887" s="286">
        <v>40.636000000000003</v>
      </c>
      <c r="I887" s="44"/>
      <c r="J887" s="44"/>
      <c r="K887" s="44"/>
      <c r="L887" s="48"/>
      <c r="M887" s="232"/>
      <c r="N887" s="233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90</v>
      </c>
    </row>
    <row r="888" s="2" customFormat="1">
      <c r="A888" s="42"/>
      <c r="B888" s="43"/>
      <c r="C888" s="44"/>
      <c r="D888" s="234" t="s">
        <v>414</v>
      </c>
      <c r="E888" s="44"/>
      <c r="F888" s="300" t="s">
        <v>1046</v>
      </c>
      <c r="G888" s="44"/>
      <c r="H888" s="44"/>
      <c r="I888" s="44"/>
      <c r="J888" s="44"/>
      <c r="K888" s="44"/>
      <c r="L888" s="48"/>
      <c r="M888" s="232"/>
      <c r="N888" s="233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90</v>
      </c>
    </row>
    <row r="889" s="2" customFormat="1">
      <c r="A889" s="42"/>
      <c r="B889" s="43"/>
      <c r="C889" s="44"/>
      <c r="D889" s="234" t="s">
        <v>414</v>
      </c>
      <c r="E889" s="44"/>
      <c r="F889" s="301" t="s">
        <v>1041</v>
      </c>
      <c r="G889" s="44"/>
      <c r="H889" s="286">
        <v>23.73</v>
      </c>
      <c r="I889" s="44"/>
      <c r="J889" s="44"/>
      <c r="K889" s="44"/>
      <c r="L889" s="48"/>
      <c r="M889" s="232"/>
      <c r="N889" s="233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U889" s="20" t="s">
        <v>90</v>
      </c>
    </row>
    <row r="890" s="2" customFormat="1">
      <c r="A890" s="42"/>
      <c r="B890" s="43"/>
      <c r="C890" s="44"/>
      <c r="D890" s="234" t="s">
        <v>414</v>
      </c>
      <c r="E890" s="44"/>
      <c r="F890" s="300" t="s">
        <v>1052</v>
      </c>
      <c r="G890" s="44"/>
      <c r="H890" s="44"/>
      <c r="I890" s="44"/>
      <c r="J890" s="44"/>
      <c r="K890" s="44"/>
      <c r="L890" s="48"/>
      <c r="M890" s="232"/>
      <c r="N890" s="233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U890" s="20" t="s">
        <v>90</v>
      </c>
    </row>
    <row r="891" s="2" customFormat="1">
      <c r="A891" s="42"/>
      <c r="B891" s="43"/>
      <c r="C891" s="44"/>
      <c r="D891" s="234" t="s">
        <v>414</v>
      </c>
      <c r="E891" s="44"/>
      <c r="F891" s="301" t="s">
        <v>1053</v>
      </c>
      <c r="G891" s="44"/>
      <c r="H891" s="286">
        <v>82.079999999999998</v>
      </c>
      <c r="I891" s="44"/>
      <c r="J891" s="44"/>
      <c r="K891" s="44"/>
      <c r="L891" s="48"/>
      <c r="M891" s="232"/>
      <c r="N891" s="233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U891" s="20" t="s">
        <v>90</v>
      </c>
    </row>
    <row r="892" s="2" customFormat="1">
      <c r="A892" s="42"/>
      <c r="B892" s="43"/>
      <c r="C892" s="44"/>
      <c r="D892" s="234" t="s">
        <v>414</v>
      </c>
      <c r="E892" s="44"/>
      <c r="F892" s="301" t="s">
        <v>358</v>
      </c>
      <c r="G892" s="44"/>
      <c r="H892" s="286">
        <v>82.079999999999998</v>
      </c>
      <c r="I892" s="44"/>
      <c r="J892" s="44"/>
      <c r="K892" s="44"/>
      <c r="L892" s="48"/>
      <c r="M892" s="232"/>
      <c r="N892" s="233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U892" s="20" t="s">
        <v>90</v>
      </c>
    </row>
    <row r="893" s="2" customFormat="1">
      <c r="A893" s="42"/>
      <c r="B893" s="43"/>
      <c r="C893" s="44"/>
      <c r="D893" s="234" t="s">
        <v>414</v>
      </c>
      <c r="E893" s="44"/>
      <c r="F893" s="300" t="s">
        <v>1508</v>
      </c>
      <c r="G893" s="44"/>
      <c r="H893" s="44"/>
      <c r="I893" s="44"/>
      <c r="J893" s="44"/>
      <c r="K893" s="44"/>
      <c r="L893" s="48"/>
      <c r="M893" s="232"/>
      <c r="N893" s="233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U893" s="20" t="s">
        <v>90</v>
      </c>
    </row>
    <row r="894" s="2" customFormat="1">
      <c r="A894" s="42"/>
      <c r="B894" s="43"/>
      <c r="C894" s="44"/>
      <c r="D894" s="234" t="s">
        <v>414</v>
      </c>
      <c r="E894" s="44"/>
      <c r="F894" s="301" t="s">
        <v>1509</v>
      </c>
      <c r="G894" s="44"/>
      <c r="H894" s="286">
        <v>13.302</v>
      </c>
      <c r="I894" s="44"/>
      <c r="J894" s="44"/>
      <c r="K894" s="44"/>
      <c r="L894" s="48"/>
      <c r="M894" s="232"/>
      <c r="N894" s="233"/>
      <c r="O894" s="88"/>
      <c r="P894" s="88"/>
      <c r="Q894" s="88"/>
      <c r="R894" s="88"/>
      <c r="S894" s="88"/>
      <c r="T894" s="89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U894" s="20" t="s">
        <v>90</v>
      </c>
    </row>
    <row r="895" s="2" customFormat="1">
      <c r="A895" s="42"/>
      <c r="B895" s="43"/>
      <c r="C895" s="44"/>
      <c r="D895" s="234" t="s">
        <v>414</v>
      </c>
      <c r="E895" s="44"/>
      <c r="F895" s="301" t="s">
        <v>1510</v>
      </c>
      <c r="G895" s="44"/>
      <c r="H895" s="286">
        <v>3.2490000000000001</v>
      </c>
      <c r="I895" s="44"/>
      <c r="J895" s="44"/>
      <c r="K895" s="44"/>
      <c r="L895" s="48"/>
      <c r="M895" s="232"/>
      <c r="N895" s="233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U895" s="20" t="s">
        <v>90</v>
      </c>
    </row>
    <row r="896" s="2" customFormat="1">
      <c r="A896" s="42"/>
      <c r="B896" s="43"/>
      <c r="C896" s="44"/>
      <c r="D896" s="234" t="s">
        <v>414</v>
      </c>
      <c r="E896" s="44"/>
      <c r="F896" s="301" t="s">
        <v>285</v>
      </c>
      <c r="G896" s="44"/>
      <c r="H896" s="286">
        <v>16.550999999999998</v>
      </c>
      <c r="I896" s="44"/>
      <c r="J896" s="44"/>
      <c r="K896" s="44"/>
      <c r="L896" s="48"/>
      <c r="M896" s="232"/>
      <c r="N896" s="233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U896" s="20" t="s">
        <v>90</v>
      </c>
    </row>
    <row r="897" s="2" customFormat="1">
      <c r="A897" s="42"/>
      <c r="B897" s="43"/>
      <c r="C897" s="44"/>
      <c r="D897" s="234" t="s">
        <v>414</v>
      </c>
      <c r="E897" s="44"/>
      <c r="F897" s="300" t="s">
        <v>1511</v>
      </c>
      <c r="G897" s="44"/>
      <c r="H897" s="44"/>
      <c r="I897" s="44"/>
      <c r="J897" s="44"/>
      <c r="K897" s="44"/>
      <c r="L897" s="48"/>
      <c r="M897" s="232"/>
      <c r="N897" s="233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U897" s="20" t="s">
        <v>90</v>
      </c>
    </row>
    <row r="898" s="2" customFormat="1">
      <c r="A898" s="42"/>
      <c r="B898" s="43"/>
      <c r="C898" s="44"/>
      <c r="D898" s="234" t="s">
        <v>414</v>
      </c>
      <c r="E898" s="44"/>
      <c r="F898" s="301" t="s">
        <v>1512</v>
      </c>
      <c r="G898" s="44"/>
      <c r="H898" s="286">
        <v>0.73899999999999999</v>
      </c>
      <c r="I898" s="44"/>
      <c r="J898" s="44"/>
      <c r="K898" s="44"/>
      <c r="L898" s="48"/>
      <c r="M898" s="232"/>
      <c r="N898" s="233"/>
      <c r="O898" s="88"/>
      <c r="P898" s="88"/>
      <c r="Q898" s="88"/>
      <c r="R898" s="88"/>
      <c r="S898" s="88"/>
      <c r="T898" s="89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U898" s="20" t="s">
        <v>90</v>
      </c>
    </row>
    <row r="899" s="2" customFormat="1">
      <c r="A899" s="42"/>
      <c r="B899" s="43"/>
      <c r="C899" s="44"/>
      <c r="D899" s="234" t="s">
        <v>414</v>
      </c>
      <c r="E899" s="44"/>
      <c r="F899" s="301" t="s">
        <v>285</v>
      </c>
      <c r="G899" s="44"/>
      <c r="H899" s="286">
        <v>0.73899999999999999</v>
      </c>
      <c r="I899" s="44"/>
      <c r="J899" s="44"/>
      <c r="K899" s="44"/>
      <c r="L899" s="48"/>
      <c r="M899" s="232"/>
      <c r="N899" s="233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U899" s="20" t="s">
        <v>90</v>
      </c>
    </row>
    <row r="900" s="12" customFormat="1" ht="22.8" customHeight="1">
      <c r="A900" s="12"/>
      <c r="B900" s="200"/>
      <c r="C900" s="201"/>
      <c r="D900" s="202" t="s">
        <v>79</v>
      </c>
      <c r="E900" s="214" t="s">
        <v>1691</v>
      </c>
      <c r="F900" s="214" t="s">
        <v>1692</v>
      </c>
      <c r="G900" s="201"/>
      <c r="H900" s="201"/>
      <c r="I900" s="204"/>
      <c r="J900" s="215">
        <f>BK900</f>
        <v>0</v>
      </c>
      <c r="K900" s="201"/>
      <c r="L900" s="206"/>
      <c r="M900" s="207"/>
      <c r="N900" s="208"/>
      <c r="O900" s="208"/>
      <c r="P900" s="209">
        <f>SUM(P901:P911)</f>
        <v>0</v>
      </c>
      <c r="Q900" s="208"/>
      <c r="R900" s="209">
        <f>SUM(R901:R911)</f>
        <v>0.0054079999999999996</v>
      </c>
      <c r="S900" s="208"/>
      <c r="T900" s="210">
        <f>SUM(T901:T911)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1" t="s">
        <v>90</v>
      </c>
      <c r="AT900" s="212" t="s">
        <v>79</v>
      </c>
      <c r="AU900" s="212" t="s">
        <v>88</v>
      </c>
      <c r="AY900" s="211" t="s">
        <v>141</v>
      </c>
      <c r="BK900" s="213">
        <f>SUM(BK901:BK911)</f>
        <v>0</v>
      </c>
    </row>
    <row r="901" s="2" customFormat="1" ht="37.8" customHeight="1">
      <c r="A901" s="42"/>
      <c r="B901" s="43"/>
      <c r="C901" s="216" t="s">
        <v>1693</v>
      </c>
      <c r="D901" s="216" t="s">
        <v>144</v>
      </c>
      <c r="E901" s="217" t="s">
        <v>1694</v>
      </c>
      <c r="F901" s="218" t="s">
        <v>1695</v>
      </c>
      <c r="G901" s="219" t="s">
        <v>321</v>
      </c>
      <c r="H901" s="220">
        <v>4.1600000000000001</v>
      </c>
      <c r="I901" s="221"/>
      <c r="J901" s="222">
        <f>ROUND(I901*H901,2)</f>
        <v>0</v>
      </c>
      <c r="K901" s="218" t="s">
        <v>148</v>
      </c>
      <c r="L901" s="48"/>
      <c r="M901" s="223" t="s">
        <v>78</v>
      </c>
      <c r="N901" s="224" t="s">
        <v>50</v>
      </c>
      <c r="O901" s="88"/>
      <c r="P901" s="225">
        <f>O901*H901</f>
        <v>0</v>
      </c>
      <c r="Q901" s="225">
        <v>0</v>
      </c>
      <c r="R901" s="225">
        <f>Q901*H901</f>
        <v>0</v>
      </c>
      <c r="S901" s="225">
        <v>0</v>
      </c>
      <c r="T901" s="226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27" t="s">
        <v>244</v>
      </c>
      <c r="AT901" s="227" t="s">
        <v>144</v>
      </c>
      <c r="AU901" s="227" t="s">
        <v>90</v>
      </c>
      <c r="AY901" s="20" t="s">
        <v>141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20" t="s">
        <v>88</v>
      </c>
      <c r="BK901" s="228">
        <f>ROUND(I901*H901,2)</f>
        <v>0</v>
      </c>
      <c r="BL901" s="20" t="s">
        <v>244</v>
      </c>
      <c r="BM901" s="227" t="s">
        <v>1696</v>
      </c>
    </row>
    <row r="902" s="2" customFormat="1">
      <c r="A902" s="42"/>
      <c r="B902" s="43"/>
      <c r="C902" s="44"/>
      <c r="D902" s="229" t="s">
        <v>151</v>
      </c>
      <c r="E902" s="44"/>
      <c r="F902" s="230" t="s">
        <v>1697</v>
      </c>
      <c r="G902" s="44"/>
      <c r="H902" s="44"/>
      <c r="I902" s="231"/>
      <c r="J902" s="44"/>
      <c r="K902" s="44"/>
      <c r="L902" s="48"/>
      <c r="M902" s="232"/>
      <c r="N902" s="233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T902" s="20" t="s">
        <v>151</v>
      </c>
      <c r="AU902" s="20" t="s">
        <v>90</v>
      </c>
    </row>
    <row r="903" s="13" customFormat="1">
      <c r="A903" s="13"/>
      <c r="B903" s="241"/>
      <c r="C903" s="242"/>
      <c r="D903" s="234" t="s">
        <v>283</v>
      </c>
      <c r="E903" s="243" t="s">
        <v>78</v>
      </c>
      <c r="F903" s="244" t="s">
        <v>1252</v>
      </c>
      <c r="G903" s="242"/>
      <c r="H903" s="245">
        <v>4.1600000000000001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1" t="s">
        <v>283</v>
      </c>
      <c r="AU903" s="251" t="s">
        <v>90</v>
      </c>
      <c r="AV903" s="13" t="s">
        <v>90</v>
      </c>
      <c r="AW903" s="13" t="s">
        <v>40</v>
      </c>
      <c r="AX903" s="13" t="s">
        <v>80</v>
      </c>
      <c r="AY903" s="251" t="s">
        <v>141</v>
      </c>
    </row>
    <row r="904" s="16" customFormat="1">
      <c r="A904" s="16"/>
      <c r="B904" s="273"/>
      <c r="C904" s="274"/>
      <c r="D904" s="234" t="s">
        <v>283</v>
      </c>
      <c r="E904" s="275" t="s">
        <v>78</v>
      </c>
      <c r="F904" s="276" t="s">
        <v>358</v>
      </c>
      <c r="G904" s="274"/>
      <c r="H904" s="277">
        <v>4.1600000000000001</v>
      </c>
      <c r="I904" s="278"/>
      <c r="J904" s="274"/>
      <c r="K904" s="274"/>
      <c r="L904" s="279"/>
      <c r="M904" s="280"/>
      <c r="N904" s="281"/>
      <c r="O904" s="281"/>
      <c r="P904" s="281"/>
      <c r="Q904" s="281"/>
      <c r="R904" s="281"/>
      <c r="S904" s="281"/>
      <c r="T904" s="282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83" t="s">
        <v>283</v>
      </c>
      <c r="AU904" s="283" t="s">
        <v>90</v>
      </c>
      <c r="AV904" s="16" t="s">
        <v>160</v>
      </c>
      <c r="AW904" s="16" t="s">
        <v>40</v>
      </c>
      <c r="AX904" s="16" t="s">
        <v>88</v>
      </c>
      <c r="AY904" s="283" t="s">
        <v>141</v>
      </c>
    </row>
    <row r="905" s="2" customFormat="1" ht="16.5" customHeight="1">
      <c r="A905" s="42"/>
      <c r="B905" s="43"/>
      <c r="C905" s="290" t="s">
        <v>1698</v>
      </c>
      <c r="D905" s="290" t="s">
        <v>864</v>
      </c>
      <c r="E905" s="291" t="s">
        <v>1699</v>
      </c>
      <c r="F905" s="292" t="s">
        <v>1700</v>
      </c>
      <c r="G905" s="293" t="s">
        <v>321</v>
      </c>
      <c r="H905" s="294">
        <v>4.1600000000000001</v>
      </c>
      <c r="I905" s="295"/>
      <c r="J905" s="296">
        <f>ROUND(I905*H905,2)</f>
        <v>0</v>
      </c>
      <c r="K905" s="292" t="s">
        <v>148</v>
      </c>
      <c r="L905" s="297"/>
      <c r="M905" s="298" t="s">
        <v>78</v>
      </c>
      <c r="N905" s="299" t="s">
        <v>50</v>
      </c>
      <c r="O905" s="88"/>
      <c r="P905" s="225">
        <f>O905*H905</f>
        <v>0</v>
      </c>
      <c r="Q905" s="225">
        <v>0.0012999999999999999</v>
      </c>
      <c r="R905" s="225">
        <f>Q905*H905</f>
        <v>0.0054079999999999996</v>
      </c>
      <c r="S905" s="225">
        <v>0</v>
      </c>
      <c r="T905" s="226">
        <f>S905*H905</f>
        <v>0</v>
      </c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R905" s="227" t="s">
        <v>487</v>
      </c>
      <c r="AT905" s="227" t="s">
        <v>864</v>
      </c>
      <c r="AU905" s="227" t="s">
        <v>90</v>
      </c>
      <c r="AY905" s="20" t="s">
        <v>141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88</v>
      </c>
      <c r="BK905" s="228">
        <f>ROUND(I905*H905,2)</f>
        <v>0</v>
      </c>
      <c r="BL905" s="20" t="s">
        <v>244</v>
      </c>
      <c r="BM905" s="227" t="s">
        <v>1701</v>
      </c>
    </row>
    <row r="906" s="2" customFormat="1" ht="49.05" customHeight="1">
      <c r="A906" s="42"/>
      <c r="B906" s="43"/>
      <c r="C906" s="216" t="s">
        <v>1702</v>
      </c>
      <c r="D906" s="216" t="s">
        <v>144</v>
      </c>
      <c r="E906" s="217" t="s">
        <v>1703</v>
      </c>
      <c r="F906" s="218" t="s">
        <v>1704</v>
      </c>
      <c r="G906" s="219" t="s">
        <v>310</v>
      </c>
      <c r="H906" s="220">
        <v>0.0050000000000000001</v>
      </c>
      <c r="I906" s="221"/>
      <c r="J906" s="222">
        <f>ROUND(I906*H906,2)</f>
        <v>0</v>
      </c>
      <c r="K906" s="218" t="s">
        <v>148</v>
      </c>
      <c r="L906" s="48"/>
      <c r="M906" s="223" t="s">
        <v>78</v>
      </c>
      <c r="N906" s="224" t="s">
        <v>50</v>
      </c>
      <c r="O906" s="88"/>
      <c r="P906" s="225">
        <f>O906*H906</f>
        <v>0</v>
      </c>
      <c r="Q906" s="225">
        <v>0</v>
      </c>
      <c r="R906" s="225">
        <f>Q906*H906</f>
        <v>0</v>
      </c>
      <c r="S906" s="225">
        <v>0</v>
      </c>
      <c r="T906" s="226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7" t="s">
        <v>244</v>
      </c>
      <c r="AT906" s="227" t="s">
        <v>144</v>
      </c>
      <c r="AU906" s="227" t="s">
        <v>90</v>
      </c>
      <c r="AY906" s="20" t="s">
        <v>141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20" t="s">
        <v>88</v>
      </c>
      <c r="BK906" s="228">
        <f>ROUND(I906*H906,2)</f>
        <v>0</v>
      </c>
      <c r="BL906" s="20" t="s">
        <v>244</v>
      </c>
      <c r="BM906" s="227" t="s">
        <v>1705</v>
      </c>
    </row>
    <row r="907" s="2" customFormat="1">
      <c r="A907" s="42"/>
      <c r="B907" s="43"/>
      <c r="C907" s="44"/>
      <c r="D907" s="229" t="s">
        <v>151</v>
      </c>
      <c r="E907" s="44"/>
      <c r="F907" s="230" t="s">
        <v>1706</v>
      </c>
      <c r="G907" s="44"/>
      <c r="H907" s="44"/>
      <c r="I907" s="231"/>
      <c r="J907" s="44"/>
      <c r="K907" s="44"/>
      <c r="L907" s="48"/>
      <c r="M907" s="232"/>
      <c r="N907" s="233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151</v>
      </c>
      <c r="AU907" s="20" t="s">
        <v>90</v>
      </c>
    </row>
    <row r="908" s="2" customFormat="1" ht="49.05" customHeight="1">
      <c r="A908" s="42"/>
      <c r="B908" s="43"/>
      <c r="C908" s="216" t="s">
        <v>1707</v>
      </c>
      <c r="D908" s="216" t="s">
        <v>144</v>
      </c>
      <c r="E908" s="217" t="s">
        <v>1708</v>
      </c>
      <c r="F908" s="218" t="s">
        <v>1709</v>
      </c>
      <c r="G908" s="219" t="s">
        <v>310</v>
      </c>
      <c r="H908" s="220">
        <v>0.0050000000000000001</v>
      </c>
      <c r="I908" s="221"/>
      <c r="J908" s="222">
        <f>ROUND(I908*H908,2)</f>
        <v>0</v>
      </c>
      <c r="K908" s="218" t="s">
        <v>148</v>
      </c>
      <c r="L908" s="48"/>
      <c r="M908" s="223" t="s">
        <v>78</v>
      </c>
      <c r="N908" s="224" t="s">
        <v>50</v>
      </c>
      <c r="O908" s="88"/>
      <c r="P908" s="225">
        <f>O908*H908</f>
        <v>0</v>
      </c>
      <c r="Q908" s="225">
        <v>0</v>
      </c>
      <c r="R908" s="225">
        <f>Q908*H908</f>
        <v>0</v>
      </c>
      <c r="S908" s="225">
        <v>0</v>
      </c>
      <c r="T908" s="226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R908" s="227" t="s">
        <v>244</v>
      </c>
      <c r="AT908" s="227" t="s">
        <v>144</v>
      </c>
      <c r="AU908" s="227" t="s">
        <v>90</v>
      </c>
      <c r="AY908" s="20" t="s">
        <v>141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88</v>
      </c>
      <c r="BK908" s="228">
        <f>ROUND(I908*H908,2)</f>
        <v>0</v>
      </c>
      <c r="BL908" s="20" t="s">
        <v>244</v>
      </c>
      <c r="BM908" s="227" t="s">
        <v>1710</v>
      </c>
    </row>
    <row r="909" s="2" customFormat="1">
      <c r="A909" s="42"/>
      <c r="B909" s="43"/>
      <c r="C909" s="44"/>
      <c r="D909" s="229" t="s">
        <v>151</v>
      </c>
      <c r="E909" s="44"/>
      <c r="F909" s="230" t="s">
        <v>1711</v>
      </c>
      <c r="G909" s="44"/>
      <c r="H909" s="44"/>
      <c r="I909" s="231"/>
      <c r="J909" s="44"/>
      <c r="K909" s="44"/>
      <c r="L909" s="48"/>
      <c r="M909" s="232"/>
      <c r="N909" s="233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0" t="s">
        <v>151</v>
      </c>
      <c r="AU909" s="20" t="s">
        <v>90</v>
      </c>
    </row>
    <row r="910" s="2" customFormat="1" ht="66.75" customHeight="1">
      <c r="A910" s="42"/>
      <c r="B910" s="43"/>
      <c r="C910" s="216" t="s">
        <v>1712</v>
      </c>
      <c r="D910" s="216" t="s">
        <v>144</v>
      </c>
      <c r="E910" s="217" t="s">
        <v>1713</v>
      </c>
      <c r="F910" s="218" t="s">
        <v>1714</v>
      </c>
      <c r="G910" s="219" t="s">
        <v>310</v>
      </c>
      <c r="H910" s="220">
        <v>0.0050000000000000001</v>
      </c>
      <c r="I910" s="221"/>
      <c r="J910" s="222">
        <f>ROUND(I910*H910,2)</f>
        <v>0</v>
      </c>
      <c r="K910" s="218" t="s">
        <v>148</v>
      </c>
      <c r="L910" s="48"/>
      <c r="M910" s="223" t="s">
        <v>78</v>
      </c>
      <c r="N910" s="224" t="s">
        <v>50</v>
      </c>
      <c r="O910" s="88"/>
      <c r="P910" s="225">
        <f>O910*H910</f>
        <v>0</v>
      </c>
      <c r="Q910" s="225">
        <v>0</v>
      </c>
      <c r="R910" s="225">
        <f>Q910*H910</f>
        <v>0</v>
      </c>
      <c r="S910" s="225">
        <v>0</v>
      </c>
      <c r="T910" s="226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7" t="s">
        <v>244</v>
      </c>
      <c r="AT910" s="227" t="s">
        <v>144</v>
      </c>
      <c r="AU910" s="227" t="s">
        <v>90</v>
      </c>
      <c r="AY910" s="20" t="s">
        <v>141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0" t="s">
        <v>88</v>
      </c>
      <c r="BK910" s="228">
        <f>ROUND(I910*H910,2)</f>
        <v>0</v>
      </c>
      <c r="BL910" s="20" t="s">
        <v>244</v>
      </c>
      <c r="BM910" s="227" t="s">
        <v>1715</v>
      </c>
    </row>
    <row r="911" s="2" customFormat="1">
      <c r="A911" s="42"/>
      <c r="B911" s="43"/>
      <c r="C911" s="44"/>
      <c r="D911" s="229" t="s">
        <v>151</v>
      </c>
      <c r="E911" s="44"/>
      <c r="F911" s="230" t="s">
        <v>1716</v>
      </c>
      <c r="G911" s="44"/>
      <c r="H911" s="44"/>
      <c r="I911" s="231"/>
      <c r="J911" s="44"/>
      <c r="K911" s="44"/>
      <c r="L911" s="48"/>
      <c r="M911" s="232"/>
      <c r="N911" s="233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T911" s="20" t="s">
        <v>151</v>
      </c>
      <c r="AU911" s="20" t="s">
        <v>90</v>
      </c>
    </row>
    <row r="912" s="12" customFormat="1" ht="25.92" customHeight="1">
      <c r="A912" s="12"/>
      <c r="B912" s="200"/>
      <c r="C912" s="201"/>
      <c r="D912" s="202" t="s">
        <v>79</v>
      </c>
      <c r="E912" s="203" t="s">
        <v>744</v>
      </c>
      <c r="F912" s="203" t="s">
        <v>745</v>
      </c>
      <c r="G912" s="201"/>
      <c r="H912" s="201"/>
      <c r="I912" s="204"/>
      <c r="J912" s="205">
        <f>BK912</f>
        <v>0</v>
      </c>
      <c r="K912" s="201"/>
      <c r="L912" s="206"/>
      <c r="M912" s="207"/>
      <c r="N912" s="208"/>
      <c r="O912" s="208"/>
      <c r="P912" s="209">
        <f>SUM(P913:P920)</f>
        <v>0</v>
      </c>
      <c r="Q912" s="208"/>
      <c r="R912" s="209">
        <f>SUM(R913:R920)</f>
        <v>0</v>
      </c>
      <c r="S912" s="208"/>
      <c r="T912" s="210">
        <f>SUM(T913:T920)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1" t="s">
        <v>166</v>
      </c>
      <c r="AT912" s="212" t="s">
        <v>79</v>
      </c>
      <c r="AU912" s="212" t="s">
        <v>80</v>
      </c>
      <c r="AY912" s="211" t="s">
        <v>141</v>
      </c>
      <c r="BK912" s="213">
        <f>SUM(BK913:BK920)</f>
        <v>0</v>
      </c>
    </row>
    <row r="913" s="2" customFormat="1" ht="24.15" customHeight="1">
      <c r="A913" s="42"/>
      <c r="B913" s="43"/>
      <c r="C913" s="216" t="s">
        <v>1717</v>
      </c>
      <c r="D913" s="216" t="s">
        <v>144</v>
      </c>
      <c r="E913" s="217" t="s">
        <v>1718</v>
      </c>
      <c r="F913" s="218" t="s">
        <v>1719</v>
      </c>
      <c r="G913" s="219" t="s">
        <v>749</v>
      </c>
      <c r="H913" s="220">
        <v>16</v>
      </c>
      <c r="I913" s="221"/>
      <c r="J913" s="222">
        <f>ROUND(I913*H913,2)</f>
        <v>0</v>
      </c>
      <c r="K913" s="218" t="s">
        <v>148</v>
      </c>
      <c r="L913" s="48"/>
      <c r="M913" s="223" t="s">
        <v>78</v>
      </c>
      <c r="N913" s="224" t="s">
        <v>50</v>
      </c>
      <c r="O913" s="88"/>
      <c r="P913" s="225">
        <f>O913*H913</f>
        <v>0</v>
      </c>
      <c r="Q913" s="225">
        <v>0</v>
      </c>
      <c r="R913" s="225">
        <f>Q913*H913</f>
        <v>0</v>
      </c>
      <c r="S913" s="225">
        <v>0</v>
      </c>
      <c r="T913" s="226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7" t="s">
        <v>750</v>
      </c>
      <c r="AT913" s="227" t="s">
        <v>144</v>
      </c>
      <c r="AU913" s="227" t="s">
        <v>88</v>
      </c>
      <c r="AY913" s="20" t="s">
        <v>141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88</v>
      </c>
      <c r="BK913" s="228">
        <f>ROUND(I913*H913,2)</f>
        <v>0</v>
      </c>
      <c r="BL913" s="20" t="s">
        <v>750</v>
      </c>
      <c r="BM913" s="227" t="s">
        <v>1720</v>
      </c>
    </row>
    <row r="914" s="2" customFormat="1">
      <c r="A914" s="42"/>
      <c r="B914" s="43"/>
      <c r="C914" s="44"/>
      <c r="D914" s="229" t="s">
        <v>151</v>
      </c>
      <c r="E914" s="44"/>
      <c r="F914" s="230" t="s">
        <v>1721</v>
      </c>
      <c r="G914" s="44"/>
      <c r="H914" s="44"/>
      <c r="I914" s="231"/>
      <c r="J914" s="44"/>
      <c r="K914" s="44"/>
      <c r="L914" s="48"/>
      <c r="M914" s="232"/>
      <c r="N914" s="233"/>
      <c r="O914" s="88"/>
      <c r="P914" s="88"/>
      <c r="Q914" s="88"/>
      <c r="R914" s="88"/>
      <c r="S914" s="88"/>
      <c r="T914" s="89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T914" s="20" t="s">
        <v>151</v>
      </c>
      <c r="AU914" s="20" t="s">
        <v>88</v>
      </c>
    </row>
    <row r="915" s="2" customFormat="1">
      <c r="A915" s="42"/>
      <c r="B915" s="43"/>
      <c r="C915" s="44"/>
      <c r="D915" s="234" t="s">
        <v>153</v>
      </c>
      <c r="E915" s="44"/>
      <c r="F915" s="235" t="s">
        <v>753</v>
      </c>
      <c r="G915" s="44"/>
      <c r="H915" s="44"/>
      <c r="I915" s="231"/>
      <c r="J915" s="44"/>
      <c r="K915" s="44"/>
      <c r="L915" s="48"/>
      <c r="M915" s="232"/>
      <c r="N915" s="233"/>
      <c r="O915" s="88"/>
      <c r="P915" s="88"/>
      <c r="Q915" s="88"/>
      <c r="R915" s="88"/>
      <c r="S915" s="88"/>
      <c r="T915" s="89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T915" s="20" t="s">
        <v>153</v>
      </c>
      <c r="AU915" s="20" t="s">
        <v>88</v>
      </c>
    </row>
    <row r="916" s="13" customFormat="1">
      <c r="A916" s="13"/>
      <c r="B916" s="241"/>
      <c r="C916" s="242"/>
      <c r="D916" s="234" t="s">
        <v>283</v>
      </c>
      <c r="E916" s="243" t="s">
        <v>78</v>
      </c>
      <c r="F916" s="244" t="s">
        <v>1722</v>
      </c>
      <c r="G916" s="242"/>
      <c r="H916" s="245">
        <v>16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283</v>
      </c>
      <c r="AU916" s="251" t="s">
        <v>88</v>
      </c>
      <c r="AV916" s="13" t="s">
        <v>90</v>
      </c>
      <c r="AW916" s="13" t="s">
        <v>40</v>
      </c>
      <c r="AX916" s="13" t="s">
        <v>88</v>
      </c>
      <c r="AY916" s="251" t="s">
        <v>141</v>
      </c>
    </row>
    <row r="917" s="2" customFormat="1" ht="33" customHeight="1">
      <c r="A917" s="42"/>
      <c r="B917" s="43"/>
      <c r="C917" s="216" t="s">
        <v>1723</v>
      </c>
      <c r="D917" s="216" t="s">
        <v>144</v>
      </c>
      <c r="E917" s="217" t="s">
        <v>1724</v>
      </c>
      <c r="F917" s="218" t="s">
        <v>1725</v>
      </c>
      <c r="G917" s="219" t="s">
        <v>749</v>
      </c>
      <c r="H917" s="220">
        <v>16</v>
      </c>
      <c r="I917" s="221"/>
      <c r="J917" s="222">
        <f>ROUND(I917*H917,2)</f>
        <v>0</v>
      </c>
      <c r="K917" s="218" t="s">
        <v>148</v>
      </c>
      <c r="L917" s="48"/>
      <c r="M917" s="223" t="s">
        <v>78</v>
      </c>
      <c r="N917" s="224" t="s">
        <v>50</v>
      </c>
      <c r="O917" s="88"/>
      <c r="P917" s="225">
        <f>O917*H917</f>
        <v>0</v>
      </c>
      <c r="Q917" s="225">
        <v>0</v>
      </c>
      <c r="R917" s="225">
        <f>Q917*H917</f>
        <v>0</v>
      </c>
      <c r="S917" s="225">
        <v>0</v>
      </c>
      <c r="T917" s="226">
        <f>S917*H917</f>
        <v>0</v>
      </c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R917" s="227" t="s">
        <v>750</v>
      </c>
      <c r="AT917" s="227" t="s">
        <v>144</v>
      </c>
      <c r="AU917" s="227" t="s">
        <v>88</v>
      </c>
      <c r="AY917" s="20" t="s">
        <v>141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20" t="s">
        <v>88</v>
      </c>
      <c r="BK917" s="228">
        <f>ROUND(I917*H917,2)</f>
        <v>0</v>
      </c>
      <c r="BL917" s="20" t="s">
        <v>750</v>
      </c>
      <c r="BM917" s="227" t="s">
        <v>1726</v>
      </c>
    </row>
    <row r="918" s="2" customFormat="1">
      <c r="A918" s="42"/>
      <c r="B918" s="43"/>
      <c r="C918" s="44"/>
      <c r="D918" s="229" t="s">
        <v>151</v>
      </c>
      <c r="E918" s="44"/>
      <c r="F918" s="230" t="s">
        <v>1727</v>
      </c>
      <c r="G918" s="44"/>
      <c r="H918" s="44"/>
      <c r="I918" s="231"/>
      <c r="J918" s="44"/>
      <c r="K918" s="44"/>
      <c r="L918" s="48"/>
      <c r="M918" s="232"/>
      <c r="N918" s="233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T918" s="20" t="s">
        <v>151</v>
      </c>
      <c r="AU918" s="20" t="s">
        <v>88</v>
      </c>
    </row>
    <row r="919" s="2" customFormat="1">
      <c r="A919" s="42"/>
      <c r="B919" s="43"/>
      <c r="C919" s="44"/>
      <c r="D919" s="234" t="s">
        <v>153</v>
      </c>
      <c r="E919" s="44"/>
      <c r="F919" s="235" t="s">
        <v>753</v>
      </c>
      <c r="G919" s="44"/>
      <c r="H919" s="44"/>
      <c r="I919" s="231"/>
      <c r="J919" s="44"/>
      <c r="K919" s="44"/>
      <c r="L919" s="48"/>
      <c r="M919" s="232"/>
      <c r="N919" s="233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153</v>
      </c>
      <c r="AU919" s="20" t="s">
        <v>88</v>
      </c>
    </row>
    <row r="920" s="13" customFormat="1">
      <c r="A920" s="13"/>
      <c r="B920" s="241"/>
      <c r="C920" s="242"/>
      <c r="D920" s="234" t="s">
        <v>283</v>
      </c>
      <c r="E920" s="243" t="s">
        <v>78</v>
      </c>
      <c r="F920" s="244" t="s">
        <v>1722</v>
      </c>
      <c r="G920" s="242"/>
      <c r="H920" s="245">
        <v>16</v>
      </c>
      <c r="I920" s="246"/>
      <c r="J920" s="242"/>
      <c r="K920" s="242"/>
      <c r="L920" s="247"/>
      <c r="M920" s="287"/>
      <c r="N920" s="288"/>
      <c r="O920" s="288"/>
      <c r="P920" s="288"/>
      <c r="Q920" s="288"/>
      <c r="R920" s="288"/>
      <c r="S920" s="288"/>
      <c r="T920" s="28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283</v>
      </c>
      <c r="AU920" s="251" t="s">
        <v>88</v>
      </c>
      <c r="AV920" s="13" t="s">
        <v>90</v>
      </c>
      <c r="AW920" s="13" t="s">
        <v>40</v>
      </c>
      <c r="AX920" s="13" t="s">
        <v>88</v>
      </c>
      <c r="AY920" s="251" t="s">
        <v>141</v>
      </c>
    </row>
    <row r="921" s="2" customFormat="1" ht="6.96" customHeight="1">
      <c r="A921" s="42"/>
      <c r="B921" s="63"/>
      <c r="C921" s="64"/>
      <c r="D921" s="64"/>
      <c r="E921" s="64"/>
      <c r="F921" s="64"/>
      <c r="G921" s="64"/>
      <c r="H921" s="64"/>
      <c r="I921" s="64"/>
      <c r="J921" s="64"/>
      <c r="K921" s="64"/>
      <c r="L921" s="48"/>
      <c r="M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</row>
  </sheetData>
  <sheetProtection sheet="1" autoFilter="0" formatColumns="0" formatRows="0" objects="1" scenarios="1" spinCount="100000" saltValue="E2sJbmAFpPD6AXYybv5tmUiNQVq/xMzEaXxj9dv4+/Usg06u256Up3H4SRq5Ln04H7YT6yMRrchei6JFKS+vmA==" hashValue="KcLTCBHrRk2huf3Uagu/pmyL+EqkZr3xLwet6UXSb4MilZeS1Kc5xi8/wG+YShS36azQy1/embcQ5gPdvSb37Q==" algorithmName="SHA-512" password="CC35"/>
  <autoFilter ref="C105:K9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4_01/213311141"/>
    <hyperlink ref="F116" r:id="rId2" display="https://podminky.urs.cz/item/CS_URS_2024_01/273321311"/>
    <hyperlink ref="F121" r:id="rId3" display="https://podminky.urs.cz/item/CS_URS_2024_01/273362021"/>
    <hyperlink ref="F128" r:id="rId4" display="https://podminky.urs.cz/item/CS_URS_2024_01/311235451"/>
    <hyperlink ref="F132" r:id="rId5" display="https://podminky.urs.cz/item/CS_URS_2024_01/317168053"/>
    <hyperlink ref="F135" r:id="rId6" display="https://podminky.urs.cz/item/CS_URS_2024_01/317168059"/>
    <hyperlink ref="F138" r:id="rId7" display="https://podminky.urs.cz/item/CS_URS_2024_01/317998133"/>
    <hyperlink ref="F144" r:id="rId8" display="https://podminky.urs.cz/item/CS_URS_2024_01/622143004"/>
    <hyperlink ref="F151" r:id="rId9" display="https://podminky.urs.cz/item/CS_URS_2024_01/632451214"/>
    <hyperlink ref="F156" r:id="rId10" display="https://podminky.urs.cz/item/CS_URS_2024_01/633811111"/>
    <hyperlink ref="F161" r:id="rId11" display="https://podminky.urs.cz/item/CS_URS_2024_01/633991111"/>
    <hyperlink ref="F166" r:id="rId12" display="https://podminky.urs.cz/item/CS_URS_2024_01/634112113"/>
    <hyperlink ref="F170" r:id="rId13" display="https://podminky.urs.cz/item/CS_URS_2024_01/949101111"/>
    <hyperlink ref="F182" r:id="rId14" display="https://podminky.urs.cz/item/CS_URS_2024_01/952901111"/>
    <hyperlink ref="F195" r:id="rId15" display="https://podminky.urs.cz/item/CS_URS_2024_01/998017001"/>
    <hyperlink ref="F198" r:id="rId16" display="https://podminky.urs.cz/item/CS_URS_2024_01/998018001"/>
    <hyperlink ref="F201" r:id="rId17" display="https://podminky.urs.cz/item/CS_URS_2024_01/998018011"/>
    <hyperlink ref="F206" r:id="rId18" display="https://podminky.urs.cz/item/CS_URS_2024_01/711111001"/>
    <hyperlink ref="F214" r:id="rId19" display="https://podminky.urs.cz/item/CS_URS_2024_01/711141559"/>
    <hyperlink ref="F221" r:id="rId20" display="https://podminky.urs.cz/item/CS_URS_2024_01/998711101"/>
    <hyperlink ref="F223" r:id="rId21" display="https://podminky.urs.cz/item/CS_URS_2024_01/998711181"/>
    <hyperlink ref="F225" r:id="rId22" display="https://podminky.urs.cz/item/CS_URS_2024_01/998711192"/>
    <hyperlink ref="F228" r:id="rId23" display="https://podminky.urs.cz/item/CS_URS_2024_01/712311101"/>
    <hyperlink ref="F233" r:id="rId24" display="https://podminky.urs.cz/item/CS_URS_2024_01/712331111"/>
    <hyperlink ref="F240" r:id="rId25" display="https://podminky.urs.cz/item/CS_URS_2024_01/712341559"/>
    <hyperlink ref="F247" r:id="rId26" display="https://podminky.urs.cz/item/CS_URS_2024_01/998712101"/>
    <hyperlink ref="F249" r:id="rId27" display="https://podminky.urs.cz/item/CS_URS_2024_01/998712181"/>
    <hyperlink ref="F251" r:id="rId28" display="https://podminky.urs.cz/item/CS_URS_2024_01/998712192"/>
    <hyperlink ref="F254" r:id="rId29" display="https://podminky.urs.cz/item/CS_URS_2024_01/713121111"/>
    <hyperlink ref="F261" r:id="rId30" display="https://podminky.urs.cz/item/CS_URS_2024_01/713121121"/>
    <hyperlink ref="F268" r:id="rId31" display="https://podminky.urs.cz/item/CS_URS_2024_01/713191132"/>
    <hyperlink ref="F275" r:id="rId32" display="https://podminky.urs.cz/item/CS_URS_2024_01/998713101"/>
    <hyperlink ref="F277" r:id="rId33" display="https://podminky.urs.cz/item/CS_URS_2024_01/998713181"/>
    <hyperlink ref="F279" r:id="rId34" display="https://podminky.urs.cz/item/CS_URS_2024_01/998713192"/>
    <hyperlink ref="F282" r:id="rId35" display="https://podminky.urs.cz/item/CS_URS_2024_01/725291706"/>
    <hyperlink ref="F284" r:id="rId36" display="https://podminky.urs.cz/item/CS_URS_2024_01/725291722"/>
    <hyperlink ref="F286" r:id="rId37" display="https://podminky.urs.cz/item/CS_URS_2024_01/998725101"/>
    <hyperlink ref="F288" r:id="rId38" display="https://podminky.urs.cz/item/CS_URS_2024_01/998725181"/>
    <hyperlink ref="F290" r:id="rId39" display="https://podminky.urs.cz/item/CS_URS_2024_01/998725192"/>
    <hyperlink ref="F293" r:id="rId40" display="https://podminky.urs.cz/item/CS_URS_2024_01/763111437"/>
    <hyperlink ref="F296" r:id="rId41" display="https://podminky.urs.cz/item/CS_URS_2024_01/763111717"/>
    <hyperlink ref="F301" r:id="rId42" display="https://podminky.urs.cz/item/CS_URS_2024_01/763111742"/>
    <hyperlink ref="F311" r:id="rId43" display="https://podminky.urs.cz/item/CS_URS_2024_01/763111751"/>
    <hyperlink ref="F314" r:id="rId44" display="https://podminky.urs.cz/item/CS_URS_2024_01/763111771"/>
    <hyperlink ref="F319" r:id="rId45" display="https://podminky.urs.cz/item/CS_URS_2024_01/763121455"/>
    <hyperlink ref="F324" r:id="rId46" display="https://podminky.urs.cz/item/CS_URS_2024_01/763121590"/>
    <hyperlink ref="F329" r:id="rId47" display="https://podminky.urs.cz/item/CS_URS_2024_01/763121714"/>
    <hyperlink ref="F340" r:id="rId48" display="https://podminky.urs.cz/item/CS_URS_2024_01/763121751"/>
    <hyperlink ref="F346" r:id="rId49" display="https://podminky.urs.cz/item/CS_URS_2024_01/763121761"/>
    <hyperlink ref="F357" r:id="rId50" display="https://podminky.urs.cz/item/CS_URS_2024_01/763131451"/>
    <hyperlink ref="F361" r:id="rId51" display="https://podminky.urs.cz/item/CS_URS_2024_01/763131714"/>
    <hyperlink ref="F367" r:id="rId52" display="https://podminky.urs.cz/item/CS_URS_2024_01/763131751"/>
    <hyperlink ref="F375" r:id="rId53" display="https://podminky.urs.cz/item/CS_URS_2024_01/763131752"/>
    <hyperlink ref="F387" r:id="rId54" display="https://podminky.urs.cz/item/CS_URS_2024_01/763131771"/>
    <hyperlink ref="F393" r:id="rId55" display="https://podminky.urs.cz/item/CS_URS_2024_01/763181411"/>
    <hyperlink ref="F398" r:id="rId56" display="https://podminky.urs.cz/item/CS_URS_2024_01/763182313"/>
    <hyperlink ref="F403" r:id="rId57" display="https://podminky.urs.cz/item/CS_URS_2024_01/763431011"/>
    <hyperlink ref="F411" r:id="rId58" display="https://podminky.urs.cz/item/CS_URS_2024_01/998763301"/>
    <hyperlink ref="F413" r:id="rId59" display="https://podminky.urs.cz/item/CS_URS_2024_01/998763381"/>
    <hyperlink ref="F415" r:id="rId60" display="https://podminky.urs.cz/item/CS_URS_2024_01/998763391"/>
    <hyperlink ref="F418" r:id="rId61" display="https://podminky.urs.cz/item/CS_URS_2024_01/764011405"/>
    <hyperlink ref="F421" r:id="rId62" display="https://podminky.urs.cz/item/CS_URS_2024_01/764011422"/>
    <hyperlink ref="F424" r:id="rId63" display="https://podminky.urs.cz/item/CS_URS_2024_01/764212433"/>
    <hyperlink ref="F427" r:id="rId64" display="https://podminky.urs.cz/item/CS_URS_2024_01/764214405"/>
    <hyperlink ref="F430" r:id="rId65" display="https://podminky.urs.cz/item/CS_URS_2024_01/764214406"/>
    <hyperlink ref="F433" r:id="rId66" display="https://podminky.urs.cz/item/CS_URS_2024_01/764214411"/>
    <hyperlink ref="F438" r:id="rId67" display="https://podminky.urs.cz/item/CS_URS_2024_01/764226443"/>
    <hyperlink ref="F442" r:id="rId68" display="https://podminky.urs.cz/item/CS_URS_2024_01/764511602"/>
    <hyperlink ref="F445" r:id="rId69" display="https://podminky.urs.cz/item/CS_URS_2024_01/764511642"/>
    <hyperlink ref="F447" r:id="rId70" display="https://podminky.urs.cz/item/CS_URS_2024_01/764518622"/>
    <hyperlink ref="F450" r:id="rId71" display="https://podminky.urs.cz/item/CS_URS_2024_01/998764101"/>
    <hyperlink ref="F452" r:id="rId72" display="https://podminky.urs.cz/item/CS_URS_2024_01/998764181"/>
    <hyperlink ref="F454" r:id="rId73" display="https://podminky.urs.cz/item/CS_URS_2024_01/998764192"/>
    <hyperlink ref="F457" r:id="rId74" display="https://podminky.urs.cz/item/CS_URS_2024_01/766622132"/>
    <hyperlink ref="F466" r:id="rId75" display="https://podminky.urs.cz/item/CS_URS_2024_01/766660172"/>
    <hyperlink ref="F473" r:id="rId76" display="https://podminky.urs.cz/item/CS_URS_2024_01/766660411"/>
    <hyperlink ref="F479" r:id="rId77" display="https://podminky.urs.cz/item/CS_URS_2024_01/766660729"/>
    <hyperlink ref="F485" r:id="rId78" display="https://podminky.urs.cz/item/CS_URS_2024_01/766660730"/>
    <hyperlink ref="F490" r:id="rId79" display="https://podminky.urs.cz/item/CS_URS_2024_01/766660731"/>
    <hyperlink ref="F495" r:id="rId80" display="https://podminky.urs.cz/item/CS_URS_2024_01/766660734"/>
    <hyperlink ref="F500" r:id="rId81" display="https://podminky.urs.cz/item/CS_URS_2024_01/766682111"/>
    <hyperlink ref="F511" r:id="rId82" display="https://podminky.urs.cz/item/CS_URS_2024_01/998766101"/>
    <hyperlink ref="F513" r:id="rId83" display="https://podminky.urs.cz/item/CS_URS_2024_01/998766181"/>
    <hyperlink ref="F515" r:id="rId84" display="https://podminky.urs.cz/item/CS_URS_2024_01/998766192"/>
    <hyperlink ref="F518" r:id="rId85" display="https://podminky.urs.cz/item/CS_URS_2024_01/771111011"/>
    <hyperlink ref="F523" r:id="rId86" display="https://podminky.urs.cz/item/CS_URS_2024_01/771121011"/>
    <hyperlink ref="F530" r:id="rId87" display="https://podminky.urs.cz/item/CS_URS_2024_01/771474112"/>
    <hyperlink ref="F536" r:id="rId88" display="https://podminky.urs.cz/item/CS_URS_2024_01/771574419"/>
    <hyperlink ref="F547" r:id="rId89" display="https://podminky.urs.cz/item/CS_URS_2024_01/771577211"/>
    <hyperlink ref="F552" r:id="rId90" display="https://podminky.urs.cz/item/CS_URS_2024_01/771591112"/>
    <hyperlink ref="F557" r:id="rId91" display="https://podminky.urs.cz/item/CS_URS_2024_01/771591115"/>
    <hyperlink ref="F563" r:id="rId92" display="https://podminky.urs.cz/item/CS_URS_2024_01/771591184"/>
    <hyperlink ref="F567" r:id="rId93" display="https://podminky.urs.cz/item/CS_URS_2024_01/771591241"/>
    <hyperlink ref="F571" r:id="rId94" display="https://podminky.urs.cz/item/CS_URS_2024_01/771591264"/>
    <hyperlink ref="F574" r:id="rId95" display="https://podminky.urs.cz/item/CS_URS_2024_01/771592011"/>
    <hyperlink ref="F581" r:id="rId96" display="https://podminky.urs.cz/item/CS_URS_2024_01/998771101"/>
    <hyperlink ref="F583" r:id="rId97" display="https://podminky.urs.cz/item/CS_URS_2024_01/998771181"/>
    <hyperlink ref="F585" r:id="rId98" display="https://podminky.urs.cz/item/CS_URS_2024_01/998771192"/>
    <hyperlink ref="F588" r:id="rId99" display="https://podminky.urs.cz/item/CS_URS_2024_01/776111112"/>
    <hyperlink ref="F592" r:id="rId100" display="https://podminky.urs.cz/item/CS_URS_2024_01/776111311"/>
    <hyperlink ref="F597" r:id="rId101" display="https://podminky.urs.cz/item/CS_URS_2024_01/776121112"/>
    <hyperlink ref="F602" r:id="rId102" display="https://podminky.urs.cz/item/CS_URS_2024_01/776141111"/>
    <hyperlink ref="F607" r:id="rId103" display="https://podminky.urs.cz/item/CS_URS_2024_01/776251111"/>
    <hyperlink ref="F614" r:id="rId104" display="https://podminky.urs.cz/item/CS_URS_2024_01/776411111"/>
    <hyperlink ref="F620" r:id="rId105" display="https://podminky.urs.cz/item/CS_URS_2024_01/776991121"/>
    <hyperlink ref="F625" r:id="rId106" display="https://podminky.urs.cz/item/CS_URS_2024_01/998776101"/>
    <hyperlink ref="F627" r:id="rId107" display="https://podminky.urs.cz/item/CS_URS_2024_01/998776181"/>
    <hyperlink ref="F629" r:id="rId108" display="https://podminky.urs.cz/item/CS_URS_2024_01/998776192"/>
    <hyperlink ref="F632" r:id="rId109" display="https://podminky.urs.cz/item/CS_URS_2024_01/781111011"/>
    <hyperlink ref="F649" r:id="rId110" display="https://podminky.urs.cz/item/CS_URS_2024_01/781121011"/>
    <hyperlink ref="F666" r:id="rId111" display="https://podminky.urs.cz/item/CS_URS_2024_01/781474115"/>
    <hyperlink ref="F673" r:id="rId112" display="https://podminky.urs.cz/item/CS_URS_2024_01/781474120"/>
    <hyperlink ref="F679" r:id="rId113" display="https://podminky.urs.cz/item/CS_URS_2024_01/781477111"/>
    <hyperlink ref="F691" r:id="rId114" display="https://podminky.urs.cz/item/CS_URS_2024_01/781492251"/>
    <hyperlink ref="F698" r:id="rId115" display="https://podminky.urs.cz/item/CS_URS_2024_01/781495115"/>
    <hyperlink ref="F702" r:id="rId116" display="https://podminky.urs.cz/item/CS_URS_2024_01/781495141"/>
    <hyperlink ref="F705" r:id="rId117" display="https://podminky.urs.cz/item/CS_URS_2024_01/781495142"/>
    <hyperlink ref="F708" r:id="rId118" display="https://podminky.urs.cz/item/CS_URS_2024_01/781495143"/>
    <hyperlink ref="F713" r:id="rId119" display="https://podminky.urs.cz/item/CS_URS_2024_01/781495211"/>
    <hyperlink ref="F730" r:id="rId120" display="https://podminky.urs.cz/item/CS_URS_2024_01/781674113"/>
    <hyperlink ref="F737" r:id="rId121" display="https://podminky.urs.cz/item/CS_URS_2024_01/998781101"/>
    <hyperlink ref="F739" r:id="rId122" display="https://podminky.urs.cz/item/CS_URS_2024_01/998781181"/>
    <hyperlink ref="F741" r:id="rId123" display="https://podminky.urs.cz/item/CS_URS_2024_01/998781192"/>
    <hyperlink ref="F744" r:id="rId124" display="https://podminky.urs.cz/item/CS_URS_2024_01/783401313"/>
    <hyperlink ref="F753" r:id="rId125" display="https://podminky.urs.cz/item/CS_URS_2024_01/783414203"/>
    <hyperlink ref="F765" r:id="rId126" display="https://podminky.urs.cz/item/CS_URS_2024_01/783415101"/>
    <hyperlink ref="F777" r:id="rId127" display="https://podminky.urs.cz/item/CS_URS_2024_01/783417101"/>
    <hyperlink ref="F789" r:id="rId128" display="https://podminky.urs.cz/item/CS_URS_2024_01/784111001"/>
    <hyperlink ref="F814" r:id="rId129" display="https://podminky.urs.cz/item/CS_URS_2024_01/784171101"/>
    <hyperlink ref="F827" r:id="rId130" display="https://podminky.urs.cz/item/CS_URS_2024_01/784171111"/>
    <hyperlink ref="F834" r:id="rId131" display="https://podminky.urs.cz/item/CS_URS_2024_01/784181101"/>
    <hyperlink ref="F859" r:id="rId132" display="https://podminky.urs.cz/item/CS_URS_2024_01/784191001"/>
    <hyperlink ref="F862" r:id="rId133" display="https://podminky.urs.cz/item/CS_URS_2024_01/784191005"/>
    <hyperlink ref="F865" r:id="rId134" display="https://podminky.urs.cz/item/CS_URS_2024_01/784191007"/>
    <hyperlink ref="F876" r:id="rId135" display="https://podminky.urs.cz/item/CS_URS_2024_01/784221101"/>
    <hyperlink ref="F902" r:id="rId136" display="https://podminky.urs.cz/item/CS_URS_2024_01/786624111"/>
    <hyperlink ref="F907" r:id="rId137" display="https://podminky.urs.cz/item/CS_URS_2024_01/998786101"/>
    <hyperlink ref="F909" r:id="rId138" display="https://podminky.urs.cz/item/CS_URS_2024_01/998786181"/>
    <hyperlink ref="F911" r:id="rId139" display="https://podminky.urs.cz/item/CS_URS_2024_01/998786192"/>
    <hyperlink ref="F914" r:id="rId140" display="https://podminky.urs.cz/item/CS_URS_2024_01/HZS1292"/>
    <hyperlink ref="F918" r:id="rId141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  <c r="AZ2" s="240" t="s">
        <v>1728</v>
      </c>
      <c r="BA2" s="240" t="s">
        <v>1729</v>
      </c>
      <c r="BB2" s="240" t="s">
        <v>78</v>
      </c>
      <c r="BC2" s="240" t="s">
        <v>1730</v>
      </c>
      <c r="BD2" s="24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  <c r="AZ3" s="240" t="s">
        <v>776</v>
      </c>
      <c r="BA3" s="240" t="s">
        <v>777</v>
      </c>
      <c r="BB3" s="240" t="s">
        <v>78</v>
      </c>
      <c r="BC3" s="240" t="s">
        <v>1731</v>
      </c>
      <c r="BD3" s="24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  <c r="AZ4" s="240" t="s">
        <v>1732</v>
      </c>
      <c r="BA4" s="240" t="s">
        <v>1733</v>
      </c>
      <c r="BB4" s="240" t="s">
        <v>78</v>
      </c>
      <c r="BC4" s="240" t="s">
        <v>1734</v>
      </c>
      <c r="BD4" s="240" t="s">
        <v>90</v>
      </c>
    </row>
    <row r="5" s="1" customFormat="1" ht="6.96" customHeight="1">
      <c r="B5" s="23"/>
      <c r="L5" s="23"/>
      <c r="AZ5" s="240" t="s">
        <v>255</v>
      </c>
      <c r="BA5" s="240" t="s">
        <v>255</v>
      </c>
      <c r="BB5" s="240" t="s">
        <v>78</v>
      </c>
      <c r="BC5" s="240" t="s">
        <v>1735</v>
      </c>
      <c r="BD5" s="240" t="s">
        <v>90</v>
      </c>
    </row>
    <row r="6" s="1" customFormat="1" ht="12" customHeight="1">
      <c r="B6" s="23"/>
      <c r="D6" s="146" t="s">
        <v>16</v>
      </c>
      <c r="L6" s="23"/>
      <c r="AZ6" s="240" t="s">
        <v>779</v>
      </c>
      <c r="BA6" s="240" t="s">
        <v>780</v>
      </c>
      <c r="BB6" s="240" t="s">
        <v>78</v>
      </c>
      <c r="BC6" s="240" t="s">
        <v>1736</v>
      </c>
      <c r="BD6" s="240" t="s">
        <v>90</v>
      </c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  <c r="AZ7" s="240" t="s">
        <v>1737</v>
      </c>
      <c r="BA7" s="240" t="s">
        <v>78</v>
      </c>
      <c r="BB7" s="240" t="s">
        <v>78</v>
      </c>
      <c r="BC7" s="240" t="s">
        <v>1738</v>
      </c>
      <c r="BD7" s="240" t="s">
        <v>90</v>
      </c>
    </row>
    <row r="8" s="1" customFormat="1" ht="12" customHeight="1">
      <c r="B8" s="23"/>
      <c r="D8" s="146" t="s">
        <v>114</v>
      </c>
      <c r="L8" s="23"/>
      <c r="AZ8" s="240" t="s">
        <v>782</v>
      </c>
      <c r="BA8" s="240" t="s">
        <v>783</v>
      </c>
      <c r="BB8" s="240" t="s">
        <v>78</v>
      </c>
      <c r="BC8" s="240" t="s">
        <v>1739</v>
      </c>
      <c r="BD8" s="240" t="s">
        <v>90</v>
      </c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240" t="s">
        <v>1740</v>
      </c>
      <c r="BA9" s="240" t="s">
        <v>1741</v>
      </c>
      <c r="BB9" s="240" t="s">
        <v>78</v>
      </c>
      <c r="BC9" s="240" t="s">
        <v>1742</v>
      </c>
      <c r="BD9" s="240" t="s">
        <v>90</v>
      </c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240" t="s">
        <v>1743</v>
      </c>
      <c r="BA10" s="240" t="s">
        <v>1744</v>
      </c>
      <c r="BB10" s="240" t="s">
        <v>78</v>
      </c>
      <c r="BC10" s="240" t="s">
        <v>1745</v>
      </c>
      <c r="BD10" s="240" t="s">
        <v>90</v>
      </c>
    </row>
    <row r="11" s="2" customFormat="1" ht="30" customHeight="1">
      <c r="A11" s="42"/>
      <c r="B11" s="48"/>
      <c r="C11" s="42"/>
      <c r="D11" s="42"/>
      <c r="E11" s="149" t="s">
        <v>1746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240" t="s">
        <v>1747</v>
      </c>
      <c r="BA11" s="240" t="s">
        <v>1748</v>
      </c>
      <c r="BB11" s="240" t="s">
        <v>78</v>
      </c>
      <c r="BC11" s="240" t="s">
        <v>1749</v>
      </c>
      <c r="BD11" s="240" t="s">
        <v>90</v>
      </c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240" t="s">
        <v>1750</v>
      </c>
      <c r="BA12" s="240" t="s">
        <v>1751</v>
      </c>
      <c r="BB12" s="240" t="s">
        <v>78</v>
      </c>
      <c r="BC12" s="240" t="s">
        <v>1752</v>
      </c>
      <c r="BD12" s="240" t="s">
        <v>90</v>
      </c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ROUND(J105,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ROUND((SUM(BE105:BE1548)),  2)</f>
        <v>0</v>
      </c>
      <c r="G35" s="42"/>
      <c r="H35" s="42"/>
      <c r="I35" s="161">
        <v>0.20999999999999999</v>
      </c>
      <c r="J35" s="160">
        <f>ROUND(((SUM(BE105:BE1548))*I35),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ROUND((SUM(BF105:BF1548)),  2)</f>
        <v>0</v>
      </c>
      <c r="G36" s="42"/>
      <c r="H36" s="42"/>
      <c r="I36" s="161">
        <v>0.12</v>
      </c>
      <c r="J36" s="160">
        <f>ROUND(((SUM(BF105:BF1548))*I36),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ROUND((SUM(BG105:BG1548)),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ROUND((SUM(BH105:BH1548)),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ROUND((SUM(BI105:BI1548)),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30" customHeight="1">
      <c r="A54" s="42"/>
      <c r="B54" s="43"/>
      <c r="C54" s="44"/>
      <c r="D54" s="44"/>
      <c r="E54" s="73" t="str">
        <f>E11</f>
        <v>ASŘ 03 - Architektonicko stavební řešení - Rekonstrukce učeben 2.NP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J105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807</v>
      </c>
      <c r="E65" s="186"/>
      <c r="F65" s="186"/>
      <c r="G65" s="186"/>
      <c r="H65" s="186"/>
      <c r="I65" s="186"/>
      <c r="J65" s="187">
        <f>J107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1753</v>
      </c>
      <c r="E66" s="186"/>
      <c r="F66" s="186"/>
      <c r="G66" s="186"/>
      <c r="H66" s="186"/>
      <c r="I66" s="186"/>
      <c r="J66" s="187">
        <f>J121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808</v>
      </c>
      <c r="E67" s="186"/>
      <c r="F67" s="186"/>
      <c r="G67" s="186"/>
      <c r="H67" s="186"/>
      <c r="I67" s="186"/>
      <c r="J67" s="187">
        <f>J190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9"/>
      <c r="D68" s="185" t="s">
        <v>263</v>
      </c>
      <c r="E68" s="186"/>
      <c r="F68" s="186"/>
      <c r="G68" s="186"/>
      <c r="H68" s="186"/>
      <c r="I68" s="186"/>
      <c r="J68" s="187">
        <f>J322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264</v>
      </c>
      <c r="E69" s="186"/>
      <c r="F69" s="186"/>
      <c r="G69" s="186"/>
      <c r="H69" s="186"/>
      <c r="I69" s="186"/>
      <c r="J69" s="187">
        <f>J381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809</v>
      </c>
      <c r="E70" s="186"/>
      <c r="F70" s="186"/>
      <c r="G70" s="186"/>
      <c r="H70" s="186"/>
      <c r="I70" s="186"/>
      <c r="J70" s="187">
        <f>J394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265</v>
      </c>
      <c r="E71" s="181"/>
      <c r="F71" s="181"/>
      <c r="G71" s="181"/>
      <c r="H71" s="181"/>
      <c r="I71" s="181"/>
      <c r="J71" s="182">
        <f>J401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9"/>
      <c r="D72" s="185" t="s">
        <v>811</v>
      </c>
      <c r="E72" s="186"/>
      <c r="F72" s="186"/>
      <c r="G72" s="186"/>
      <c r="H72" s="186"/>
      <c r="I72" s="186"/>
      <c r="J72" s="187">
        <f>J402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1754</v>
      </c>
      <c r="E73" s="186"/>
      <c r="F73" s="186"/>
      <c r="G73" s="186"/>
      <c r="H73" s="186"/>
      <c r="I73" s="186"/>
      <c r="J73" s="187">
        <f>J424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9"/>
      <c r="D74" s="185" t="s">
        <v>268</v>
      </c>
      <c r="E74" s="186"/>
      <c r="F74" s="186"/>
      <c r="G74" s="186"/>
      <c r="H74" s="186"/>
      <c r="I74" s="186"/>
      <c r="J74" s="187">
        <f>J454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9"/>
      <c r="D75" s="185" t="s">
        <v>269</v>
      </c>
      <c r="E75" s="186"/>
      <c r="F75" s="186"/>
      <c r="G75" s="186"/>
      <c r="H75" s="186"/>
      <c r="I75" s="186"/>
      <c r="J75" s="187">
        <f>J563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270</v>
      </c>
      <c r="E76" s="186"/>
      <c r="F76" s="186"/>
      <c r="G76" s="186"/>
      <c r="H76" s="186"/>
      <c r="I76" s="186"/>
      <c r="J76" s="187">
        <f>J582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9"/>
      <c r="D77" s="185" t="s">
        <v>1755</v>
      </c>
      <c r="E77" s="186"/>
      <c r="F77" s="186"/>
      <c r="G77" s="186"/>
      <c r="H77" s="186"/>
      <c r="I77" s="186"/>
      <c r="J77" s="187">
        <f>J707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272</v>
      </c>
      <c r="E78" s="186"/>
      <c r="F78" s="186"/>
      <c r="G78" s="186"/>
      <c r="H78" s="186"/>
      <c r="I78" s="186"/>
      <c r="J78" s="187">
        <f>J720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9"/>
      <c r="D79" s="185" t="s">
        <v>273</v>
      </c>
      <c r="E79" s="186"/>
      <c r="F79" s="186"/>
      <c r="G79" s="186"/>
      <c r="H79" s="186"/>
      <c r="I79" s="186"/>
      <c r="J79" s="187">
        <f>J876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9"/>
      <c r="D80" s="185" t="s">
        <v>814</v>
      </c>
      <c r="E80" s="186"/>
      <c r="F80" s="186"/>
      <c r="G80" s="186"/>
      <c r="H80" s="186"/>
      <c r="I80" s="186"/>
      <c r="J80" s="187">
        <f>J979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9"/>
      <c r="D81" s="185" t="s">
        <v>815</v>
      </c>
      <c r="E81" s="186"/>
      <c r="F81" s="186"/>
      <c r="G81" s="186"/>
      <c r="H81" s="186"/>
      <c r="I81" s="186"/>
      <c r="J81" s="187">
        <f>J1090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9"/>
      <c r="D82" s="185" t="s">
        <v>816</v>
      </c>
      <c r="E82" s="186"/>
      <c r="F82" s="186"/>
      <c r="G82" s="186"/>
      <c r="H82" s="186"/>
      <c r="I82" s="186"/>
      <c r="J82" s="187">
        <f>J1503</f>
        <v>0</v>
      </c>
      <c r="K82" s="129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8"/>
      <c r="C83" s="179"/>
      <c r="D83" s="180" t="s">
        <v>274</v>
      </c>
      <c r="E83" s="181"/>
      <c r="F83" s="181"/>
      <c r="G83" s="181"/>
      <c r="H83" s="181"/>
      <c r="I83" s="181"/>
      <c r="J83" s="182">
        <f>J1516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9" s="2" customFormat="1" ht="6.96" customHeight="1">
      <c r="A89" s="42"/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4.96" customHeight="1">
      <c r="A90" s="42"/>
      <c r="B90" s="43"/>
      <c r="C90" s="26" t="s">
        <v>126</v>
      </c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16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6.25" customHeight="1">
      <c r="A93" s="42"/>
      <c r="B93" s="43"/>
      <c r="C93" s="44"/>
      <c r="D93" s="44"/>
      <c r="E93" s="173" t="str">
        <f>E7</f>
        <v xml:space="preserve">Modernizace a rozšíření prostor  SOU a PrŠ  Kladno – Vrapice, Objekt 1</v>
      </c>
      <c r="F93" s="35"/>
      <c r="G93" s="35"/>
      <c r="H93" s="35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" customFormat="1" ht="12" customHeight="1">
      <c r="B94" s="24"/>
      <c r="C94" s="35" t="s">
        <v>114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2"/>
      <c r="B95" s="43"/>
      <c r="C95" s="44"/>
      <c r="D95" s="44"/>
      <c r="E95" s="173" t="s">
        <v>258</v>
      </c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259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30" customHeight="1">
      <c r="A97" s="42"/>
      <c r="B97" s="43"/>
      <c r="C97" s="44"/>
      <c r="D97" s="44"/>
      <c r="E97" s="73" t="str">
        <f>E11</f>
        <v>ASŘ 03 - Architektonicko stavební řešení - Rekonstrukce učeben 2.NP</v>
      </c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5" t="s">
        <v>22</v>
      </c>
      <c r="D99" s="44"/>
      <c r="E99" s="44"/>
      <c r="F99" s="30" t="str">
        <f>F14</f>
        <v>Vrapice</v>
      </c>
      <c r="G99" s="44"/>
      <c r="H99" s="44"/>
      <c r="I99" s="35" t="s">
        <v>24</v>
      </c>
      <c r="J99" s="76" t="str">
        <f>IF(J14="","",J14)</f>
        <v>1. 2. 2025</v>
      </c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5.15" customHeight="1">
      <c r="A101" s="42"/>
      <c r="B101" s="43"/>
      <c r="C101" s="35" t="s">
        <v>28</v>
      </c>
      <c r="D101" s="44"/>
      <c r="E101" s="44"/>
      <c r="F101" s="30" t="str">
        <f>E17</f>
        <v>SOU a PrŠ Kladno – Vrapice</v>
      </c>
      <c r="G101" s="44"/>
      <c r="H101" s="44"/>
      <c r="I101" s="35" t="s">
        <v>36</v>
      </c>
      <c r="J101" s="40" t="str">
        <f>E23</f>
        <v>archiw studio s.r.o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5.65" customHeight="1">
      <c r="A102" s="42"/>
      <c r="B102" s="43"/>
      <c r="C102" s="35" t="s">
        <v>34</v>
      </c>
      <c r="D102" s="44"/>
      <c r="E102" s="44"/>
      <c r="F102" s="30" t="str">
        <f>IF(E20="","",E20)</f>
        <v>Vyplň údaj</v>
      </c>
      <c r="G102" s="44"/>
      <c r="H102" s="44"/>
      <c r="I102" s="35" t="s">
        <v>41</v>
      </c>
      <c r="J102" s="40" t="str">
        <f>E26</f>
        <v>archiw studio s.r.o. - Pavol Vígh</v>
      </c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0.32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11" customFormat="1" ht="29.28" customHeight="1">
      <c r="A104" s="189"/>
      <c r="B104" s="190"/>
      <c r="C104" s="191" t="s">
        <v>127</v>
      </c>
      <c r="D104" s="192" t="s">
        <v>64</v>
      </c>
      <c r="E104" s="192" t="s">
        <v>60</v>
      </c>
      <c r="F104" s="192" t="s">
        <v>61</v>
      </c>
      <c r="G104" s="192" t="s">
        <v>128</v>
      </c>
      <c r="H104" s="192" t="s">
        <v>129</v>
      </c>
      <c r="I104" s="192" t="s">
        <v>130</v>
      </c>
      <c r="J104" s="192" t="s">
        <v>118</v>
      </c>
      <c r="K104" s="193" t="s">
        <v>131</v>
      </c>
      <c r="L104" s="194"/>
      <c r="M104" s="96" t="s">
        <v>78</v>
      </c>
      <c r="N104" s="97" t="s">
        <v>49</v>
      </c>
      <c r="O104" s="97" t="s">
        <v>132</v>
      </c>
      <c r="P104" s="97" t="s">
        <v>133</v>
      </c>
      <c r="Q104" s="97" t="s">
        <v>134</v>
      </c>
      <c r="R104" s="97" t="s">
        <v>135</v>
      </c>
      <c r="S104" s="97" t="s">
        <v>136</v>
      </c>
      <c r="T104" s="98" t="s">
        <v>137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2"/>
      <c r="B105" s="43"/>
      <c r="C105" s="103" t="s">
        <v>138</v>
      </c>
      <c r="D105" s="44"/>
      <c r="E105" s="44"/>
      <c r="F105" s="44"/>
      <c r="G105" s="44"/>
      <c r="H105" s="44"/>
      <c r="I105" s="44"/>
      <c r="J105" s="195">
        <f>BK105</f>
        <v>0</v>
      </c>
      <c r="K105" s="44"/>
      <c r="L105" s="48"/>
      <c r="M105" s="99"/>
      <c r="N105" s="196"/>
      <c r="O105" s="100"/>
      <c r="P105" s="197">
        <f>P106+P401+P1516</f>
        <v>0</v>
      </c>
      <c r="Q105" s="100"/>
      <c r="R105" s="197">
        <f>R106+R401+R1516</f>
        <v>202.6310925547314</v>
      </c>
      <c r="S105" s="100"/>
      <c r="T105" s="198">
        <f>T106+T401+T1516</f>
        <v>7.4441955999999996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79</v>
      </c>
      <c r="AU105" s="20" t="s">
        <v>119</v>
      </c>
      <c r="BK105" s="199">
        <f>BK106+BK401+BK1516</f>
        <v>0</v>
      </c>
    </row>
    <row r="106" s="12" customFormat="1" ht="25.92" customHeight="1">
      <c r="A106" s="12"/>
      <c r="B106" s="200"/>
      <c r="C106" s="201"/>
      <c r="D106" s="202" t="s">
        <v>79</v>
      </c>
      <c r="E106" s="203" t="s">
        <v>275</v>
      </c>
      <c r="F106" s="203" t="s">
        <v>276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P107+P121+P190+P322+P381+P394</f>
        <v>0</v>
      </c>
      <c r="Q106" s="208"/>
      <c r="R106" s="209">
        <f>R107+R121+R190+R322+R381+R394</f>
        <v>178.8118611452754</v>
      </c>
      <c r="S106" s="208"/>
      <c r="T106" s="210">
        <f>T107+T121+T190+T322+T381+T394</f>
        <v>7.1728099999999992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88</v>
      </c>
      <c r="AT106" s="212" t="s">
        <v>79</v>
      </c>
      <c r="AU106" s="212" t="s">
        <v>80</v>
      </c>
      <c r="AY106" s="211" t="s">
        <v>141</v>
      </c>
      <c r="BK106" s="213">
        <f>BK107+BK121+BK190+BK322+BK381+BK394</f>
        <v>0</v>
      </c>
    </row>
    <row r="107" s="12" customFormat="1" ht="22.8" customHeight="1">
      <c r="A107" s="12"/>
      <c r="B107" s="200"/>
      <c r="C107" s="201"/>
      <c r="D107" s="202" t="s">
        <v>79</v>
      </c>
      <c r="E107" s="214" t="s">
        <v>160</v>
      </c>
      <c r="F107" s="214" t="s">
        <v>836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SUM(P108:P120)</f>
        <v>0</v>
      </c>
      <c r="Q107" s="208"/>
      <c r="R107" s="209">
        <f>SUM(R108:R120)</f>
        <v>2.3035134479999999</v>
      </c>
      <c r="S107" s="208"/>
      <c r="T107" s="210">
        <f>SUM(T108:T120)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88</v>
      </c>
      <c r="AT107" s="212" t="s">
        <v>79</v>
      </c>
      <c r="AU107" s="212" t="s">
        <v>88</v>
      </c>
      <c r="AY107" s="211" t="s">
        <v>141</v>
      </c>
      <c r="BK107" s="213">
        <f>SUM(BK108:BK120)</f>
        <v>0</v>
      </c>
    </row>
    <row r="108" s="2" customFormat="1" ht="37.8" customHeight="1">
      <c r="A108" s="42"/>
      <c r="B108" s="43"/>
      <c r="C108" s="216" t="s">
        <v>88</v>
      </c>
      <c r="D108" s="216" t="s">
        <v>144</v>
      </c>
      <c r="E108" s="217" t="s">
        <v>1756</v>
      </c>
      <c r="F108" s="218" t="s">
        <v>1757</v>
      </c>
      <c r="G108" s="219" t="s">
        <v>321</v>
      </c>
      <c r="H108" s="220">
        <v>2.6659999999999999</v>
      </c>
      <c r="I108" s="221"/>
      <c r="J108" s="222">
        <f>ROUND(I108*H108,2)</f>
        <v>0</v>
      </c>
      <c r="K108" s="218" t="s">
        <v>148</v>
      </c>
      <c r="L108" s="48"/>
      <c r="M108" s="223" t="s">
        <v>78</v>
      </c>
      <c r="N108" s="224" t="s">
        <v>50</v>
      </c>
      <c r="O108" s="88"/>
      <c r="P108" s="225">
        <f>O108*H108</f>
        <v>0</v>
      </c>
      <c r="Q108" s="225">
        <v>0.35370000000000001</v>
      </c>
      <c r="R108" s="225">
        <f>Q108*H108</f>
        <v>0.94296420000000003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166</v>
      </c>
      <c r="AT108" s="227" t="s">
        <v>144</v>
      </c>
      <c r="AU108" s="227" t="s">
        <v>90</v>
      </c>
      <c r="AY108" s="20" t="s">
        <v>141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88</v>
      </c>
      <c r="BK108" s="228">
        <f>ROUND(I108*H108,2)</f>
        <v>0</v>
      </c>
      <c r="BL108" s="20" t="s">
        <v>166</v>
      </c>
      <c r="BM108" s="227" t="s">
        <v>1758</v>
      </c>
    </row>
    <row r="109" s="2" customFormat="1">
      <c r="A109" s="42"/>
      <c r="B109" s="43"/>
      <c r="C109" s="44"/>
      <c r="D109" s="229" t="s">
        <v>151</v>
      </c>
      <c r="E109" s="44"/>
      <c r="F109" s="230" t="s">
        <v>1759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151</v>
      </c>
      <c r="AU109" s="20" t="s">
        <v>90</v>
      </c>
    </row>
    <row r="110" s="13" customFormat="1">
      <c r="A110" s="13"/>
      <c r="B110" s="241"/>
      <c r="C110" s="242"/>
      <c r="D110" s="234" t="s">
        <v>283</v>
      </c>
      <c r="E110" s="243" t="s">
        <v>78</v>
      </c>
      <c r="F110" s="244" t="s">
        <v>1760</v>
      </c>
      <c r="G110" s="242"/>
      <c r="H110" s="245">
        <v>2.6659999999999999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283</v>
      </c>
      <c r="AU110" s="251" t="s">
        <v>90</v>
      </c>
      <c r="AV110" s="13" t="s">
        <v>90</v>
      </c>
      <c r="AW110" s="13" t="s">
        <v>40</v>
      </c>
      <c r="AX110" s="13" t="s">
        <v>88</v>
      </c>
      <c r="AY110" s="251" t="s">
        <v>141</v>
      </c>
    </row>
    <row r="111" s="2" customFormat="1" ht="37.8" customHeight="1">
      <c r="A111" s="42"/>
      <c r="B111" s="43"/>
      <c r="C111" s="216" t="s">
        <v>90</v>
      </c>
      <c r="D111" s="216" t="s">
        <v>144</v>
      </c>
      <c r="E111" s="217" t="s">
        <v>1761</v>
      </c>
      <c r="F111" s="218" t="s">
        <v>1762</v>
      </c>
      <c r="G111" s="219" t="s">
        <v>618</v>
      </c>
      <c r="H111" s="220">
        <v>8</v>
      </c>
      <c r="I111" s="221"/>
      <c r="J111" s="222">
        <f>ROUND(I111*H111,2)</f>
        <v>0</v>
      </c>
      <c r="K111" s="218" t="s">
        <v>148</v>
      </c>
      <c r="L111" s="48"/>
      <c r="M111" s="223" t="s">
        <v>78</v>
      </c>
      <c r="N111" s="224" t="s">
        <v>50</v>
      </c>
      <c r="O111" s="88"/>
      <c r="P111" s="225">
        <f>O111*H111</f>
        <v>0</v>
      </c>
      <c r="Q111" s="225">
        <v>0.045547999999999998</v>
      </c>
      <c r="R111" s="225">
        <f>Q111*H111</f>
        <v>0.36438399999999999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166</v>
      </c>
      <c r="AT111" s="227" t="s">
        <v>144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166</v>
      </c>
      <c r="BM111" s="227" t="s">
        <v>1763</v>
      </c>
    </row>
    <row r="112" s="2" customFormat="1">
      <c r="A112" s="42"/>
      <c r="B112" s="43"/>
      <c r="C112" s="44"/>
      <c r="D112" s="229" t="s">
        <v>151</v>
      </c>
      <c r="E112" s="44"/>
      <c r="F112" s="230" t="s">
        <v>1764</v>
      </c>
      <c r="G112" s="44"/>
      <c r="H112" s="44"/>
      <c r="I112" s="231"/>
      <c r="J112" s="44"/>
      <c r="K112" s="44"/>
      <c r="L112" s="48"/>
      <c r="M112" s="232"/>
      <c r="N112" s="233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151</v>
      </c>
      <c r="AU112" s="20" t="s">
        <v>90</v>
      </c>
    </row>
    <row r="113" s="13" customFormat="1">
      <c r="A113" s="13"/>
      <c r="B113" s="241"/>
      <c r="C113" s="242"/>
      <c r="D113" s="234" t="s">
        <v>283</v>
      </c>
      <c r="E113" s="243" t="s">
        <v>78</v>
      </c>
      <c r="F113" s="244" t="s">
        <v>1765</v>
      </c>
      <c r="G113" s="242"/>
      <c r="H113" s="245">
        <v>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283</v>
      </c>
      <c r="AU113" s="251" t="s">
        <v>90</v>
      </c>
      <c r="AV113" s="13" t="s">
        <v>90</v>
      </c>
      <c r="AW113" s="13" t="s">
        <v>40</v>
      </c>
      <c r="AX113" s="13" t="s">
        <v>88</v>
      </c>
      <c r="AY113" s="251" t="s">
        <v>141</v>
      </c>
    </row>
    <row r="114" s="2" customFormat="1" ht="37.8" customHeight="1">
      <c r="A114" s="42"/>
      <c r="B114" s="43"/>
      <c r="C114" s="216" t="s">
        <v>160</v>
      </c>
      <c r="D114" s="216" t="s">
        <v>144</v>
      </c>
      <c r="E114" s="217" t="s">
        <v>842</v>
      </c>
      <c r="F114" s="218" t="s">
        <v>843</v>
      </c>
      <c r="G114" s="219" t="s">
        <v>618</v>
      </c>
      <c r="H114" s="220">
        <v>12</v>
      </c>
      <c r="I114" s="221"/>
      <c r="J114" s="222">
        <f>ROUND(I114*H114,2)</f>
        <v>0</v>
      </c>
      <c r="K114" s="218" t="s">
        <v>148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0.054547999999999999</v>
      </c>
      <c r="R114" s="225">
        <f>Q114*H114</f>
        <v>0.65457600000000005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1766</v>
      </c>
    </row>
    <row r="115" s="2" customFormat="1">
      <c r="A115" s="42"/>
      <c r="B115" s="43"/>
      <c r="C115" s="44"/>
      <c r="D115" s="229" t="s">
        <v>151</v>
      </c>
      <c r="E115" s="44"/>
      <c r="F115" s="230" t="s">
        <v>845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151</v>
      </c>
      <c r="AU115" s="20" t="s">
        <v>90</v>
      </c>
    </row>
    <row r="116" s="13" customFormat="1">
      <c r="A116" s="13"/>
      <c r="B116" s="241"/>
      <c r="C116" s="242"/>
      <c r="D116" s="234" t="s">
        <v>283</v>
      </c>
      <c r="E116" s="243" t="s">
        <v>78</v>
      </c>
      <c r="F116" s="244" t="s">
        <v>1767</v>
      </c>
      <c r="G116" s="242"/>
      <c r="H116" s="245">
        <v>12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283</v>
      </c>
      <c r="AU116" s="251" t="s">
        <v>90</v>
      </c>
      <c r="AV116" s="13" t="s">
        <v>90</v>
      </c>
      <c r="AW116" s="13" t="s">
        <v>40</v>
      </c>
      <c r="AX116" s="13" t="s">
        <v>80</v>
      </c>
      <c r="AY116" s="251" t="s">
        <v>141</v>
      </c>
    </row>
    <row r="117" s="14" customFormat="1">
      <c r="A117" s="14"/>
      <c r="B117" s="252"/>
      <c r="C117" s="253"/>
      <c r="D117" s="234" t="s">
        <v>283</v>
      </c>
      <c r="E117" s="254" t="s">
        <v>78</v>
      </c>
      <c r="F117" s="255" t="s">
        <v>285</v>
      </c>
      <c r="G117" s="253"/>
      <c r="H117" s="256">
        <v>12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283</v>
      </c>
      <c r="AU117" s="262" t="s">
        <v>90</v>
      </c>
      <c r="AV117" s="14" t="s">
        <v>166</v>
      </c>
      <c r="AW117" s="14" t="s">
        <v>40</v>
      </c>
      <c r="AX117" s="14" t="s">
        <v>88</v>
      </c>
      <c r="AY117" s="262" t="s">
        <v>141</v>
      </c>
    </row>
    <row r="118" s="2" customFormat="1" ht="33" customHeight="1">
      <c r="A118" s="42"/>
      <c r="B118" s="43"/>
      <c r="C118" s="216" t="s">
        <v>166</v>
      </c>
      <c r="D118" s="216" t="s">
        <v>144</v>
      </c>
      <c r="E118" s="217" t="s">
        <v>1768</v>
      </c>
      <c r="F118" s="218" t="s">
        <v>1769</v>
      </c>
      <c r="G118" s="219" t="s">
        <v>321</v>
      </c>
      <c r="H118" s="220">
        <v>2.6659999999999999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0.12812799999999999</v>
      </c>
      <c r="R118" s="225">
        <f>Q118*H118</f>
        <v>0.34158924799999996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1770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1771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1760</v>
      </c>
      <c r="G120" s="242"/>
      <c r="H120" s="245">
        <v>2.6659999999999999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88</v>
      </c>
      <c r="AY120" s="251" t="s">
        <v>141</v>
      </c>
    </row>
    <row r="121" s="12" customFormat="1" ht="22.8" customHeight="1">
      <c r="A121" s="12"/>
      <c r="B121" s="200"/>
      <c r="C121" s="201"/>
      <c r="D121" s="202" t="s">
        <v>79</v>
      </c>
      <c r="E121" s="214" t="s">
        <v>166</v>
      </c>
      <c r="F121" s="214" t="s">
        <v>1772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SUM(P122:P189)</f>
        <v>0</v>
      </c>
      <c r="Q121" s="208"/>
      <c r="R121" s="209">
        <f>SUM(R122:R189)</f>
        <v>107.17579047257541</v>
      </c>
      <c r="S121" s="208"/>
      <c r="T121" s="210">
        <f>SUM(T122:T189)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88</v>
      </c>
      <c r="AT121" s="212" t="s">
        <v>79</v>
      </c>
      <c r="AU121" s="212" t="s">
        <v>88</v>
      </c>
      <c r="AY121" s="211" t="s">
        <v>141</v>
      </c>
      <c r="BK121" s="213">
        <f>SUM(BK122:BK189)</f>
        <v>0</v>
      </c>
    </row>
    <row r="122" s="2" customFormat="1" ht="49.05" customHeight="1">
      <c r="A122" s="42"/>
      <c r="B122" s="43"/>
      <c r="C122" s="216" t="s">
        <v>140</v>
      </c>
      <c r="D122" s="216" t="s">
        <v>144</v>
      </c>
      <c r="E122" s="217" t="s">
        <v>1773</v>
      </c>
      <c r="F122" s="218" t="s">
        <v>1774</v>
      </c>
      <c r="G122" s="219" t="s">
        <v>280</v>
      </c>
      <c r="H122" s="220">
        <v>31.82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2.5020099999999998</v>
      </c>
      <c r="R122" s="225">
        <f>Q122*H122</f>
        <v>79.613958199999999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166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166</v>
      </c>
      <c r="BM122" s="227" t="s">
        <v>1775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1776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2" customFormat="1">
      <c r="A124" s="42"/>
      <c r="B124" s="43"/>
      <c r="C124" s="44"/>
      <c r="D124" s="234" t="s">
        <v>153</v>
      </c>
      <c r="E124" s="44"/>
      <c r="F124" s="235" t="s">
        <v>1777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153</v>
      </c>
      <c r="AU124" s="20" t="s">
        <v>90</v>
      </c>
    </row>
    <row r="125" s="13" customFormat="1">
      <c r="A125" s="13"/>
      <c r="B125" s="241"/>
      <c r="C125" s="242"/>
      <c r="D125" s="234" t="s">
        <v>283</v>
      </c>
      <c r="E125" s="243" t="s">
        <v>78</v>
      </c>
      <c r="F125" s="244" t="s">
        <v>1778</v>
      </c>
      <c r="G125" s="242"/>
      <c r="H125" s="245">
        <v>8.8290000000000006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283</v>
      </c>
      <c r="AU125" s="251" t="s">
        <v>90</v>
      </c>
      <c r="AV125" s="13" t="s">
        <v>90</v>
      </c>
      <c r="AW125" s="13" t="s">
        <v>40</v>
      </c>
      <c r="AX125" s="13" t="s">
        <v>80</v>
      </c>
      <c r="AY125" s="251" t="s">
        <v>141</v>
      </c>
    </row>
    <row r="126" s="13" customFormat="1">
      <c r="A126" s="13"/>
      <c r="B126" s="241"/>
      <c r="C126" s="242"/>
      <c r="D126" s="234" t="s">
        <v>283</v>
      </c>
      <c r="E126" s="243" t="s">
        <v>78</v>
      </c>
      <c r="F126" s="244" t="s">
        <v>1779</v>
      </c>
      <c r="G126" s="242"/>
      <c r="H126" s="245">
        <v>22.991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283</v>
      </c>
      <c r="AU126" s="251" t="s">
        <v>90</v>
      </c>
      <c r="AV126" s="13" t="s">
        <v>90</v>
      </c>
      <c r="AW126" s="13" t="s">
        <v>40</v>
      </c>
      <c r="AX126" s="13" t="s">
        <v>80</v>
      </c>
      <c r="AY126" s="251" t="s">
        <v>141</v>
      </c>
    </row>
    <row r="127" s="14" customFormat="1">
      <c r="A127" s="14"/>
      <c r="B127" s="252"/>
      <c r="C127" s="253"/>
      <c r="D127" s="234" t="s">
        <v>283</v>
      </c>
      <c r="E127" s="254" t="s">
        <v>78</v>
      </c>
      <c r="F127" s="255" t="s">
        <v>285</v>
      </c>
      <c r="G127" s="253"/>
      <c r="H127" s="256">
        <v>31.82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283</v>
      </c>
      <c r="AU127" s="262" t="s">
        <v>90</v>
      </c>
      <c r="AV127" s="14" t="s">
        <v>166</v>
      </c>
      <c r="AW127" s="14" t="s">
        <v>40</v>
      </c>
      <c r="AX127" s="14" t="s">
        <v>88</v>
      </c>
      <c r="AY127" s="262" t="s">
        <v>141</v>
      </c>
    </row>
    <row r="128" s="2" customFormat="1">
      <c r="A128" s="42"/>
      <c r="B128" s="43"/>
      <c r="C128" s="44"/>
      <c r="D128" s="234" t="s">
        <v>414</v>
      </c>
      <c r="E128" s="44"/>
      <c r="F128" s="284" t="s">
        <v>415</v>
      </c>
      <c r="G128" s="44"/>
      <c r="H128" s="44"/>
      <c r="I128" s="44"/>
      <c r="J128" s="44"/>
      <c r="K128" s="44"/>
      <c r="L128" s="48"/>
      <c r="M128" s="232"/>
      <c r="N128" s="233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U128" s="20" t="s">
        <v>90</v>
      </c>
    </row>
    <row r="129" s="2" customFormat="1" ht="90" customHeight="1">
      <c r="A129" s="42"/>
      <c r="B129" s="43"/>
      <c r="C129" s="216" t="s">
        <v>179</v>
      </c>
      <c r="D129" s="216" t="s">
        <v>144</v>
      </c>
      <c r="E129" s="217" t="s">
        <v>1780</v>
      </c>
      <c r="F129" s="218" t="s">
        <v>1781</v>
      </c>
      <c r="G129" s="219" t="s">
        <v>321</v>
      </c>
      <c r="H129" s="220">
        <v>459.81999999999999</v>
      </c>
      <c r="I129" s="221"/>
      <c r="J129" s="222">
        <f>ROUND(I129*H129,2)</f>
        <v>0</v>
      </c>
      <c r="K129" s="218" t="s">
        <v>148</v>
      </c>
      <c r="L129" s="48"/>
      <c r="M129" s="223" t="s">
        <v>78</v>
      </c>
      <c r="N129" s="224" t="s">
        <v>50</v>
      </c>
      <c r="O129" s="88"/>
      <c r="P129" s="225">
        <f>O129*H129</f>
        <v>0</v>
      </c>
      <c r="Q129" s="225">
        <v>0.0089374428000000006</v>
      </c>
      <c r="R129" s="225">
        <f>Q129*H129</f>
        <v>4.1096149482960005</v>
      </c>
      <c r="S129" s="225">
        <v>0</v>
      </c>
      <c r="T129" s="226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7" t="s">
        <v>166</v>
      </c>
      <c r="AT129" s="227" t="s">
        <v>144</v>
      </c>
      <c r="AU129" s="227" t="s">
        <v>90</v>
      </c>
      <c r="AY129" s="20" t="s">
        <v>141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88</v>
      </c>
      <c r="BK129" s="228">
        <f>ROUND(I129*H129,2)</f>
        <v>0</v>
      </c>
      <c r="BL129" s="20" t="s">
        <v>166</v>
      </c>
      <c r="BM129" s="227" t="s">
        <v>1782</v>
      </c>
    </row>
    <row r="130" s="2" customFormat="1">
      <c r="A130" s="42"/>
      <c r="B130" s="43"/>
      <c r="C130" s="44"/>
      <c r="D130" s="229" t="s">
        <v>151</v>
      </c>
      <c r="E130" s="44"/>
      <c r="F130" s="230" t="s">
        <v>1783</v>
      </c>
      <c r="G130" s="44"/>
      <c r="H130" s="44"/>
      <c r="I130" s="231"/>
      <c r="J130" s="44"/>
      <c r="K130" s="44"/>
      <c r="L130" s="48"/>
      <c r="M130" s="232"/>
      <c r="N130" s="233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151</v>
      </c>
      <c r="AU130" s="20" t="s">
        <v>90</v>
      </c>
    </row>
    <row r="131" s="15" customFormat="1">
      <c r="A131" s="15"/>
      <c r="B131" s="263"/>
      <c r="C131" s="264"/>
      <c r="D131" s="234" t="s">
        <v>283</v>
      </c>
      <c r="E131" s="265" t="s">
        <v>78</v>
      </c>
      <c r="F131" s="266" t="s">
        <v>1784</v>
      </c>
      <c r="G131" s="264"/>
      <c r="H131" s="265" t="s">
        <v>78</v>
      </c>
      <c r="I131" s="267"/>
      <c r="J131" s="264"/>
      <c r="K131" s="264"/>
      <c r="L131" s="268"/>
      <c r="M131" s="269"/>
      <c r="N131" s="270"/>
      <c r="O131" s="270"/>
      <c r="P131" s="270"/>
      <c r="Q131" s="270"/>
      <c r="R131" s="270"/>
      <c r="S131" s="270"/>
      <c r="T131" s="27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2" t="s">
        <v>283</v>
      </c>
      <c r="AU131" s="272" t="s">
        <v>90</v>
      </c>
      <c r="AV131" s="15" t="s">
        <v>88</v>
      </c>
      <c r="AW131" s="15" t="s">
        <v>40</v>
      </c>
      <c r="AX131" s="15" t="s">
        <v>80</v>
      </c>
      <c r="AY131" s="272" t="s">
        <v>141</v>
      </c>
    </row>
    <row r="132" s="13" customFormat="1">
      <c r="A132" s="13"/>
      <c r="B132" s="241"/>
      <c r="C132" s="242"/>
      <c r="D132" s="234" t="s">
        <v>283</v>
      </c>
      <c r="E132" s="243" t="s">
        <v>78</v>
      </c>
      <c r="F132" s="244" t="s">
        <v>1785</v>
      </c>
      <c r="G132" s="242"/>
      <c r="H132" s="245">
        <v>60.789999999999999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283</v>
      </c>
      <c r="AU132" s="251" t="s">
        <v>90</v>
      </c>
      <c r="AV132" s="13" t="s">
        <v>90</v>
      </c>
      <c r="AW132" s="13" t="s">
        <v>40</v>
      </c>
      <c r="AX132" s="13" t="s">
        <v>80</v>
      </c>
      <c r="AY132" s="251" t="s">
        <v>141</v>
      </c>
    </row>
    <row r="133" s="13" customFormat="1">
      <c r="A133" s="13"/>
      <c r="B133" s="241"/>
      <c r="C133" s="242"/>
      <c r="D133" s="234" t="s">
        <v>283</v>
      </c>
      <c r="E133" s="243" t="s">
        <v>78</v>
      </c>
      <c r="F133" s="244" t="s">
        <v>1786</v>
      </c>
      <c r="G133" s="242"/>
      <c r="H133" s="245">
        <v>60.789999999999999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283</v>
      </c>
      <c r="AU133" s="251" t="s">
        <v>90</v>
      </c>
      <c r="AV133" s="13" t="s">
        <v>90</v>
      </c>
      <c r="AW133" s="13" t="s">
        <v>40</v>
      </c>
      <c r="AX133" s="13" t="s">
        <v>80</v>
      </c>
      <c r="AY133" s="251" t="s">
        <v>141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1787</v>
      </c>
      <c r="G134" s="242"/>
      <c r="H134" s="245">
        <v>63.030000000000001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90</v>
      </c>
      <c r="AV134" s="13" t="s">
        <v>90</v>
      </c>
      <c r="AW134" s="13" t="s">
        <v>40</v>
      </c>
      <c r="AX134" s="13" t="s">
        <v>80</v>
      </c>
      <c r="AY134" s="251" t="s">
        <v>141</v>
      </c>
    </row>
    <row r="135" s="13" customFormat="1">
      <c r="A135" s="13"/>
      <c r="B135" s="241"/>
      <c r="C135" s="242"/>
      <c r="D135" s="234" t="s">
        <v>283</v>
      </c>
      <c r="E135" s="243" t="s">
        <v>78</v>
      </c>
      <c r="F135" s="244" t="s">
        <v>1788</v>
      </c>
      <c r="G135" s="242"/>
      <c r="H135" s="245">
        <v>18.079999999999998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283</v>
      </c>
      <c r="AU135" s="251" t="s">
        <v>90</v>
      </c>
      <c r="AV135" s="13" t="s">
        <v>90</v>
      </c>
      <c r="AW135" s="13" t="s">
        <v>40</v>
      </c>
      <c r="AX135" s="13" t="s">
        <v>80</v>
      </c>
      <c r="AY135" s="251" t="s">
        <v>141</v>
      </c>
    </row>
    <row r="136" s="13" customFormat="1">
      <c r="A136" s="13"/>
      <c r="B136" s="241"/>
      <c r="C136" s="242"/>
      <c r="D136" s="234" t="s">
        <v>283</v>
      </c>
      <c r="E136" s="243" t="s">
        <v>78</v>
      </c>
      <c r="F136" s="244" t="s">
        <v>1789</v>
      </c>
      <c r="G136" s="242"/>
      <c r="H136" s="245">
        <v>46.990000000000002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283</v>
      </c>
      <c r="AU136" s="251" t="s">
        <v>90</v>
      </c>
      <c r="AV136" s="13" t="s">
        <v>90</v>
      </c>
      <c r="AW136" s="13" t="s">
        <v>40</v>
      </c>
      <c r="AX136" s="13" t="s">
        <v>80</v>
      </c>
      <c r="AY136" s="251" t="s">
        <v>141</v>
      </c>
    </row>
    <row r="137" s="13" customFormat="1">
      <c r="A137" s="13"/>
      <c r="B137" s="241"/>
      <c r="C137" s="242"/>
      <c r="D137" s="234" t="s">
        <v>283</v>
      </c>
      <c r="E137" s="243" t="s">
        <v>78</v>
      </c>
      <c r="F137" s="244" t="s">
        <v>1790</v>
      </c>
      <c r="G137" s="242"/>
      <c r="H137" s="245">
        <v>16.170000000000002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283</v>
      </c>
      <c r="AU137" s="251" t="s">
        <v>90</v>
      </c>
      <c r="AV137" s="13" t="s">
        <v>90</v>
      </c>
      <c r="AW137" s="13" t="s">
        <v>40</v>
      </c>
      <c r="AX137" s="13" t="s">
        <v>80</v>
      </c>
      <c r="AY137" s="251" t="s">
        <v>141</v>
      </c>
    </row>
    <row r="138" s="13" customFormat="1">
      <c r="A138" s="13"/>
      <c r="B138" s="241"/>
      <c r="C138" s="242"/>
      <c r="D138" s="234" t="s">
        <v>283</v>
      </c>
      <c r="E138" s="243" t="s">
        <v>78</v>
      </c>
      <c r="F138" s="244" t="s">
        <v>1791</v>
      </c>
      <c r="G138" s="242"/>
      <c r="H138" s="245">
        <v>63.659999999999997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283</v>
      </c>
      <c r="AU138" s="251" t="s">
        <v>90</v>
      </c>
      <c r="AV138" s="13" t="s">
        <v>90</v>
      </c>
      <c r="AW138" s="13" t="s">
        <v>40</v>
      </c>
      <c r="AX138" s="13" t="s">
        <v>80</v>
      </c>
      <c r="AY138" s="251" t="s">
        <v>141</v>
      </c>
    </row>
    <row r="139" s="13" customFormat="1">
      <c r="A139" s="13"/>
      <c r="B139" s="241"/>
      <c r="C139" s="242"/>
      <c r="D139" s="234" t="s">
        <v>283</v>
      </c>
      <c r="E139" s="243" t="s">
        <v>78</v>
      </c>
      <c r="F139" s="244" t="s">
        <v>1792</v>
      </c>
      <c r="G139" s="242"/>
      <c r="H139" s="245">
        <v>63.100000000000001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283</v>
      </c>
      <c r="AU139" s="251" t="s">
        <v>90</v>
      </c>
      <c r="AV139" s="13" t="s">
        <v>90</v>
      </c>
      <c r="AW139" s="13" t="s">
        <v>40</v>
      </c>
      <c r="AX139" s="13" t="s">
        <v>80</v>
      </c>
      <c r="AY139" s="251" t="s">
        <v>141</v>
      </c>
    </row>
    <row r="140" s="13" customFormat="1">
      <c r="A140" s="13"/>
      <c r="B140" s="241"/>
      <c r="C140" s="242"/>
      <c r="D140" s="234" t="s">
        <v>283</v>
      </c>
      <c r="E140" s="243" t="s">
        <v>78</v>
      </c>
      <c r="F140" s="244" t="s">
        <v>1793</v>
      </c>
      <c r="G140" s="242"/>
      <c r="H140" s="245">
        <v>67.209999999999994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283</v>
      </c>
      <c r="AU140" s="251" t="s">
        <v>90</v>
      </c>
      <c r="AV140" s="13" t="s">
        <v>90</v>
      </c>
      <c r="AW140" s="13" t="s">
        <v>40</v>
      </c>
      <c r="AX140" s="13" t="s">
        <v>80</v>
      </c>
      <c r="AY140" s="251" t="s">
        <v>141</v>
      </c>
    </row>
    <row r="141" s="14" customFormat="1">
      <c r="A141" s="14"/>
      <c r="B141" s="252"/>
      <c r="C141" s="253"/>
      <c r="D141" s="234" t="s">
        <v>283</v>
      </c>
      <c r="E141" s="254" t="s">
        <v>255</v>
      </c>
      <c r="F141" s="255" t="s">
        <v>285</v>
      </c>
      <c r="G141" s="253"/>
      <c r="H141" s="256">
        <v>459.81999999999999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283</v>
      </c>
      <c r="AU141" s="262" t="s">
        <v>90</v>
      </c>
      <c r="AV141" s="14" t="s">
        <v>166</v>
      </c>
      <c r="AW141" s="14" t="s">
        <v>40</v>
      </c>
      <c r="AX141" s="14" t="s">
        <v>88</v>
      </c>
      <c r="AY141" s="262" t="s">
        <v>141</v>
      </c>
    </row>
    <row r="142" s="2" customFormat="1" ht="37.8" customHeight="1">
      <c r="A142" s="42"/>
      <c r="B142" s="43"/>
      <c r="C142" s="216" t="s">
        <v>186</v>
      </c>
      <c r="D142" s="216" t="s">
        <v>144</v>
      </c>
      <c r="E142" s="217" t="s">
        <v>1794</v>
      </c>
      <c r="F142" s="218" t="s">
        <v>1795</v>
      </c>
      <c r="G142" s="219" t="s">
        <v>321</v>
      </c>
      <c r="H142" s="220">
        <v>459.81999999999999</v>
      </c>
      <c r="I142" s="221"/>
      <c r="J142" s="222">
        <f>ROUND(I142*H142,2)</f>
        <v>0</v>
      </c>
      <c r="K142" s="218" t="s">
        <v>148</v>
      </c>
      <c r="L142" s="48"/>
      <c r="M142" s="223" t="s">
        <v>78</v>
      </c>
      <c r="N142" s="224" t="s">
        <v>50</v>
      </c>
      <c r="O142" s="88"/>
      <c r="P142" s="225">
        <f>O142*H142</f>
        <v>0</v>
      </c>
      <c r="Q142" s="225">
        <v>0.00080555999999999998</v>
      </c>
      <c r="R142" s="225">
        <f>Q142*H142</f>
        <v>0.37041259919999997</v>
      </c>
      <c r="S142" s="225">
        <v>0</v>
      </c>
      <c r="T142" s="226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7" t="s">
        <v>166</v>
      </c>
      <c r="AT142" s="227" t="s">
        <v>144</v>
      </c>
      <c r="AU142" s="227" t="s">
        <v>90</v>
      </c>
      <c r="AY142" s="20" t="s">
        <v>141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88</v>
      </c>
      <c r="BK142" s="228">
        <f>ROUND(I142*H142,2)</f>
        <v>0</v>
      </c>
      <c r="BL142" s="20" t="s">
        <v>166</v>
      </c>
      <c r="BM142" s="227" t="s">
        <v>1796</v>
      </c>
    </row>
    <row r="143" s="2" customFormat="1">
      <c r="A143" s="42"/>
      <c r="B143" s="43"/>
      <c r="C143" s="44"/>
      <c r="D143" s="229" t="s">
        <v>151</v>
      </c>
      <c r="E143" s="44"/>
      <c r="F143" s="230" t="s">
        <v>1797</v>
      </c>
      <c r="G143" s="44"/>
      <c r="H143" s="44"/>
      <c r="I143" s="231"/>
      <c r="J143" s="44"/>
      <c r="K143" s="44"/>
      <c r="L143" s="48"/>
      <c r="M143" s="232"/>
      <c r="N143" s="233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151</v>
      </c>
      <c r="AU143" s="20" t="s">
        <v>90</v>
      </c>
    </row>
    <row r="144" s="13" customFormat="1">
      <c r="A144" s="13"/>
      <c r="B144" s="241"/>
      <c r="C144" s="242"/>
      <c r="D144" s="234" t="s">
        <v>283</v>
      </c>
      <c r="E144" s="243" t="s">
        <v>78</v>
      </c>
      <c r="F144" s="244" t="s">
        <v>255</v>
      </c>
      <c r="G144" s="242"/>
      <c r="H144" s="245">
        <v>459.81999999999999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283</v>
      </c>
      <c r="AU144" s="251" t="s">
        <v>90</v>
      </c>
      <c r="AV144" s="13" t="s">
        <v>90</v>
      </c>
      <c r="AW144" s="13" t="s">
        <v>40</v>
      </c>
      <c r="AX144" s="13" t="s">
        <v>88</v>
      </c>
      <c r="AY144" s="251" t="s">
        <v>141</v>
      </c>
    </row>
    <row r="145" s="2" customFormat="1">
      <c r="A145" s="42"/>
      <c r="B145" s="43"/>
      <c r="C145" s="44"/>
      <c r="D145" s="234" t="s">
        <v>414</v>
      </c>
      <c r="E145" s="44"/>
      <c r="F145" s="284" t="s">
        <v>415</v>
      </c>
      <c r="G145" s="44"/>
      <c r="H145" s="44"/>
      <c r="I145" s="44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U145" s="20" t="s">
        <v>90</v>
      </c>
    </row>
    <row r="146" s="2" customFormat="1" ht="37.8" customHeight="1">
      <c r="A146" s="42"/>
      <c r="B146" s="43"/>
      <c r="C146" s="216" t="s">
        <v>192</v>
      </c>
      <c r="D146" s="216" t="s">
        <v>144</v>
      </c>
      <c r="E146" s="217" t="s">
        <v>1798</v>
      </c>
      <c r="F146" s="218" t="s">
        <v>1799</v>
      </c>
      <c r="G146" s="219" t="s">
        <v>321</v>
      </c>
      <c r="H146" s="220">
        <v>459.81999999999999</v>
      </c>
      <c r="I146" s="221"/>
      <c r="J146" s="222">
        <f>ROUND(I146*H146,2)</f>
        <v>0</v>
      </c>
      <c r="K146" s="218" t="s">
        <v>148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166</v>
      </c>
      <c r="AT146" s="227" t="s">
        <v>144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166</v>
      </c>
      <c r="BM146" s="227" t="s">
        <v>1800</v>
      </c>
    </row>
    <row r="147" s="2" customFormat="1">
      <c r="A147" s="42"/>
      <c r="B147" s="43"/>
      <c r="C147" s="44"/>
      <c r="D147" s="229" t="s">
        <v>151</v>
      </c>
      <c r="E147" s="44"/>
      <c r="F147" s="230" t="s">
        <v>1801</v>
      </c>
      <c r="G147" s="44"/>
      <c r="H147" s="44"/>
      <c r="I147" s="231"/>
      <c r="J147" s="44"/>
      <c r="K147" s="44"/>
      <c r="L147" s="48"/>
      <c r="M147" s="232"/>
      <c r="N147" s="233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151</v>
      </c>
      <c r="AU147" s="20" t="s">
        <v>90</v>
      </c>
    </row>
    <row r="148" s="2" customFormat="1" ht="78" customHeight="1">
      <c r="A148" s="42"/>
      <c r="B148" s="43"/>
      <c r="C148" s="216" t="s">
        <v>198</v>
      </c>
      <c r="D148" s="216" t="s">
        <v>144</v>
      </c>
      <c r="E148" s="217" t="s">
        <v>1802</v>
      </c>
      <c r="F148" s="218" t="s">
        <v>1803</v>
      </c>
      <c r="G148" s="219" t="s">
        <v>310</v>
      </c>
      <c r="H148" s="220">
        <v>1.6020000000000001</v>
      </c>
      <c r="I148" s="221"/>
      <c r="J148" s="222">
        <f>ROUND(I148*H148,2)</f>
        <v>0</v>
      </c>
      <c r="K148" s="218" t="s">
        <v>148</v>
      </c>
      <c r="L148" s="48"/>
      <c r="M148" s="223" t="s">
        <v>78</v>
      </c>
      <c r="N148" s="224" t="s">
        <v>50</v>
      </c>
      <c r="O148" s="88"/>
      <c r="P148" s="225">
        <f>O148*H148</f>
        <v>0</v>
      </c>
      <c r="Q148" s="225">
        <v>1.0627727797</v>
      </c>
      <c r="R148" s="225">
        <f>Q148*H148</f>
        <v>1.7025619930794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166</v>
      </c>
      <c r="AT148" s="227" t="s">
        <v>144</v>
      </c>
      <c r="AU148" s="227" t="s">
        <v>90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166</v>
      </c>
      <c r="BM148" s="227" t="s">
        <v>1804</v>
      </c>
    </row>
    <row r="149" s="2" customFormat="1">
      <c r="A149" s="42"/>
      <c r="B149" s="43"/>
      <c r="C149" s="44"/>
      <c r="D149" s="229" t="s">
        <v>151</v>
      </c>
      <c r="E149" s="44"/>
      <c r="F149" s="230" t="s">
        <v>1805</v>
      </c>
      <c r="G149" s="44"/>
      <c r="H149" s="44"/>
      <c r="I149" s="231"/>
      <c r="J149" s="44"/>
      <c r="K149" s="44"/>
      <c r="L149" s="48"/>
      <c r="M149" s="232"/>
      <c r="N149" s="233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151</v>
      </c>
      <c r="AU149" s="20" t="s">
        <v>90</v>
      </c>
    </row>
    <row r="150" s="15" customFormat="1">
      <c r="A150" s="15"/>
      <c r="B150" s="263"/>
      <c r="C150" s="264"/>
      <c r="D150" s="234" t="s">
        <v>283</v>
      </c>
      <c r="E150" s="265" t="s">
        <v>78</v>
      </c>
      <c r="F150" s="266" t="s">
        <v>1806</v>
      </c>
      <c r="G150" s="264"/>
      <c r="H150" s="265" t="s">
        <v>78</v>
      </c>
      <c r="I150" s="267"/>
      <c r="J150" s="264"/>
      <c r="K150" s="264"/>
      <c r="L150" s="268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2" t="s">
        <v>283</v>
      </c>
      <c r="AU150" s="272" t="s">
        <v>90</v>
      </c>
      <c r="AV150" s="15" t="s">
        <v>88</v>
      </c>
      <c r="AW150" s="15" t="s">
        <v>40</v>
      </c>
      <c r="AX150" s="15" t="s">
        <v>80</v>
      </c>
      <c r="AY150" s="272" t="s">
        <v>141</v>
      </c>
    </row>
    <row r="151" s="13" customFormat="1">
      <c r="A151" s="13"/>
      <c r="B151" s="241"/>
      <c r="C151" s="242"/>
      <c r="D151" s="234" t="s">
        <v>283</v>
      </c>
      <c r="E151" s="243" t="s">
        <v>78</v>
      </c>
      <c r="F151" s="244" t="s">
        <v>1807</v>
      </c>
      <c r="G151" s="242"/>
      <c r="H151" s="245">
        <v>0.184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283</v>
      </c>
      <c r="AU151" s="251" t="s">
        <v>90</v>
      </c>
      <c r="AV151" s="13" t="s">
        <v>90</v>
      </c>
      <c r="AW151" s="13" t="s">
        <v>40</v>
      </c>
      <c r="AX151" s="13" t="s">
        <v>80</v>
      </c>
      <c r="AY151" s="251" t="s">
        <v>141</v>
      </c>
    </row>
    <row r="152" s="13" customFormat="1">
      <c r="A152" s="13"/>
      <c r="B152" s="241"/>
      <c r="C152" s="242"/>
      <c r="D152" s="234" t="s">
        <v>283</v>
      </c>
      <c r="E152" s="243" t="s">
        <v>78</v>
      </c>
      <c r="F152" s="244" t="s">
        <v>1808</v>
      </c>
      <c r="G152" s="242"/>
      <c r="H152" s="245">
        <v>0.184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283</v>
      </c>
      <c r="AU152" s="251" t="s">
        <v>90</v>
      </c>
      <c r="AV152" s="13" t="s">
        <v>90</v>
      </c>
      <c r="AW152" s="13" t="s">
        <v>40</v>
      </c>
      <c r="AX152" s="13" t="s">
        <v>80</v>
      </c>
      <c r="AY152" s="251" t="s">
        <v>141</v>
      </c>
    </row>
    <row r="153" s="13" customFormat="1">
      <c r="A153" s="13"/>
      <c r="B153" s="241"/>
      <c r="C153" s="242"/>
      <c r="D153" s="234" t="s">
        <v>283</v>
      </c>
      <c r="E153" s="243" t="s">
        <v>78</v>
      </c>
      <c r="F153" s="244" t="s">
        <v>1809</v>
      </c>
      <c r="G153" s="242"/>
      <c r="H153" s="245">
        <v>0.191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283</v>
      </c>
      <c r="AU153" s="251" t="s">
        <v>90</v>
      </c>
      <c r="AV153" s="13" t="s">
        <v>90</v>
      </c>
      <c r="AW153" s="13" t="s">
        <v>40</v>
      </c>
      <c r="AX153" s="13" t="s">
        <v>80</v>
      </c>
      <c r="AY153" s="251" t="s">
        <v>141</v>
      </c>
    </row>
    <row r="154" s="13" customFormat="1">
      <c r="A154" s="13"/>
      <c r="B154" s="241"/>
      <c r="C154" s="242"/>
      <c r="D154" s="234" t="s">
        <v>283</v>
      </c>
      <c r="E154" s="243" t="s">
        <v>78</v>
      </c>
      <c r="F154" s="244" t="s">
        <v>1810</v>
      </c>
      <c r="G154" s="242"/>
      <c r="H154" s="245">
        <v>0.055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283</v>
      </c>
      <c r="AU154" s="251" t="s">
        <v>90</v>
      </c>
      <c r="AV154" s="13" t="s">
        <v>90</v>
      </c>
      <c r="AW154" s="13" t="s">
        <v>40</v>
      </c>
      <c r="AX154" s="13" t="s">
        <v>80</v>
      </c>
      <c r="AY154" s="251" t="s">
        <v>141</v>
      </c>
    </row>
    <row r="155" s="13" customFormat="1">
      <c r="A155" s="13"/>
      <c r="B155" s="241"/>
      <c r="C155" s="242"/>
      <c r="D155" s="234" t="s">
        <v>283</v>
      </c>
      <c r="E155" s="243" t="s">
        <v>78</v>
      </c>
      <c r="F155" s="244" t="s">
        <v>1811</v>
      </c>
      <c r="G155" s="242"/>
      <c r="H155" s="245">
        <v>0.14199999999999999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283</v>
      </c>
      <c r="AU155" s="251" t="s">
        <v>90</v>
      </c>
      <c r="AV155" s="13" t="s">
        <v>90</v>
      </c>
      <c r="AW155" s="13" t="s">
        <v>40</v>
      </c>
      <c r="AX155" s="13" t="s">
        <v>80</v>
      </c>
      <c r="AY155" s="251" t="s">
        <v>141</v>
      </c>
    </row>
    <row r="156" s="13" customFormat="1">
      <c r="A156" s="13"/>
      <c r="B156" s="241"/>
      <c r="C156" s="242"/>
      <c r="D156" s="234" t="s">
        <v>283</v>
      </c>
      <c r="E156" s="243" t="s">
        <v>78</v>
      </c>
      <c r="F156" s="244" t="s">
        <v>1812</v>
      </c>
      <c r="G156" s="242"/>
      <c r="H156" s="245">
        <v>0.049000000000000002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283</v>
      </c>
      <c r="AU156" s="251" t="s">
        <v>90</v>
      </c>
      <c r="AV156" s="13" t="s">
        <v>90</v>
      </c>
      <c r="AW156" s="13" t="s">
        <v>40</v>
      </c>
      <c r="AX156" s="13" t="s">
        <v>80</v>
      </c>
      <c r="AY156" s="251" t="s">
        <v>141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1813</v>
      </c>
      <c r="G157" s="242"/>
      <c r="H157" s="245">
        <v>0.19300000000000001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80</v>
      </c>
      <c r="AY157" s="251" t="s">
        <v>141</v>
      </c>
    </row>
    <row r="158" s="13" customFormat="1">
      <c r="A158" s="13"/>
      <c r="B158" s="241"/>
      <c r="C158" s="242"/>
      <c r="D158" s="234" t="s">
        <v>283</v>
      </c>
      <c r="E158" s="243" t="s">
        <v>78</v>
      </c>
      <c r="F158" s="244" t="s">
        <v>1814</v>
      </c>
      <c r="G158" s="242"/>
      <c r="H158" s="245">
        <v>0.191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283</v>
      </c>
      <c r="AU158" s="251" t="s">
        <v>90</v>
      </c>
      <c r="AV158" s="13" t="s">
        <v>90</v>
      </c>
      <c r="AW158" s="13" t="s">
        <v>40</v>
      </c>
      <c r="AX158" s="13" t="s">
        <v>80</v>
      </c>
      <c r="AY158" s="251" t="s">
        <v>141</v>
      </c>
    </row>
    <row r="159" s="13" customFormat="1">
      <c r="A159" s="13"/>
      <c r="B159" s="241"/>
      <c r="C159" s="242"/>
      <c r="D159" s="234" t="s">
        <v>283</v>
      </c>
      <c r="E159" s="243" t="s">
        <v>78</v>
      </c>
      <c r="F159" s="244" t="s">
        <v>1815</v>
      </c>
      <c r="G159" s="242"/>
      <c r="H159" s="245">
        <v>0.20399999999999999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283</v>
      </c>
      <c r="AU159" s="251" t="s">
        <v>90</v>
      </c>
      <c r="AV159" s="13" t="s">
        <v>90</v>
      </c>
      <c r="AW159" s="13" t="s">
        <v>40</v>
      </c>
      <c r="AX159" s="13" t="s">
        <v>80</v>
      </c>
      <c r="AY159" s="251" t="s">
        <v>141</v>
      </c>
    </row>
    <row r="160" s="14" customFormat="1">
      <c r="A160" s="14"/>
      <c r="B160" s="252"/>
      <c r="C160" s="253"/>
      <c r="D160" s="234" t="s">
        <v>283</v>
      </c>
      <c r="E160" s="254" t="s">
        <v>78</v>
      </c>
      <c r="F160" s="255" t="s">
        <v>285</v>
      </c>
      <c r="G160" s="253"/>
      <c r="H160" s="256">
        <v>1.393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283</v>
      </c>
      <c r="AU160" s="262" t="s">
        <v>90</v>
      </c>
      <c r="AV160" s="14" t="s">
        <v>166</v>
      </c>
      <c r="AW160" s="14" t="s">
        <v>40</v>
      </c>
      <c r="AX160" s="14" t="s">
        <v>88</v>
      </c>
      <c r="AY160" s="262" t="s">
        <v>141</v>
      </c>
    </row>
    <row r="161" s="13" customFormat="1">
      <c r="A161" s="13"/>
      <c r="B161" s="241"/>
      <c r="C161" s="242"/>
      <c r="D161" s="234" t="s">
        <v>283</v>
      </c>
      <c r="E161" s="242"/>
      <c r="F161" s="244" t="s">
        <v>1816</v>
      </c>
      <c r="G161" s="242"/>
      <c r="H161" s="245">
        <v>1.6020000000000001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283</v>
      </c>
      <c r="AU161" s="251" t="s">
        <v>90</v>
      </c>
      <c r="AV161" s="13" t="s">
        <v>90</v>
      </c>
      <c r="AW161" s="13" t="s">
        <v>4</v>
      </c>
      <c r="AX161" s="13" t="s">
        <v>88</v>
      </c>
      <c r="AY161" s="251" t="s">
        <v>141</v>
      </c>
    </row>
    <row r="162" s="2" customFormat="1" ht="37.8" customHeight="1">
      <c r="A162" s="42"/>
      <c r="B162" s="43"/>
      <c r="C162" s="216" t="s">
        <v>204</v>
      </c>
      <c r="D162" s="216" t="s">
        <v>144</v>
      </c>
      <c r="E162" s="217" t="s">
        <v>1817</v>
      </c>
      <c r="F162" s="218" t="s">
        <v>1818</v>
      </c>
      <c r="G162" s="219" t="s">
        <v>310</v>
      </c>
      <c r="H162" s="220">
        <v>0.13800000000000001</v>
      </c>
      <c r="I162" s="221"/>
      <c r="J162" s="222">
        <f>ROUND(I162*H162,2)</f>
        <v>0</v>
      </c>
      <c r="K162" s="218" t="s">
        <v>148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0.017094000000000002</v>
      </c>
      <c r="R162" s="225">
        <f>Q162*H162</f>
        <v>0.0023589720000000004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166</v>
      </c>
      <c r="AT162" s="227" t="s">
        <v>144</v>
      </c>
      <c r="AU162" s="227" t="s">
        <v>90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166</v>
      </c>
      <c r="BM162" s="227" t="s">
        <v>1819</v>
      </c>
    </row>
    <row r="163" s="2" customFormat="1">
      <c r="A163" s="42"/>
      <c r="B163" s="43"/>
      <c r="C163" s="44"/>
      <c r="D163" s="229" t="s">
        <v>151</v>
      </c>
      <c r="E163" s="44"/>
      <c r="F163" s="230" t="s">
        <v>1820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151</v>
      </c>
      <c r="AU163" s="20" t="s">
        <v>90</v>
      </c>
    </row>
    <row r="164" s="15" customFormat="1">
      <c r="A164" s="15"/>
      <c r="B164" s="263"/>
      <c r="C164" s="264"/>
      <c r="D164" s="234" t="s">
        <v>283</v>
      </c>
      <c r="E164" s="265" t="s">
        <v>78</v>
      </c>
      <c r="F164" s="266" t="s">
        <v>1821</v>
      </c>
      <c r="G164" s="264"/>
      <c r="H164" s="265" t="s">
        <v>78</v>
      </c>
      <c r="I164" s="267"/>
      <c r="J164" s="264"/>
      <c r="K164" s="264"/>
      <c r="L164" s="268"/>
      <c r="M164" s="269"/>
      <c r="N164" s="270"/>
      <c r="O164" s="270"/>
      <c r="P164" s="270"/>
      <c r="Q164" s="270"/>
      <c r="R164" s="270"/>
      <c r="S164" s="270"/>
      <c r="T164" s="27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2" t="s">
        <v>283</v>
      </c>
      <c r="AU164" s="272" t="s">
        <v>90</v>
      </c>
      <c r="AV164" s="15" t="s">
        <v>88</v>
      </c>
      <c r="AW164" s="15" t="s">
        <v>40</v>
      </c>
      <c r="AX164" s="15" t="s">
        <v>80</v>
      </c>
      <c r="AY164" s="272" t="s">
        <v>141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1822</v>
      </c>
      <c r="G165" s="242"/>
      <c r="H165" s="245">
        <v>0.053999999999999999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80</v>
      </c>
      <c r="AY165" s="251" t="s">
        <v>141</v>
      </c>
    </row>
    <row r="166" s="13" customFormat="1">
      <c r="A166" s="13"/>
      <c r="B166" s="241"/>
      <c r="C166" s="242"/>
      <c r="D166" s="234" t="s">
        <v>283</v>
      </c>
      <c r="E166" s="243" t="s">
        <v>78</v>
      </c>
      <c r="F166" s="244" t="s">
        <v>1823</v>
      </c>
      <c r="G166" s="242"/>
      <c r="H166" s="245">
        <v>0.084000000000000005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283</v>
      </c>
      <c r="AU166" s="251" t="s">
        <v>90</v>
      </c>
      <c r="AV166" s="13" t="s">
        <v>90</v>
      </c>
      <c r="AW166" s="13" t="s">
        <v>40</v>
      </c>
      <c r="AX166" s="13" t="s">
        <v>80</v>
      </c>
      <c r="AY166" s="251" t="s">
        <v>141</v>
      </c>
    </row>
    <row r="167" s="16" customFormat="1">
      <c r="A167" s="16"/>
      <c r="B167" s="273"/>
      <c r="C167" s="274"/>
      <c r="D167" s="234" t="s">
        <v>283</v>
      </c>
      <c r="E167" s="275" t="s">
        <v>78</v>
      </c>
      <c r="F167" s="276" t="s">
        <v>358</v>
      </c>
      <c r="G167" s="274"/>
      <c r="H167" s="277">
        <v>0.13800000000000001</v>
      </c>
      <c r="I167" s="278"/>
      <c r="J167" s="274"/>
      <c r="K167" s="274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283</v>
      </c>
      <c r="AU167" s="283" t="s">
        <v>90</v>
      </c>
      <c r="AV167" s="16" t="s">
        <v>160</v>
      </c>
      <c r="AW167" s="16" t="s">
        <v>40</v>
      </c>
      <c r="AX167" s="16" t="s">
        <v>80</v>
      </c>
      <c r="AY167" s="283" t="s">
        <v>141</v>
      </c>
    </row>
    <row r="168" s="14" customFormat="1">
      <c r="A168" s="14"/>
      <c r="B168" s="252"/>
      <c r="C168" s="253"/>
      <c r="D168" s="234" t="s">
        <v>283</v>
      </c>
      <c r="E168" s="254" t="s">
        <v>78</v>
      </c>
      <c r="F168" s="255" t="s">
        <v>285</v>
      </c>
      <c r="G168" s="253"/>
      <c r="H168" s="256">
        <v>0.13800000000000001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283</v>
      </c>
      <c r="AU168" s="262" t="s">
        <v>90</v>
      </c>
      <c r="AV168" s="14" t="s">
        <v>166</v>
      </c>
      <c r="AW168" s="14" t="s">
        <v>40</v>
      </c>
      <c r="AX168" s="14" t="s">
        <v>88</v>
      </c>
      <c r="AY168" s="262" t="s">
        <v>141</v>
      </c>
    </row>
    <row r="169" s="2" customFormat="1" ht="21.75" customHeight="1">
      <c r="A169" s="42"/>
      <c r="B169" s="43"/>
      <c r="C169" s="290" t="s">
        <v>209</v>
      </c>
      <c r="D169" s="290" t="s">
        <v>864</v>
      </c>
      <c r="E169" s="291" t="s">
        <v>1824</v>
      </c>
      <c r="F169" s="292" t="s">
        <v>1825</v>
      </c>
      <c r="G169" s="293" t="s">
        <v>310</v>
      </c>
      <c r="H169" s="294">
        <v>0.13800000000000001</v>
      </c>
      <c r="I169" s="295"/>
      <c r="J169" s="296">
        <f>ROUND(I169*H169,2)</f>
        <v>0</v>
      </c>
      <c r="K169" s="292" t="s">
        <v>148</v>
      </c>
      <c r="L169" s="297"/>
      <c r="M169" s="298" t="s">
        <v>78</v>
      </c>
      <c r="N169" s="299" t="s">
        <v>50</v>
      </c>
      <c r="O169" s="88"/>
      <c r="P169" s="225">
        <f>O169*H169</f>
        <v>0</v>
      </c>
      <c r="Q169" s="225">
        <v>1</v>
      </c>
      <c r="R169" s="225">
        <f>Q169*H169</f>
        <v>0.13800000000000001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192</v>
      </c>
      <c r="AT169" s="227" t="s">
        <v>864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166</v>
      </c>
      <c r="BM169" s="227" t="s">
        <v>1826</v>
      </c>
    </row>
    <row r="170" s="2" customFormat="1" ht="37.8" customHeight="1">
      <c r="A170" s="42"/>
      <c r="B170" s="43"/>
      <c r="C170" s="216" t="s">
        <v>8</v>
      </c>
      <c r="D170" s="216" t="s">
        <v>144</v>
      </c>
      <c r="E170" s="217" t="s">
        <v>1827</v>
      </c>
      <c r="F170" s="218" t="s">
        <v>1828</v>
      </c>
      <c r="G170" s="219" t="s">
        <v>310</v>
      </c>
      <c r="H170" s="220">
        <v>18.768999999999998</v>
      </c>
      <c r="I170" s="221"/>
      <c r="J170" s="222">
        <f>ROUND(I170*H170,2)</f>
        <v>0</v>
      </c>
      <c r="K170" s="218" t="s">
        <v>148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0.01221</v>
      </c>
      <c r="R170" s="225">
        <f>Q170*H170</f>
        <v>0.22916948999999998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166</v>
      </c>
      <c r="AT170" s="227" t="s">
        <v>144</v>
      </c>
      <c r="AU170" s="227" t="s">
        <v>90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166</v>
      </c>
      <c r="BM170" s="227" t="s">
        <v>1829</v>
      </c>
    </row>
    <row r="171" s="2" customFormat="1">
      <c r="A171" s="42"/>
      <c r="B171" s="43"/>
      <c r="C171" s="44"/>
      <c r="D171" s="229" t="s">
        <v>151</v>
      </c>
      <c r="E171" s="44"/>
      <c r="F171" s="230" t="s">
        <v>1830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151</v>
      </c>
      <c r="AU171" s="20" t="s">
        <v>90</v>
      </c>
    </row>
    <row r="172" s="15" customFormat="1">
      <c r="A172" s="15"/>
      <c r="B172" s="263"/>
      <c r="C172" s="264"/>
      <c r="D172" s="234" t="s">
        <v>283</v>
      </c>
      <c r="E172" s="265" t="s">
        <v>78</v>
      </c>
      <c r="F172" s="266" t="s">
        <v>1831</v>
      </c>
      <c r="G172" s="264"/>
      <c r="H172" s="265" t="s">
        <v>78</v>
      </c>
      <c r="I172" s="267"/>
      <c r="J172" s="264"/>
      <c r="K172" s="264"/>
      <c r="L172" s="268"/>
      <c r="M172" s="269"/>
      <c r="N172" s="270"/>
      <c r="O172" s="270"/>
      <c r="P172" s="270"/>
      <c r="Q172" s="270"/>
      <c r="R172" s="270"/>
      <c r="S172" s="270"/>
      <c r="T172" s="27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2" t="s">
        <v>283</v>
      </c>
      <c r="AU172" s="272" t="s">
        <v>90</v>
      </c>
      <c r="AV172" s="15" t="s">
        <v>88</v>
      </c>
      <c r="AW172" s="15" t="s">
        <v>40</v>
      </c>
      <c r="AX172" s="15" t="s">
        <v>80</v>
      </c>
      <c r="AY172" s="272" t="s">
        <v>141</v>
      </c>
    </row>
    <row r="173" s="13" customFormat="1">
      <c r="A173" s="13"/>
      <c r="B173" s="241"/>
      <c r="C173" s="242"/>
      <c r="D173" s="234" t="s">
        <v>283</v>
      </c>
      <c r="E173" s="243" t="s">
        <v>78</v>
      </c>
      <c r="F173" s="244" t="s">
        <v>1832</v>
      </c>
      <c r="G173" s="242"/>
      <c r="H173" s="245">
        <v>14.827999999999999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283</v>
      </c>
      <c r="AU173" s="251" t="s">
        <v>90</v>
      </c>
      <c r="AV173" s="13" t="s">
        <v>90</v>
      </c>
      <c r="AW173" s="13" t="s">
        <v>40</v>
      </c>
      <c r="AX173" s="13" t="s">
        <v>80</v>
      </c>
      <c r="AY173" s="251" t="s">
        <v>141</v>
      </c>
    </row>
    <row r="174" s="13" customFormat="1">
      <c r="A174" s="13"/>
      <c r="B174" s="241"/>
      <c r="C174" s="242"/>
      <c r="D174" s="234" t="s">
        <v>283</v>
      </c>
      <c r="E174" s="243" t="s">
        <v>78</v>
      </c>
      <c r="F174" s="244" t="s">
        <v>1833</v>
      </c>
      <c r="G174" s="242"/>
      <c r="H174" s="245">
        <v>2.431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283</v>
      </c>
      <c r="AU174" s="251" t="s">
        <v>90</v>
      </c>
      <c r="AV174" s="13" t="s">
        <v>90</v>
      </c>
      <c r="AW174" s="13" t="s">
        <v>40</v>
      </c>
      <c r="AX174" s="13" t="s">
        <v>80</v>
      </c>
      <c r="AY174" s="251" t="s">
        <v>141</v>
      </c>
    </row>
    <row r="175" s="16" customFormat="1">
      <c r="A175" s="16"/>
      <c r="B175" s="273"/>
      <c r="C175" s="274"/>
      <c r="D175" s="234" t="s">
        <v>283</v>
      </c>
      <c r="E175" s="275" t="s">
        <v>78</v>
      </c>
      <c r="F175" s="276" t="s">
        <v>358</v>
      </c>
      <c r="G175" s="274"/>
      <c r="H175" s="277">
        <v>17.259</v>
      </c>
      <c r="I175" s="278"/>
      <c r="J175" s="274"/>
      <c r="K175" s="274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283</v>
      </c>
      <c r="AU175" s="283" t="s">
        <v>90</v>
      </c>
      <c r="AV175" s="16" t="s">
        <v>160</v>
      </c>
      <c r="AW175" s="16" t="s">
        <v>40</v>
      </c>
      <c r="AX175" s="16" t="s">
        <v>80</v>
      </c>
      <c r="AY175" s="283" t="s">
        <v>141</v>
      </c>
    </row>
    <row r="176" s="15" customFormat="1">
      <c r="A176" s="15"/>
      <c r="B176" s="263"/>
      <c r="C176" s="264"/>
      <c r="D176" s="234" t="s">
        <v>283</v>
      </c>
      <c r="E176" s="265" t="s">
        <v>78</v>
      </c>
      <c r="F176" s="266" t="s">
        <v>1834</v>
      </c>
      <c r="G176" s="264"/>
      <c r="H176" s="265" t="s">
        <v>78</v>
      </c>
      <c r="I176" s="267"/>
      <c r="J176" s="264"/>
      <c r="K176" s="264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283</v>
      </c>
      <c r="AU176" s="272" t="s">
        <v>90</v>
      </c>
      <c r="AV176" s="15" t="s">
        <v>88</v>
      </c>
      <c r="AW176" s="15" t="s">
        <v>40</v>
      </c>
      <c r="AX176" s="15" t="s">
        <v>80</v>
      </c>
      <c r="AY176" s="272" t="s">
        <v>141</v>
      </c>
    </row>
    <row r="177" s="13" customFormat="1">
      <c r="A177" s="13"/>
      <c r="B177" s="241"/>
      <c r="C177" s="242"/>
      <c r="D177" s="234" t="s">
        <v>283</v>
      </c>
      <c r="E177" s="243" t="s">
        <v>78</v>
      </c>
      <c r="F177" s="244" t="s">
        <v>1835</v>
      </c>
      <c r="G177" s="242"/>
      <c r="H177" s="245">
        <v>1.2889999999999999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283</v>
      </c>
      <c r="AU177" s="251" t="s">
        <v>90</v>
      </c>
      <c r="AV177" s="13" t="s">
        <v>90</v>
      </c>
      <c r="AW177" s="13" t="s">
        <v>40</v>
      </c>
      <c r="AX177" s="13" t="s">
        <v>80</v>
      </c>
      <c r="AY177" s="251" t="s">
        <v>141</v>
      </c>
    </row>
    <row r="178" s="13" customFormat="1">
      <c r="A178" s="13"/>
      <c r="B178" s="241"/>
      <c r="C178" s="242"/>
      <c r="D178" s="234" t="s">
        <v>283</v>
      </c>
      <c r="E178" s="243" t="s">
        <v>78</v>
      </c>
      <c r="F178" s="244" t="s">
        <v>1836</v>
      </c>
      <c r="G178" s="242"/>
      <c r="H178" s="245">
        <v>0.221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283</v>
      </c>
      <c r="AU178" s="251" t="s">
        <v>90</v>
      </c>
      <c r="AV178" s="13" t="s">
        <v>90</v>
      </c>
      <c r="AW178" s="13" t="s">
        <v>40</v>
      </c>
      <c r="AX178" s="13" t="s">
        <v>80</v>
      </c>
      <c r="AY178" s="251" t="s">
        <v>141</v>
      </c>
    </row>
    <row r="179" s="16" customFormat="1">
      <c r="A179" s="16"/>
      <c r="B179" s="273"/>
      <c r="C179" s="274"/>
      <c r="D179" s="234" t="s">
        <v>283</v>
      </c>
      <c r="E179" s="275" t="s">
        <v>78</v>
      </c>
      <c r="F179" s="276" t="s">
        <v>358</v>
      </c>
      <c r="G179" s="274"/>
      <c r="H179" s="277">
        <v>1.51</v>
      </c>
      <c r="I179" s="278"/>
      <c r="J179" s="274"/>
      <c r="K179" s="274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283</v>
      </c>
      <c r="AU179" s="283" t="s">
        <v>90</v>
      </c>
      <c r="AV179" s="16" t="s">
        <v>160</v>
      </c>
      <c r="AW179" s="16" t="s">
        <v>40</v>
      </c>
      <c r="AX179" s="16" t="s">
        <v>80</v>
      </c>
      <c r="AY179" s="283" t="s">
        <v>141</v>
      </c>
    </row>
    <row r="180" s="14" customFormat="1">
      <c r="A180" s="14"/>
      <c r="B180" s="252"/>
      <c r="C180" s="253"/>
      <c r="D180" s="234" t="s">
        <v>283</v>
      </c>
      <c r="E180" s="254" t="s">
        <v>78</v>
      </c>
      <c r="F180" s="255" t="s">
        <v>285</v>
      </c>
      <c r="G180" s="253"/>
      <c r="H180" s="256">
        <v>18.768999999999998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283</v>
      </c>
      <c r="AU180" s="262" t="s">
        <v>90</v>
      </c>
      <c r="AV180" s="14" t="s">
        <v>166</v>
      </c>
      <c r="AW180" s="14" t="s">
        <v>40</v>
      </c>
      <c r="AX180" s="14" t="s">
        <v>88</v>
      </c>
      <c r="AY180" s="262" t="s">
        <v>141</v>
      </c>
    </row>
    <row r="181" s="2" customFormat="1" ht="21.75" customHeight="1">
      <c r="A181" s="42"/>
      <c r="B181" s="43"/>
      <c r="C181" s="290" t="s">
        <v>224</v>
      </c>
      <c r="D181" s="290" t="s">
        <v>864</v>
      </c>
      <c r="E181" s="291" t="s">
        <v>1837</v>
      </c>
      <c r="F181" s="292" t="s">
        <v>1838</v>
      </c>
      <c r="G181" s="293" t="s">
        <v>310</v>
      </c>
      <c r="H181" s="294">
        <v>19.707000000000001</v>
      </c>
      <c r="I181" s="295"/>
      <c r="J181" s="296">
        <f>ROUND(I181*H181,2)</f>
        <v>0</v>
      </c>
      <c r="K181" s="292" t="s">
        <v>148</v>
      </c>
      <c r="L181" s="297"/>
      <c r="M181" s="298" t="s">
        <v>78</v>
      </c>
      <c r="N181" s="299" t="s">
        <v>50</v>
      </c>
      <c r="O181" s="88"/>
      <c r="P181" s="225">
        <f>O181*H181</f>
        <v>0</v>
      </c>
      <c r="Q181" s="225">
        <v>1</v>
      </c>
      <c r="R181" s="225">
        <f>Q181*H181</f>
        <v>19.707000000000001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192</v>
      </c>
      <c r="AT181" s="227" t="s">
        <v>864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166</v>
      </c>
      <c r="BM181" s="227" t="s">
        <v>1839</v>
      </c>
    </row>
    <row r="182" s="13" customFormat="1">
      <c r="A182" s="13"/>
      <c r="B182" s="241"/>
      <c r="C182" s="242"/>
      <c r="D182" s="234" t="s">
        <v>283</v>
      </c>
      <c r="E182" s="242"/>
      <c r="F182" s="244" t="s">
        <v>1840</v>
      </c>
      <c r="G182" s="242"/>
      <c r="H182" s="245">
        <v>19.707000000000001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283</v>
      </c>
      <c r="AU182" s="251" t="s">
        <v>90</v>
      </c>
      <c r="AV182" s="13" t="s">
        <v>90</v>
      </c>
      <c r="AW182" s="13" t="s">
        <v>4</v>
      </c>
      <c r="AX182" s="13" t="s">
        <v>88</v>
      </c>
      <c r="AY182" s="251" t="s">
        <v>141</v>
      </c>
    </row>
    <row r="183" s="2" customFormat="1" ht="33" customHeight="1">
      <c r="A183" s="42"/>
      <c r="B183" s="43"/>
      <c r="C183" s="216" t="s">
        <v>230</v>
      </c>
      <c r="D183" s="216" t="s">
        <v>144</v>
      </c>
      <c r="E183" s="217" t="s">
        <v>1841</v>
      </c>
      <c r="F183" s="218" t="s">
        <v>1842</v>
      </c>
      <c r="G183" s="219" t="s">
        <v>310</v>
      </c>
      <c r="H183" s="220">
        <v>1.2869999999999999</v>
      </c>
      <c r="I183" s="221"/>
      <c r="J183" s="222">
        <f>ROUND(I183*H183,2)</f>
        <v>0</v>
      </c>
      <c r="K183" s="218" t="s">
        <v>148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0.01221</v>
      </c>
      <c r="R183" s="225">
        <f>Q183*H183</f>
        <v>0.015714269999999999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166</v>
      </c>
      <c r="AT183" s="227" t="s">
        <v>144</v>
      </c>
      <c r="AU183" s="227" t="s">
        <v>90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166</v>
      </c>
      <c r="BM183" s="227" t="s">
        <v>1843</v>
      </c>
    </row>
    <row r="184" s="2" customFormat="1">
      <c r="A184" s="42"/>
      <c r="B184" s="43"/>
      <c r="C184" s="44"/>
      <c r="D184" s="229" t="s">
        <v>151</v>
      </c>
      <c r="E184" s="44"/>
      <c r="F184" s="230" t="s">
        <v>1844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151</v>
      </c>
      <c r="AU184" s="20" t="s">
        <v>90</v>
      </c>
    </row>
    <row r="185" s="15" customFormat="1">
      <c r="A185" s="15"/>
      <c r="B185" s="263"/>
      <c r="C185" s="264"/>
      <c r="D185" s="234" t="s">
        <v>283</v>
      </c>
      <c r="E185" s="265" t="s">
        <v>78</v>
      </c>
      <c r="F185" s="266" t="s">
        <v>1845</v>
      </c>
      <c r="G185" s="264"/>
      <c r="H185" s="265" t="s">
        <v>78</v>
      </c>
      <c r="I185" s="267"/>
      <c r="J185" s="264"/>
      <c r="K185" s="264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283</v>
      </c>
      <c r="AU185" s="272" t="s">
        <v>90</v>
      </c>
      <c r="AV185" s="15" t="s">
        <v>88</v>
      </c>
      <c r="AW185" s="15" t="s">
        <v>40</v>
      </c>
      <c r="AX185" s="15" t="s">
        <v>80</v>
      </c>
      <c r="AY185" s="272" t="s">
        <v>141</v>
      </c>
    </row>
    <row r="186" s="13" customFormat="1">
      <c r="A186" s="13"/>
      <c r="B186" s="241"/>
      <c r="C186" s="242"/>
      <c r="D186" s="234" t="s">
        <v>283</v>
      </c>
      <c r="E186" s="243" t="s">
        <v>78</v>
      </c>
      <c r="F186" s="244" t="s">
        <v>1846</v>
      </c>
      <c r="G186" s="242"/>
      <c r="H186" s="245">
        <v>1.2869999999999999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283</v>
      </c>
      <c r="AU186" s="251" t="s">
        <v>90</v>
      </c>
      <c r="AV186" s="13" t="s">
        <v>90</v>
      </c>
      <c r="AW186" s="13" t="s">
        <v>40</v>
      </c>
      <c r="AX186" s="13" t="s">
        <v>80</v>
      </c>
      <c r="AY186" s="251" t="s">
        <v>141</v>
      </c>
    </row>
    <row r="187" s="16" customFormat="1">
      <c r="A187" s="16"/>
      <c r="B187" s="273"/>
      <c r="C187" s="274"/>
      <c r="D187" s="234" t="s">
        <v>283</v>
      </c>
      <c r="E187" s="275" t="s">
        <v>78</v>
      </c>
      <c r="F187" s="276" t="s">
        <v>358</v>
      </c>
      <c r="G187" s="274"/>
      <c r="H187" s="277">
        <v>1.2869999999999999</v>
      </c>
      <c r="I187" s="278"/>
      <c r="J187" s="274"/>
      <c r="K187" s="274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283</v>
      </c>
      <c r="AU187" s="283" t="s">
        <v>90</v>
      </c>
      <c r="AV187" s="16" t="s">
        <v>160</v>
      </c>
      <c r="AW187" s="16" t="s">
        <v>40</v>
      </c>
      <c r="AX187" s="16" t="s">
        <v>80</v>
      </c>
      <c r="AY187" s="283" t="s">
        <v>141</v>
      </c>
    </row>
    <row r="188" s="14" customFormat="1">
      <c r="A188" s="14"/>
      <c r="B188" s="252"/>
      <c r="C188" s="253"/>
      <c r="D188" s="234" t="s">
        <v>283</v>
      </c>
      <c r="E188" s="254" t="s">
        <v>78</v>
      </c>
      <c r="F188" s="255" t="s">
        <v>285</v>
      </c>
      <c r="G188" s="253"/>
      <c r="H188" s="256">
        <v>1.2869999999999999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283</v>
      </c>
      <c r="AU188" s="262" t="s">
        <v>90</v>
      </c>
      <c r="AV188" s="14" t="s">
        <v>166</v>
      </c>
      <c r="AW188" s="14" t="s">
        <v>40</v>
      </c>
      <c r="AX188" s="14" t="s">
        <v>88</v>
      </c>
      <c r="AY188" s="262" t="s">
        <v>141</v>
      </c>
    </row>
    <row r="189" s="2" customFormat="1" ht="21.75" customHeight="1">
      <c r="A189" s="42"/>
      <c r="B189" s="43"/>
      <c r="C189" s="290" t="s">
        <v>236</v>
      </c>
      <c r="D189" s="290" t="s">
        <v>864</v>
      </c>
      <c r="E189" s="291" t="s">
        <v>1847</v>
      </c>
      <c r="F189" s="292" t="s">
        <v>1848</v>
      </c>
      <c r="G189" s="293" t="s">
        <v>310</v>
      </c>
      <c r="H189" s="294">
        <v>1.2869999999999999</v>
      </c>
      <c r="I189" s="295"/>
      <c r="J189" s="296">
        <f>ROUND(I189*H189,2)</f>
        <v>0</v>
      </c>
      <c r="K189" s="292" t="s">
        <v>148</v>
      </c>
      <c r="L189" s="297"/>
      <c r="M189" s="298" t="s">
        <v>78</v>
      </c>
      <c r="N189" s="299" t="s">
        <v>50</v>
      </c>
      <c r="O189" s="88"/>
      <c r="P189" s="225">
        <f>O189*H189</f>
        <v>0</v>
      </c>
      <c r="Q189" s="225">
        <v>1</v>
      </c>
      <c r="R189" s="225">
        <f>Q189*H189</f>
        <v>1.2869999999999999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192</v>
      </c>
      <c r="AT189" s="227" t="s">
        <v>864</v>
      </c>
      <c r="AU189" s="227" t="s">
        <v>90</v>
      </c>
      <c r="AY189" s="20" t="s">
        <v>141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88</v>
      </c>
      <c r="BK189" s="228">
        <f>ROUND(I189*H189,2)</f>
        <v>0</v>
      </c>
      <c r="BL189" s="20" t="s">
        <v>166</v>
      </c>
      <c r="BM189" s="227" t="s">
        <v>1849</v>
      </c>
    </row>
    <row r="190" s="12" customFormat="1" ht="22.8" customHeight="1">
      <c r="A190" s="12"/>
      <c r="B190" s="200"/>
      <c r="C190" s="201"/>
      <c r="D190" s="202" t="s">
        <v>79</v>
      </c>
      <c r="E190" s="214" t="s">
        <v>179</v>
      </c>
      <c r="F190" s="214" t="s">
        <v>857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SUM(P191:P321)</f>
        <v>0</v>
      </c>
      <c r="Q190" s="208"/>
      <c r="R190" s="209">
        <f>SUM(R191:R321)</f>
        <v>69.256618119699993</v>
      </c>
      <c r="S190" s="208"/>
      <c r="T190" s="210">
        <f>SUM(T191:T321)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88</v>
      </c>
      <c r="AT190" s="212" t="s">
        <v>79</v>
      </c>
      <c r="AU190" s="212" t="s">
        <v>88</v>
      </c>
      <c r="AY190" s="211" t="s">
        <v>141</v>
      </c>
      <c r="BK190" s="213">
        <f>SUM(BK191:BK321)</f>
        <v>0</v>
      </c>
    </row>
    <row r="191" s="2" customFormat="1" ht="24.15" customHeight="1">
      <c r="A191" s="42"/>
      <c r="B191" s="43"/>
      <c r="C191" s="216" t="s">
        <v>244</v>
      </c>
      <c r="D191" s="216" t="s">
        <v>144</v>
      </c>
      <c r="E191" s="217" t="s">
        <v>1850</v>
      </c>
      <c r="F191" s="218" t="s">
        <v>1851</v>
      </c>
      <c r="G191" s="219" t="s">
        <v>321</v>
      </c>
      <c r="H191" s="220">
        <v>717.28099999999995</v>
      </c>
      <c r="I191" s="221"/>
      <c r="J191" s="222">
        <f>ROUND(I191*H191,2)</f>
        <v>0</v>
      </c>
      <c r="K191" s="218" t="s">
        <v>148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0.000263</v>
      </c>
      <c r="R191" s="225">
        <f>Q191*H191</f>
        <v>0.18864490299999998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166</v>
      </c>
      <c r="AT191" s="227" t="s">
        <v>144</v>
      </c>
      <c r="AU191" s="227" t="s">
        <v>90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166</v>
      </c>
      <c r="BM191" s="227" t="s">
        <v>1852</v>
      </c>
    </row>
    <row r="192" s="2" customFormat="1">
      <c r="A192" s="42"/>
      <c r="B192" s="43"/>
      <c r="C192" s="44"/>
      <c r="D192" s="229" t="s">
        <v>151</v>
      </c>
      <c r="E192" s="44"/>
      <c r="F192" s="230" t="s">
        <v>1853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151</v>
      </c>
      <c r="AU192" s="20" t="s">
        <v>90</v>
      </c>
    </row>
    <row r="193" s="13" customFormat="1">
      <c r="A193" s="13"/>
      <c r="B193" s="241"/>
      <c r="C193" s="242"/>
      <c r="D193" s="234" t="s">
        <v>283</v>
      </c>
      <c r="E193" s="243" t="s">
        <v>78</v>
      </c>
      <c r="F193" s="244" t="s">
        <v>1732</v>
      </c>
      <c r="G193" s="242"/>
      <c r="H193" s="245">
        <v>717.28099999999995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283</v>
      </c>
      <c r="AU193" s="251" t="s">
        <v>90</v>
      </c>
      <c r="AV193" s="13" t="s">
        <v>90</v>
      </c>
      <c r="AW193" s="13" t="s">
        <v>40</v>
      </c>
      <c r="AX193" s="13" t="s">
        <v>88</v>
      </c>
      <c r="AY193" s="251" t="s">
        <v>141</v>
      </c>
    </row>
    <row r="194" s="2" customFormat="1">
      <c r="A194" s="42"/>
      <c r="B194" s="43"/>
      <c r="C194" s="44"/>
      <c r="D194" s="234" t="s">
        <v>414</v>
      </c>
      <c r="E194" s="44"/>
      <c r="F194" s="284" t="s">
        <v>1854</v>
      </c>
      <c r="G194" s="44"/>
      <c r="H194" s="44"/>
      <c r="I194" s="44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U194" s="20" t="s">
        <v>90</v>
      </c>
    </row>
    <row r="195" s="2" customFormat="1">
      <c r="A195" s="42"/>
      <c r="B195" s="43"/>
      <c r="C195" s="44"/>
      <c r="D195" s="234" t="s">
        <v>414</v>
      </c>
      <c r="E195" s="44"/>
      <c r="F195" s="285" t="s">
        <v>1855</v>
      </c>
      <c r="G195" s="44"/>
      <c r="H195" s="286">
        <v>105.92700000000001</v>
      </c>
      <c r="I195" s="44"/>
      <c r="J195" s="44"/>
      <c r="K195" s="44"/>
      <c r="L195" s="48"/>
      <c r="M195" s="232"/>
      <c r="N195" s="233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U195" s="20" t="s">
        <v>90</v>
      </c>
    </row>
    <row r="196" s="2" customFormat="1">
      <c r="A196" s="42"/>
      <c r="B196" s="43"/>
      <c r="C196" s="44"/>
      <c r="D196" s="234" t="s">
        <v>414</v>
      </c>
      <c r="E196" s="44"/>
      <c r="F196" s="285" t="s">
        <v>1856</v>
      </c>
      <c r="G196" s="44"/>
      <c r="H196" s="286">
        <v>105.92700000000001</v>
      </c>
      <c r="I196" s="44"/>
      <c r="J196" s="44"/>
      <c r="K196" s="44"/>
      <c r="L196" s="48"/>
      <c r="M196" s="232"/>
      <c r="N196" s="233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U196" s="20" t="s">
        <v>90</v>
      </c>
    </row>
    <row r="197" s="2" customFormat="1">
      <c r="A197" s="42"/>
      <c r="B197" s="43"/>
      <c r="C197" s="44"/>
      <c r="D197" s="234" t="s">
        <v>414</v>
      </c>
      <c r="E197" s="44"/>
      <c r="F197" s="285" t="s">
        <v>1857</v>
      </c>
      <c r="G197" s="44"/>
      <c r="H197" s="286">
        <v>108.205</v>
      </c>
      <c r="I197" s="44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U197" s="20" t="s">
        <v>90</v>
      </c>
    </row>
    <row r="198" s="2" customFormat="1">
      <c r="A198" s="42"/>
      <c r="B198" s="43"/>
      <c r="C198" s="44"/>
      <c r="D198" s="234" t="s">
        <v>414</v>
      </c>
      <c r="E198" s="44"/>
      <c r="F198" s="285" t="s">
        <v>1858</v>
      </c>
      <c r="G198" s="44"/>
      <c r="H198" s="286">
        <v>62.578000000000003</v>
      </c>
      <c r="I198" s="44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U198" s="20" t="s">
        <v>90</v>
      </c>
    </row>
    <row r="199" s="2" customFormat="1">
      <c r="A199" s="42"/>
      <c r="B199" s="43"/>
      <c r="C199" s="44"/>
      <c r="D199" s="234" t="s">
        <v>414</v>
      </c>
      <c r="E199" s="44"/>
      <c r="F199" s="285" t="s">
        <v>1859</v>
      </c>
      <c r="G199" s="44"/>
      <c r="H199" s="286">
        <v>91.757000000000005</v>
      </c>
      <c r="I199" s="44"/>
      <c r="J199" s="44"/>
      <c r="K199" s="44"/>
      <c r="L199" s="48"/>
      <c r="M199" s="232"/>
      <c r="N199" s="233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U199" s="20" t="s">
        <v>90</v>
      </c>
    </row>
    <row r="200" s="2" customFormat="1">
      <c r="A200" s="42"/>
      <c r="B200" s="43"/>
      <c r="C200" s="44"/>
      <c r="D200" s="234" t="s">
        <v>414</v>
      </c>
      <c r="E200" s="44"/>
      <c r="F200" s="285" t="s">
        <v>1860</v>
      </c>
      <c r="G200" s="44"/>
      <c r="H200" s="286">
        <v>60.634999999999998</v>
      </c>
      <c r="I200" s="44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U200" s="20" t="s">
        <v>90</v>
      </c>
    </row>
    <row r="201" s="2" customFormat="1">
      <c r="A201" s="42"/>
      <c r="B201" s="43"/>
      <c r="C201" s="44"/>
      <c r="D201" s="234" t="s">
        <v>414</v>
      </c>
      <c r="E201" s="44"/>
      <c r="F201" s="285" t="s">
        <v>1861</v>
      </c>
      <c r="G201" s="44"/>
      <c r="H201" s="286">
        <v>108.842</v>
      </c>
      <c r="I201" s="44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U201" s="20" t="s">
        <v>90</v>
      </c>
    </row>
    <row r="202" s="2" customFormat="1">
      <c r="A202" s="42"/>
      <c r="B202" s="43"/>
      <c r="C202" s="44"/>
      <c r="D202" s="234" t="s">
        <v>414</v>
      </c>
      <c r="E202" s="44"/>
      <c r="F202" s="285" t="s">
        <v>1862</v>
      </c>
      <c r="G202" s="44"/>
      <c r="H202" s="286">
        <v>108.875</v>
      </c>
      <c r="I202" s="44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U202" s="20" t="s">
        <v>90</v>
      </c>
    </row>
    <row r="203" s="2" customFormat="1">
      <c r="A203" s="42"/>
      <c r="B203" s="43"/>
      <c r="C203" s="44"/>
      <c r="D203" s="234" t="s">
        <v>414</v>
      </c>
      <c r="E203" s="44"/>
      <c r="F203" s="285" t="s">
        <v>1863</v>
      </c>
      <c r="G203" s="44"/>
      <c r="H203" s="286">
        <v>111.68899999999999</v>
      </c>
      <c r="I203" s="44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U203" s="20" t="s">
        <v>90</v>
      </c>
    </row>
    <row r="204" s="2" customFormat="1">
      <c r="A204" s="42"/>
      <c r="B204" s="43"/>
      <c r="C204" s="44"/>
      <c r="D204" s="234" t="s">
        <v>414</v>
      </c>
      <c r="E204" s="44"/>
      <c r="F204" s="285" t="s">
        <v>1864</v>
      </c>
      <c r="G204" s="44"/>
      <c r="H204" s="286">
        <v>-86.875</v>
      </c>
      <c r="I204" s="44"/>
      <c r="J204" s="44"/>
      <c r="K204" s="44"/>
      <c r="L204" s="48"/>
      <c r="M204" s="232"/>
      <c r="N204" s="233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U204" s="20" t="s">
        <v>90</v>
      </c>
    </row>
    <row r="205" s="2" customFormat="1">
      <c r="A205" s="42"/>
      <c r="B205" s="43"/>
      <c r="C205" s="44"/>
      <c r="D205" s="234" t="s">
        <v>414</v>
      </c>
      <c r="E205" s="44"/>
      <c r="F205" s="285" t="s">
        <v>1865</v>
      </c>
      <c r="G205" s="44"/>
      <c r="H205" s="286">
        <v>-13.9</v>
      </c>
      <c r="I205" s="44"/>
      <c r="J205" s="44"/>
      <c r="K205" s="44"/>
      <c r="L205" s="48"/>
      <c r="M205" s="232"/>
      <c r="N205" s="233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U205" s="20" t="s">
        <v>90</v>
      </c>
    </row>
    <row r="206" s="2" customFormat="1">
      <c r="A206" s="42"/>
      <c r="B206" s="43"/>
      <c r="C206" s="44"/>
      <c r="D206" s="234" t="s">
        <v>414</v>
      </c>
      <c r="E206" s="44"/>
      <c r="F206" s="285" t="s">
        <v>1866</v>
      </c>
      <c r="G206" s="44"/>
      <c r="H206" s="286">
        <v>-3.2000000000000002</v>
      </c>
      <c r="I206" s="44"/>
      <c r="J206" s="44"/>
      <c r="K206" s="44"/>
      <c r="L206" s="48"/>
      <c r="M206" s="232"/>
      <c r="N206" s="233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U206" s="20" t="s">
        <v>90</v>
      </c>
    </row>
    <row r="207" s="2" customFormat="1">
      <c r="A207" s="42"/>
      <c r="B207" s="43"/>
      <c r="C207" s="44"/>
      <c r="D207" s="234" t="s">
        <v>414</v>
      </c>
      <c r="E207" s="44"/>
      <c r="F207" s="285" t="s">
        <v>1867</v>
      </c>
      <c r="G207" s="44"/>
      <c r="H207" s="286">
        <v>-3.2000000000000002</v>
      </c>
      <c r="I207" s="44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U207" s="20" t="s">
        <v>90</v>
      </c>
    </row>
    <row r="208" s="2" customFormat="1">
      <c r="A208" s="42"/>
      <c r="B208" s="43"/>
      <c r="C208" s="44"/>
      <c r="D208" s="234" t="s">
        <v>414</v>
      </c>
      <c r="E208" s="44"/>
      <c r="F208" s="285" t="s">
        <v>1868</v>
      </c>
      <c r="G208" s="44"/>
      <c r="H208" s="286">
        <v>-1.6000000000000001</v>
      </c>
      <c r="I208" s="44"/>
      <c r="J208" s="44"/>
      <c r="K208" s="44"/>
      <c r="L208" s="48"/>
      <c r="M208" s="232"/>
      <c r="N208" s="233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U208" s="20" t="s">
        <v>90</v>
      </c>
    </row>
    <row r="209" s="2" customFormat="1">
      <c r="A209" s="42"/>
      <c r="B209" s="43"/>
      <c r="C209" s="44"/>
      <c r="D209" s="234" t="s">
        <v>414</v>
      </c>
      <c r="E209" s="44"/>
      <c r="F209" s="285" t="s">
        <v>1869</v>
      </c>
      <c r="G209" s="44"/>
      <c r="H209" s="286">
        <v>8.125</v>
      </c>
      <c r="I209" s="44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U209" s="20" t="s">
        <v>90</v>
      </c>
    </row>
    <row r="210" s="2" customFormat="1">
      <c r="A210" s="42"/>
      <c r="B210" s="43"/>
      <c r="C210" s="44"/>
      <c r="D210" s="234" t="s">
        <v>414</v>
      </c>
      <c r="E210" s="44"/>
      <c r="F210" s="285" t="s">
        <v>1870</v>
      </c>
      <c r="G210" s="44"/>
      <c r="H210" s="286">
        <v>-5.0629999999999997</v>
      </c>
      <c r="I210" s="44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U210" s="20" t="s">
        <v>90</v>
      </c>
    </row>
    <row r="211" s="2" customFormat="1">
      <c r="A211" s="42"/>
      <c r="B211" s="43"/>
      <c r="C211" s="44"/>
      <c r="D211" s="234" t="s">
        <v>414</v>
      </c>
      <c r="E211" s="44"/>
      <c r="F211" s="285" t="s">
        <v>1871</v>
      </c>
      <c r="G211" s="44"/>
      <c r="H211" s="286">
        <v>-2.081</v>
      </c>
      <c r="I211" s="44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U211" s="20" t="s">
        <v>90</v>
      </c>
    </row>
    <row r="212" s="2" customFormat="1">
      <c r="A212" s="42"/>
      <c r="B212" s="43"/>
      <c r="C212" s="44"/>
      <c r="D212" s="234" t="s">
        <v>414</v>
      </c>
      <c r="E212" s="44"/>
      <c r="F212" s="285" t="s">
        <v>1645</v>
      </c>
      <c r="G212" s="44"/>
      <c r="H212" s="286">
        <v>-39.359999999999999</v>
      </c>
      <c r="I212" s="44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U212" s="20" t="s">
        <v>90</v>
      </c>
    </row>
    <row r="213" s="2" customFormat="1">
      <c r="A213" s="42"/>
      <c r="B213" s="43"/>
      <c r="C213" s="44"/>
      <c r="D213" s="234" t="s">
        <v>414</v>
      </c>
      <c r="E213" s="44"/>
      <c r="F213" s="285" t="s">
        <v>285</v>
      </c>
      <c r="G213" s="44"/>
      <c r="H213" s="286">
        <v>717.28099999999995</v>
      </c>
      <c r="I213" s="44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U213" s="20" t="s">
        <v>90</v>
      </c>
    </row>
    <row r="214" s="2" customFormat="1">
      <c r="A214" s="42"/>
      <c r="B214" s="43"/>
      <c r="C214" s="44"/>
      <c r="D214" s="234" t="s">
        <v>414</v>
      </c>
      <c r="E214" s="44"/>
      <c r="F214" s="300" t="s">
        <v>1508</v>
      </c>
      <c r="G214" s="44"/>
      <c r="H214" s="44"/>
      <c r="I214" s="44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U214" s="20" t="s">
        <v>90</v>
      </c>
    </row>
    <row r="215" s="2" customFormat="1">
      <c r="A215" s="42"/>
      <c r="B215" s="43"/>
      <c r="C215" s="44"/>
      <c r="D215" s="234" t="s">
        <v>414</v>
      </c>
      <c r="E215" s="44"/>
      <c r="F215" s="301" t="s">
        <v>1872</v>
      </c>
      <c r="G215" s="44"/>
      <c r="H215" s="286">
        <v>0</v>
      </c>
      <c r="I215" s="44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U215" s="20" t="s">
        <v>90</v>
      </c>
    </row>
    <row r="216" s="2" customFormat="1">
      <c r="A216" s="42"/>
      <c r="B216" s="43"/>
      <c r="C216" s="44"/>
      <c r="D216" s="234" t="s">
        <v>414</v>
      </c>
      <c r="E216" s="44"/>
      <c r="F216" s="301" t="s">
        <v>1873</v>
      </c>
      <c r="G216" s="44"/>
      <c r="H216" s="286">
        <v>39.359999999999999</v>
      </c>
      <c r="I216" s="44"/>
      <c r="J216" s="44"/>
      <c r="K216" s="44"/>
      <c r="L216" s="48"/>
      <c r="M216" s="232"/>
      <c r="N216" s="233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U216" s="20" t="s">
        <v>90</v>
      </c>
    </row>
    <row r="217" s="2" customFormat="1">
      <c r="A217" s="42"/>
      <c r="B217" s="43"/>
      <c r="C217" s="44"/>
      <c r="D217" s="234" t="s">
        <v>414</v>
      </c>
      <c r="E217" s="44"/>
      <c r="F217" s="301" t="s">
        <v>285</v>
      </c>
      <c r="G217" s="44"/>
      <c r="H217" s="286">
        <v>39.359999999999999</v>
      </c>
      <c r="I217" s="44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U217" s="20" t="s">
        <v>90</v>
      </c>
    </row>
    <row r="218" s="2" customFormat="1" ht="24.15" customHeight="1">
      <c r="A218" s="42"/>
      <c r="B218" s="43"/>
      <c r="C218" s="216" t="s">
        <v>379</v>
      </c>
      <c r="D218" s="216" t="s">
        <v>144</v>
      </c>
      <c r="E218" s="217" t="s">
        <v>1874</v>
      </c>
      <c r="F218" s="218" t="s">
        <v>1875</v>
      </c>
      <c r="G218" s="219" t="s">
        <v>321</v>
      </c>
      <c r="H218" s="220">
        <v>717.28099999999995</v>
      </c>
      <c r="I218" s="221"/>
      <c r="J218" s="222">
        <f>ROUND(I218*H218,2)</f>
        <v>0</v>
      </c>
      <c r="K218" s="218" t="s">
        <v>148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0.0054599999999999996</v>
      </c>
      <c r="R218" s="225">
        <f>Q218*H218</f>
        <v>3.9163542599999994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244</v>
      </c>
      <c r="AT218" s="227" t="s">
        <v>144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1876</v>
      </c>
    </row>
    <row r="219" s="2" customFormat="1">
      <c r="A219" s="42"/>
      <c r="B219" s="43"/>
      <c r="C219" s="44"/>
      <c r="D219" s="229" t="s">
        <v>151</v>
      </c>
      <c r="E219" s="44"/>
      <c r="F219" s="230" t="s">
        <v>1877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151</v>
      </c>
      <c r="AU219" s="20" t="s">
        <v>90</v>
      </c>
    </row>
    <row r="220" s="13" customFormat="1">
      <c r="A220" s="13"/>
      <c r="B220" s="241"/>
      <c r="C220" s="242"/>
      <c r="D220" s="234" t="s">
        <v>283</v>
      </c>
      <c r="E220" s="243" t="s">
        <v>78</v>
      </c>
      <c r="F220" s="244" t="s">
        <v>1732</v>
      </c>
      <c r="G220" s="242"/>
      <c r="H220" s="245">
        <v>717.28099999999995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283</v>
      </c>
      <c r="AU220" s="251" t="s">
        <v>90</v>
      </c>
      <c r="AV220" s="13" t="s">
        <v>90</v>
      </c>
      <c r="AW220" s="13" t="s">
        <v>40</v>
      </c>
      <c r="AX220" s="13" t="s">
        <v>88</v>
      </c>
      <c r="AY220" s="251" t="s">
        <v>141</v>
      </c>
    </row>
    <row r="221" s="2" customFormat="1">
      <c r="A221" s="42"/>
      <c r="B221" s="43"/>
      <c r="C221" s="44"/>
      <c r="D221" s="234" t="s">
        <v>414</v>
      </c>
      <c r="E221" s="44"/>
      <c r="F221" s="284" t="s">
        <v>1854</v>
      </c>
      <c r="G221" s="44"/>
      <c r="H221" s="44"/>
      <c r="I221" s="44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U221" s="20" t="s">
        <v>90</v>
      </c>
    </row>
    <row r="222" s="2" customFormat="1">
      <c r="A222" s="42"/>
      <c r="B222" s="43"/>
      <c r="C222" s="44"/>
      <c r="D222" s="234" t="s">
        <v>414</v>
      </c>
      <c r="E222" s="44"/>
      <c r="F222" s="285" t="s">
        <v>1855</v>
      </c>
      <c r="G222" s="44"/>
      <c r="H222" s="286">
        <v>105.92700000000001</v>
      </c>
      <c r="I222" s="44"/>
      <c r="J222" s="44"/>
      <c r="K222" s="44"/>
      <c r="L222" s="48"/>
      <c r="M222" s="232"/>
      <c r="N222" s="233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U222" s="20" t="s">
        <v>90</v>
      </c>
    </row>
    <row r="223" s="2" customFormat="1">
      <c r="A223" s="42"/>
      <c r="B223" s="43"/>
      <c r="C223" s="44"/>
      <c r="D223" s="234" t="s">
        <v>414</v>
      </c>
      <c r="E223" s="44"/>
      <c r="F223" s="285" t="s">
        <v>1856</v>
      </c>
      <c r="G223" s="44"/>
      <c r="H223" s="286">
        <v>105.92700000000001</v>
      </c>
      <c r="I223" s="44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U223" s="20" t="s">
        <v>90</v>
      </c>
    </row>
    <row r="224" s="2" customFormat="1">
      <c r="A224" s="42"/>
      <c r="B224" s="43"/>
      <c r="C224" s="44"/>
      <c r="D224" s="234" t="s">
        <v>414</v>
      </c>
      <c r="E224" s="44"/>
      <c r="F224" s="285" t="s">
        <v>1857</v>
      </c>
      <c r="G224" s="44"/>
      <c r="H224" s="286">
        <v>108.205</v>
      </c>
      <c r="I224" s="44"/>
      <c r="J224" s="44"/>
      <c r="K224" s="44"/>
      <c r="L224" s="48"/>
      <c r="M224" s="232"/>
      <c r="N224" s="233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U224" s="20" t="s">
        <v>90</v>
      </c>
    </row>
    <row r="225" s="2" customFormat="1">
      <c r="A225" s="42"/>
      <c r="B225" s="43"/>
      <c r="C225" s="44"/>
      <c r="D225" s="234" t="s">
        <v>414</v>
      </c>
      <c r="E225" s="44"/>
      <c r="F225" s="285" t="s">
        <v>1858</v>
      </c>
      <c r="G225" s="44"/>
      <c r="H225" s="286">
        <v>62.578000000000003</v>
      </c>
      <c r="I225" s="44"/>
      <c r="J225" s="44"/>
      <c r="K225" s="44"/>
      <c r="L225" s="48"/>
      <c r="M225" s="232"/>
      <c r="N225" s="233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U225" s="20" t="s">
        <v>90</v>
      </c>
    </row>
    <row r="226" s="2" customFormat="1">
      <c r="A226" s="42"/>
      <c r="B226" s="43"/>
      <c r="C226" s="44"/>
      <c r="D226" s="234" t="s">
        <v>414</v>
      </c>
      <c r="E226" s="44"/>
      <c r="F226" s="285" t="s">
        <v>1859</v>
      </c>
      <c r="G226" s="44"/>
      <c r="H226" s="286">
        <v>91.757000000000005</v>
      </c>
      <c r="I226" s="44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U226" s="20" t="s">
        <v>90</v>
      </c>
    </row>
    <row r="227" s="2" customFormat="1">
      <c r="A227" s="42"/>
      <c r="B227" s="43"/>
      <c r="C227" s="44"/>
      <c r="D227" s="234" t="s">
        <v>414</v>
      </c>
      <c r="E227" s="44"/>
      <c r="F227" s="285" t="s">
        <v>1860</v>
      </c>
      <c r="G227" s="44"/>
      <c r="H227" s="286">
        <v>60.634999999999998</v>
      </c>
      <c r="I227" s="44"/>
      <c r="J227" s="44"/>
      <c r="K227" s="44"/>
      <c r="L227" s="48"/>
      <c r="M227" s="232"/>
      <c r="N227" s="233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U227" s="20" t="s">
        <v>90</v>
      </c>
    </row>
    <row r="228" s="2" customFormat="1">
      <c r="A228" s="42"/>
      <c r="B228" s="43"/>
      <c r="C228" s="44"/>
      <c r="D228" s="234" t="s">
        <v>414</v>
      </c>
      <c r="E228" s="44"/>
      <c r="F228" s="285" t="s">
        <v>1861</v>
      </c>
      <c r="G228" s="44"/>
      <c r="H228" s="286">
        <v>108.842</v>
      </c>
      <c r="I228" s="44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U228" s="20" t="s">
        <v>90</v>
      </c>
    </row>
    <row r="229" s="2" customFormat="1">
      <c r="A229" s="42"/>
      <c r="B229" s="43"/>
      <c r="C229" s="44"/>
      <c r="D229" s="234" t="s">
        <v>414</v>
      </c>
      <c r="E229" s="44"/>
      <c r="F229" s="285" t="s">
        <v>1862</v>
      </c>
      <c r="G229" s="44"/>
      <c r="H229" s="286">
        <v>108.875</v>
      </c>
      <c r="I229" s="44"/>
      <c r="J229" s="44"/>
      <c r="K229" s="44"/>
      <c r="L229" s="48"/>
      <c r="M229" s="232"/>
      <c r="N229" s="233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U229" s="20" t="s">
        <v>90</v>
      </c>
    </row>
    <row r="230" s="2" customFormat="1">
      <c r="A230" s="42"/>
      <c r="B230" s="43"/>
      <c r="C230" s="44"/>
      <c r="D230" s="234" t="s">
        <v>414</v>
      </c>
      <c r="E230" s="44"/>
      <c r="F230" s="285" t="s">
        <v>1863</v>
      </c>
      <c r="G230" s="44"/>
      <c r="H230" s="286">
        <v>111.68899999999999</v>
      </c>
      <c r="I230" s="44"/>
      <c r="J230" s="44"/>
      <c r="K230" s="44"/>
      <c r="L230" s="48"/>
      <c r="M230" s="232"/>
      <c r="N230" s="233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U230" s="20" t="s">
        <v>90</v>
      </c>
    </row>
    <row r="231" s="2" customFormat="1">
      <c r="A231" s="42"/>
      <c r="B231" s="43"/>
      <c r="C231" s="44"/>
      <c r="D231" s="234" t="s">
        <v>414</v>
      </c>
      <c r="E231" s="44"/>
      <c r="F231" s="285" t="s">
        <v>1864</v>
      </c>
      <c r="G231" s="44"/>
      <c r="H231" s="286">
        <v>-86.875</v>
      </c>
      <c r="I231" s="44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U231" s="20" t="s">
        <v>90</v>
      </c>
    </row>
    <row r="232" s="2" customFormat="1">
      <c r="A232" s="42"/>
      <c r="B232" s="43"/>
      <c r="C232" s="44"/>
      <c r="D232" s="234" t="s">
        <v>414</v>
      </c>
      <c r="E232" s="44"/>
      <c r="F232" s="285" t="s">
        <v>1865</v>
      </c>
      <c r="G232" s="44"/>
      <c r="H232" s="286">
        <v>-13.9</v>
      </c>
      <c r="I232" s="44"/>
      <c r="J232" s="44"/>
      <c r="K232" s="44"/>
      <c r="L232" s="48"/>
      <c r="M232" s="232"/>
      <c r="N232" s="233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U232" s="20" t="s">
        <v>90</v>
      </c>
    </row>
    <row r="233" s="2" customFormat="1">
      <c r="A233" s="42"/>
      <c r="B233" s="43"/>
      <c r="C233" s="44"/>
      <c r="D233" s="234" t="s">
        <v>414</v>
      </c>
      <c r="E233" s="44"/>
      <c r="F233" s="285" t="s">
        <v>1866</v>
      </c>
      <c r="G233" s="44"/>
      <c r="H233" s="286">
        <v>-3.2000000000000002</v>
      </c>
      <c r="I233" s="44"/>
      <c r="J233" s="44"/>
      <c r="K233" s="44"/>
      <c r="L233" s="48"/>
      <c r="M233" s="232"/>
      <c r="N233" s="233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U233" s="20" t="s">
        <v>90</v>
      </c>
    </row>
    <row r="234" s="2" customFormat="1">
      <c r="A234" s="42"/>
      <c r="B234" s="43"/>
      <c r="C234" s="44"/>
      <c r="D234" s="234" t="s">
        <v>414</v>
      </c>
      <c r="E234" s="44"/>
      <c r="F234" s="285" t="s">
        <v>1867</v>
      </c>
      <c r="G234" s="44"/>
      <c r="H234" s="286">
        <v>-3.2000000000000002</v>
      </c>
      <c r="I234" s="44"/>
      <c r="J234" s="44"/>
      <c r="K234" s="44"/>
      <c r="L234" s="48"/>
      <c r="M234" s="232"/>
      <c r="N234" s="233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U234" s="20" t="s">
        <v>90</v>
      </c>
    </row>
    <row r="235" s="2" customFormat="1">
      <c r="A235" s="42"/>
      <c r="B235" s="43"/>
      <c r="C235" s="44"/>
      <c r="D235" s="234" t="s">
        <v>414</v>
      </c>
      <c r="E235" s="44"/>
      <c r="F235" s="285" t="s">
        <v>1868</v>
      </c>
      <c r="G235" s="44"/>
      <c r="H235" s="286">
        <v>-1.6000000000000001</v>
      </c>
      <c r="I235" s="44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U235" s="20" t="s">
        <v>90</v>
      </c>
    </row>
    <row r="236" s="2" customFormat="1">
      <c r="A236" s="42"/>
      <c r="B236" s="43"/>
      <c r="C236" s="44"/>
      <c r="D236" s="234" t="s">
        <v>414</v>
      </c>
      <c r="E236" s="44"/>
      <c r="F236" s="285" t="s">
        <v>1869</v>
      </c>
      <c r="G236" s="44"/>
      <c r="H236" s="286">
        <v>8.125</v>
      </c>
      <c r="I236" s="44"/>
      <c r="J236" s="44"/>
      <c r="K236" s="44"/>
      <c r="L236" s="48"/>
      <c r="M236" s="232"/>
      <c r="N236" s="233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U236" s="20" t="s">
        <v>90</v>
      </c>
    </row>
    <row r="237" s="2" customFormat="1">
      <c r="A237" s="42"/>
      <c r="B237" s="43"/>
      <c r="C237" s="44"/>
      <c r="D237" s="234" t="s">
        <v>414</v>
      </c>
      <c r="E237" s="44"/>
      <c r="F237" s="285" t="s">
        <v>1870</v>
      </c>
      <c r="G237" s="44"/>
      <c r="H237" s="286">
        <v>-5.0629999999999997</v>
      </c>
      <c r="I237" s="44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U237" s="20" t="s">
        <v>90</v>
      </c>
    </row>
    <row r="238" s="2" customFormat="1">
      <c r="A238" s="42"/>
      <c r="B238" s="43"/>
      <c r="C238" s="44"/>
      <c r="D238" s="234" t="s">
        <v>414</v>
      </c>
      <c r="E238" s="44"/>
      <c r="F238" s="285" t="s">
        <v>1871</v>
      </c>
      <c r="G238" s="44"/>
      <c r="H238" s="286">
        <v>-2.081</v>
      </c>
      <c r="I238" s="44"/>
      <c r="J238" s="44"/>
      <c r="K238" s="44"/>
      <c r="L238" s="48"/>
      <c r="M238" s="232"/>
      <c r="N238" s="233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U238" s="20" t="s">
        <v>90</v>
      </c>
    </row>
    <row r="239" s="2" customFormat="1">
      <c r="A239" s="42"/>
      <c r="B239" s="43"/>
      <c r="C239" s="44"/>
      <c r="D239" s="234" t="s">
        <v>414</v>
      </c>
      <c r="E239" s="44"/>
      <c r="F239" s="285" t="s">
        <v>1645</v>
      </c>
      <c r="G239" s="44"/>
      <c r="H239" s="286">
        <v>-39.359999999999999</v>
      </c>
      <c r="I239" s="44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U239" s="20" t="s">
        <v>90</v>
      </c>
    </row>
    <row r="240" s="2" customFormat="1">
      <c r="A240" s="42"/>
      <c r="B240" s="43"/>
      <c r="C240" s="44"/>
      <c r="D240" s="234" t="s">
        <v>414</v>
      </c>
      <c r="E240" s="44"/>
      <c r="F240" s="285" t="s">
        <v>285</v>
      </c>
      <c r="G240" s="44"/>
      <c r="H240" s="286">
        <v>717.28099999999995</v>
      </c>
      <c r="I240" s="44"/>
      <c r="J240" s="44"/>
      <c r="K240" s="44"/>
      <c r="L240" s="48"/>
      <c r="M240" s="232"/>
      <c r="N240" s="233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U240" s="20" t="s">
        <v>90</v>
      </c>
    </row>
    <row r="241" s="2" customFormat="1">
      <c r="A241" s="42"/>
      <c r="B241" s="43"/>
      <c r="C241" s="44"/>
      <c r="D241" s="234" t="s">
        <v>414</v>
      </c>
      <c r="E241" s="44"/>
      <c r="F241" s="300" t="s">
        <v>1508</v>
      </c>
      <c r="G241" s="44"/>
      <c r="H241" s="44"/>
      <c r="I241" s="44"/>
      <c r="J241" s="44"/>
      <c r="K241" s="44"/>
      <c r="L241" s="48"/>
      <c r="M241" s="232"/>
      <c r="N241" s="233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U241" s="20" t="s">
        <v>90</v>
      </c>
    </row>
    <row r="242" s="2" customFormat="1">
      <c r="A242" s="42"/>
      <c r="B242" s="43"/>
      <c r="C242" s="44"/>
      <c r="D242" s="234" t="s">
        <v>414</v>
      </c>
      <c r="E242" s="44"/>
      <c r="F242" s="301" t="s">
        <v>1872</v>
      </c>
      <c r="G242" s="44"/>
      <c r="H242" s="286">
        <v>0</v>
      </c>
      <c r="I242" s="44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U242" s="20" t="s">
        <v>90</v>
      </c>
    </row>
    <row r="243" s="2" customFormat="1">
      <c r="A243" s="42"/>
      <c r="B243" s="43"/>
      <c r="C243" s="44"/>
      <c r="D243" s="234" t="s">
        <v>414</v>
      </c>
      <c r="E243" s="44"/>
      <c r="F243" s="301" t="s">
        <v>1873</v>
      </c>
      <c r="G243" s="44"/>
      <c r="H243" s="286">
        <v>39.359999999999999</v>
      </c>
      <c r="I243" s="44"/>
      <c r="J243" s="44"/>
      <c r="K243" s="44"/>
      <c r="L243" s="48"/>
      <c r="M243" s="232"/>
      <c r="N243" s="233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U243" s="20" t="s">
        <v>90</v>
      </c>
    </row>
    <row r="244" s="2" customFormat="1">
      <c r="A244" s="42"/>
      <c r="B244" s="43"/>
      <c r="C244" s="44"/>
      <c r="D244" s="234" t="s">
        <v>414</v>
      </c>
      <c r="E244" s="44"/>
      <c r="F244" s="301" t="s">
        <v>285</v>
      </c>
      <c r="G244" s="44"/>
      <c r="H244" s="286">
        <v>39.359999999999999</v>
      </c>
      <c r="I244" s="44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U244" s="20" t="s">
        <v>90</v>
      </c>
    </row>
    <row r="245" s="2" customFormat="1" ht="49.05" customHeight="1">
      <c r="A245" s="42"/>
      <c r="B245" s="43"/>
      <c r="C245" s="216" t="s">
        <v>388</v>
      </c>
      <c r="D245" s="216" t="s">
        <v>144</v>
      </c>
      <c r="E245" s="217" t="s">
        <v>1878</v>
      </c>
      <c r="F245" s="218" t="s">
        <v>1879</v>
      </c>
      <c r="G245" s="219" t="s">
        <v>321</v>
      </c>
      <c r="H245" s="220">
        <v>717.28099999999995</v>
      </c>
      <c r="I245" s="221"/>
      <c r="J245" s="222">
        <f>ROUND(I245*H245,2)</f>
        <v>0</v>
      </c>
      <c r="K245" s="218" t="s">
        <v>148</v>
      </c>
      <c r="L245" s="48"/>
      <c r="M245" s="223" t="s">
        <v>78</v>
      </c>
      <c r="N245" s="224" t="s">
        <v>50</v>
      </c>
      <c r="O245" s="88"/>
      <c r="P245" s="225">
        <f>O245*H245</f>
        <v>0</v>
      </c>
      <c r="Q245" s="225">
        <v>0.019699999999999999</v>
      </c>
      <c r="R245" s="225">
        <f>Q245*H245</f>
        <v>14.130435699999998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166</v>
      </c>
      <c r="AT245" s="227" t="s">
        <v>144</v>
      </c>
      <c r="AU245" s="227" t="s">
        <v>90</v>
      </c>
      <c r="AY245" s="20" t="s">
        <v>141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88</v>
      </c>
      <c r="BK245" s="228">
        <f>ROUND(I245*H245,2)</f>
        <v>0</v>
      </c>
      <c r="BL245" s="20" t="s">
        <v>166</v>
      </c>
      <c r="BM245" s="227" t="s">
        <v>1880</v>
      </c>
    </row>
    <row r="246" s="2" customFormat="1">
      <c r="A246" s="42"/>
      <c r="B246" s="43"/>
      <c r="C246" s="44"/>
      <c r="D246" s="229" t="s">
        <v>151</v>
      </c>
      <c r="E246" s="44"/>
      <c r="F246" s="230" t="s">
        <v>1881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151</v>
      </c>
      <c r="AU246" s="20" t="s">
        <v>90</v>
      </c>
    </row>
    <row r="247" s="13" customFormat="1">
      <c r="A247" s="13"/>
      <c r="B247" s="241"/>
      <c r="C247" s="242"/>
      <c r="D247" s="234" t="s">
        <v>283</v>
      </c>
      <c r="E247" s="243" t="s">
        <v>78</v>
      </c>
      <c r="F247" s="244" t="s">
        <v>1732</v>
      </c>
      <c r="G247" s="242"/>
      <c r="H247" s="245">
        <v>717.28099999999995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283</v>
      </c>
      <c r="AU247" s="251" t="s">
        <v>90</v>
      </c>
      <c r="AV247" s="13" t="s">
        <v>90</v>
      </c>
      <c r="AW247" s="13" t="s">
        <v>40</v>
      </c>
      <c r="AX247" s="13" t="s">
        <v>88</v>
      </c>
      <c r="AY247" s="251" t="s">
        <v>141</v>
      </c>
    </row>
    <row r="248" s="2" customFormat="1">
      <c r="A248" s="42"/>
      <c r="B248" s="43"/>
      <c r="C248" s="44"/>
      <c r="D248" s="234" t="s">
        <v>414</v>
      </c>
      <c r="E248" s="44"/>
      <c r="F248" s="284" t="s">
        <v>1854</v>
      </c>
      <c r="G248" s="44"/>
      <c r="H248" s="44"/>
      <c r="I248" s="44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U248" s="20" t="s">
        <v>90</v>
      </c>
    </row>
    <row r="249" s="2" customFormat="1">
      <c r="A249" s="42"/>
      <c r="B249" s="43"/>
      <c r="C249" s="44"/>
      <c r="D249" s="234" t="s">
        <v>414</v>
      </c>
      <c r="E249" s="44"/>
      <c r="F249" s="285" t="s">
        <v>1855</v>
      </c>
      <c r="G249" s="44"/>
      <c r="H249" s="286">
        <v>105.92700000000001</v>
      </c>
      <c r="I249" s="44"/>
      <c r="J249" s="44"/>
      <c r="K249" s="44"/>
      <c r="L249" s="48"/>
      <c r="M249" s="232"/>
      <c r="N249" s="233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U249" s="20" t="s">
        <v>90</v>
      </c>
    </row>
    <row r="250" s="2" customFormat="1">
      <c r="A250" s="42"/>
      <c r="B250" s="43"/>
      <c r="C250" s="44"/>
      <c r="D250" s="234" t="s">
        <v>414</v>
      </c>
      <c r="E250" s="44"/>
      <c r="F250" s="285" t="s">
        <v>1856</v>
      </c>
      <c r="G250" s="44"/>
      <c r="H250" s="286">
        <v>105.92700000000001</v>
      </c>
      <c r="I250" s="44"/>
      <c r="J250" s="44"/>
      <c r="K250" s="44"/>
      <c r="L250" s="48"/>
      <c r="M250" s="232"/>
      <c r="N250" s="233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U250" s="20" t="s">
        <v>90</v>
      </c>
    </row>
    <row r="251" s="2" customFormat="1">
      <c r="A251" s="42"/>
      <c r="B251" s="43"/>
      <c r="C251" s="44"/>
      <c r="D251" s="234" t="s">
        <v>414</v>
      </c>
      <c r="E251" s="44"/>
      <c r="F251" s="285" t="s">
        <v>1857</v>
      </c>
      <c r="G251" s="44"/>
      <c r="H251" s="286">
        <v>108.205</v>
      </c>
      <c r="I251" s="44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U251" s="20" t="s">
        <v>90</v>
      </c>
    </row>
    <row r="252" s="2" customFormat="1">
      <c r="A252" s="42"/>
      <c r="B252" s="43"/>
      <c r="C252" s="44"/>
      <c r="D252" s="234" t="s">
        <v>414</v>
      </c>
      <c r="E252" s="44"/>
      <c r="F252" s="285" t="s">
        <v>1858</v>
      </c>
      <c r="G252" s="44"/>
      <c r="H252" s="286">
        <v>62.578000000000003</v>
      </c>
      <c r="I252" s="44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U252" s="20" t="s">
        <v>90</v>
      </c>
    </row>
    <row r="253" s="2" customFormat="1">
      <c r="A253" s="42"/>
      <c r="B253" s="43"/>
      <c r="C253" s="44"/>
      <c r="D253" s="234" t="s">
        <v>414</v>
      </c>
      <c r="E253" s="44"/>
      <c r="F253" s="285" t="s">
        <v>1859</v>
      </c>
      <c r="G253" s="44"/>
      <c r="H253" s="286">
        <v>91.757000000000005</v>
      </c>
      <c r="I253" s="44"/>
      <c r="J253" s="44"/>
      <c r="K253" s="44"/>
      <c r="L253" s="48"/>
      <c r="M253" s="232"/>
      <c r="N253" s="233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U253" s="20" t="s">
        <v>90</v>
      </c>
    </row>
    <row r="254" s="2" customFormat="1">
      <c r="A254" s="42"/>
      <c r="B254" s="43"/>
      <c r="C254" s="44"/>
      <c r="D254" s="234" t="s">
        <v>414</v>
      </c>
      <c r="E254" s="44"/>
      <c r="F254" s="285" t="s">
        <v>1860</v>
      </c>
      <c r="G254" s="44"/>
      <c r="H254" s="286">
        <v>60.634999999999998</v>
      </c>
      <c r="I254" s="44"/>
      <c r="J254" s="44"/>
      <c r="K254" s="44"/>
      <c r="L254" s="48"/>
      <c r="M254" s="232"/>
      <c r="N254" s="233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U254" s="20" t="s">
        <v>90</v>
      </c>
    </row>
    <row r="255" s="2" customFormat="1">
      <c r="A255" s="42"/>
      <c r="B255" s="43"/>
      <c r="C255" s="44"/>
      <c r="D255" s="234" t="s">
        <v>414</v>
      </c>
      <c r="E255" s="44"/>
      <c r="F255" s="285" t="s">
        <v>1861</v>
      </c>
      <c r="G255" s="44"/>
      <c r="H255" s="286">
        <v>108.842</v>
      </c>
      <c r="I255" s="44"/>
      <c r="J255" s="44"/>
      <c r="K255" s="44"/>
      <c r="L255" s="48"/>
      <c r="M255" s="232"/>
      <c r="N255" s="233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U255" s="20" t="s">
        <v>90</v>
      </c>
    </row>
    <row r="256" s="2" customFormat="1">
      <c r="A256" s="42"/>
      <c r="B256" s="43"/>
      <c r="C256" s="44"/>
      <c r="D256" s="234" t="s">
        <v>414</v>
      </c>
      <c r="E256" s="44"/>
      <c r="F256" s="285" t="s">
        <v>1862</v>
      </c>
      <c r="G256" s="44"/>
      <c r="H256" s="286">
        <v>108.875</v>
      </c>
      <c r="I256" s="44"/>
      <c r="J256" s="44"/>
      <c r="K256" s="44"/>
      <c r="L256" s="48"/>
      <c r="M256" s="232"/>
      <c r="N256" s="233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U256" s="20" t="s">
        <v>90</v>
      </c>
    </row>
    <row r="257" s="2" customFormat="1">
      <c r="A257" s="42"/>
      <c r="B257" s="43"/>
      <c r="C257" s="44"/>
      <c r="D257" s="234" t="s">
        <v>414</v>
      </c>
      <c r="E257" s="44"/>
      <c r="F257" s="285" t="s">
        <v>1863</v>
      </c>
      <c r="G257" s="44"/>
      <c r="H257" s="286">
        <v>111.68899999999999</v>
      </c>
      <c r="I257" s="44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U257" s="20" t="s">
        <v>90</v>
      </c>
    </row>
    <row r="258" s="2" customFormat="1">
      <c r="A258" s="42"/>
      <c r="B258" s="43"/>
      <c r="C258" s="44"/>
      <c r="D258" s="234" t="s">
        <v>414</v>
      </c>
      <c r="E258" s="44"/>
      <c r="F258" s="285" t="s">
        <v>1864</v>
      </c>
      <c r="G258" s="44"/>
      <c r="H258" s="286">
        <v>-86.875</v>
      </c>
      <c r="I258" s="44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U258" s="20" t="s">
        <v>90</v>
      </c>
    </row>
    <row r="259" s="2" customFormat="1">
      <c r="A259" s="42"/>
      <c r="B259" s="43"/>
      <c r="C259" s="44"/>
      <c r="D259" s="234" t="s">
        <v>414</v>
      </c>
      <c r="E259" s="44"/>
      <c r="F259" s="285" t="s">
        <v>1865</v>
      </c>
      <c r="G259" s="44"/>
      <c r="H259" s="286">
        <v>-13.9</v>
      </c>
      <c r="I259" s="44"/>
      <c r="J259" s="44"/>
      <c r="K259" s="44"/>
      <c r="L259" s="48"/>
      <c r="M259" s="232"/>
      <c r="N259" s="233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U259" s="20" t="s">
        <v>90</v>
      </c>
    </row>
    <row r="260" s="2" customFormat="1">
      <c r="A260" s="42"/>
      <c r="B260" s="43"/>
      <c r="C260" s="44"/>
      <c r="D260" s="234" t="s">
        <v>414</v>
      </c>
      <c r="E260" s="44"/>
      <c r="F260" s="285" t="s">
        <v>1866</v>
      </c>
      <c r="G260" s="44"/>
      <c r="H260" s="286">
        <v>-3.2000000000000002</v>
      </c>
      <c r="I260" s="44"/>
      <c r="J260" s="44"/>
      <c r="K260" s="44"/>
      <c r="L260" s="48"/>
      <c r="M260" s="232"/>
      <c r="N260" s="233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U260" s="20" t="s">
        <v>90</v>
      </c>
    </row>
    <row r="261" s="2" customFormat="1">
      <c r="A261" s="42"/>
      <c r="B261" s="43"/>
      <c r="C261" s="44"/>
      <c r="D261" s="234" t="s">
        <v>414</v>
      </c>
      <c r="E261" s="44"/>
      <c r="F261" s="285" t="s">
        <v>1867</v>
      </c>
      <c r="G261" s="44"/>
      <c r="H261" s="286">
        <v>-3.2000000000000002</v>
      </c>
      <c r="I261" s="44"/>
      <c r="J261" s="44"/>
      <c r="K261" s="44"/>
      <c r="L261" s="48"/>
      <c r="M261" s="232"/>
      <c r="N261" s="233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U261" s="20" t="s">
        <v>90</v>
      </c>
    </row>
    <row r="262" s="2" customFormat="1">
      <c r="A262" s="42"/>
      <c r="B262" s="43"/>
      <c r="C262" s="44"/>
      <c r="D262" s="234" t="s">
        <v>414</v>
      </c>
      <c r="E262" s="44"/>
      <c r="F262" s="285" t="s">
        <v>1868</v>
      </c>
      <c r="G262" s="44"/>
      <c r="H262" s="286">
        <v>-1.6000000000000001</v>
      </c>
      <c r="I262" s="44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U262" s="20" t="s">
        <v>90</v>
      </c>
    </row>
    <row r="263" s="2" customFormat="1">
      <c r="A263" s="42"/>
      <c r="B263" s="43"/>
      <c r="C263" s="44"/>
      <c r="D263" s="234" t="s">
        <v>414</v>
      </c>
      <c r="E263" s="44"/>
      <c r="F263" s="285" t="s">
        <v>1869</v>
      </c>
      <c r="G263" s="44"/>
      <c r="H263" s="286">
        <v>8.125</v>
      </c>
      <c r="I263" s="44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U263" s="20" t="s">
        <v>90</v>
      </c>
    </row>
    <row r="264" s="2" customFormat="1">
      <c r="A264" s="42"/>
      <c r="B264" s="43"/>
      <c r="C264" s="44"/>
      <c r="D264" s="234" t="s">
        <v>414</v>
      </c>
      <c r="E264" s="44"/>
      <c r="F264" s="285" t="s">
        <v>1870</v>
      </c>
      <c r="G264" s="44"/>
      <c r="H264" s="286">
        <v>-5.0629999999999997</v>
      </c>
      <c r="I264" s="44"/>
      <c r="J264" s="44"/>
      <c r="K264" s="44"/>
      <c r="L264" s="48"/>
      <c r="M264" s="232"/>
      <c r="N264" s="233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U264" s="20" t="s">
        <v>90</v>
      </c>
    </row>
    <row r="265" s="2" customFormat="1">
      <c r="A265" s="42"/>
      <c r="B265" s="43"/>
      <c r="C265" s="44"/>
      <c r="D265" s="234" t="s">
        <v>414</v>
      </c>
      <c r="E265" s="44"/>
      <c r="F265" s="285" t="s">
        <v>1871</v>
      </c>
      <c r="G265" s="44"/>
      <c r="H265" s="286">
        <v>-2.081</v>
      </c>
      <c r="I265" s="44"/>
      <c r="J265" s="44"/>
      <c r="K265" s="44"/>
      <c r="L265" s="48"/>
      <c r="M265" s="232"/>
      <c r="N265" s="233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U265" s="20" t="s">
        <v>90</v>
      </c>
    </row>
    <row r="266" s="2" customFormat="1">
      <c r="A266" s="42"/>
      <c r="B266" s="43"/>
      <c r="C266" s="44"/>
      <c r="D266" s="234" t="s">
        <v>414</v>
      </c>
      <c r="E266" s="44"/>
      <c r="F266" s="285" t="s">
        <v>1645</v>
      </c>
      <c r="G266" s="44"/>
      <c r="H266" s="286">
        <v>-39.359999999999999</v>
      </c>
      <c r="I266" s="44"/>
      <c r="J266" s="44"/>
      <c r="K266" s="44"/>
      <c r="L266" s="48"/>
      <c r="M266" s="232"/>
      <c r="N266" s="233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U266" s="20" t="s">
        <v>90</v>
      </c>
    </row>
    <row r="267" s="2" customFormat="1">
      <c r="A267" s="42"/>
      <c r="B267" s="43"/>
      <c r="C267" s="44"/>
      <c r="D267" s="234" t="s">
        <v>414</v>
      </c>
      <c r="E267" s="44"/>
      <c r="F267" s="285" t="s">
        <v>285</v>
      </c>
      <c r="G267" s="44"/>
      <c r="H267" s="286">
        <v>717.28099999999995</v>
      </c>
      <c r="I267" s="44"/>
      <c r="J267" s="44"/>
      <c r="K267" s="44"/>
      <c r="L267" s="48"/>
      <c r="M267" s="232"/>
      <c r="N267" s="233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U267" s="20" t="s">
        <v>90</v>
      </c>
    </row>
    <row r="268" s="2" customFormat="1">
      <c r="A268" s="42"/>
      <c r="B268" s="43"/>
      <c r="C268" s="44"/>
      <c r="D268" s="234" t="s">
        <v>414</v>
      </c>
      <c r="E268" s="44"/>
      <c r="F268" s="300" t="s">
        <v>1508</v>
      </c>
      <c r="G268" s="44"/>
      <c r="H268" s="44"/>
      <c r="I268" s="44"/>
      <c r="J268" s="44"/>
      <c r="K268" s="44"/>
      <c r="L268" s="48"/>
      <c r="M268" s="232"/>
      <c r="N268" s="233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U268" s="20" t="s">
        <v>90</v>
      </c>
    </row>
    <row r="269" s="2" customFormat="1">
      <c r="A269" s="42"/>
      <c r="B269" s="43"/>
      <c r="C269" s="44"/>
      <c r="D269" s="234" t="s">
        <v>414</v>
      </c>
      <c r="E269" s="44"/>
      <c r="F269" s="301" t="s">
        <v>1872</v>
      </c>
      <c r="G269" s="44"/>
      <c r="H269" s="286">
        <v>0</v>
      </c>
      <c r="I269" s="44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U269" s="20" t="s">
        <v>90</v>
      </c>
    </row>
    <row r="270" s="2" customFormat="1">
      <c r="A270" s="42"/>
      <c r="B270" s="43"/>
      <c r="C270" s="44"/>
      <c r="D270" s="234" t="s">
        <v>414</v>
      </c>
      <c r="E270" s="44"/>
      <c r="F270" s="301" t="s">
        <v>1873</v>
      </c>
      <c r="G270" s="44"/>
      <c r="H270" s="286">
        <v>39.359999999999999</v>
      </c>
      <c r="I270" s="44"/>
      <c r="J270" s="44"/>
      <c r="K270" s="44"/>
      <c r="L270" s="48"/>
      <c r="M270" s="232"/>
      <c r="N270" s="233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U270" s="20" t="s">
        <v>90</v>
      </c>
    </row>
    <row r="271" s="2" customFormat="1">
      <c r="A271" s="42"/>
      <c r="B271" s="43"/>
      <c r="C271" s="44"/>
      <c r="D271" s="234" t="s">
        <v>414</v>
      </c>
      <c r="E271" s="44"/>
      <c r="F271" s="301" t="s">
        <v>285</v>
      </c>
      <c r="G271" s="44"/>
      <c r="H271" s="286">
        <v>39.359999999999999</v>
      </c>
      <c r="I271" s="44"/>
      <c r="J271" s="44"/>
      <c r="K271" s="44"/>
      <c r="L271" s="48"/>
      <c r="M271" s="232"/>
      <c r="N271" s="233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U271" s="20" t="s">
        <v>90</v>
      </c>
    </row>
    <row r="272" s="2" customFormat="1" ht="24.15" customHeight="1">
      <c r="A272" s="42"/>
      <c r="B272" s="43"/>
      <c r="C272" s="216" t="s">
        <v>409</v>
      </c>
      <c r="D272" s="216" t="s">
        <v>144</v>
      </c>
      <c r="E272" s="217" t="s">
        <v>1882</v>
      </c>
      <c r="F272" s="218" t="s">
        <v>1883</v>
      </c>
      <c r="G272" s="219" t="s">
        <v>448</v>
      </c>
      <c r="H272" s="220">
        <v>185.31</v>
      </c>
      <c r="I272" s="221"/>
      <c r="J272" s="222">
        <f>ROUND(I272*H272,2)</f>
        <v>0</v>
      </c>
      <c r="K272" s="218" t="s">
        <v>148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0.0015</v>
      </c>
      <c r="R272" s="225">
        <f>Q272*H272</f>
        <v>0.27796500000000002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166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166</v>
      </c>
      <c r="BM272" s="227" t="s">
        <v>1884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1885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13" customFormat="1">
      <c r="A274" s="13"/>
      <c r="B274" s="241"/>
      <c r="C274" s="242"/>
      <c r="D274" s="234" t="s">
        <v>283</v>
      </c>
      <c r="E274" s="243" t="s">
        <v>78</v>
      </c>
      <c r="F274" s="244" t="s">
        <v>1886</v>
      </c>
      <c r="G274" s="242"/>
      <c r="H274" s="245">
        <v>159.75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283</v>
      </c>
      <c r="AU274" s="251" t="s">
        <v>90</v>
      </c>
      <c r="AV274" s="13" t="s">
        <v>90</v>
      </c>
      <c r="AW274" s="13" t="s">
        <v>40</v>
      </c>
      <c r="AX274" s="13" t="s">
        <v>80</v>
      </c>
      <c r="AY274" s="251" t="s">
        <v>141</v>
      </c>
    </row>
    <row r="275" s="13" customFormat="1">
      <c r="A275" s="13"/>
      <c r="B275" s="241"/>
      <c r="C275" s="242"/>
      <c r="D275" s="234" t="s">
        <v>283</v>
      </c>
      <c r="E275" s="243" t="s">
        <v>78</v>
      </c>
      <c r="F275" s="244" t="s">
        <v>1887</v>
      </c>
      <c r="G275" s="242"/>
      <c r="H275" s="245">
        <v>25.559999999999999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283</v>
      </c>
      <c r="AU275" s="251" t="s">
        <v>90</v>
      </c>
      <c r="AV275" s="13" t="s">
        <v>90</v>
      </c>
      <c r="AW275" s="13" t="s">
        <v>40</v>
      </c>
      <c r="AX275" s="13" t="s">
        <v>80</v>
      </c>
      <c r="AY275" s="251" t="s">
        <v>141</v>
      </c>
    </row>
    <row r="276" s="14" customFormat="1">
      <c r="A276" s="14"/>
      <c r="B276" s="252"/>
      <c r="C276" s="253"/>
      <c r="D276" s="234" t="s">
        <v>283</v>
      </c>
      <c r="E276" s="254" t="s">
        <v>78</v>
      </c>
      <c r="F276" s="255" t="s">
        <v>285</v>
      </c>
      <c r="G276" s="253"/>
      <c r="H276" s="256">
        <v>185.31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283</v>
      </c>
      <c r="AU276" s="262" t="s">
        <v>90</v>
      </c>
      <c r="AV276" s="14" t="s">
        <v>166</v>
      </c>
      <c r="AW276" s="14" t="s">
        <v>40</v>
      </c>
      <c r="AX276" s="14" t="s">
        <v>88</v>
      </c>
      <c r="AY276" s="262" t="s">
        <v>141</v>
      </c>
    </row>
    <row r="277" s="2" customFormat="1" ht="55.5" customHeight="1">
      <c r="A277" s="42"/>
      <c r="B277" s="43"/>
      <c r="C277" s="216" t="s">
        <v>417</v>
      </c>
      <c r="D277" s="216" t="s">
        <v>144</v>
      </c>
      <c r="E277" s="217" t="s">
        <v>858</v>
      </c>
      <c r="F277" s="218" t="s">
        <v>859</v>
      </c>
      <c r="G277" s="219" t="s">
        <v>448</v>
      </c>
      <c r="H277" s="220">
        <v>185.31</v>
      </c>
      <c r="I277" s="221"/>
      <c r="J277" s="222">
        <f>ROUND(I277*H277,2)</f>
        <v>0</v>
      </c>
      <c r="K277" s="218" t="s">
        <v>148</v>
      </c>
      <c r="L277" s="48"/>
      <c r="M277" s="223" t="s">
        <v>78</v>
      </c>
      <c r="N277" s="224" t="s">
        <v>50</v>
      </c>
      <c r="O277" s="88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7" t="s">
        <v>166</v>
      </c>
      <c r="AT277" s="227" t="s">
        <v>144</v>
      </c>
      <c r="AU277" s="227" t="s">
        <v>90</v>
      </c>
      <c r="AY277" s="20" t="s">
        <v>141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88</v>
      </c>
      <c r="BK277" s="228">
        <f>ROUND(I277*H277,2)</f>
        <v>0</v>
      </c>
      <c r="BL277" s="20" t="s">
        <v>166</v>
      </c>
      <c r="BM277" s="227" t="s">
        <v>1888</v>
      </c>
    </row>
    <row r="278" s="2" customFormat="1">
      <c r="A278" s="42"/>
      <c r="B278" s="43"/>
      <c r="C278" s="44"/>
      <c r="D278" s="229" t="s">
        <v>151</v>
      </c>
      <c r="E278" s="44"/>
      <c r="F278" s="230" t="s">
        <v>861</v>
      </c>
      <c r="G278" s="44"/>
      <c r="H278" s="44"/>
      <c r="I278" s="231"/>
      <c r="J278" s="44"/>
      <c r="K278" s="44"/>
      <c r="L278" s="48"/>
      <c r="M278" s="232"/>
      <c r="N278" s="233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151</v>
      </c>
      <c r="AU278" s="20" t="s">
        <v>90</v>
      </c>
    </row>
    <row r="279" s="13" customFormat="1">
      <c r="A279" s="13"/>
      <c r="B279" s="241"/>
      <c r="C279" s="242"/>
      <c r="D279" s="234" t="s">
        <v>283</v>
      </c>
      <c r="E279" s="243" t="s">
        <v>78</v>
      </c>
      <c r="F279" s="244" t="s">
        <v>1886</v>
      </c>
      <c r="G279" s="242"/>
      <c r="H279" s="245">
        <v>159.75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283</v>
      </c>
      <c r="AU279" s="251" t="s">
        <v>90</v>
      </c>
      <c r="AV279" s="13" t="s">
        <v>90</v>
      </c>
      <c r="AW279" s="13" t="s">
        <v>40</v>
      </c>
      <c r="AX279" s="13" t="s">
        <v>80</v>
      </c>
      <c r="AY279" s="251" t="s">
        <v>141</v>
      </c>
    </row>
    <row r="280" s="13" customFormat="1">
      <c r="A280" s="13"/>
      <c r="B280" s="241"/>
      <c r="C280" s="242"/>
      <c r="D280" s="234" t="s">
        <v>283</v>
      </c>
      <c r="E280" s="243" t="s">
        <v>78</v>
      </c>
      <c r="F280" s="244" t="s">
        <v>1887</v>
      </c>
      <c r="G280" s="242"/>
      <c r="H280" s="245">
        <v>25.559999999999999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283</v>
      </c>
      <c r="AU280" s="251" t="s">
        <v>90</v>
      </c>
      <c r="AV280" s="13" t="s">
        <v>90</v>
      </c>
      <c r="AW280" s="13" t="s">
        <v>40</v>
      </c>
      <c r="AX280" s="13" t="s">
        <v>80</v>
      </c>
      <c r="AY280" s="251" t="s">
        <v>141</v>
      </c>
    </row>
    <row r="281" s="14" customFormat="1">
      <c r="A281" s="14"/>
      <c r="B281" s="252"/>
      <c r="C281" s="253"/>
      <c r="D281" s="234" t="s">
        <v>283</v>
      </c>
      <c r="E281" s="254" t="s">
        <v>78</v>
      </c>
      <c r="F281" s="255" t="s">
        <v>285</v>
      </c>
      <c r="G281" s="253"/>
      <c r="H281" s="256">
        <v>185.31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283</v>
      </c>
      <c r="AU281" s="262" t="s">
        <v>90</v>
      </c>
      <c r="AV281" s="14" t="s">
        <v>166</v>
      </c>
      <c r="AW281" s="14" t="s">
        <v>40</v>
      </c>
      <c r="AX281" s="14" t="s">
        <v>88</v>
      </c>
      <c r="AY281" s="262" t="s">
        <v>141</v>
      </c>
    </row>
    <row r="282" s="2" customFormat="1" ht="24.15" customHeight="1">
      <c r="A282" s="42"/>
      <c r="B282" s="43"/>
      <c r="C282" s="290" t="s">
        <v>7</v>
      </c>
      <c r="D282" s="290" t="s">
        <v>864</v>
      </c>
      <c r="E282" s="291" t="s">
        <v>1889</v>
      </c>
      <c r="F282" s="292" t="s">
        <v>1890</v>
      </c>
      <c r="G282" s="293" t="s">
        <v>448</v>
      </c>
      <c r="H282" s="294">
        <v>194.57599999999999</v>
      </c>
      <c r="I282" s="295"/>
      <c r="J282" s="296">
        <f>ROUND(I282*H282,2)</f>
        <v>0</v>
      </c>
      <c r="K282" s="292" t="s">
        <v>148</v>
      </c>
      <c r="L282" s="297"/>
      <c r="M282" s="298" t="s">
        <v>78</v>
      </c>
      <c r="N282" s="299" t="s">
        <v>50</v>
      </c>
      <c r="O282" s="88"/>
      <c r="P282" s="225">
        <f>O282*H282</f>
        <v>0</v>
      </c>
      <c r="Q282" s="225">
        <v>4.0000000000000003E-05</v>
      </c>
      <c r="R282" s="225">
        <f>Q282*H282</f>
        <v>0.0077830400000000006</v>
      </c>
      <c r="S282" s="225">
        <v>0</v>
      </c>
      <c r="T282" s="226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7" t="s">
        <v>192</v>
      </c>
      <c r="AT282" s="227" t="s">
        <v>864</v>
      </c>
      <c r="AU282" s="227" t="s">
        <v>90</v>
      </c>
      <c r="AY282" s="20" t="s">
        <v>141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88</v>
      </c>
      <c r="BK282" s="228">
        <f>ROUND(I282*H282,2)</f>
        <v>0</v>
      </c>
      <c r="BL282" s="20" t="s">
        <v>166</v>
      </c>
      <c r="BM282" s="227" t="s">
        <v>1891</v>
      </c>
    </row>
    <row r="283" s="13" customFormat="1">
      <c r="A283" s="13"/>
      <c r="B283" s="241"/>
      <c r="C283" s="242"/>
      <c r="D283" s="234" t="s">
        <v>283</v>
      </c>
      <c r="E283" s="242"/>
      <c r="F283" s="244" t="s">
        <v>1892</v>
      </c>
      <c r="G283" s="242"/>
      <c r="H283" s="245">
        <v>194.57599999999999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283</v>
      </c>
      <c r="AU283" s="251" t="s">
        <v>90</v>
      </c>
      <c r="AV283" s="13" t="s">
        <v>90</v>
      </c>
      <c r="AW283" s="13" t="s">
        <v>4</v>
      </c>
      <c r="AX283" s="13" t="s">
        <v>88</v>
      </c>
      <c r="AY283" s="251" t="s">
        <v>141</v>
      </c>
    </row>
    <row r="284" s="2" customFormat="1" ht="24.15" customHeight="1">
      <c r="A284" s="42"/>
      <c r="B284" s="43"/>
      <c r="C284" s="216" t="s">
        <v>428</v>
      </c>
      <c r="D284" s="216" t="s">
        <v>144</v>
      </c>
      <c r="E284" s="217" t="s">
        <v>1893</v>
      </c>
      <c r="F284" s="218" t="s">
        <v>1894</v>
      </c>
      <c r="G284" s="219" t="s">
        <v>321</v>
      </c>
      <c r="H284" s="220">
        <v>459.81999999999999</v>
      </c>
      <c r="I284" s="221"/>
      <c r="J284" s="222">
        <f>ROUND(I284*H284,2)</f>
        <v>0</v>
      </c>
      <c r="K284" s="218" t="s">
        <v>148</v>
      </c>
      <c r="L284" s="48"/>
      <c r="M284" s="223" t="s">
        <v>78</v>
      </c>
      <c r="N284" s="224" t="s">
        <v>50</v>
      </c>
      <c r="O284" s="88"/>
      <c r="P284" s="225">
        <f>O284*H284</f>
        <v>0</v>
      </c>
      <c r="Q284" s="225">
        <v>0.11</v>
      </c>
      <c r="R284" s="225">
        <f>Q284*H284</f>
        <v>50.580199999999998</v>
      </c>
      <c r="S284" s="225">
        <v>0</v>
      </c>
      <c r="T284" s="226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7" t="s">
        <v>166</v>
      </c>
      <c r="AT284" s="227" t="s">
        <v>144</v>
      </c>
      <c r="AU284" s="227" t="s">
        <v>90</v>
      </c>
      <c r="AY284" s="20" t="s">
        <v>141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88</v>
      </c>
      <c r="BK284" s="228">
        <f>ROUND(I284*H284,2)</f>
        <v>0</v>
      </c>
      <c r="BL284" s="20" t="s">
        <v>166</v>
      </c>
      <c r="BM284" s="227" t="s">
        <v>1895</v>
      </c>
    </row>
    <row r="285" s="2" customFormat="1">
      <c r="A285" s="42"/>
      <c r="B285" s="43"/>
      <c r="C285" s="44"/>
      <c r="D285" s="229" t="s">
        <v>151</v>
      </c>
      <c r="E285" s="44"/>
      <c r="F285" s="230" t="s">
        <v>1896</v>
      </c>
      <c r="G285" s="44"/>
      <c r="H285" s="44"/>
      <c r="I285" s="231"/>
      <c r="J285" s="44"/>
      <c r="K285" s="44"/>
      <c r="L285" s="48"/>
      <c r="M285" s="232"/>
      <c r="N285" s="233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151</v>
      </c>
      <c r="AU285" s="20" t="s">
        <v>90</v>
      </c>
    </row>
    <row r="286" s="15" customFormat="1">
      <c r="A286" s="15"/>
      <c r="B286" s="263"/>
      <c r="C286" s="264"/>
      <c r="D286" s="234" t="s">
        <v>283</v>
      </c>
      <c r="E286" s="265" t="s">
        <v>78</v>
      </c>
      <c r="F286" s="266" t="s">
        <v>1784</v>
      </c>
      <c r="G286" s="264"/>
      <c r="H286" s="265" t="s">
        <v>78</v>
      </c>
      <c r="I286" s="267"/>
      <c r="J286" s="264"/>
      <c r="K286" s="264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283</v>
      </c>
      <c r="AU286" s="272" t="s">
        <v>90</v>
      </c>
      <c r="AV286" s="15" t="s">
        <v>88</v>
      </c>
      <c r="AW286" s="15" t="s">
        <v>40</v>
      </c>
      <c r="AX286" s="15" t="s">
        <v>80</v>
      </c>
      <c r="AY286" s="272" t="s">
        <v>141</v>
      </c>
    </row>
    <row r="287" s="13" customFormat="1">
      <c r="A287" s="13"/>
      <c r="B287" s="241"/>
      <c r="C287" s="242"/>
      <c r="D287" s="234" t="s">
        <v>283</v>
      </c>
      <c r="E287" s="243" t="s">
        <v>78</v>
      </c>
      <c r="F287" s="244" t="s">
        <v>255</v>
      </c>
      <c r="G287" s="242"/>
      <c r="H287" s="245">
        <v>459.81999999999999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283</v>
      </c>
      <c r="AU287" s="251" t="s">
        <v>90</v>
      </c>
      <c r="AV287" s="13" t="s">
        <v>90</v>
      </c>
      <c r="AW287" s="13" t="s">
        <v>40</v>
      </c>
      <c r="AX287" s="13" t="s">
        <v>88</v>
      </c>
      <c r="AY287" s="251" t="s">
        <v>141</v>
      </c>
    </row>
    <row r="288" s="2" customFormat="1">
      <c r="A288" s="42"/>
      <c r="B288" s="43"/>
      <c r="C288" s="44"/>
      <c r="D288" s="234" t="s">
        <v>414</v>
      </c>
      <c r="E288" s="44"/>
      <c r="F288" s="284" t="s">
        <v>415</v>
      </c>
      <c r="G288" s="44"/>
      <c r="H288" s="44"/>
      <c r="I288" s="44"/>
      <c r="J288" s="44"/>
      <c r="K288" s="44"/>
      <c r="L288" s="48"/>
      <c r="M288" s="232"/>
      <c r="N288" s="233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U288" s="20" t="s">
        <v>90</v>
      </c>
    </row>
    <row r="289" s="2" customFormat="1" ht="37.8" customHeight="1">
      <c r="A289" s="42"/>
      <c r="B289" s="43"/>
      <c r="C289" s="216" t="s">
        <v>434</v>
      </c>
      <c r="D289" s="216" t="s">
        <v>144</v>
      </c>
      <c r="E289" s="217" t="s">
        <v>1897</v>
      </c>
      <c r="F289" s="218" t="s">
        <v>1898</v>
      </c>
      <c r="G289" s="219" t="s">
        <v>448</v>
      </c>
      <c r="H289" s="220">
        <v>15</v>
      </c>
      <c r="I289" s="221"/>
      <c r="J289" s="222">
        <f>ROUND(I289*H289,2)</f>
        <v>0</v>
      </c>
      <c r="K289" s="218" t="s">
        <v>148</v>
      </c>
      <c r="L289" s="48"/>
      <c r="M289" s="223" t="s">
        <v>78</v>
      </c>
      <c r="N289" s="224" t="s">
        <v>50</v>
      </c>
      <c r="O289" s="88"/>
      <c r="P289" s="225">
        <f>O289*H289</f>
        <v>0</v>
      </c>
      <c r="Q289" s="225">
        <v>0.0011999999999999999</v>
      </c>
      <c r="R289" s="225">
        <f>Q289*H289</f>
        <v>0.017999999999999999</v>
      </c>
      <c r="S289" s="225">
        <v>0</v>
      </c>
      <c r="T289" s="226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7" t="s">
        <v>166</v>
      </c>
      <c r="AT289" s="227" t="s">
        <v>144</v>
      </c>
      <c r="AU289" s="227" t="s">
        <v>90</v>
      </c>
      <c r="AY289" s="20" t="s">
        <v>141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88</v>
      </c>
      <c r="BK289" s="228">
        <f>ROUND(I289*H289,2)</f>
        <v>0</v>
      </c>
      <c r="BL289" s="20" t="s">
        <v>166</v>
      </c>
      <c r="BM289" s="227" t="s">
        <v>1899</v>
      </c>
    </row>
    <row r="290" s="2" customFormat="1">
      <c r="A290" s="42"/>
      <c r="B290" s="43"/>
      <c r="C290" s="44"/>
      <c r="D290" s="229" t="s">
        <v>151</v>
      </c>
      <c r="E290" s="44"/>
      <c r="F290" s="230" t="s">
        <v>1900</v>
      </c>
      <c r="G290" s="44"/>
      <c r="H290" s="44"/>
      <c r="I290" s="231"/>
      <c r="J290" s="44"/>
      <c r="K290" s="44"/>
      <c r="L290" s="48"/>
      <c r="M290" s="232"/>
      <c r="N290" s="233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151</v>
      </c>
      <c r="AU290" s="20" t="s">
        <v>90</v>
      </c>
    </row>
    <row r="291" s="2" customFormat="1">
      <c r="A291" s="42"/>
      <c r="B291" s="43"/>
      <c r="C291" s="44"/>
      <c r="D291" s="234" t="s">
        <v>153</v>
      </c>
      <c r="E291" s="44"/>
      <c r="F291" s="235" t="s">
        <v>753</v>
      </c>
      <c r="G291" s="44"/>
      <c r="H291" s="44"/>
      <c r="I291" s="231"/>
      <c r="J291" s="44"/>
      <c r="K291" s="44"/>
      <c r="L291" s="48"/>
      <c r="M291" s="232"/>
      <c r="N291" s="233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153</v>
      </c>
      <c r="AU291" s="20" t="s">
        <v>90</v>
      </c>
    </row>
    <row r="292" s="13" customFormat="1">
      <c r="A292" s="13"/>
      <c r="B292" s="241"/>
      <c r="C292" s="242"/>
      <c r="D292" s="234" t="s">
        <v>283</v>
      </c>
      <c r="E292" s="243" t="s">
        <v>78</v>
      </c>
      <c r="F292" s="244" t="s">
        <v>1901</v>
      </c>
      <c r="G292" s="242"/>
      <c r="H292" s="245">
        <v>15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283</v>
      </c>
      <c r="AU292" s="251" t="s">
        <v>90</v>
      </c>
      <c r="AV292" s="13" t="s">
        <v>90</v>
      </c>
      <c r="AW292" s="13" t="s">
        <v>40</v>
      </c>
      <c r="AX292" s="13" t="s">
        <v>88</v>
      </c>
      <c r="AY292" s="251" t="s">
        <v>141</v>
      </c>
    </row>
    <row r="293" s="2" customFormat="1" ht="24.15" customHeight="1">
      <c r="A293" s="42"/>
      <c r="B293" s="43"/>
      <c r="C293" s="216" t="s">
        <v>439</v>
      </c>
      <c r="D293" s="216" t="s">
        <v>144</v>
      </c>
      <c r="E293" s="217" t="s">
        <v>877</v>
      </c>
      <c r="F293" s="218" t="s">
        <v>878</v>
      </c>
      <c r="G293" s="219" t="s">
        <v>321</v>
      </c>
      <c r="H293" s="220">
        <v>459.81999999999999</v>
      </c>
      <c r="I293" s="221"/>
      <c r="J293" s="222">
        <f>ROUND(I293*H293,2)</f>
        <v>0</v>
      </c>
      <c r="K293" s="218" t="s">
        <v>148</v>
      </c>
      <c r="L293" s="48"/>
      <c r="M293" s="223" t="s">
        <v>78</v>
      </c>
      <c r="N293" s="224" t="s">
        <v>50</v>
      </c>
      <c r="O293" s="88"/>
      <c r="P293" s="225">
        <f>O293*H293</f>
        <v>0</v>
      </c>
      <c r="Q293" s="225">
        <v>0.00022000000000000001</v>
      </c>
      <c r="R293" s="225">
        <f>Q293*H293</f>
        <v>0.1011604</v>
      </c>
      <c r="S293" s="225">
        <v>0</v>
      </c>
      <c r="T293" s="226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7" t="s">
        <v>166</v>
      </c>
      <c r="AT293" s="227" t="s">
        <v>144</v>
      </c>
      <c r="AU293" s="227" t="s">
        <v>90</v>
      </c>
      <c r="AY293" s="20" t="s">
        <v>141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88</v>
      </c>
      <c r="BK293" s="228">
        <f>ROUND(I293*H293,2)</f>
        <v>0</v>
      </c>
      <c r="BL293" s="20" t="s">
        <v>166</v>
      </c>
      <c r="BM293" s="227" t="s">
        <v>1902</v>
      </c>
    </row>
    <row r="294" s="2" customFormat="1">
      <c r="A294" s="42"/>
      <c r="B294" s="43"/>
      <c r="C294" s="44"/>
      <c r="D294" s="229" t="s">
        <v>151</v>
      </c>
      <c r="E294" s="44"/>
      <c r="F294" s="230" t="s">
        <v>880</v>
      </c>
      <c r="G294" s="44"/>
      <c r="H294" s="44"/>
      <c r="I294" s="231"/>
      <c r="J294" s="44"/>
      <c r="K294" s="44"/>
      <c r="L294" s="48"/>
      <c r="M294" s="232"/>
      <c r="N294" s="233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151</v>
      </c>
      <c r="AU294" s="20" t="s">
        <v>90</v>
      </c>
    </row>
    <row r="295" s="15" customFormat="1">
      <c r="A295" s="15"/>
      <c r="B295" s="263"/>
      <c r="C295" s="264"/>
      <c r="D295" s="234" t="s">
        <v>283</v>
      </c>
      <c r="E295" s="265" t="s">
        <v>78</v>
      </c>
      <c r="F295" s="266" t="s">
        <v>1784</v>
      </c>
      <c r="G295" s="264"/>
      <c r="H295" s="265" t="s">
        <v>78</v>
      </c>
      <c r="I295" s="267"/>
      <c r="J295" s="264"/>
      <c r="K295" s="264"/>
      <c r="L295" s="268"/>
      <c r="M295" s="269"/>
      <c r="N295" s="270"/>
      <c r="O295" s="270"/>
      <c r="P295" s="270"/>
      <c r="Q295" s="270"/>
      <c r="R295" s="270"/>
      <c r="S295" s="270"/>
      <c r="T295" s="27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2" t="s">
        <v>283</v>
      </c>
      <c r="AU295" s="272" t="s">
        <v>90</v>
      </c>
      <c r="AV295" s="15" t="s">
        <v>88</v>
      </c>
      <c r="AW295" s="15" t="s">
        <v>40</v>
      </c>
      <c r="AX295" s="15" t="s">
        <v>80</v>
      </c>
      <c r="AY295" s="272" t="s">
        <v>141</v>
      </c>
    </row>
    <row r="296" s="13" customFormat="1">
      <c r="A296" s="13"/>
      <c r="B296" s="241"/>
      <c r="C296" s="242"/>
      <c r="D296" s="234" t="s">
        <v>283</v>
      </c>
      <c r="E296" s="243" t="s">
        <v>78</v>
      </c>
      <c r="F296" s="244" t="s">
        <v>255</v>
      </c>
      <c r="G296" s="242"/>
      <c r="H296" s="245">
        <v>459.81999999999999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283</v>
      </c>
      <c r="AU296" s="251" t="s">
        <v>90</v>
      </c>
      <c r="AV296" s="13" t="s">
        <v>90</v>
      </c>
      <c r="AW296" s="13" t="s">
        <v>40</v>
      </c>
      <c r="AX296" s="13" t="s">
        <v>88</v>
      </c>
      <c r="AY296" s="251" t="s">
        <v>141</v>
      </c>
    </row>
    <row r="297" s="2" customFormat="1">
      <c r="A297" s="42"/>
      <c r="B297" s="43"/>
      <c r="C297" s="44"/>
      <c r="D297" s="234" t="s">
        <v>414</v>
      </c>
      <c r="E297" s="44"/>
      <c r="F297" s="284" t="s">
        <v>415</v>
      </c>
      <c r="G297" s="44"/>
      <c r="H297" s="44"/>
      <c r="I297" s="44"/>
      <c r="J297" s="44"/>
      <c r="K297" s="44"/>
      <c r="L297" s="48"/>
      <c r="M297" s="232"/>
      <c r="N297" s="233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U297" s="20" t="s">
        <v>90</v>
      </c>
    </row>
    <row r="298" s="2" customFormat="1" ht="37.8" customHeight="1">
      <c r="A298" s="42"/>
      <c r="B298" s="43"/>
      <c r="C298" s="216" t="s">
        <v>445</v>
      </c>
      <c r="D298" s="216" t="s">
        <v>144</v>
      </c>
      <c r="E298" s="217" t="s">
        <v>881</v>
      </c>
      <c r="F298" s="218" t="s">
        <v>882</v>
      </c>
      <c r="G298" s="219" t="s">
        <v>448</v>
      </c>
      <c r="H298" s="220">
        <v>245.34</v>
      </c>
      <c r="I298" s="221"/>
      <c r="J298" s="222">
        <f>ROUND(I298*H298,2)</f>
        <v>0</v>
      </c>
      <c r="K298" s="218" t="s">
        <v>148</v>
      </c>
      <c r="L298" s="48"/>
      <c r="M298" s="223" t="s">
        <v>78</v>
      </c>
      <c r="N298" s="224" t="s">
        <v>50</v>
      </c>
      <c r="O298" s="88"/>
      <c r="P298" s="225">
        <f>O298*H298</f>
        <v>0</v>
      </c>
      <c r="Q298" s="225">
        <v>2.0999999999999999E-05</v>
      </c>
      <c r="R298" s="225">
        <f>Q298*H298</f>
        <v>0.0051521399999999995</v>
      </c>
      <c r="S298" s="225">
        <v>0</v>
      </c>
      <c r="T298" s="226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7" t="s">
        <v>166</v>
      </c>
      <c r="AT298" s="227" t="s">
        <v>144</v>
      </c>
      <c r="AU298" s="227" t="s">
        <v>90</v>
      </c>
      <c r="AY298" s="20" t="s">
        <v>141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88</v>
      </c>
      <c r="BK298" s="228">
        <f>ROUND(I298*H298,2)</f>
        <v>0</v>
      </c>
      <c r="BL298" s="20" t="s">
        <v>166</v>
      </c>
      <c r="BM298" s="227" t="s">
        <v>1903</v>
      </c>
    </row>
    <row r="299" s="2" customFormat="1">
      <c r="A299" s="42"/>
      <c r="B299" s="43"/>
      <c r="C299" s="44"/>
      <c r="D299" s="229" t="s">
        <v>151</v>
      </c>
      <c r="E299" s="44"/>
      <c r="F299" s="230" t="s">
        <v>884</v>
      </c>
      <c r="G299" s="44"/>
      <c r="H299" s="44"/>
      <c r="I299" s="231"/>
      <c r="J299" s="44"/>
      <c r="K299" s="44"/>
      <c r="L299" s="48"/>
      <c r="M299" s="232"/>
      <c r="N299" s="233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151</v>
      </c>
      <c r="AU299" s="20" t="s">
        <v>90</v>
      </c>
    </row>
    <row r="300" s="15" customFormat="1">
      <c r="A300" s="15"/>
      <c r="B300" s="263"/>
      <c r="C300" s="264"/>
      <c r="D300" s="234" t="s">
        <v>283</v>
      </c>
      <c r="E300" s="265" t="s">
        <v>78</v>
      </c>
      <c r="F300" s="266" t="s">
        <v>1784</v>
      </c>
      <c r="G300" s="264"/>
      <c r="H300" s="265" t="s">
        <v>78</v>
      </c>
      <c r="I300" s="267"/>
      <c r="J300" s="264"/>
      <c r="K300" s="264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283</v>
      </c>
      <c r="AU300" s="272" t="s">
        <v>90</v>
      </c>
      <c r="AV300" s="15" t="s">
        <v>88</v>
      </c>
      <c r="AW300" s="15" t="s">
        <v>40</v>
      </c>
      <c r="AX300" s="15" t="s">
        <v>80</v>
      </c>
      <c r="AY300" s="272" t="s">
        <v>141</v>
      </c>
    </row>
    <row r="301" s="13" customFormat="1">
      <c r="A301" s="13"/>
      <c r="B301" s="241"/>
      <c r="C301" s="242"/>
      <c r="D301" s="234" t="s">
        <v>283</v>
      </c>
      <c r="E301" s="243" t="s">
        <v>78</v>
      </c>
      <c r="F301" s="244" t="s">
        <v>1904</v>
      </c>
      <c r="G301" s="242"/>
      <c r="H301" s="245">
        <v>31.620000000000001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283</v>
      </c>
      <c r="AU301" s="251" t="s">
        <v>90</v>
      </c>
      <c r="AV301" s="13" t="s">
        <v>90</v>
      </c>
      <c r="AW301" s="13" t="s">
        <v>40</v>
      </c>
      <c r="AX301" s="13" t="s">
        <v>80</v>
      </c>
      <c r="AY301" s="251" t="s">
        <v>141</v>
      </c>
    </row>
    <row r="302" s="13" customFormat="1">
      <c r="A302" s="13"/>
      <c r="B302" s="241"/>
      <c r="C302" s="242"/>
      <c r="D302" s="234" t="s">
        <v>283</v>
      </c>
      <c r="E302" s="243" t="s">
        <v>78</v>
      </c>
      <c r="F302" s="244" t="s">
        <v>1905</v>
      </c>
      <c r="G302" s="242"/>
      <c r="H302" s="245">
        <v>31.620000000000001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283</v>
      </c>
      <c r="AU302" s="251" t="s">
        <v>90</v>
      </c>
      <c r="AV302" s="13" t="s">
        <v>90</v>
      </c>
      <c r="AW302" s="13" t="s">
        <v>40</v>
      </c>
      <c r="AX302" s="13" t="s">
        <v>80</v>
      </c>
      <c r="AY302" s="251" t="s">
        <v>141</v>
      </c>
    </row>
    <row r="303" s="13" customFormat="1">
      <c r="A303" s="13"/>
      <c r="B303" s="241"/>
      <c r="C303" s="242"/>
      <c r="D303" s="234" t="s">
        <v>283</v>
      </c>
      <c r="E303" s="243" t="s">
        <v>78</v>
      </c>
      <c r="F303" s="244" t="s">
        <v>1906</v>
      </c>
      <c r="G303" s="242"/>
      <c r="H303" s="245">
        <v>32.299999999999997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283</v>
      </c>
      <c r="AU303" s="251" t="s">
        <v>90</v>
      </c>
      <c r="AV303" s="13" t="s">
        <v>90</v>
      </c>
      <c r="AW303" s="13" t="s">
        <v>40</v>
      </c>
      <c r="AX303" s="13" t="s">
        <v>80</v>
      </c>
      <c r="AY303" s="251" t="s">
        <v>141</v>
      </c>
    </row>
    <row r="304" s="13" customFormat="1">
      <c r="A304" s="13"/>
      <c r="B304" s="241"/>
      <c r="C304" s="242"/>
      <c r="D304" s="234" t="s">
        <v>283</v>
      </c>
      <c r="E304" s="243" t="s">
        <v>78</v>
      </c>
      <c r="F304" s="244" t="s">
        <v>1907</v>
      </c>
      <c r="G304" s="242"/>
      <c r="H304" s="245">
        <v>38.270000000000003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283</v>
      </c>
      <c r="AU304" s="251" t="s">
        <v>90</v>
      </c>
      <c r="AV304" s="13" t="s">
        <v>90</v>
      </c>
      <c r="AW304" s="13" t="s">
        <v>40</v>
      </c>
      <c r="AX304" s="13" t="s">
        <v>80</v>
      </c>
      <c r="AY304" s="251" t="s">
        <v>141</v>
      </c>
    </row>
    <row r="305" s="13" customFormat="1">
      <c r="A305" s="13"/>
      <c r="B305" s="241"/>
      <c r="C305" s="242"/>
      <c r="D305" s="234" t="s">
        <v>283</v>
      </c>
      <c r="E305" s="243" t="s">
        <v>78</v>
      </c>
      <c r="F305" s="244" t="s">
        <v>1908</v>
      </c>
      <c r="G305" s="242"/>
      <c r="H305" s="245">
        <v>45.689999999999998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283</v>
      </c>
      <c r="AU305" s="251" t="s">
        <v>90</v>
      </c>
      <c r="AV305" s="13" t="s">
        <v>90</v>
      </c>
      <c r="AW305" s="13" t="s">
        <v>40</v>
      </c>
      <c r="AX305" s="13" t="s">
        <v>80</v>
      </c>
      <c r="AY305" s="251" t="s">
        <v>141</v>
      </c>
    </row>
    <row r="306" s="13" customFormat="1">
      <c r="A306" s="13"/>
      <c r="B306" s="241"/>
      <c r="C306" s="242"/>
      <c r="D306" s="234" t="s">
        <v>283</v>
      </c>
      <c r="E306" s="243" t="s">
        <v>78</v>
      </c>
      <c r="F306" s="244" t="s">
        <v>1909</v>
      </c>
      <c r="G306" s="242"/>
      <c r="H306" s="245">
        <v>32.5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283</v>
      </c>
      <c r="AU306" s="251" t="s">
        <v>90</v>
      </c>
      <c r="AV306" s="13" t="s">
        <v>90</v>
      </c>
      <c r="AW306" s="13" t="s">
        <v>40</v>
      </c>
      <c r="AX306" s="13" t="s">
        <v>80</v>
      </c>
      <c r="AY306" s="251" t="s">
        <v>141</v>
      </c>
    </row>
    <row r="307" s="13" customFormat="1">
      <c r="A307" s="13"/>
      <c r="B307" s="241"/>
      <c r="C307" s="242"/>
      <c r="D307" s="234" t="s">
        <v>283</v>
      </c>
      <c r="E307" s="243" t="s">
        <v>78</v>
      </c>
      <c r="F307" s="244" t="s">
        <v>1910</v>
      </c>
      <c r="G307" s="242"/>
      <c r="H307" s="245">
        <v>33.340000000000003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283</v>
      </c>
      <c r="AU307" s="251" t="s">
        <v>90</v>
      </c>
      <c r="AV307" s="13" t="s">
        <v>90</v>
      </c>
      <c r="AW307" s="13" t="s">
        <v>40</v>
      </c>
      <c r="AX307" s="13" t="s">
        <v>80</v>
      </c>
      <c r="AY307" s="251" t="s">
        <v>141</v>
      </c>
    </row>
    <row r="308" s="14" customFormat="1">
      <c r="A308" s="14"/>
      <c r="B308" s="252"/>
      <c r="C308" s="253"/>
      <c r="D308" s="234" t="s">
        <v>283</v>
      </c>
      <c r="E308" s="254" t="s">
        <v>78</v>
      </c>
      <c r="F308" s="255" t="s">
        <v>285</v>
      </c>
      <c r="G308" s="253"/>
      <c r="H308" s="256">
        <v>245.34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283</v>
      </c>
      <c r="AU308" s="262" t="s">
        <v>90</v>
      </c>
      <c r="AV308" s="14" t="s">
        <v>166</v>
      </c>
      <c r="AW308" s="14" t="s">
        <v>40</v>
      </c>
      <c r="AX308" s="14" t="s">
        <v>88</v>
      </c>
      <c r="AY308" s="262" t="s">
        <v>141</v>
      </c>
    </row>
    <row r="309" s="2" customFormat="1" ht="24.15" customHeight="1">
      <c r="A309" s="42"/>
      <c r="B309" s="43"/>
      <c r="C309" s="216" t="s">
        <v>451</v>
      </c>
      <c r="D309" s="216" t="s">
        <v>144</v>
      </c>
      <c r="E309" s="217" t="s">
        <v>1911</v>
      </c>
      <c r="F309" s="218" t="s">
        <v>1912</v>
      </c>
      <c r="G309" s="219" t="s">
        <v>448</v>
      </c>
      <c r="H309" s="220">
        <v>129.27000000000001</v>
      </c>
      <c r="I309" s="221"/>
      <c r="J309" s="222">
        <f>ROUND(I309*H309,2)</f>
        <v>0</v>
      </c>
      <c r="K309" s="218" t="s">
        <v>148</v>
      </c>
      <c r="L309" s="48"/>
      <c r="M309" s="223" t="s">
        <v>78</v>
      </c>
      <c r="N309" s="224" t="s">
        <v>50</v>
      </c>
      <c r="O309" s="88"/>
      <c r="P309" s="225">
        <f>O309*H309</f>
        <v>0</v>
      </c>
      <c r="Q309" s="225">
        <v>0.000233</v>
      </c>
      <c r="R309" s="225">
        <f>Q309*H309</f>
        <v>0.030119910000000003</v>
      </c>
      <c r="S309" s="225">
        <v>0</v>
      </c>
      <c r="T309" s="226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7" t="s">
        <v>166</v>
      </c>
      <c r="AT309" s="227" t="s">
        <v>144</v>
      </c>
      <c r="AU309" s="227" t="s">
        <v>90</v>
      </c>
      <c r="AY309" s="20" t="s">
        <v>141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88</v>
      </c>
      <c r="BK309" s="228">
        <f>ROUND(I309*H309,2)</f>
        <v>0</v>
      </c>
      <c r="BL309" s="20" t="s">
        <v>166</v>
      </c>
      <c r="BM309" s="227" t="s">
        <v>1913</v>
      </c>
    </row>
    <row r="310" s="2" customFormat="1">
      <c r="A310" s="42"/>
      <c r="B310" s="43"/>
      <c r="C310" s="44"/>
      <c r="D310" s="229" t="s">
        <v>151</v>
      </c>
      <c r="E310" s="44"/>
      <c r="F310" s="230" t="s">
        <v>1914</v>
      </c>
      <c r="G310" s="44"/>
      <c r="H310" s="44"/>
      <c r="I310" s="231"/>
      <c r="J310" s="44"/>
      <c r="K310" s="44"/>
      <c r="L310" s="48"/>
      <c r="M310" s="232"/>
      <c r="N310" s="233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151</v>
      </c>
      <c r="AU310" s="20" t="s">
        <v>90</v>
      </c>
    </row>
    <row r="311" s="2" customFormat="1" ht="44.25" customHeight="1">
      <c r="A311" s="42"/>
      <c r="B311" s="43"/>
      <c r="C311" s="216" t="s">
        <v>457</v>
      </c>
      <c r="D311" s="216" t="s">
        <v>144</v>
      </c>
      <c r="E311" s="217" t="s">
        <v>1915</v>
      </c>
      <c r="F311" s="218" t="s">
        <v>1916</v>
      </c>
      <c r="G311" s="219" t="s">
        <v>448</v>
      </c>
      <c r="H311" s="220">
        <v>129.27000000000001</v>
      </c>
      <c r="I311" s="221"/>
      <c r="J311" s="222">
        <f>ROUND(I311*H311,2)</f>
        <v>0</v>
      </c>
      <c r="K311" s="218" t="s">
        <v>148</v>
      </c>
      <c r="L311" s="48"/>
      <c r="M311" s="223" t="s">
        <v>78</v>
      </c>
      <c r="N311" s="224" t="s">
        <v>50</v>
      </c>
      <c r="O311" s="88"/>
      <c r="P311" s="225">
        <f>O311*H311</f>
        <v>0</v>
      </c>
      <c r="Q311" s="225">
        <v>6.2099999999999998E-06</v>
      </c>
      <c r="R311" s="225">
        <f>Q311*H311</f>
        <v>0.00080276670000000003</v>
      </c>
      <c r="S311" s="225">
        <v>0</v>
      </c>
      <c r="T311" s="226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7" t="s">
        <v>166</v>
      </c>
      <c r="AT311" s="227" t="s">
        <v>144</v>
      </c>
      <c r="AU311" s="227" t="s">
        <v>90</v>
      </c>
      <c r="AY311" s="20" t="s">
        <v>141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88</v>
      </c>
      <c r="BK311" s="228">
        <f>ROUND(I311*H311,2)</f>
        <v>0</v>
      </c>
      <c r="BL311" s="20" t="s">
        <v>166</v>
      </c>
      <c r="BM311" s="227" t="s">
        <v>1917</v>
      </c>
    </row>
    <row r="312" s="2" customFormat="1">
      <c r="A312" s="42"/>
      <c r="B312" s="43"/>
      <c r="C312" s="44"/>
      <c r="D312" s="229" t="s">
        <v>151</v>
      </c>
      <c r="E312" s="44"/>
      <c r="F312" s="230" t="s">
        <v>1918</v>
      </c>
      <c r="G312" s="44"/>
      <c r="H312" s="44"/>
      <c r="I312" s="231"/>
      <c r="J312" s="44"/>
      <c r="K312" s="44"/>
      <c r="L312" s="48"/>
      <c r="M312" s="232"/>
      <c r="N312" s="233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151</v>
      </c>
      <c r="AU312" s="20" t="s">
        <v>90</v>
      </c>
    </row>
    <row r="313" s="15" customFormat="1">
      <c r="A313" s="15"/>
      <c r="B313" s="263"/>
      <c r="C313" s="264"/>
      <c r="D313" s="234" t="s">
        <v>283</v>
      </c>
      <c r="E313" s="265" t="s">
        <v>78</v>
      </c>
      <c r="F313" s="266" t="s">
        <v>1784</v>
      </c>
      <c r="G313" s="264"/>
      <c r="H313" s="265" t="s">
        <v>78</v>
      </c>
      <c r="I313" s="267"/>
      <c r="J313" s="264"/>
      <c r="K313" s="264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283</v>
      </c>
      <c r="AU313" s="272" t="s">
        <v>90</v>
      </c>
      <c r="AV313" s="15" t="s">
        <v>88</v>
      </c>
      <c r="AW313" s="15" t="s">
        <v>40</v>
      </c>
      <c r="AX313" s="15" t="s">
        <v>80</v>
      </c>
      <c r="AY313" s="272" t="s">
        <v>141</v>
      </c>
    </row>
    <row r="314" s="13" customFormat="1">
      <c r="A314" s="13"/>
      <c r="B314" s="241"/>
      <c r="C314" s="242"/>
      <c r="D314" s="234" t="s">
        <v>283</v>
      </c>
      <c r="E314" s="243" t="s">
        <v>78</v>
      </c>
      <c r="F314" s="244" t="s">
        <v>1919</v>
      </c>
      <c r="G314" s="242"/>
      <c r="H314" s="245">
        <v>15.810000000000001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283</v>
      </c>
      <c r="AU314" s="251" t="s">
        <v>90</v>
      </c>
      <c r="AV314" s="13" t="s">
        <v>90</v>
      </c>
      <c r="AW314" s="13" t="s">
        <v>40</v>
      </c>
      <c r="AX314" s="13" t="s">
        <v>80</v>
      </c>
      <c r="AY314" s="251" t="s">
        <v>141</v>
      </c>
    </row>
    <row r="315" s="13" customFormat="1">
      <c r="A315" s="13"/>
      <c r="B315" s="241"/>
      <c r="C315" s="242"/>
      <c r="D315" s="234" t="s">
        <v>283</v>
      </c>
      <c r="E315" s="243" t="s">
        <v>78</v>
      </c>
      <c r="F315" s="244" t="s">
        <v>1920</v>
      </c>
      <c r="G315" s="242"/>
      <c r="H315" s="245">
        <v>15.810000000000001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283</v>
      </c>
      <c r="AU315" s="251" t="s">
        <v>90</v>
      </c>
      <c r="AV315" s="13" t="s">
        <v>90</v>
      </c>
      <c r="AW315" s="13" t="s">
        <v>40</v>
      </c>
      <c r="AX315" s="13" t="s">
        <v>80</v>
      </c>
      <c r="AY315" s="251" t="s">
        <v>141</v>
      </c>
    </row>
    <row r="316" s="13" customFormat="1">
      <c r="A316" s="13"/>
      <c r="B316" s="241"/>
      <c r="C316" s="242"/>
      <c r="D316" s="234" t="s">
        <v>283</v>
      </c>
      <c r="E316" s="243" t="s">
        <v>78</v>
      </c>
      <c r="F316" s="244" t="s">
        <v>1921</v>
      </c>
      <c r="G316" s="242"/>
      <c r="H316" s="245">
        <v>16.149999999999999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283</v>
      </c>
      <c r="AU316" s="251" t="s">
        <v>90</v>
      </c>
      <c r="AV316" s="13" t="s">
        <v>90</v>
      </c>
      <c r="AW316" s="13" t="s">
        <v>40</v>
      </c>
      <c r="AX316" s="13" t="s">
        <v>80</v>
      </c>
      <c r="AY316" s="251" t="s">
        <v>141</v>
      </c>
    </row>
    <row r="317" s="13" customFormat="1">
      <c r="A317" s="13"/>
      <c r="B317" s="241"/>
      <c r="C317" s="242"/>
      <c r="D317" s="234" t="s">
        <v>283</v>
      </c>
      <c r="E317" s="243" t="s">
        <v>78</v>
      </c>
      <c r="F317" s="244" t="s">
        <v>1922</v>
      </c>
      <c r="G317" s="242"/>
      <c r="H317" s="245">
        <v>19.135000000000002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283</v>
      </c>
      <c r="AU317" s="251" t="s">
        <v>90</v>
      </c>
      <c r="AV317" s="13" t="s">
        <v>90</v>
      </c>
      <c r="AW317" s="13" t="s">
        <v>40</v>
      </c>
      <c r="AX317" s="13" t="s">
        <v>80</v>
      </c>
      <c r="AY317" s="251" t="s">
        <v>141</v>
      </c>
    </row>
    <row r="318" s="13" customFormat="1">
      <c r="A318" s="13"/>
      <c r="B318" s="241"/>
      <c r="C318" s="242"/>
      <c r="D318" s="234" t="s">
        <v>283</v>
      </c>
      <c r="E318" s="243" t="s">
        <v>78</v>
      </c>
      <c r="F318" s="244" t="s">
        <v>1923</v>
      </c>
      <c r="G318" s="242"/>
      <c r="H318" s="245">
        <v>29.445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283</v>
      </c>
      <c r="AU318" s="251" t="s">
        <v>90</v>
      </c>
      <c r="AV318" s="13" t="s">
        <v>90</v>
      </c>
      <c r="AW318" s="13" t="s">
        <v>40</v>
      </c>
      <c r="AX318" s="13" t="s">
        <v>80</v>
      </c>
      <c r="AY318" s="251" t="s">
        <v>141</v>
      </c>
    </row>
    <row r="319" s="13" customFormat="1">
      <c r="A319" s="13"/>
      <c r="B319" s="241"/>
      <c r="C319" s="242"/>
      <c r="D319" s="234" t="s">
        <v>283</v>
      </c>
      <c r="E319" s="243" t="s">
        <v>78</v>
      </c>
      <c r="F319" s="244" t="s">
        <v>1924</v>
      </c>
      <c r="G319" s="242"/>
      <c r="H319" s="245">
        <v>16.25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283</v>
      </c>
      <c r="AU319" s="251" t="s">
        <v>90</v>
      </c>
      <c r="AV319" s="13" t="s">
        <v>90</v>
      </c>
      <c r="AW319" s="13" t="s">
        <v>40</v>
      </c>
      <c r="AX319" s="13" t="s">
        <v>80</v>
      </c>
      <c r="AY319" s="251" t="s">
        <v>141</v>
      </c>
    </row>
    <row r="320" s="13" customFormat="1">
      <c r="A320" s="13"/>
      <c r="B320" s="241"/>
      <c r="C320" s="242"/>
      <c r="D320" s="234" t="s">
        <v>283</v>
      </c>
      <c r="E320" s="243" t="s">
        <v>78</v>
      </c>
      <c r="F320" s="244" t="s">
        <v>1925</v>
      </c>
      <c r="G320" s="242"/>
      <c r="H320" s="245">
        <v>16.670000000000002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283</v>
      </c>
      <c r="AU320" s="251" t="s">
        <v>90</v>
      </c>
      <c r="AV320" s="13" t="s">
        <v>90</v>
      </c>
      <c r="AW320" s="13" t="s">
        <v>40</v>
      </c>
      <c r="AX320" s="13" t="s">
        <v>80</v>
      </c>
      <c r="AY320" s="251" t="s">
        <v>141</v>
      </c>
    </row>
    <row r="321" s="14" customFormat="1">
      <c r="A321" s="14"/>
      <c r="B321" s="252"/>
      <c r="C321" s="253"/>
      <c r="D321" s="234" t="s">
        <v>283</v>
      </c>
      <c r="E321" s="254" t="s">
        <v>78</v>
      </c>
      <c r="F321" s="255" t="s">
        <v>285</v>
      </c>
      <c r="G321" s="253"/>
      <c r="H321" s="256">
        <v>129.27000000000001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283</v>
      </c>
      <c r="AU321" s="262" t="s">
        <v>90</v>
      </c>
      <c r="AV321" s="14" t="s">
        <v>166</v>
      </c>
      <c r="AW321" s="14" t="s">
        <v>40</v>
      </c>
      <c r="AX321" s="14" t="s">
        <v>88</v>
      </c>
      <c r="AY321" s="262" t="s">
        <v>141</v>
      </c>
    </row>
    <row r="322" s="12" customFormat="1" ht="22.8" customHeight="1">
      <c r="A322" s="12"/>
      <c r="B322" s="200"/>
      <c r="C322" s="201"/>
      <c r="D322" s="202" t="s">
        <v>79</v>
      </c>
      <c r="E322" s="214" t="s">
        <v>198</v>
      </c>
      <c r="F322" s="214" t="s">
        <v>318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SUM(P323:P380)</f>
        <v>0</v>
      </c>
      <c r="Q322" s="208"/>
      <c r="R322" s="209">
        <f>SUM(R323:R380)</f>
        <v>0.075939104999999993</v>
      </c>
      <c r="S322" s="208"/>
      <c r="T322" s="210">
        <f>SUM(T323:T380)</f>
        <v>7.1728099999999992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88</v>
      </c>
      <c r="AT322" s="212" t="s">
        <v>79</v>
      </c>
      <c r="AU322" s="212" t="s">
        <v>88</v>
      </c>
      <c r="AY322" s="211" t="s">
        <v>141</v>
      </c>
      <c r="BK322" s="213">
        <f>SUM(BK323:BK380)</f>
        <v>0</v>
      </c>
    </row>
    <row r="323" s="2" customFormat="1" ht="37.8" customHeight="1">
      <c r="A323" s="42"/>
      <c r="B323" s="43"/>
      <c r="C323" s="216" t="s">
        <v>462</v>
      </c>
      <c r="D323" s="216" t="s">
        <v>144</v>
      </c>
      <c r="E323" s="217" t="s">
        <v>319</v>
      </c>
      <c r="F323" s="218" t="s">
        <v>320</v>
      </c>
      <c r="G323" s="219" t="s">
        <v>321</v>
      </c>
      <c r="H323" s="220">
        <v>460.23700000000002</v>
      </c>
      <c r="I323" s="221"/>
      <c r="J323" s="222">
        <f>ROUND(I323*H323,2)</f>
        <v>0</v>
      </c>
      <c r="K323" s="218" t="s">
        <v>148</v>
      </c>
      <c r="L323" s="48"/>
      <c r="M323" s="223" t="s">
        <v>78</v>
      </c>
      <c r="N323" s="224" t="s">
        <v>50</v>
      </c>
      <c r="O323" s="88"/>
      <c r="P323" s="225">
        <f>O323*H323</f>
        <v>0</v>
      </c>
      <c r="Q323" s="225">
        <v>0.00012999999999999999</v>
      </c>
      <c r="R323" s="225">
        <f>Q323*H323</f>
        <v>0.059830809999999998</v>
      </c>
      <c r="S323" s="225">
        <v>0</v>
      </c>
      <c r="T323" s="226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7" t="s">
        <v>166</v>
      </c>
      <c r="AT323" s="227" t="s">
        <v>144</v>
      </c>
      <c r="AU323" s="227" t="s">
        <v>90</v>
      </c>
      <c r="AY323" s="20" t="s">
        <v>141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88</v>
      </c>
      <c r="BK323" s="228">
        <f>ROUND(I323*H323,2)</f>
        <v>0</v>
      </c>
      <c r="BL323" s="20" t="s">
        <v>166</v>
      </c>
      <c r="BM323" s="227" t="s">
        <v>1926</v>
      </c>
    </row>
    <row r="324" s="2" customFormat="1">
      <c r="A324" s="42"/>
      <c r="B324" s="43"/>
      <c r="C324" s="44"/>
      <c r="D324" s="229" t="s">
        <v>151</v>
      </c>
      <c r="E324" s="44"/>
      <c r="F324" s="230" t="s">
        <v>323</v>
      </c>
      <c r="G324" s="44"/>
      <c r="H324" s="44"/>
      <c r="I324" s="231"/>
      <c r="J324" s="44"/>
      <c r="K324" s="44"/>
      <c r="L324" s="48"/>
      <c r="M324" s="232"/>
      <c r="N324" s="233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151</v>
      </c>
      <c r="AU324" s="20" t="s">
        <v>90</v>
      </c>
    </row>
    <row r="325" s="13" customFormat="1">
      <c r="A325" s="13"/>
      <c r="B325" s="241"/>
      <c r="C325" s="242"/>
      <c r="D325" s="234" t="s">
        <v>283</v>
      </c>
      <c r="E325" s="243" t="s">
        <v>78</v>
      </c>
      <c r="F325" s="244" t="s">
        <v>1728</v>
      </c>
      <c r="G325" s="242"/>
      <c r="H325" s="245">
        <v>460.23700000000002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283</v>
      </c>
      <c r="AU325" s="251" t="s">
        <v>90</v>
      </c>
      <c r="AV325" s="13" t="s">
        <v>90</v>
      </c>
      <c r="AW325" s="13" t="s">
        <v>40</v>
      </c>
      <c r="AX325" s="13" t="s">
        <v>88</v>
      </c>
      <c r="AY325" s="251" t="s">
        <v>141</v>
      </c>
    </row>
    <row r="326" s="2" customFormat="1">
      <c r="A326" s="42"/>
      <c r="B326" s="43"/>
      <c r="C326" s="44"/>
      <c r="D326" s="234" t="s">
        <v>414</v>
      </c>
      <c r="E326" s="44"/>
      <c r="F326" s="284" t="s">
        <v>1927</v>
      </c>
      <c r="G326" s="44"/>
      <c r="H326" s="44"/>
      <c r="I326" s="44"/>
      <c r="J326" s="44"/>
      <c r="K326" s="44"/>
      <c r="L326" s="48"/>
      <c r="M326" s="232"/>
      <c r="N326" s="233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U326" s="20" t="s">
        <v>90</v>
      </c>
    </row>
    <row r="327" s="2" customFormat="1">
      <c r="A327" s="42"/>
      <c r="B327" s="43"/>
      <c r="C327" s="44"/>
      <c r="D327" s="234" t="s">
        <v>414</v>
      </c>
      <c r="E327" s="44"/>
      <c r="F327" s="285" t="s">
        <v>1784</v>
      </c>
      <c r="G327" s="44"/>
      <c r="H327" s="286">
        <v>0</v>
      </c>
      <c r="I327" s="44"/>
      <c r="J327" s="44"/>
      <c r="K327" s="44"/>
      <c r="L327" s="48"/>
      <c r="M327" s="232"/>
      <c r="N327" s="233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U327" s="20" t="s">
        <v>90</v>
      </c>
    </row>
    <row r="328" s="2" customFormat="1">
      <c r="A328" s="42"/>
      <c r="B328" s="43"/>
      <c r="C328" s="44"/>
      <c r="D328" s="234" t="s">
        <v>414</v>
      </c>
      <c r="E328" s="44"/>
      <c r="F328" s="285" t="s">
        <v>1928</v>
      </c>
      <c r="G328" s="44"/>
      <c r="H328" s="286">
        <v>60.786000000000001</v>
      </c>
      <c r="I328" s="44"/>
      <c r="J328" s="44"/>
      <c r="K328" s="44"/>
      <c r="L328" s="48"/>
      <c r="M328" s="232"/>
      <c r="N328" s="233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U328" s="20" t="s">
        <v>90</v>
      </c>
    </row>
    <row r="329" s="2" customFormat="1">
      <c r="A329" s="42"/>
      <c r="B329" s="43"/>
      <c r="C329" s="44"/>
      <c r="D329" s="234" t="s">
        <v>414</v>
      </c>
      <c r="E329" s="44"/>
      <c r="F329" s="285" t="s">
        <v>1929</v>
      </c>
      <c r="G329" s="44"/>
      <c r="H329" s="286">
        <v>60.786000000000001</v>
      </c>
      <c r="I329" s="44"/>
      <c r="J329" s="44"/>
      <c r="K329" s="44"/>
      <c r="L329" s="48"/>
      <c r="M329" s="232"/>
      <c r="N329" s="233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U329" s="20" t="s">
        <v>90</v>
      </c>
    </row>
    <row r="330" s="2" customFormat="1">
      <c r="A330" s="42"/>
      <c r="B330" s="43"/>
      <c r="C330" s="44"/>
      <c r="D330" s="234" t="s">
        <v>414</v>
      </c>
      <c r="E330" s="44"/>
      <c r="F330" s="285" t="s">
        <v>1930</v>
      </c>
      <c r="G330" s="44"/>
      <c r="H330" s="286">
        <v>63.030000000000001</v>
      </c>
      <c r="I330" s="44"/>
      <c r="J330" s="44"/>
      <c r="K330" s="44"/>
      <c r="L330" s="48"/>
      <c r="M330" s="232"/>
      <c r="N330" s="233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U330" s="20" t="s">
        <v>90</v>
      </c>
    </row>
    <row r="331" s="2" customFormat="1">
      <c r="A331" s="42"/>
      <c r="B331" s="43"/>
      <c r="C331" s="44"/>
      <c r="D331" s="234" t="s">
        <v>414</v>
      </c>
      <c r="E331" s="44"/>
      <c r="F331" s="285" t="s">
        <v>1931</v>
      </c>
      <c r="G331" s="44"/>
      <c r="H331" s="286">
        <v>18.084</v>
      </c>
      <c r="I331" s="44"/>
      <c r="J331" s="44"/>
      <c r="K331" s="44"/>
      <c r="L331" s="48"/>
      <c r="M331" s="232"/>
      <c r="N331" s="233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U331" s="20" t="s">
        <v>90</v>
      </c>
    </row>
    <row r="332" s="2" customFormat="1">
      <c r="A332" s="42"/>
      <c r="B332" s="43"/>
      <c r="C332" s="44"/>
      <c r="D332" s="234" t="s">
        <v>414</v>
      </c>
      <c r="E332" s="44"/>
      <c r="F332" s="285" t="s">
        <v>1932</v>
      </c>
      <c r="G332" s="44"/>
      <c r="H332" s="286">
        <v>46.826999999999998</v>
      </c>
      <c r="I332" s="44"/>
      <c r="J332" s="44"/>
      <c r="K332" s="44"/>
      <c r="L332" s="48"/>
      <c r="M332" s="232"/>
      <c r="N332" s="233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U332" s="20" t="s">
        <v>90</v>
      </c>
    </row>
    <row r="333" s="2" customFormat="1">
      <c r="A333" s="42"/>
      <c r="B333" s="43"/>
      <c r="C333" s="44"/>
      <c r="D333" s="234" t="s">
        <v>414</v>
      </c>
      <c r="E333" s="44"/>
      <c r="F333" s="285" t="s">
        <v>1933</v>
      </c>
      <c r="G333" s="44"/>
      <c r="H333" s="286">
        <v>16.170000000000002</v>
      </c>
      <c r="I333" s="44"/>
      <c r="J333" s="44"/>
      <c r="K333" s="44"/>
      <c r="L333" s="48"/>
      <c r="M333" s="232"/>
      <c r="N333" s="233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U333" s="20" t="s">
        <v>90</v>
      </c>
    </row>
    <row r="334" s="2" customFormat="1">
      <c r="A334" s="42"/>
      <c r="B334" s="43"/>
      <c r="C334" s="44"/>
      <c r="D334" s="234" t="s">
        <v>414</v>
      </c>
      <c r="E334" s="44"/>
      <c r="F334" s="285" t="s">
        <v>1934</v>
      </c>
      <c r="G334" s="44"/>
      <c r="H334" s="286">
        <v>63.656999999999996</v>
      </c>
      <c r="I334" s="44"/>
      <c r="J334" s="44"/>
      <c r="K334" s="44"/>
      <c r="L334" s="48"/>
      <c r="M334" s="232"/>
      <c r="N334" s="233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U334" s="20" t="s">
        <v>90</v>
      </c>
    </row>
    <row r="335" s="2" customFormat="1">
      <c r="A335" s="42"/>
      <c r="B335" s="43"/>
      <c r="C335" s="44"/>
      <c r="D335" s="234" t="s">
        <v>414</v>
      </c>
      <c r="E335" s="44"/>
      <c r="F335" s="285" t="s">
        <v>1935</v>
      </c>
      <c r="G335" s="44"/>
      <c r="H335" s="286">
        <v>63.689999999999998</v>
      </c>
      <c r="I335" s="44"/>
      <c r="J335" s="44"/>
      <c r="K335" s="44"/>
      <c r="L335" s="48"/>
      <c r="M335" s="232"/>
      <c r="N335" s="233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U335" s="20" t="s">
        <v>90</v>
      </c>
    </row>
    <row r="336" s="2" customFormat="1">
      <c r="A336" s="42"/>
      <c r="B336" s="43"/>
      <c r="C336" s="44"/>
      <c r="D336" s="234" t="s">
        <v>414</v>
      </c>
      <c r="E336" s="44"/>
      <c r="F336" s="285" t="s">
        <v>1936</v>
      </c>
      <c r="G336" s="44"/>
      <c r="H336" s="286">
        <v>67.206999999999994</v>
      </c>
      <c r="I336" s="44"/>
      <c r="J336" s="44"/>
      <c r="K336" s="44"/>
      <c r="L336" s="48"/>
      <c r="M336" s="232"/>
      <c r="N336" s="233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U336" s="20" t="s">
        <v>90</v>
      </c>
    </row>
    <row r="337" s="2" customFormat="1">
      <c r="A337" s="42"/>
      <c r="B337" s="43"/>
      <c r="C337" s="44"/>
      <c r="D337" s="234" t="s">
        <v>414</v>
      </c>
      <c r="E337" s="44"/>
      <c r="F337" s="285" t="s">
        <v>285</v>
      </c>
      <c r="G337" s="44"/>
      <c r="H337" s="286">
        <v>460.23700000000002</v>
      </c>
      <c r="I337" s="44"/>
      <c r="J337" s="44"/>
      <c r="K337" s="44"/>
      <c r="L337" s="48"/>
      <c r="M337" s="232"/>
      <c r="N337" s="233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U337" s="20" t="s">
        <v>90</v>
      </c>
    </row>
    <row r="338" s="2" customFormat="1" ht="37.8" customHeight="1">
      <c r="A338" s="42"/>
      <c r="B338" s="43"/>
      <c r="C338" s="216" t="s">
        <v>468</v>
      </c>
      <c r="D338" s="216" t="s">
        <v>144</v>
      </c>
      <c r="E338" s="217" t="s">
        <v>893</v>
      </c>
      <c r="F338" s="218" t="s">
        <v>894</v>
      </c>
      <c r="G338" s="219" t="s">
        <v>321</v>
      </c>
      <c r="H338" s="220">
        <v>460.23700000000002</v>
      </c>
      <c r="I338" s="221"/>
      <c r="J338" s="222">
        <f>ROUND(I338*H338,2)</f>
        <v>0</v>
      </c>
      <c r="K338" s="218" t="s">
        <v>148</v>
      </c>
      <c r="L338" s="48"/>
      <c r="M338" s="223" t="s">
        <v>78</v>
      </c>
      <c r="N338" s="224" t="s">
        <v>50</v>
      </c>
      <c r="O338" s="88"/>
      <c r="P338" s="225">
        <f>O338*H338</f>
        <v>0</v>
      </c>
      <c r="Q338" s="225">
        <v>3.4999999999999997E-05</v>
      </c>
      <c r="R338" s="225">
        <f>Q338*H338</f>
        <v>0.016108294999999998</v>
      </c>
      <c r="S338" s="225">
        <v>0</v>
      </c>
      <c r="T338" s="226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7" t="s">
        <v>166</v>
      </c>
      <c r="AT338" s="227" t="s">
        <v>144</v>
      </c>
      <c r="AU338" s="227" t="s">
        <v>90</v>
      </c>
      <c r="AY338" s="20" t="s">
        <v>141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88</v>
      </c>
      <c r="BK338" s="228">
        <f>ROUND(I338*H338,2)</f>
        <v>0</v>
      </c>
      <c r="BL338" s="20" t="s">
        <v>166</v>
      </c>
      <c r="BM338" s="227" t="s">
        <v>1937</v>
      </c>
    </row>
    <row r="339" s="2" customFormat="1">
      <c r="A339" s="42"/>
      <c r="B339" s="43"/>
      <c r="C339" s="44"/>
      <c r="D339" s="229" t="s">
        <v>151</v>
      </c>
      <c r="E339" s="44"/>
      <c r="F339" s="230" t="s">
        <v>896</v>
      </c>
      <c r="G339" s="44"/>
      <c r="H339" s="44"/>
      <c r="I339" s="231"/>
      <c r="J339" s="44"/>
      <c r="K339" s="44"/>
      <c r="L339" s="48"/>
      <c r="M339" s="232"/>
      <c r="N339" s="233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151</v>
      </c>
      <c r="AU339" s="20" t="s">
        <v>90</v>
      </c>
    </row>
    <row r="340" s="13" customFormat="1">
      <c r="A340" s="13"/>
      <c r="B340" s="241"/>
      <c r="C340" s="242"/>
      <c r="D340" s="234" t="s">
        <v>283</v>
      </c>
      <c r="E340" s="243" t="s">
        <v>78</v>
      </c>
      <c r="F340" s="244" t="s">
        <v>1728</v>
      </c>
      <c r="G340" s="242"/>
      <c r="H340" s="245">
        <v>460.23700000000002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283</v>
      </c>
      <c r="AU340" s="251" t="s">
        <v>90</v>
      </c>
      <c r="AV340" s="13" t="s">
        <v>90</v>
      </c>
      <c r="AW340" s="13" t="s">
        <v>40</v>
      </c>
      <c r="AX340" s="13" t="s">
        <v>88</v>
      </c>
      <c r="AY340" s="251" t="s">
        <v>141</v>
      </c>
    </row>
    <row r="341" s="2" customFormat="1">
      <c r="A341" s="42"/>
      <c r="B341" s="43"/>
      <c r="C341" s="44"/>
      <c r="D341" s="234" t="s">
        <v>414</v>
      </c>
      <c r="E341" s="44"/>
      <c r="F341" s="284" t="s">
        <v>1927</v>
      </c>
      <c r="G341" s="44"/>
      <c r="H341" s="44"/>
      <c r="I341" s="44"/>
      <c r="J341" s="44"/>
      <c r="K341" s="44"/>
      <c r="L341" s="48"/>
      <c r="M341" s="232"/>
      <c r="N341" s="233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U341" s="20" t="s">
        <v>90</v>
      </c>
    </row>
    <row r="342" s="2" customFormat="1">
      <c r="A342" s="42"/>
      <c r="B342" s="43"/>
      <c r="C342" s="44"/>
      <c r="D342" s="234" t="s">
        <v>414</v>
      </c>
      <c r="E342" s="44"/>
      <c r="F342" s="285" t="s">
        <v>1784</v>
      </c>
      <c r="G342" s="44"/>
      <c r="H342" s="286">
        <v>0</v>
      </c>
      <c r="I342" s="44"/>
      <c r="J342" s="44"/>
      <c r="K342" s="44"/>
      <c r="L342" s="48"/>
      <c r="M342" s="232"/>
      <c r="N342" s="233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U342" s="20" t="s">
        <v>90</v>
      </c>
    </row>
    <row r="343" s="2" customFormat="1">
      <c r="A343" s="42"/>
      <c r="B343" s="43"/>
      <c r="C343" s="44"/>
      <c r="D343" s="234" t="s">
        <v>414</v>
      </c>
      <c r="E343" s="44"/>
      <c r="F343" s="285" t="s">
        <v>1928</v>
      </c>
      <c r="G343" s="44"/>
      <c r="H343" s="286">
        <v>60.786000000000001</v>
      </c>
      <c r="I343" s="44"/>
      <c r="J343" s="44"/>
      <c r="K343" s="44"/>
      <c r="L343" s="48"/>
      <c r="M343" s="232"/>
      <c r="N343" s="233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U343" s="20" t="s">
        <v>90</v>
      </c>
    </row>
    <row r="344" s="2" customFormat="1">
      <c r="A344" s="42"/>
      <c r="B344" s="43"/>
      <c r="C344" s="44"/>
      <c r="D344" s="234" t="s">
        <v>414</v>
      </c>
      <c r="E344" s="44"/>
      <c r="F344" s="285" t="s">
        <v>1929</v>
      </c>
      <c r="G344" s="44"/>
      <c r="H344" s="286">
        <v>60.786000000000001</v>
      </c>
      <c r="I344" s="44"/>
      <c r="J344" s="44"/>
      <c r="K344" s="44"/>
      <c r="L344" s="48"/>
      <c r="M344" s="232"/>
      <c r="N344" s="233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U344" s="20" t="s">
        <v>90</v>
      </c>
    </row>
    <row r="345" s="2" customFormat="1">
      <c r="A345" s="42"/>
      <c r="B345" s="43"/>
      <c r="C345" s="44"/>
      <c r="D345" s="234" t="s">
        <v>414</v>
      </c>
      <c r="E345" s="44"/>
      <c r="F345" s="285" t="s">
        <v>1930</v>
      </c>
      <c r="G345" s="44"/>
      <c r="H345" s="286">
        <v>63.030000000000001</v>
      </c>
      <c r="I345" s="44"/>
      <c r="J345" s="44"/>
      <c r="K345" s="44"/>
      <c r="L345" s="48"/>
      <c r="M345" s="232"/>
      <c r="N345" s="233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U345" s="20" t="s">
        <v>90</v>
      </c>
    </row>
    <row r="346" s="2" customFormat="1">
      <c r="A346" s="42"/>
      <c r="B346" s="43"/>
      <c r="C346" s="44"/>
      <c r="D346" s="234" t="s">
        <v>414</v>
      </c>
      <c r="E346" s="44"/>
      <c r="F346" s="285" t="s">
        <v>1931</v>
      </c>
      <c r="G346" s="44"/>
      <c r="H346" s="286">
        <v>18.084</v>
      </c>
      <c r="I346" s="44"/>
      <c r="J346" s="44"/>
      <c r="K346" s="44"/>
      <c r="L346" s="48"/>
      <c r="M346" s="232"/>
      <c r="N346" s="233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U346" s="20" t="s">
        <v>90</v>
      </c>
    </row>
    <row r="347" s="2" customFormat="1">
      <c r="A347" s="42"/>
      <c r="B347" s="43"/>
      <c r="C347" s="44"/>
      <c r="D347" s="234" t="s">
        <v>414</v>
      </c>
      <c r="E347" s="44"/>
      <c r="F347" s="285" t="s">
        <v>1932</v>
      </c>
      <c r="G347" s="44"/>
      <c r="H347" s="286">
        <v>46.826999999999998</v>
      </c>
      <c r="I347" s="44"/>
      <c r="J347" s="44"/>
      <c r="K347" s="44"/>
      <c r="L347" s="48"/>
      <c r="M347" s="232"/>
      <c r="N347" s="233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U347" s="20" t="s">
        <v>90</v>
      </c>
    </row>
    <row r="348" s="2" customFormat="1">
      <c r="A348" s="42"/>
      <c r="B348" s="43"/>
      <c r="C348" s="44"/>
      <c r="D348" s="234" t="s">
        <v>414</v>
      </c>
      <c r="E348" s="44"/>
      <c r="F348" s="285" t="s">
        <v>1933</v>
      </c>
      <c r="G348" s="44"/>
      <c r="H348" s="286">
        <v>16.170000000000002</v>
      </c>
      <c r="I348" s="44"/>
      <c r="J348" s="44"/>
      <c r="K348" s="44"/>
      <c r="L348" s="48"/>
      <c r="M348" s="232"/>
      <c r="N348" s="233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U348" s="20" t="s">
        <v>90</v>
      </c>
    </row>
    <row r="349" s="2" customFormat="1">
      <c r="A349" s="42"/>
      <c r="B349" s="43"/>
      <c r="C349" s="44"/>
      <c r="D349" s="234" t="s">
        <v>414</v>
      </c>
      <c r="E349" s="44"/>
      <c r="F349" s="285" t="s">
        <v>1934</v>
      </c>
      <c r="G349" s="44"/>
      <c r="H349" s="286">
        <v>63.656999999999996</v>
      </c>
      <c r="I349" s="44"/>
      <c r="J349" s="44"/>
      <c r="K349" s="44"/>
      <c r="L349" s="48"/>
      <c r="M349" s="232"/>
      <c r="N349" s="233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U349" s="20" t="s">
        <v>90</v>
      </c>
    </row>
    <row r="350" s="2" customFormat="1">
      <c r="A350" s="42"/>
      <c r="B350" s="43"/>
      <c r="C350" s="44"/>
      <c r="D350" s="234" t="s">
        <v>414</v>
      </c>
      <c r="E350" s="44"/>
      <c r="F350" s="285" t="s">
        <v>1935</v>
      </c>
      <c r="G350" s="44"/>
      <c r="H350" s="286">
        <v>63.689999999999998</v>
      </c>
      <c r="I350" s="44"/>
      <c r="J350" s="44"/>
      <c r="K350" s="44"/>
      <c r="L350" s="48"/>
      <c r="M350" s="232"/>
      <c r="N350" s="233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U350" s="20" t="s">
        <v>90</v>
      </c>
    </row>
    <row r="351" s="2" customFormat="1">
      <c r="A351" s="42"/>
      <c r="B351" s="43"/>
      <c r="C351" s="44"/>
      <c r="D351" s="234" t="s">
        <v>414</v>
      </c>
      <c r="E351" s="44"/>
      <c r="F351" s="285" t="s">
        <v>1936</v>
      </c>
      <c r="G351" s="44"/>
      <c r="H351" s="286">
        <v>67.206999999999994</v>
      </c>
      <c r="I351" s="44"/>
      <c r="J351" s="44"/>
      <c r="K351" s="44"/>
      <c r="L351" s="48"/>
      <c r="M351" s="232"/>
      <c r="N351" s="233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U351" s="20" t="s">
        <v>90</v>
      </c>
    </row>
    <row r="352" s="2" customFormat="1">
      <c r="A352" s="42"/>
      <c r="B352" s="43"/>
      <c r="C352" s="44"/>
      <c r="D352" s="234" t="s">
        <v>414</v>
      </c>
      <c r="E352" s="44"/>
      <c r="F352" s="285" t="s">
        <v>285</v>
      </c>
      <c r="G352" s="44"/>
      <c r="H352" s="286">
        <v>460.23700000000002</v>
      </c>
      <c r="I352" s="44"/>
      <c r="J352" s="44"/>
      <c r="K352" s="44"/>
      <c r="L352" s="48"/>
      <c r="M352" s="232"/>
      <c r="N352" s="233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U352" s="20" t="s">
        <v>90</v>
      </c>
    </row>
    <row r="353" s="2" customFormat="1" ht="37.8" customHeight="1">
      <c r="A353" s="42"/>
      <c r="B353" s="43"/>
      <c r="C353" s="216" t="s">
        <v>474</v>
      </c>
      <c r="D353" s="216" t="s">
        <v>144</v>
      </c>
      <c r="E353" s="217" t="s">
        <v>1938</v>
      </c>
      <c r="F353" s="218" t="s">
        <v>1939</v>
      </c>
      <c r="G353" s="219" t="s">
        <v>321</v>
      </c>
      <c r="H353" s="220">
        <v>717.28099999999995</v>
      </c>
      <c r="I353" s="221"/>
      <c r="J353" s="222">
        <f>ROUND(I353*H353,2)</f>
        <v>0</v>
      </c>
      <c r="K353" s="218" t="s">
        <v>148</v>
      </c>
      <c r="L353" s="48"/>
      <c r="M353" s="223" t="s">
        <v>78</v>
      </c>
      <c r="N353" s="224" t="s">
        <v>50</v>
      </c>
      <c r="O353" s="88"/>
      <c r="P353" s="225">
        <f>O353*H353</f>
        <v>0</v>
      </c>
      <c r="Q353" s="225">
        <v>0</v>
      </c>
      <c r="R353" s="225">
        <f>Q353*H353</f>
        <v>0</v>
      </c>
      <c r="S353" s="225">
        <v>0.01</v>
      </c>
      <c r="T353" s="226">
        <f>S353*H353</f>
        <v>7.1728099999999992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7" t="s">
        <v>166</v>
      </c>
      <c r="AT353" s="227" t="s">
        <v>144</v>
      </c>
      <c r="AU353" s="227" t="s">
        <v>90</v>
      </c>
      <c r="AY353" s="20" t="s">
        <v>141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88</v>
      </c>
      <c r="BK353" s="228">
        <f>ROUND(I353*H353,2)</f>
        <v>0</v>
      </c>
      <c r="BL353" s="20" t="s">
        <v>166</v>
      </c>
      <c r="BM353" s="227" t="s">
        <v>1940</v>
      </c>
    </row>
    <row r="354" s="2" customFormat="1">
      <c r="A354" s="42"/>
      <c r="B354" s="43"/>
      <c r="C354" s="44"/>
      <c r="D354" s="229" t="s">
        <v>151</v>
      </c>
      <c r="E354" s="44"/>
      <c r="F354" s="230" t="s">
        <v>1941</v>
      </c>
      <c r="G354" s="44"/>
      <c r="H354" s="44"/>
      <c r="I354" s="231"/>
      <c r="J354" s="44"/>
      <c r="K354" s="44"/>
      <c r="L354" s="48"/>
      <c r="M354" s="232"/>
      <c r="N354" s="233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151</v>
      </c>
      <c r="AU354" s="20" t="s">
        <v>90</v>
      </c>
    </row>
    <row r="355" s="13" customFormat="1">
      <c r="A355" s="13"/>
      <c r="B355" s="241"/>
      <c r="C355" s="242"/>
      <c r="D355" s="234" t="s">
        <v>283</v>
      </c>
      <c r="E355" s="243" t="s">
        <v>78</v>
      </c>
      <c r="F355" s="244" t="s">
        <v>1855</v>
      </c>
      <c r="G355" s="242"/>
      <c r="H355" s="245">
        <v>105.92700000000001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283</v>
      </c>
      <c r="AU355" s="251" t="s">
        <v>90</v>
      </c>
      <c r="AV355" s="13" t="s">
        <v>90</v>
      </c>
      <c r="AW355" s="13" t="s">
        <v>40</v>
      </c>
      <c r="AX355" s="13" t="s">
        <v>80</v>
      </c>
      <c r="AY355" s="251" t="s">
        <v>141</v>
      </c>
    </row>
    <row r="356" s="13" customFormat="1">
      <c r="A356" s="13"/>
      <c r="B356" s="241"/>
      <c r="C356" s="242"/>
      <c r="D356" s="234" t="s">
        <v>283</v>
      </c>
      <c r="E356" s="243" t="s">
        <v>78</v>
      </c>
      <c r="F356" s="244" t="s">
        <v>1856</v>
      </c>
      <c r="G356" s="242"/>
      <c r="H356" s="245">
        <v>105.92700000000001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283</v>
      </c>
      <c r="AU356" s="251" t="s">
        <v>90</v>
      </c>
      <c r="AV356" s="13" t="s">
        <v>90</v>
      </c>
      <c r="AW356" s="13" t="s">
        <v>40</v>
      </c>
      <c r="AX356" s="13" t="s">
        <v>80</v>
      </c>
      <c r="AY356" s="251" t="s">
        <v>141</v>
      </c>
    </row>
    <row r="357" s="13" customFormat="1">
      <c r="A357" s="13"/>
      <c r="B357" s="241"/>
      <c r="C357" s="242"/>
      <c r="D357" s="234" t="s">
        <v>283</v>
      </c>
      <c r="E357" s="243" t="s">
        <v>78</v>
      </c>
      <c r="F357" s="244" t="s">
        <v>1857</v>
      </c>
      <c r="G357" s="242"/>
      <c r="H357" s="245">
        <v>108.205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283</v>
      </c>
      <c r="AU357" s="251" t="s">
        <v>90</v>
      </c>
      <c r="AV357" s="13" t="s">
        <v>90</v>
      </c>
      <c r="AW357" s="13" t="s">
        <v>40</v>
      </c>
      <c r="AX357" s="13" t="s">
        <v>80</v>
      </c>
      <c r="AY357" s="251" t="s">
        <v>141</v>
      </c>
    </row>
    <row r="358" s="13" customFormat="1">
      <c r="A358" s="13"/>
      <c r="B358" s="241"/>
      <c r="C358" s="242"/>
      <c r="D358" s="234" t="s">
        <v>283</v>
      </c>
      <c r="E358" s="243" t="s">
        <v>78</v>
      </c>
      <c r="F358" s="244" t="s">
        <v>1858</v>
      </c>
      <c r="G358" s="242"/>
      <c r="H358" s="245">
        <v>62.578000000000003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283</v>
      </c>
      <c r="AU358" s="251" t="s">
        <v>90</v>
      </c>
      <c r="AV358" s="13" t="s">
        <v>90</v>
      </c>
      <c r="AW358" s="13" t="s">
        <v>40</v>
      </c>
      <c r="AX358" s="13" t="s">
        <v>80</v>
      </c>
      <c r="AY358" s="251" t="s">
        <v>141</v>
      </c>
    </row>
    <row r="359" s="13" customFormat="1">
      <c r="A359" s="13"/>
      <c r="B359" s="241"/>
      <c r="C359" s="242"/>
      <c r="D359" s="234" t="s">
        <v>283</v>
      </c>
      <c r="E359" s="243" t="s">
        <v>78</v>
      </c>
      <c r="F359" s="244" t="s">
        <v>1859</v>
      </c>
      <c r="G359" s="242"/>
      <c r="H359" s="245">
        <v>91.757000000000005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283</v>
      </c>
      <c r="AU359" s="251" t="s">
        <v>90</v>
      </c>
      <c r="AV359" s="13" t="s">
        <v>90</v>
      </c>
      <c r="AW359" s="13" t="s">
        <v>40</v>
      </c>
      <c r="AX359" s="13" t="s">
        <v>80</v>
      </c>
      <c r="AY359" s="251" t="s">
        <v>141</v>
      </c>
    </row>
    <row r="360" s="13" customFormat="1">
      <c r="A360" s="13"/>
      <c r="B360" s="241"/>
      <c r="C360" s="242"/>
      <c r="D360" s="234" t="s">
        <v>283</v>
      </c>
      <c r="E360" s="243" t="s">
        <v>78</v>
      </c>
      <c r="F360" s="244" t="s">
        <v>1860</v>
      </c>
      <c r="G360" s="242"/>
      <c r="H360" s="245">
        <v>60.634999999999998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283</v>
      </c>
      <c r="AU360" s="251" t="s">
        <v>90</v>
      </c>
      <c r="AV360" s="13" t="s">
        <v>90</v>
      </c>
      <c r="AW360" s="13" t="s">
        <v>40</v>
      </c>
      <c r="AX360" s="13" t="s">
        <v>80</v>
      </c>
      <c r="AY360" s="251" t="s">
        <v>141</v>
      </c>
    </row>
    <row r="361" s="13" customFormat="1">
      <c r="A361" s="13"/>
      <c r="B361" s="241"/>
      <c r="C361" s="242"/>
      <c r="D361" s="234" t="s">
        <v>283</v>
      </c>
      <c r="E361" s="243" t="s">
        <v>78</v>
      </c>
      <c r="F361" s="244" t="s">
        <v>1861</v>
      </c>
      <c r="G361" s="242"/>
      <c r="H361" s="245">
        <v>108.842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283</v>
      </c>
      <c r="AU361" s="251" t="s">
        <v>90</v>
      </c>
      <c r="AV361" s="13" t="s">
        <v>90</v>
      </c>
      <c r="AW361" s="13" t="s">
        <v>40</v>
      </c>
      <c r="AX361" s="13" t="s">
        <v>80</v>
      </c>
      <c r="AY361" s="251" t="s">
        <v>141</v>
      </c>
    </row>
    <row r="362" s="13" customFormat="1">
      <c r="A362" s="13"/>
      <c r="B362" s="241"/>
      <c r="C362" s="242"/>
      <c r="D362" s="234" t="s">
        <v>283</v>
      </c>
      <c r="E362" s="243" t="s">
        <v>78</v>
      </c>
      <c r="F362" s="244" t="s">
        <v>1862</v>
      </c>
      <c r="G362" s="242"/>
      <c r="H362" s="245">
        <v>108.875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283</v>
      </c>
      <c r="AU362" s="251" t="s">
        <v>90</v>
      </c>
      <c r="AV362" s="13" t="s">
        <v>90</v>
      </c>
      <c r="AW362" s="13" t="s">
        <v>40</v>
      </c>
      <c r="AX362" s="13" t="s">
        <v>80</v>
      </c>
      <c r="AY362" s="251" t="s">
        <v>141</v>
      </c>
    </row>
    <row r="363" s="13" customFormat="1">
      <c r="A363" s="13"/>
      <c r="B363" s="241"/>
      <c r="C363" s="242"/>
      <c r="D363" s="234" t="s">
        <v>283</v>
      </c>
      <c r="E363" s="243" t="s">
        <v>78</v>
      </c>
      <c r="F363" s="244" t="s">
        <v>1863</v>
      </c>
      <c r="G363" s="242"/>
      <c r="H363" s="245">
        <v>111.68899999999999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283</v>
      </c>
      <c r="AU363" s="251" t="s">
        <v>90</v>
      </c>
      <c r="AV363" s="13" t="s">
        <v>90</v>
      </c>
      <c r="AW363" s="13" t="s">
        <v>40</v>
      </c>
      <c r="AX363" s="13" t="s">
        <v>80</v>
      </c>
      <c r="AY363" s="251" t="s">
        <v>141</v>
      </c>
    </row>
    <row r="364" s="16" customFormat="1">
      <c r="A364" s="16"/>
      <c r="B364" s="273"/>
      <c r="C364" s="274"/>
      <c r="D364" s="234" t="s">
        <v>283</v>
      </c>
      <c r="E364" s="275" t="s">
        <v>78</v>
      </c>
      <c r="F364" s="276" t="s">
        <v>358</v>
      </c>
      <c r="G364" s="274"/>
      <c r="H364" s="277">
        <v>864.43499999999995</v>
      </c>
      <c r="I364" s="278"/>
      <c r="J364" s="274"/>
      <c r="K364" s="274"/>
      <c r="L364" s="279"/>
      <c r="M364" s="280"/>
      <c r="N364" s="281"/>
      <c r="O364" s="281"/>
      <c r="P364" s="281"/>
      <c r="Q364" s="281"/>
      <c r="R364" s="281"/>
      <c r="S364" s="281"/>
      <c r="T364" s="28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3" t="s">
        <v>283</v>
      </c>
      <c r="AU364" s="283" t="s">
        <v>90</v>
      </c>
      <c r="AV364" s="16" t="s">
        <v>160</v>
      </c>
      <c r="AW364" s="16" t="s">
        <v>40</v>
      </c>
      <c r="AX364" s="16" t="s">
        <v>80</v>
      </c>
      <c r="AY364" s="283" t="s">
        <v>141</v>
      </c>
    </row>
    <row r="365" s="13" customFormat="1">
      <c r="A365" s="13"/>
      <c r="B365" s="241"/>
      <c r="C365" s="242"/>
      <c r="D365" s="234" t="s">
        <v>283</v>
      </c>
      <c r="E365" s="243" t="s">
        <v>78</v>
      </c>
      <c r="F365" s="244" t="s">
        <v>1864</v>
      </c>
      <c r="G365" s="242"/>
      <c r="H365" s="245">
        <v>-86.875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283</v>
      </c>
      <c r="AU365" s="251" t="s">
        <v>90</v>
      </c>
      <c r="AV365" s="13" t="s">
        <v>90</v>
      </c>
      <c r="AW365" s="13" t="s">
        <v>40</v>
      </c>
      <c r="AX365" s="13" t="s">
        <v>80</v>
      </c>
      <c r="AY365" s="251" t="s">
        <v>141</v>
      </c>
    </row>
    <row r="366" s="13" customFormat="1">
      <c r="A366" s="13"/>
      <c r="B366" s="241"/>
      <c r="C366" s="242"/>
      <c r="D366" s="234" t="s">
        <v>283</v>
      </c>
      <c r="E366" s="243" t="s">
        <v>78</v>
      </c>
      <c r="F366" s="244" t="s">
        <v>1865</v>
      </c>
      <c r="G366" s="242"/>
      <c r="H366" s="245">
        <v>-13.9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283</v>
      </c>
      <c r="AU366" s="251" t="s">
        <v>90</v>
      </c>
      <c r="AV366" s="13" t="s">
        <v>90</v>
      </c>
      <c r="AW366" s="13" t="s">
        <v>40</v>
      </c>
      <c r="AX366" s="13" t="s">
        <v>80</v>
      </c>
      <c r="AY366" s="251" t="s">
        <v>141</v>
      </c>
    </row>
    <row r="367" s="16" customFormat="1">
      <c r="A367" s="16"/>
      <c r="B367" s="273"/>
      <c r="C367" s="274"/>
      <c r="D367" s="234" t="s">
        <v>283</v>
      </c>
      <c r="E367" s="275" t="s">
        <v>78</v>
      </c>
      <c r="F367" s="276" t="s">
        <v>358</v>
      </c>
      <c r="G367" s="274"/>
      <c r="H367" s="277">
        <v>-100.77500000000001</v>
      </c>
      <c r="I367" s="278"/>
      <c r="J367" s="274"/>
      <c r="K367" s="274"/>
      <c r="L367" s="279"/>
      <c r="M367" s="280"/>
      <c r="N367" s="281"/>
      <c r="O367" s="281"/>
      <c r="P367" s="281"/>
      <c r="Q367" s="281"/>
      <c r="R367" s="281"/>
      <c r="S367" s="281"/>
      <c r="T367" s="28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3" t="s">
        <v>283</v>
      </c>
      <c r="AU367" s="283" t="s">
        <v>90</v>
      </c>
      <c r="AV367" s="16" t="s">
        <v>160</v>
      </c>
      <c r="AW367" s="16" t="s">
        <v>40</v>
      </c>
      <c r="AX367" s="16" t="s">
        <v>80</v>
      </c>
      <c r="AY367" s="283" t="s">
        <v>141</v>
      </c>
    </row>
    <row r="368" s="13" customFormat="1">
      <c r="A368" s="13"/>
      <c r="B368" s="241"/>
      <c r="C368" s="242"/>
      <c r="D368" s="234" t="s">
        <v>283</v>
      </c>
      <c r="E368" s="243" t="s">
        <v>78</v>
      </c>
      <c r="F368" s="244" t="s">
        <v>1866</v>
      </c>
      <c r="G368" s="242"/>
      <c r="H368" s="245">
        <v>-3.2000000000000002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283</v>
      </c>
      <c r="AU368" s="251" t="s">
        <v>90</v>
      </c>
      <c r="AV368" s="13" t="s">
        <v>90</v>
      </c>
      <c r="AW368" s="13" t="s">
        <v>40</v>
      </c>
      <c r="AX368" s="13" t="s">
        <v>80</v>
      </c>
      <c r="AY368" s="251" t="s">
        <v>141</v>
      </c>
    </row>
    <row r="369" s="13" customFormat="1">
      <c r="A369" s="13"/>
      <c r="B369" s="241"/>
      <c r="C369" s="242"/>
      <c r="D369" s="234" t="s">
        <v>283</v>
      </c>
      <c r="E369" s="243" t="s">
        <v>78</v>
      </c>
      <c r="F369" s="244" t="s">
        <v>1867</v>
      </c>
      <c r="G369" s="242"/>
      <c r="H369" s="245">
        <v>-3.2000000000000002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283</v>
      </c>
      <c r="AU369" s="251" t="s">
        <v>90</v>
      </c>
      <c r="AV369" s="13" t="s">
        <v>90</v>
      </c>
      <c r="AW369" s="13" t="s">
        <v>40</v>
      </c>
      <c r="AX369" s="13" t="s">
        <v>80</v>
      </c>
      <c r="AY369" s="251" t="s">
        <v>141</v>
      </c>
    </row>
    <row r="370" s="13" customFormat="1">
      <c r="A370" s="13"/>
      <c r="B370" s="241"/>
      <c r="C370" s="242"/>
      <c r="D370" s="234" t="s">
        <v>283</v>
      </c>
      <c r="E370" s="243" t="s">
        <v>78</v>
      </c>
      <c r="F370" s="244" t="s">
        <v>1868</v>
      </c>
      <c r="G370" s="242"/>
      <c r="H370" s="245">
        <v>-1.6000000000000001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283</v>
      </c>
      <c r="AU370" s="251" t="s">
        <v>90</v>
      </c>
      <c r="AV370" s="13" t="s">
        <v>90</v>
      </c>
      <c r="AW370" s="13" t="s">
        <v>40</v>
      </c>
      <c r="AX370" s="13" t="s">
        <v>80</v>
      </c>
      <c r="AY370" s="251" t="s">
        <v>141</v>
      </c>
    </row>
    <row r="371" s="13" customFormat="1">
      <c r="A371" s="13"/>
      <c r="B371" s="241"/>
      <c r="C371" s="242"/>
      <c r="D371" s="234" t="s">
        <v>283</v>
      </c>
      <c r="E371" s="243" t="s">
        <v>78</v>
      </c>
      <c r="F371" s="244" t="s">
        <v>1869</v>
      </c>
      <c r="G371" s="242"/>
      <c r="H371" s="245">
        <v>8.125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283</v>
      </c>
      <c r="AU371" s="251" t="s">
        <v>90</v>
      </c>
      <c r="AV371" s="13" t="s">
        <v>90</v>
      </c>
      <c r="AW371" s="13" t="s">
        <v>40</v>
      </c>
      <c r="AX371" s="13" t="s">
        <v>80</v>
      </c>
      <c r="AY371" s="251" t="s">
        <v>141</v>
      </c>
    </row>
    <row r="372" s="13" customFormat="1">
      <c r="A372" s="13"/>
      <c r="B372" s="241"/>
      <c r="C372" s="242"/>
      <c r="D372" s="234" t="s">
        <v>283</v>
      </c>
      <c r="E372" s="243" t="s">
        <v>78</v>
      </c>
      <c r="F372" s="244" t="s">
        <v>1870</v>
      </c>
      <c r="G372" s="242"/>
      <c r="H372" s="245">
        <v>-5.0629999999999997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283</v>
      </c>
      <c r="AU372" s="251" t="s">
        <v>90</v>
      </c>
      <c r="AV372" s="13" t="s">
        <v>90</v>
      </c>
      <c r="AW372" s="13" t="s">
        <v>40</v>
      </c>
      <c r="AX372" s="13" t="s">
        <v>80</v>
      </c>
      <c r="AY372" s="251" t="s">
        <v>141</v>
      </c>
    </row>
    <row r="373" s="13" customFormat="1">
      <c r="A373" s="13"/>
      <c r="B373" s="241"/>
      <c r="C373" s="242"/>
      <c r="D373" s="234" t="s">
        <v>283</v>
      </c>
      <c r="E373" s="243" t="s">
        <v>78</v>
      </c>
      <c r="F373" s="244" t="s">
        <v>1871</v>
      </c>
      <c r="G373" s="242"/>
      <c r="H373" s="245">
        <v>-2.081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283</v>
      </c>
      <c r="AU373" s="251" t="s">
        <v>90</v>
      </c>
      <c r="AV373" s="13" t="s">
        <v>90</v>
      </c>
      <c r="AW373" s="13" t="s">
        <v>40</v>
      </c>
      <c r="AX373" s="13" t="s">
        <v>80</v>
      </c>
      <c r="AY373" s="251" t="s">
        <v>141</v>
      </c>
    </row>
    <row r="374" s="16" customFormat="1">
      <c r="A374" s="16"/>
      <c r="B374" s="273"/>
      <c r="C374" s="274"/>
      <c r="D374" s="234" t="s">
        <v>283</v>
      </c>
      <c r="E374" s="275" t="s">
        <v>78</v>
      </c>
      <c r="F374" s="276" t="s">
        <v>358</v>
      </c>
      <c r="G374" s="274"/>
      <c r="H374" s="277">
        <v>-7.0190000000000001</v>
      </c>
      <c r="I374" s="278"/>
      <c r="J374" s="274"/>
      <c r="K374" s="274"/>
      <c r="L374" s="279"/>
      <c r="M374" s="280"/>
      <c r="N374" s="281"/>
      <c r="O374" s="281"/>
      <c r="P374" s="281"/>
      <c r="Q374" s="281"/>
      <c r="R374" s="281"/>
      <c r="S374" s="281"/>
      <c r="T374" s="282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83" t="s">
        <v>283</v>
      </c>
      <c r="AU374" s="283" t="s">
        <v>90</v>
      </c>
      <c r="AV374" s="16" t="s">
        <v>160</v>
      </c>
      <c r="AW374" s="16" t="s">
        <v>40</v>
      </c>
      <c r="AX374" s="16" t="s">
        <v>80</v>
      </c>
      <c r="AY374" s="283" t="s">
        <v>141</v>
      </c>
    </row>
    <row r="375" s="13" customFormat="1">
      <c r="A375" s="13"/>
      <c r="B375" s="241"/>
      <c r="C375" s="242"/>
      <c r="D375" s="234" t="s">
        <v>283</v>
      </c>
      <c r="E375" s="243" t="s">
        <v>78</v>
      </c>
      <c r="F375" s="244" t="s">
        <v>1645</v>
      </c>
      <c r="G375" s="242"/>
      <c r="H375" s="245">
        <v>-39.359999999999999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283</v>
      </c>
      <c r="AU375" s="251" t="s">
        <v>90</v>
      </c>
      <c r="AV375" s="13" t="s">
        <v>90</v>
      </c>
      <c r="AW375" s="13" t="s">
        <v>40</v>
      </c>
      <c r="AX375" s="13" t="s">
        <v>80</v>
      </c>
      <c r="AY375" s="251" t="s">
        <v>141</v>
      </c>
    </row>
    <row r="376" s="14" customFormat="1">
      <c r="A376" s="14"/>
      <c r="B376" s="252"/>
      <c r="C376" s="253"/>
      <c r="D376" s="234" t="s">
        <v>283</v>
      </c>
      <c r="E376" s="254" t="s">
        <v>1732</v>
      </c>
      <c r="F376" s="255" t="s">
        <v>285</v>
      </c>
      <c r="G376" s="253"/>
      <c r="H376" s="256">
        <v>717.28099999999995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283</v>
      </c>
      <c r="AU376" s="262" t="s">
        <v>90</v>
      </c>
      <c r="AV376" s="14" t="s">
        <v>166</v>
      </c>
      <c r="AW376" s="14" t="s">
        <v>40</v>
      </c>
      <c r="AX376" s="14" t="s">
        <v>88</v>
      </c>
      <c r="AY376" s="262" t="s">
        <v>141</v>
      </c>
    </row>
    <row r="377" s="2" customFormat="1">
      <c r="A377" s="42"/>
      <c r="B377" s="43"/>
      <c r="C377" s="44"/>
      <c r="D377" s="234" t="s">
        <v>414</v>
      </c>
      <c r="E377" s="44"/>
      <c r="F377" s="284" t="s">
        <v>1508</v>
      </c>
      <c r="G377" s="44"/>
      <c r="H377" s="44"/>
      <c r="I377" s="44"/>
      <c r="J377" s="44"/>
      <c r="K377" s="44"/>
      <c r="L377" s="48"/>
      <c r="M377" s="232"/>
      <c r="N377" s="233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U377" s="20" t="s">
        <v>90</v>
      </c>
    </row>
    <row r="378" s="2" customFormat="1">
      <c r="A378" s="42"/>
      <c r="B378" s="43"/>
      <c r="C378" s="44"/>
      <c r="D378" s="234" t="s">
        <v>414</v>
      </c>
      <c r="E378" s="44"/>
      <c r="F378" s="285" t="s">
        <v>1872</v>
      </c>
      <c r="G378" s="44"/>
      <c r="H378" s="286">
        <v>0</v>
      </c>
      <c r="I378" s="44"/>
      <c r="J378" s="44"/>
      <c r="K378" s="44"/>
      <c r="L378" s="48"/>
      <c r="M378" s="232"/>
      <c r="N378" s="233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U378" s="20" t="s">
        <v>90</v>
      </c>
    </row>
    <row r="379" s="2" customFormat="1">
      <c r="A379" s="42"/>
      <c r="B379" s="43"/>
      <c r="C379" s="44"/>
      <c r="D379" s="234" t="s">
        <v>414</v>
      </c>
      <c r="E379" s="44"/>
      <c r="F379" s="285" t="s">
        <v>1873</v>
      </c>
      <c r="G379" s="44"/>
      <c r="H379" s="286">
        <v>39.359999999999999</v>
      </c>
      <c r="I379" s="44"/>
      <c r="J379" s="44"/>
      <c r="K379" s="44"/>
      <c r="L379" s="48"/>
      <c r="M379" s="232"/>
      <c r="N379" s="233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U379" s="20" t="s">
        <v>90</v>
      </c>
    </row>
    <row r="380" s="2" customFormat="1">
      <c r="A380" s="42"/>
      <c r="B380" s="43"/>
      <c r="C380" s="44"/>
      <c r="D380" s="234" t="s">
        <v>414</v>
      </c>
      <c r="E380" s="44"/>
      <c r="F380" s="285" t="s">
        <v>285</v>
      </c>
      <c r="G380" s="44"/>
      <c r="H380" s="286">
        <v>39.359999999999999</v>
      </c>
      <c r="I380" s="44"/>
      <c r="J380" s="44"/>
      <c r="K380" s="44"/>
      <c r="L380" s="48"/>
      <c r="M380" s="232"/>
      <c r="N380" s="233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U380" s="20" t="s">
        <v>90</v>
      </c>
    </row>
    <row r="381" s="12" customFormat="1" ht="22.8" customHeight="1">
      <c r="A381" s="12"/>
      <c r="B381" s="200"/>
      <c r="C381" s="201"/>
      <c r="D381" s="202" t="s">
        <v>79</v>
      </c>
      <c r="E381" s="214" t="s">
        <v>422</v>
      </c>
      <c r="F381" s="214" t="s">
        <v>423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SUM(P382:P393)</f>
        <v>0</v>
      </c>
      <c r="Q381" s="208"/>
      <c r="R381" s="209">
        <f>SUM(R382:R393)</f>
        <v>0</v>
      </c>
      <c r="S381" s="208"/>
      <c r="T381" s="210">
        <f>SUM(T382:T393)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88</v>
      </c>
      <c r="AT381" s="212" t="s">
        <v>79</v>
      </c>
      <c r="AU381" s="212" t="s">
        <v>88</v>
      </c>
      <c r="AY381" s="211" t="s">
        <v>141</v>
      </c>
      <c r="BK381" s="213">
        <f>SUM(BK382:BK393)</f>
        <v>0</v>
      </c>
    </row>
    <row r="382" s="2" customFormat="1" ht="37.8" customHeight="1">
      <c r="A382" s="42"/>
      <c r="B382" s="43"/>
      <c r="C382" s="216" t="s">
        <v>480</v>
      </c>
      <c r="D382" s="216" t="s">
        <v>144</v>
      </c>
      <c r="E382" s="217" t="s">
        <v>435</v>
      </c>
      <c r="F382" s="218" t="s">
        <v>436</v>
      </c>
      <c r="G382" s="219" t="s">
        <v>310</v>
      </c>
      <c r="H382" s="220">
        <v>7.444</v>
      </c>
      <c r="I382" s="221"/>
      <c r="J382" s="222">
        <f>ROUND(I382*H382,2)</f>
        <v>0</v>
      </c>
      <c r="K382" s="218" t="s">
        <v>148</v>
      </c>
      <c r="L382" s="48"/>
      <c r="M382" s="223" t="s">
        <v>78</v>
      </c>
      <c r="N382" s="224" t="s">
        <v>50</v>
      </c>
      <c r="O382" s="88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7" t="s">
        <v>166</v>
      </c>
      <c r="AT382" s="227" t="s">
        <v>144</v>
      </c>
      <c r="AU382" s="227" t="s">
        <v>90</v>
      </c>
      <c r="AY382" s="20" t="s">
        <v>141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88</v>
      </c>
      <c r="BK382" s="228">
        <f>ROUND(I382*H382,2)</f>
        <v>0</v>
      </c>
      <c r="BL382" s="20" t="s">
        <v>166</v>
      </c>
      <c r="BM382" s="227" t="s">
        <v>1942</v>
      </c>
    </row>
    <row r="383" s="2" customFormat="1">
      <c r="A383" s="42"/>
      <c r="B383" s="43"/>
      <c r="C383" s="44"/>
      <c r="D383" s="229" t="s">
        <v>151</v>
      </c>
      <c r="E383" s="44"/>
      <c r="F383" s="230" t="s">
        <v>438</v>
      </c>
      <c r="G383" s="44"/>
      <c r="H383" s="44"/>
      <c r="I383" s="231"/>
      <c r="J383" s="44"/>
      <c r="K383" s="44"/>
      <c r="L383" s="48"/>
      <c r="M383" s="232"/>
      <c r="N383" s="233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151</v>
      </c>
      <c r="AU383" s="20" t="s">
        <v>90</v>
      </c>
    </row>
    <row r="384" s="2" customFormat="1" ht="62.7" customHeight="1">
      <c r="A384" s="42"/>
      <c r="B384" s="43"/>
      <c r="C384" s="216" t="s">
        <v>487</v>
      </c>
      <c r="D384" s="216" t="s">
        <v>144</v>
      </c>
      <c r="E384" s="217" t="s">
        <v>440</v>
      </c>
      <c r="F384" s="218" t="s">
        <v>441</v>
      </c>
      <c r="G384" s="219" t="s">
        <v>310</v>
      </c>
      <c r="H384" s="220">
        <v>74.439999999999998</v>
      </c>
      <c r="I384" s="221"/>
      <c r="J384" s="222">
        <f>ROUND(I384*H384,2)</f>
        <v>0</v>
      </c>
      <c r="K384" s="218" t="s">
        <v>148</v>
      </c>
      <c r="L384" s="48"/>
      <c r="M384" s="223" t="s">
        <v>78</v>
      </c>
      <c r="N384" s="224" t="s">
        <v>50</v>
      </c>
      <c r="O384" s="88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7" t="s">
        <v>166</v>
      </c>
      <c r="AT384" s="227" t="s">
        <v>144</v>
      </c>
      <c r="AU384" s="227" t="s">
        <v>90</v>
      </c>
      <c r="AY384" s="20" t="s">
        <v>141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88</v>
      </c>
      <c r="BK384" s="228">
        <f>ROUND(I384*H384,2)</f>
        <v>0</v>
      </c>
      <c r="BL384" s="20" t="s">
        <v>166</v>
      </c>
      <c r="BM384" s="227" t="s">
        <v>1943</v>
      </c>
    </row>
    <row r="385" s="2" customFormat="1">
      <c r="A385" s="42"/>
      <c r="B385" s="43"/>
      <c r="C385" s="44"/>
      <c r="D385" s="229" t="s">
        <v>151</v>
      </c>
      <c r="E385" s="44"/>
      <c r="F385" s="230" t="s">
        <v>443</v>
      </c>
      <c r="G385" s="44"/>
      <c r="H385" s="44"/>
      <c r="I385" s="231"/>
      <c r="J385" s="44"/>
      <c r="K385" s="44"/>
      <c r="L385" s="48"/>
      <c r="M385" s="232"/>
      <c r="N385" s="233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151</v>
      </c>
      <c r="AU385" s="20" t="s">
        <v>90</v>
      </c>
    </row>
    <row r="386" s="13" customFormat="1">
      <c r="A386" s="13"/>
      <c r="B386" s="241"/>
      <c r="C386" s="242"/>
      <c r="D386" s="234" t="s">
        <v>283</v>
      </c>
      <c r="E386" s="242"/>
      <c r="F386" s="244" t="s">
        <v>1944</v>
      </c>
      <c r="G386" s="242"/>
      <c r="H386" s="245">
        <v>74.439999999999998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283</v>
      </c>
      <c r="AU386" s="251" t="s">
        <v>90</v>
      </c>
      <c r="AV386" s="13" t="s">
        <v>90</v>
      </c>
      <c r="AW386" s="13" t="s">
        <v>4</v>
      </c>
      <c r="AX386" s="13" t="s">
        <v>88</v>
      </c>
      <c r="AY386" s="251" t="s">
        <v>141</v>
      </c>
    </row>
    <row r="387" s="2" customFormat="1" ht="33" customHeight="1">
      <c r="A387" s="42"/>
      <c r="B387" s="43"/>
      <c r="C387" s="216" t="s">
        <v>493</v>
      </c>
      <c r="D387" s="216" t="s">
        <v>144</v>
      </c>
      <c r="E387" s="217" t="s">
        <v>458</v>
      </c>
      <c r="F387" s="218" t="s">
        <v>459</v>
      </c>
      <c r="G387" s="219" t="s">
        <v>310</v>
      </c>
      <c r="H387" s="220">
        <v>7.444</v>
      </c>
      <c r="I387" s="221"/>
      <c r="J387" s="222">
        <f>ROUND(I387*H387,2)</f>
        <v>0</v>
      </c>
      <c r="K387" s="218" t="s">
        <v>148</v>
      </c>
      <c r="L387" s="48"/>
      <c r="M387" s="223" t="s">
        <v>78</v>
      </c>
      <c r="N387" s="224" t="s">
        <v>50</v>
      </c>
      <c r="O387" s="88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7" t="s">
        <v>166</v>
      </c>
      <c r="AT387" s="227" t="s">
        <v>144</v>
      </c>
      <c r="AU387" s="227" t="s">
        <v>90</v>
      </c>
      <c r="AY387" s="20" t="s">
        <v>141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88</v>
      </c>
      <c r="BK387" s="228">
        <f>ROUND(I387*H387,2)</f>
        <v>0</v>
      </c>
      <c r="BL387" s="20" t="s">
        <v>166</v>
      </c>
      <c r="BM387" s="227" t="s">
        <v>1945</v>
      </c>
    </row>
    <row r="388" s="2" customFormat="1">
      <c r="A388" s="42"/>
      <c r="B388" s="43"/>
      <c r="C388" s="44"/>
      <c r="D388" s="229" t="s">
        <v>151</v>
      </c>
      <c r="E388" s="44"/>
      <c r="F388" s="230" t="s">
        <v>461</v>
      </c>
      <c r="G388" s="44"/>
      <c r="H388" s="44"/>
      <c r="I388" s="231"/>
      <c r="J388" s="44"/>
      <c r="K388" s="44"/>
      <c r="L388" s="48"/>
      <c r="M388" s="232"/>
      <c r="N388" s="233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151</v>
      </c>
      <c r="AU388" s="20" t="s">
        <v>90</v>
      </c>
    </row>
    <row r="389" s="2" customFormat="1" ht="44.25" customHeight="1">
      <c r="A389" s="42"/>
      <c r="B389" s="43"/>
      <c r="C389" s="216" t="s">
        <v>499</v>
      </c>
      <c r="D389" s="216" t="s">
        <v>144</v>
      </c>
      <c r="E389" s="217" t="s">
        <v>463</v>
      </c>
      <c r="F389" s="218" t="s">
        <v>464</v>
      </c>
      <c r="G389" s="219" t="s">
        <v>310</v>
      </c>
      <c r="H389" s="220">
        <v>74.439999999999998</v>
      </c>
      <c r="I389" s="221"/>
      <c r="J389" s="222">
        <f>ROUND(I389*H389,2)</f>
        <v>0</v>
      </c>
      <c r="K389" s="218" t="s">
        <v>148</v>
      </c>
      <c r="L389" s="48"/>
      <c r="M389" s="223" t="s">
        <v>78</v>
      </c>
      <c r="N389" s="224" t="s">
        <v>50</v>
      </c>
      <c r="O389" s="88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7" t="s">
        <v>166</v>
      </c>
      <c r="AT389" s="227" t="s">
        <v>144</v>
      </c>
      <c r="AU389" s="227" t="s">
        <v>90</v>
      </c>
      <c r="AY389" s="20" t="s">
        <v>141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88</v>
      </c>
      <c r="BK389" s="228">
        <f>ROUND(I389*H389,2)</f>
        <v>0</v>
      </c>
      <c r="BL389" s="20" t="s">
        <v>166</v>
      </c>
      <c r="BM389" s="227" t="s">
        <v>1946</v>
      </c>
    </row>
    <row r="390" s="2" customFormat="1">
      <c r="A390" s="42"/>
      <c r="B390" s="43"/>
      <c r="C390" s="44"/>
      <c r="D390" s="229" t="s">
        <v>151</v>
      </c>
      <c r="E390" s="44"/>
      <c r="F390" s="230" t="s">
        <v>466</v>
      </c>
      <c r="G390" s="44"/>
      <c r="H390" s="44"/>
      <c r="I390" s="231"/>
      <c r="J390" s="44"/>
      <c r="K390" s="44"/>
      <c r="L390" s="48"/>
      <c r="M390" s="232"/>
      <c r="N390" s="233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151</v>
      </c>
      <c r="AU390" s="20" t="s">
        <v>90</v>
      </c>
    </row>
    <row r="391" s="13" customFormat="1">
      <c r="A391" s="13"/>
      <c r="B391" s="241"/>
      <c r="C391" s="242"/>
      <c r="D391" s="234" t="s">
        <v>283</v>
      </c>
      <c r="E391" s="242"/>
      <c r="F391" s="244" t="s">
        <v>1944</v>
      </c>
      <c r="G391" s="242"/>
      <c r="H391" s="245">
        <v>74.439999999999998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283</v>
      </c>
      <c r="AU391" s="251" t="s">
        <v>90</v>
      </c>
      <c r="AV391" s="13" t="s">
        <v>90</v>
      </c>
      <c r="AW391" s="13" t="s">
        <v>4</v>
      </c>
      <c r="AX391" s="13" t="s">
        <v>88</v>
      </c>
      <c r="AY391" s="251" t="s">
        <v>141</v>
      </c>
    </row>
    <row r="392" s="2" customFormat="1" ht="49.05" customHeight="1">
      <c r="A392" s="42"/>
      <c r="B392" s="43"/>
      <c r="C392" s="216" t="s">
        <v>505</v>
      </c>
      <c r="D392" s="216" t="s">
        <v>144</v>
      </c>
      <c r="E392" s="217" t="s">
        <v>513</v>
      </c>
      <c r="F392" s="218" t="s">
        <v>514</v>
      </c>
      <c r="G392" s="219" t="s">
        <v>310</v>
      </c>
      <c r="H392" s="220">
        <v>7.4269999999999996</v>
      </c>
      <c r="I392" s="221"/>
      <c r="J392" s="222">
        <f>ROUND(I392*H392,2)</f>
        <v>0</v>
      </c>
      <c r="K392" s="218" t="s">
        <v>148</v>
      </c>
      <c r="L392" s="48"/>
      <c r="M392" s="223" t="s">
        <v>78</v>
      </c>
      <c r="N392" s="224" t="s">
        <v>50</v>
      </c>
      <c r="O392" s="88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7" t="s">
        <v>166</v>
      </c>
      <c r="AT392" s="227" t="s">
        <v>144</v>
      </c>
      <c r="AU392" s="227" t="s">
        <v>90</v>
      </c>
      <c r="AY392" s="20" t="s">
        <v>141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88</v>
      </c>
      <c r="BK392" s="228">
        <f>ROUND(I392*H392,2)</f>
        <v>0</v>
      </c>
      <c r="BL392" s="20" t="s">
        <v>166</v>
      </c>
      <c r="BM392" s="227" t="s">
        <v>1947</v>
      </c>
    </row>
    <row r="393" s="2" customFormat="1">
      <c r="A393" s="42"/>
      <c r="B393" s="43"/>
      <c r="C393" s="44"/>
      <c r="D393" s="229" t="s">
        <v>151</v>
      </c>
      <c r="E393" s="44"/>
      <c r="F393" s="230" t="s">
        <v>516</v>
      </c>
      <c r="G393" s="44"/>
      <c r="H393" s="44"/>
      <c r="I393" s="231"/>
      <c r="J393" s="44"/>
      <c r="K393" s="44"/>
      <c r="L393" s="48"/>
      <c r="M393" s="232"/>
      <c r="N393" s="233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151</v>
      </c>
      <c r="AU393" s="20" t="s">
        <v>90</v>
      </c>
    </row>
    <row r="394" s="12" customFormat="1" ht="22.8" customHeight="1">
      <c r="A394" s="12"/>
      <c r="B394" s="200"/>
      <c r="C394" s="201"/>
      <c r="D394" s="202" t="s">
        <v>79</v>
      </c>
      <c r="E394" s="214" t="s">
        <v>897</v>
      </c>
      <c r="F394" s="214" t="s">
        <v>898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SUM(P395:P400)</f>
        <v>0</v>
      </c>
      <c r="Q394" s="208"/>
      <c r="R394" s="209">
        <f>SUM(R395:R400)</f>
        <v>0</v>
      </c>
      <c r="S394" s="208"/>
      <c r="T394" s="210">
        <f>SUM(T395:T400)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88</v>
      </c>
      <c r="AT394" s="212" t="s">
        <v>79</v>
      </c>
      <c r="AU394" s="212" t="s">
        <v>88</v>
      </c>
      <c r="AY394" s="211" t="s">
        <v>141</v>
      </c>
      <c r="BK394" s="213">
        <f>SUM(BK395:BK400)</f>
        <v>0</v>
      </c>
    </row>
    <row r="395" s="2" customFormat="1" ht="55.5" customHeight="1">
      <c r="A395" s="42"/>
      <c r="B395" s="43"/>
      <c r="C395" s="216" t="s">
        <v>512</v>
      </c>
      <c r="D395" s="216" t="s">
        <v>144</v>
      </c>
      <c r="E395" s="217" t="s">
        <v>899</v>
      </c>
      <c r="F395" s="218" t="s">
        <v>900</v>
      </c>
      <c r="G395" s="219" t="s">
        <v>310</v>
      </c>
      <c r="H395" s="220">
        <v>87.447999999999993</v>
      </c>
      <c r="I395" s="221"/>
      <c r="J395" s="222">
        <f>ROUND(I395*H395,2)</f>
        <v>0</v>
      </c>
      <c r="K395" s="218" t="s">
        <v>148</v>
      </c>
      <c r="L395" s="48"/>
      <c r="M395" s="223" t="s">
        <v>78</v>
      </c>
      <c r="N395" s="224" t="s">
        <v>50</v>
      </c>
      <c r="O395" s="88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7" t="s">
        <v>166</v>
      </c>
      <c r="AT395" s="227" t="s">
        <v>144</v>
      </c>
      <c r="AU395" s="227" t="s">
        <v>90</v>
      </c>
      <c r="AY395" s="20" t="s">
        <v>141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88</v>
      </c>
      <c r="BK395" s="228">
        <f>ROUND(I395*H395,2)</f>
        <v>0</v>
      </c>
      <c r="BL395" s="20" t="s">
        <v>166</v>
      </c>
      <c r="BM395" s="227" t="s">
        <v>1948</v>
      </c>
    </row>
    <row r="396" s="2" customFormat="1">
      <c r="A396" s="42"/>
      <c r="B396" s="43"/>
      <c r="C396" s="44"/>
      <c r="D396" s="229" t="s">
        <v>151</v>
      </c>
      <c r="E396" s="44"/>
      <c r="F396" s="230" t="s">
        <v>902</v>
      </c>
      <c r="G396" s="44"/>
      <c r="H396" s="44"/>
      <c r="I396" s="231"/>
      <c r="J396" s="44"/>
      <c r="K396" s="44"/>
      <c r="L396" s="48"/>
      <c r="M396" s="232"/>
      <c r="N396" s="233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151</v>
      </c>
      <c r="AU396" s="20" t="s">
        <v>90</v>
      </c>
    </row>
    <row r="397" s="13" customFormat="1">
      <c r="A397" s="13"/>
      <c r="B397" s="241"/>
      <c r="C397" s="242"/>
      <c r="D397" s="234" t="s">
        <v>283</v>
      </c>
      <c r="E397" s="242"/>
      <c r="F397" s="244" t="s">
        <v>1949</v>
      </c>
      <c r="G397" s="242"/>
      <c r="H397" s="245">
        <v>87.447999999999993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283</v>
      </c>
      <c r="AU397" s="251" t="s">
        <v>90</v>
      </c>
      <c r="AV397" s="13" t="s">
        <v>90</v>
      </c>
      <c r="AW397" s="13" t="s">
        <v>4</v>
      </c>
      <c r="AX397" s="13" t="s">
        <v>88</v>
      </c>
      <c r="AY397" s="251" t="s">
        <v>141</v>
      </c>
    </row>
    <row r="398" s="2" customFormat="1" ht="55.5" customHeight="1">
      <c r="A398" s="42"/>
      <c r="B398" s="43"/>
      <c r="C398" s="216" t="s">
        <v>523</v>
      </c>
      <c r="D398" s="216" t="s">
        <v>144</v>
      </c>
      <c r="E398" s="217" t="s">
        <v>904</v>
      </c>
      <c r="F398" s="218" t="s">
        <v>905</v>
      </c>
      <c r="G398" s="219" t="s">
        <v>310</v>
      </c>
      <c r="H398" s="220">
        <v>87.447999999999993</v>
      </c>
      <c r="I398" s="221"/>
      <c r="J398" s="222">
        <f>ROUND(I398*H398,2)</f>
        <v>0</v>
      </c>
      <c r="K398" s="218" t="s">
        <v>148</v>
      </c>
      <c r="L398" s="48"/>
      <c r="M398" s="223" t="s">
        <v>78</v>
      </c>
      <c r="N398" s="224" t="s">
        <v>50</v>
      </c>
      <c r="O398" s="88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7" t="s">
        <v>166</v>
      </c>
      <c r="AT398" s="227" t="s">
        <v>144</v>
      </c>
      <c r="AU398" s="227" t="s">
        <v>90</v>
      </c>
      <c r="AY398" s="20" t="s">
        <v>141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88</v>
      </c>
      <c r="BK398" s="228">
        <f>ROUND(I398*H398,2)</f>
        <v>0</v>
      </c>
      <c r="BL398" s="20" t="s">
        <v>166</v>
      </c>
      <c r="BM398" s="227" t="s">
        <v>1950</v>
      </c>
    </row>
    <row r="399" s="2" customFormat="1">
      <c r="A399" s="42"/>
      <c r="B399" s="43"/>
      <c r="C399" s="44"/>
      <c r="D399" s="229" t="s">
        <v>151</v>
      </c>
      <c r="E399" s="44"/>
      <c r="F399" s="230" t="s">
        <v>907</v>
      </c>
      <c r="G399" s="44"/>
      <c r="H399" s="44"/>
      <c r="I399" s="231"/>
      <c r="J399" s="44"/>
      <c r="K399" s="44"/>
      <c r="L399" s="48"/>
      <c r="M399" s="232"/>
      <c r="N399" s="233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151</v>
      </c>
      <c r="AU399" s="20" t="s">
        <v>90</v>
      </c>
    </row>
    <row r="400" s="13" customFormat="1">
      <c r="A400" s="13"/>
      <c r="B400" s="241"/>
      <c r="C400" s="242"/>
      <c r="D400" s="234" t="s">
        <v>283</v>
      </c>
      <c r="E400" s="242"/>
      <c r="F400" s="244" t="s">
        <v>1949</v>
      </c>
      <c r="G400" s="242"/>
      <c r="H400" s="245">
        <v>87.447999999999993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283</v>
      </c>
      <c r="AU400" s="251" t="s">
        <v>90</v>
      </c>
      <c r="AV400" s="13" t="s">
        <v>90</v>
      </c>
      <c r="AW400" s="13" t="s">
        <v>4</v>
      </c>
      <c r="AX400" s="13" t="s">
        <v>88</v>
      </c>
      <c r="AY400" s="251" t="s">
        <v>141</v>
      </c>
    </row>
    <row r="401" s="12" customFormat="1" ht="25.92" customHeight="1">
      <c r="A401" s="12"/>
      <c r="B401" s="200"/>
      <c r="C401" s="201"/>
      <c r="D401" s="202" t="s">
        <v>79</v>
      </c>
      <c r="E401" s="203" t="s">
        <v>519</v>
      </c>
      <c r="F401" s="203" t="s">
        <v>520</v>
      </c>
      <c r="G401" s="201"/>
      <c r="H401" s="201"/>
      <c r="I401" s="204"/>
      <c r="J401" s="205">
        <f>BK401</f>
        <v>0</v>
      </c>
      <c r="K401" s="201"/>
      <c r="L401" s="206"/>
      <c r="M401" s="207"/>
      <c r="N401" s="208"/>
      <c r="O401" s="208"/>
      <c r="P401" s="209">
        <f>P402+P424+P454+P563+P582+P707+P720+P876+P979+P1090+P1503</f>
        <v>0</v>
      </c>
      <c r="Q401" s="208"/>
      <c r="R401" s="209">
        <f>R402+R424+R454+R563+R582+R707+R720+R876+R979+R1090+R1503</f>
        <v>23.819231409455998</v>
      </c>
      <c r="S401" s="208"/>
      <c r="T401" s="210">
        <f>T402+T424+T454+T563+T582+T707+T720+T876+T979+T1090+T1503</f>
        <v>0.27138559999999995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90</v>
      </c>
      <c r="AT401" s="212" t="s">
        <v>79</v>
      </c>
      <c r="AU401" s="212" t="s">
        <v>80</v>
      </c>
      <c r="AY401" s="211" t="s">
        <v>141</v>
      </c>
      <c r="BK401" s="213">
        <f>BK402+BK424+BK454+BK563+BK582+BK707+BK720+BK876+BK979+BK1090+BK1503</f>
        <v>0</v>
      </c>
    </row>
    <row r="402" s="12" customFormat="1" ht="22.8" customHeight="1">
      <c r="A402" s="12"/>
      <c r="B402" s="200"/>
      <c r="C402" s="201"/>
      <c r="D402" s="202" t="s">
        <v>79</v>
      </c>
      <c r="E402" s="214" t="s">
        <v>978</v>
      </c>
      <c r="F402" s="214" t="s">
        <v>979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SUM(P403:P423)</f>
        <v>0</v>
      </c>
      <c r="Q402" s="208"/>
      <c r="R402" s="209">
        <f>SUM(R403:R423)</f>
        <v>0.40749239999999998</v>
      </c>
      <c r="S402" s="208"/>
      <c r="T402" s="210">
        <f>SUM(T403:T423)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90</v>
      </c>
      <c r="AT402" s="212" t="s">
        <v>79</v>
      </c>
      <c r="AU402" s="212" t="s">
        <v>88</v>
      </c>
      <c r="AY402" s="211" t="s">
        <v>141</v>
      </c>
      <c r="BK402" s="213">
        <f>SUM(BK403:BK423)</f>
        <v>0</v>
      </c>
    </row>
    <row r="403" s="2" customFormat="1" ht="37.8" customHeight="1">
      <c r="A403" s="42"/>
      <c r="B403" s="43"/>
      <c r="C403" s="216" t="s">
        <v>529</v>
      </c>
      <c r="D403" s="216" t="s">
        <v>144</v>
      </c>
      <c r="E403" s="217" t="s">
        <v>980</v>
      </c>
      <c r="F403" s="218" t="s">
        <v>981</v>
      </c>
      <c r="G403" s="219" t="s">
        <v>321</v>
      </c>
      <c r="H403" s="220">
        <v>459.81999999999999</v>
      </c>
      <c r="I403" s="221"/>
      <c r="J403" s="222">
        <f>ROUND(I403*H403,2)</f>
        <v>0</v>
      </c>
      <c r="K403" s="218" t="s">
        <v>148</v>
      </c>
      <c r="L403" s="48"/>
      <c r="M403" s="223" t="s">
        <v>78</v>
      </c>
      <c r="N403" s="224" t="s">
        <v>50</v>
      </c>
      <c r="O403" s="88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7" t="s">
        <v>244</v>
      </c>
      <c r="AT403" s="227" t="s">
        <v>144</v>
      </c>
      <c r="AU403" s="227" t="s">
        <v>90</v>
      </c>
      <c r="AY403" s="20" t="s">
        <v>141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88</v>
      </c>
      <c r="BK403" s="228">
        <f>ROUND(I403*H403,2)</f>
        <v>0</v>
      </c>
      <c r="BL403" s="20" t="s">
        <v>244</v>
      </c>
      <c r="BM403" s="227" t="s">
        <v>1951</v>
      </c>
    </row>
    <row r="404" s="2" customFormat="1">
      <c r="A404" s="42"/>
      <c r="B404" s="43"/>
      <c r="C404" s="44"/>
      <c r="D404" s="229" t="s">
        <v>151</v>
      </c>
      <c r="E404" s="44"/>
      <c r="F404" s="230" t="s">
        <v>983</v>
      </c>
      <c r="G404" s="44"/>
      <c r="H404" s="44"/>
      <c r="I404" s="231"/>
      <c r="J404" s="44"/>
      <c r="K404" s="44"/>
      <c r="L404" s="48"/>
      <c r="M404" s="232"/>
      <c r="N404" s="233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151</v>
      </c>
      <c r="AU404" s="20" t="s">
        <v>90</v>
      </c>
    </row>
    <row r="405" s="15" customFormat="1">
      <c r="A405" s="15"/>
      <c r="B405" s="263"/>
      <c r="C405" s="264"/>
      <c r="D405" s="234" t="s">
        <v>283</v>
      </c>
      <c r="E405" s="265" t="s">
        <v>78</v>
      </c>
      <c r="F405" s="266" t="s">
        <v>1784</v>
      </c>
      <c r="G405" s="264"/>
      <c r="H405" s="265" t="s">
        <v>78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2" t="s">
        <v>283</v>
      </c>
      <c r="AU405" s="272" t="s">
        <v>90</v>
      </c>
      <c r="AV405" s="15" t="s">
        <v>88</v>
      </c>
      <c r="AW405" s="15" t="s">
        <v>40</v>
      </c>
      <c r="AX405" s="15" t="s">
        <v>80</v>
      </c>
      <c r="AY405" s="272" t="s">
        <v>141</v>
      </c>
    </row>
    <row r="406" s="13" customFormat="1">
      <c r="A406" s="13"/>
      <c r="B406" s="241"/>
      <c r="C406" s="242"/>
      <c r="D406" s="234" t="s">
        <v>283</v>
      </c>
      <c r="E406" s="243" t="s">
        <v>78</v>
      </c>
      <c r="F406" s="244" t="s">
        <v>255</v>
      </c>
      <c r="G406" s="242"/>
      <c r="H406" s="245">
        <v>459.81999999999999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283</v>
      </c>
      <c r="AU406" s="251" t="s">
        <v>90</v>
      </c>
      <c r="AV406" s="13" t="s">
        <v>90</v>
      </c>
      <c r="AW406" s="13" t="s">
        <v>40</v>
      </c>
      <c r="AX406" s="13" t="s">
        <v>88</v>
      </c>
      <c r="AY406" s="251" t="s">
        <v>141</v>
      </c>
    </row>
    <row r="407" s="2" customFormat="1">
      <c r="A407" s="42"/>
      <c r="B407" s="43"/>
      <c r="C407" s="44"/>
      <c r="D407" s="234" t="s">
        <v>414</v>
      </c>
      <c r="E407" s="44"/>
      <c r="F407" s="284" t="s">
        <v>415</v>
      </c>
      <c r="G407" s="44"/>
      <c r="H407" s="44"/>
      <c r="I407" s="44"/>
      <c r="J407" s="44"/>
      <c r="K407" s="44"/>
      <c r="L407" s="48"/>
      <c r="M407" s="232"/>
      <c r="N407" s="233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U407" s="20" t="s">
        <v>90</v>
      </c>
    </row>
    <row r="408" s="2" customFormat="1" ht="55.5" customHeight="1">
      <c r="A408" s="42"/>
      <c r="B408" s="43"/>
      <c r="C408" s="290" t="s">
        <v>536</v>
      </c>
      <c r="D408" s="290" t="s">
        <v>864</v>
      </c>
      <c r="E408" s="291" t="s">
        <v>1952</v>
      </c>
      <c r="F408" s="292" t="s">
        <v>1953</v>
      </c>
      <c r="G408" s="293" t="s">
        <v>321</v>
      </c>
      <c r="H408" s="294">
        <v>482.81099999999998</v>
      </c>
      <c r="I408" s="295"/>
      <c r="J408" s="296">
        <f>ROUND(I408*H408,2)</f>
        <v>0</v>
      </c>
      <c r="K408" s="292" t="s">
        <v>1954</v>
      </c>
      <c r="L408" s="297"/>
      <c r="M408" s="298" t="s">
        <v>78</v>
      </c>
      <c r="N408" s="299" t="s">
        <v>50</v>
      </c>
      <c r="O408" s="88"/>
      <c r="P408" s="225">
        <f>O408*H408</f>
        <v>0</v>
      </c>
      <c r="Q408" s="225">
        <v>0.00040000000000000002</v>
      </c>
      <c r="R408" s="225">
        <f>Q408*H408</f>
        <v>0.1931244</v>
      </c>
      <c r="S408" s="225">
        <v>0</v>
      </c>
      <c r="T408" s="226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7" t="s">
        <v>487</v>
      </c>
      <c r="AT408" s="227" t="s">
        <v>864</v>
      </c>
      <c r="AU408" s="227" t="s">
        <v>90</v>
      </c>
      <c r="AY408" s="20" t="s">
        <v>141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88</v>
      </c>
      <c r="BK408" s="228">
        <f>ROUND(I408*H408,2)</f>
        <v>0</v>
      </c>
      <c r="BL408" s="20" t="s">
        <v>244</v>
      </c>
      <c r="BM408" s="227" t="s">
        <v>1955</v>
      </c>
    </row>
    <row r="409" s="2" customFormat="1">
      <c r="A409" s="42"/>
      <c r="B409" s="43"/>
      <c r="C409" s="44"/>
      <c r="D409" s="234" t="s">
        <v>153</v>
      </c>
      <c r="E409" s="44"/>
      <c r="F409" s="235" t="s">
        <v>1956</v>
      </c>
      <c r="G409" s="44"/>
      <c r="H409" s="44"/>
      <c r="I409" s="231"/>
      <c r="J409" s="44"/>
      <c r="K409" s="44"/>
      <c r="L409" s="48"/>
      <c r="M409" s="232"/>
      <c r="N409" s="233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153</v>
      </c>
      <c r="AU409" s="20" t="s">
        <v>90</v>
      </c>
    </row>
    <row r="410" s="13" customFormat="1">
      <c r="A410" s="13"/>
      <c r="B410" s="241"/>
      <c r="C410" s="242"/>
      <c r="D410" s="234" t="s">
        <v>283</v>
      </c>
      <c r="E410" s="242"/>
      <c r="F410" s="244" t="s">
        <v>1957</v>
      </c>
      <c r="G410" s="242"/>
      <c r="H410" s="245">
        <v>482.81099999999998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283</v>
      </c>
      <c r="AU410" s="251" t="s">
        <v>90</v>
      </c>
      <c r="AV410" s="13" t="s">
        <v>90</v>
      </c>
      <c r="AW410" s="13" t="s">
        <v>4</v>
      </c>
      <c r="AX410" s="13" t="s">
        <v>88</v>
      </c>
      <c r="AY410" s="251" t="s">
        <v>141</v>
      </c>
    </row>
    <row r="411" s="2" customFormat="1" ht="37.8" customHeight="1">
      <c r="A411" s="42"/>
      <c r="B411" s="43"/>
      <c r="C411" s="216" t="s">
        <v>553</v>
      </c>
      <c r="D411" s="216" t="s">
        <v>144</v>
      </c>
      <c r="E411" s="217" t="s">
        <v>996</v>
      </c>
      <c r="F411" s="218" t="s">
        <v>997</v>
      </c>
      <c r="G411" s="219" t="s">
        <v>321</v>
      </c>
      <c r="H411" s="220">
        <v>459.81999999999999</v>
      </c>
      <c r="I411" s="221"/>
      <c r="J411" s="222">
        <f>ROUND(I411*H411,2)</f>
        <v>0</v>
      </c>
      <c r="K411" s="218" t="s">
        <v>148</v>
      </c>
      <c r="L411" s="48"/>
      <c r="M411" s="223" t="s">
        <v>78</v>
      </c>
      <c r="N411" s="224" t="s">
        <v>50</v>
      </c>
      <c r="O411" s="88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7" t="s">
        <v>244</v>
      </c>
      <c r="AT411" s="227" t="s">
        <v>144</v>
      </c>
      <c r="AU411" s="227" t="s">
        <v>90</v>
      </c>
      <c r="AY411" s="20" t="s">
        <v>141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88</v>
      </c>
      <c r="BK411" s="228">
        <f>ROUND(I411*H411,2)</f>
        <v>0</v>
      </c>
      <c r="BL411" s="20" t="s">
        <v>244</v>
      </c>
      <c r="BM411" s="227" t="s">
        <v>1958</v>
      </c>
    </row>
    <row r="412" s="2" customFormat="1">
      <c r="A412" s="42"/>
      <c r="B412" s="43"/>
      <c r="C412" s="44"/>
      <c r="D412" s="229" t="s">
        <v>151</v>
      </c>
      <c r="E412" s="44"/>
      <c r="F412" s="230" t="s">
        <v>999</v>
      </c>
      <c r="G412" s="44"/>
      <c r="H412" s="44"/>
      <c r="I412" s="231"/>
      <c r="J412" s="44"/>
      <c r="K412" s="44"/>
      <c r="L412" s="48"/>
      <c r="M412" s="232"/>
      <c r="N412" s="233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151</v>
      </c>
      <c r="AU412" s="20" t="s">
        <v>90</v>
      </c>
    </row>
    <row r="413" s="15" customFormat="1">
      <c r="A413" s="15"/>
      <c r="B413" s="263"/>
      <c r="C413" s="264"/>
      <c r="D413" s="234" t="s">
        <v>283</v>
      </c>
      <c r="E413" s="265" t="s">
        <v>78</v>
      </c>
      <c r="F413" s="266" t="s">
        <v>1784</v>
      </c>
      <c r="G413" s="264"/>
      <c r="H413" s="265" t="s">
        <v>78</v>
      </c>
      <c r="I413" s="267"/>
      <c r="J413" s="264"/>
      <c r="K413" s="264"/>
      <c r="L413" s="268"/>
      <c r="M413" s="269"/>
      <c r="N413" s="270"/>
      <c r="O413" s="270"/>
      <c r="P413" s="270"/>
      <c r="Q413" s="270"/>
      <c r="R413" s="270"/>
      <c r="S413" s="270"/>
      <c r="T413" s="27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2" t="s">
        <v>283</v>
      </c>
      <c r="AU413" s="272" t="s">
        <v>90</v>
      </c>
      <c r="AV413" s="15" t="s">
        <v>88</v>
      </c>
      <c r="AW413" s="15" t="s">
        <v>40</v>
      </c>
      <c r="AX413" s="15" t="s">
        <v>80</v>
      </c>
      <c r="AY413" s="272" t="s">
        <v>141</v>
      </c>
    </row>
    <row r="414" s="13" customFormat="1">
      <c r="A414" s="13"/>
      <c r="B414" s="241"/>
      <c r="C414" s="242"/>
      <c r="D414" s="234" t="s">
        <v>283</v>
      </c>
      <c r="E414" s="243" t="s">
        <v>78</v>
      </c>
      <c r="F414" s="244" t="s">
        <v>255</v>
      </c>
      <c r="G414" s="242"/>
      <c r="H414" s="245">
        <v>459.81999999999999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283</v>
      </c>
      <c r="AU414" s="251" t="s">
        <v>90</v>
      </c>
      <c r="AV414" s="13" t="s">
        <v>90</v>
      </c>
      <c r="AW414" s="13" t="s">
        <v>40</v>
      </c>
      <c r="AX414" s="13" t="s">
        <v>88</v>
      </c>
      <c r="AY414" s="251" t="s">
        <v>141</v>
      </c>
    </row>
    <row r="415" s="2" customFormat="1">
      <c r="A415" s="42"/>
      <c r="B415" s="43"/>
      <c r="C415" s="44"/>
      <c r="D415" s="234" t="s">
        <v>414</v>
      </c>
      <c r="E415" s="44"/>
      <c r="F415" s="284" t="s">
        <v>415</v>
      </c>
      <c r="G415" s="44"/>
      <c r="H415" s="44"/>
      <c r="I415" s="44"/>
      <c r="J415" s="44"/>
      <c r="K415" s="44"/>
      <c r="L415" s="48"/>
      <c r="M415" s="232"/>
      <c r="N415" s="233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U415" s="20" t="s">
        <v>90</v>
      </c>
    </row>
    <row r="416" s="2" customFormat="1" ht="16.5" customHeight="1">
      <c r="A416" s="42"/>
      <c r="B416" s="43"/>
      <c r="C416" s="290" t="s">
        <v>559</v>
      </c>
      <c r="D416" s="290" t="s">
        <v>864</v>
      </c>
      <c r="E416" s="291" t="s">
        <v>1000</v>
      </c>
      <c r="F416" s="292" t="s">
        <v>1001</v>
      </c>
      <c r="G416" s="293" t="s">
        <v>321</v>
      </c>
      <c r="H416" s="294">
        <v>535.91999999999996</v>
      </c>
      <c r="I416" s="295"/>
      <c r="J416" s="296">
        <f>ROUND(I416*H416,2)</f>
        <v>0</v>
      </c>
      <c r="K416" s="292" t="s">
        <v>148</v>
      </c>
      <c r="L416" s="297"/>
      <c r="M416" s="298" t="s">
        <v>78</v>
      </c>
      <c r="N416" s="299" t="s">
        <v>50</v>
      </c>
      <c r="O416" s="88"/>
      <c r="P416" s="225">
        <f>O416*H416</f>
        <v>0</v>
      </c>
      <c r="Q416" s="225">
        <v>0.00040000000000000002</v>
      </c>
      <c r="R416" s="225">
        <f>Q416*H416</f>
        <v>0.214368</v>
      </c>
      <c r="S416" s="225">
        <v>0</v>
      </c>
      <c r="T416" s="226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7" t="s">
        <v>487</v>
      </c>
      <c r="AT416" s="227" t="s">
        <v>864</v>
      </c>
      <c r="AU416" s="227" t="s">
        <v>90</v>
      </c>
      <c r="AY416" s="20" t="s">
        <v>141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88</v>
      </c>
      <c r="BK416" s="228">
        <f>ROUND(I416*H416,2)</f>
        <v>0</v>
      </c>
      <c r="BL416" s="20" t="s">
        <v>244</v>
      </c>
      <c r="BM416" s="227" t="s">
        <v>1959</v>
      </c>
    </row>
    <row r="417" s="13" customFormat="1">
      <c r="A417" s="13"/>
      <c r="B417" s="241"/>
      <c r="C417" s="242"/>
      <c r="D417" s="234" t="s">
        <v>283</v>
      </c>
      <c r="E417" s="242"/>
      <c r="F417" s="244" t="s">
        <v>1960</v>
      </c>
      <c r="G417" s="242"/>
      <c r="H417" s="245">
        <v>535.91999999999996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283</v>
      </c>
      <c r="AU417" s="251" t="s">
        <v>90</v>
      </c>
      <c r="AV417" s="13" t="s">
        <v>90</v>
      </c>
      <c r="AW417" s="13" t="s">
        <v>4</v>
      </c>
      <c r="AX417" s="13" t="s">
        <v>88</v>
      </c>
      <c r="AY417" s="251" t="s">
        <v>141</v>
      </c>
    </row>
    <row r="418" s="2" customFormat="1" ht="49.05" customHeight="1">
      <c r="A418" s="42"/>
      <c r="B418" s="43"/>
      <c r="C418" s="216" t="s">
        <v>565</v>
      </c>
      <c r="D418" s="216" t="s">
        <v>144</v>
      </c>
      <c r="E418" s="217" t="s">
        <v>1003</v>
      </c>
      <c r="F418" s="218" t="s">
        <v>1004</v>
      </c>
      <c r="G418" s="219" t="s">
        <v>310</v>
      </c>
      <c r="H418" s="220">
        <v>0.40699999999999997</v>
      </c>
      <c r="I418" s="221"/>
      <c r="J418" s="222">
        <f>ROUND(I418*H418,2)</f>
        <v>0</v>
      </c>
      <c r="K418" s="218" t="s">
        <v>148</v>
      </c>
      <c r="L418" s="48"/>
      <c r="M418" s="223" t="s">
        <v>78</v>
      </c>
      <c r="N418" s="224" t="s">
        <v>50</v>
      </c>
      <c r="O418" s="88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7" t="s">
        <v>244</v>
      </c>
      <c r="AT418" s="227" t="s">
        <v>144</v>
      </c>
      <c r="AU418" s="227" t="s">
        <v>90</v>
      </c>
      <c r="AY418" s="20" t="s">
        <v>141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88</v>
      </c>
      <c r="BK418" s="228">
        <f>ROUND(I418*H418,2)</f>
        <v>0</v>
      </c>
      <c r="BL418" s="20" t="s">
        <v>244</v>
      </c>
      <c r="BM418" s="227" t="s">
        <v>1961</v>
      </c>
    </row>
    <row r="419" s="2" customFormat="1">
      <c r="A419" s="42"/>
      <c r="B419" s="43"/>
      <c r="C419" s="44"/>
      <c r="D419" s="229" t="s">
        <v>151</v>
      </c>
      <c r="E419" s="44"/>
      <c r="F419" s="230" t="s">
        <v>1006</v>
      </c>
      <c r="G419" s="44"/>
      <c r="H419" s="44"/>
      <c r="I419" s="231"/>
      <c r="J419" s="44"/>
      <c r="K419" s="44"/>
      <c r="L419" s="48"/>
      <c r="M419" s="232"/>
      <c r="N419" s="233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151</v>
      </c>
      <c r="AU419" s="20" t="s">
        <v>90</v>
      </c>
    </row>
    <row r="420" s="2" customFormat="1" ht="49.05" customHeight="1">
      <c r="A420" s="42"/>
      <c r="B420" s="43"/>
      <c r="C420" s="216" t="s">
        <v>587</v>
      </c>
      <c r="D420" s="216" t="s">
        <v>144</v>
      </c>
      <c r="E420" s="217" t="s">
        <v>1007</v>
      </c>
      <c r="F420" s="218" t="s">
        <v>1008</v>
      </c>
      <c r="G420" s="219" t="s">
        <v>310</v>
      </c>
      <c r="H420" s="220">
        <v>0.40699999999999997</v>
      </c>
      <c r="I420" s="221"/>
      <c r="J420" s="222">
        <f>ROUND(I420*H420,2)</f>
        <v>0</v>
      </c>
      <c r="K420" s="218" t="s">
        <v>148</v>
      </c>
      <c r="L420" s="48"/>
      <c r="M420" s="223" t="s">
        <v>78</v>
      </c>
      <c r="N420" s="224" t="s">
        <v>50</v>
      </c>
      <c r="O420" s="88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7" t="s">
        <v>244</v>
      </c>
      <c r="AT420" s="227" t="s">
        <v>144</v>
      </c>
      <c r="AU420" s="227" t="s">
        <v>90</v>
      </c>
      <c r="AY420" s="20" t="s">
        <v>141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88</v>
      </c>
      <c r="BK420" s="228">
        <f>ROUND(I420*H420,2)</f>
        <v>0</v>
      </c>
      <c r="BL420" s="20" t="s">
        <v>244</v>
      </c>
      <c r="BM420" s="227" t="s">
        <v>1962</v>
      </c>
    </row>
    <row r="421" s="2" customFormat="1">
      <c r="A421" s="42"/>
      <c r="B421" s="43"/>
      <c r="C421" s="44"/>
      <c r="D421" s="229" t="s">
        <v>151</v>
      </c>
      <c r="E421" s="44"/>
      <c r="F421" s="230" t="s">
        <v>1010</v>
      </c>
      <c r="G421" s="44"/>
      <c r="H421" s="44"/>
      <c r="I421" s="231"/>
      <c r="J421" s="44"/>
      <c r="K421" s="44"/>
      <c r="L421" s="48"/>
      <c r="M421" s="232"/>
      <c r="N421" s="233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151</v>
      </c>
      <c r="AU421" s="20" t="s">
        <v>90</v>
      </c>
    </row>
    <row r="422" s="2" customFormat="1" ht="62.7" customHeight="1">
      <c r="A422" s="42"/>
      <c r="B422" s="43"/>
      <c r="C422" s="216" t="s">
        <v>593</v>
      </c>
      <c r="D422" s="216" t="s">
        <v>144</v>
      </c>
      <c r="E422" s="217" t="s">
        <v>1011</v>
      </c>
      <c r="F422" s="218" t="s">
        <v>1012</v>
      </c>
      <c r="G422" s="219" t="s">
        <v>310</v>
      </c>
      <c r="H422" s="220">
        <v>0.40699999999999997</v>
      </c>
      <c r="I422" s="221"/>
      <c r="J422" s="222">
        <f>ROUND(I422*H422,2)</f>
        <v>0</v>
      </c>
      <c r="K422" s="218" t="s">
        <v>148</v>
      </c>
      <c r="L422" s="48"/>
      <c r="M422" s="223" t="s">
        <v>78</v>
      </c>
      <c r="N422" s="224" t="s">
        <v>50</v>
      </c>
      <c r="O422" s="88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7" t="s">
        <v>244</v>
      </c>
      <c r="AT422" s="227" t="s">
        <v>144</v>
      </c>
      <c r="AU422" s="227" t="s">
        <v>90</v>
      </c>
      <c r="AY422" s="20" t="s">
        <v>141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88</v>
      </c>
      <c r="BK422" s="228">
        <f>ROUND(I422*H422,2)</f>
        <v>0</v>
      </c>
      <c r="BL422" s="20" t="s">
        <v>244</v>
      </c>
      <c r="BM422" s="227" t="s">
        <v>1963</v>
      </c>
    </row>
    <row r="423" s="2" customFormat="1">
      <c r="A423" s="42"/>
      <c r="B423" s="43"/>
      <c r="C423" s="44"/>
      <c r="D423" s="229" t="s">
        <v>151</v>
      </c>
      <c r="E423" s="44"/>
      <c r="F423" s="230" t="s">
        <v>1014</v>
      </c>
      <c r="G423" s="44"/>
      <c r="H423" s="44"/>
      <c r="I423" s="231"/>
      <c r="J423" s="44"/>
      <c r="K423" s="44"/>
      <c r="L423" s="48"/>
      <c r="M423" s="232"/>
      <c r="N423" s="233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151</v>
      </c>
      <c r="AU423" s="20" t="s">
        <v>90</v>
      </c>
    </row>
    <row r="424" s="12" customFormat="1" ht="22.8" customHeight="1">
      <c r="A424" s="12"/>
      <c r="B424" s="200"/>
      <c r="C424" s="201"/>
      <c r="D424" s="202" t="s">
        <v>79</v>
      </c>
      <c r="E424" s="214" t="s">
        <v>1964</v>
      </c>
      <c r="F424" s="214" t="s">
        <v>1965</v>
      </c>
      <c r="G424" s="201"/>
      <c r="H424" s="201"/>
      <c r="I424" s="204"/>
      <c r="J424" s="215">
        <f>BK424</f>
        <v>0</v>
      </c>
      <c r="K424" s="201"/>
      <c r="L424" s="206"/>
      <c r="M424" s="207"/>
      <c r="N424" s="208"/>
      <c r="O424" s="208"/>
      <c r="P424" s="209">
        <f>SUM(P425:P453)</f>
        <v>0</v>
      </c>
      <c r="Q424" s="208"/>
      <c r="R424" s="209">
        <f>SUM(R425:R453)</f>
        <v>0.25997515999999998</v>
      </c>
      <c r="S424" s="208"/>
      <c r="T424" s="210">
        <f>SUM(T425:T453)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1" t="s">
        <v>90</v>
      </c>
      <c r="AT424" s="212" t="s">
        <v>79</v>
      </c>
      <c r="AU424" s="212" t="s">
        <v>88</v>
      </c>
      <c r="AY424" s="211" t="s">
        <v>141</v>
      </c>
      <c r="BK424" s="213">
        <f>SUM(BK425:BK453)</f>
        <v>0</v>
      </c>
    </row>
    <row r="425" s="2" customFormat="1" ht="24.15" customHeight="1">
      <c r="A425" s="42"/>
      <c r="B425" s="43"/>
      <c r="C425" s="216" t="s">
        <v>601</v>
      </c>
      <c r="D425" s="216" t="s">
        <v>144</v>
      </c>
      <c r="E425" s="217" t="s">
        <v>1966</v>
      </c>
      <c r="F425" s="218" t="s">
        <v>1967</v>
      </c>
      <c r="G425" s="219" t="s">
        <v>321</v>
      </c>
      <c r="H425" s="220">
        <v>50.676000000000002</v>
      </c>
      <c r="I425" s="221"/>
      <c r="J425" s="222">
        <f>ROUND(I425*H425,2)</f>
        <v>0</v>
      </c>
      <c r="K425" s="218" t="s">
        <v>148</v>
      </c>
      <c r="L425" s="48"/>
      <c r="M425" s="223" t="s">
        <v>78</v>
      </c>
      <c r="N425" s="224" t="s">
        <v>50</v>
      </c>
      <c r="O425" s="88"/>
      <c r="P425" s="225">
        <f>O425*H425</f>
        <v>0</v>
      </c>
      <c r="Q425" s="225">
        <v>0.00091</v>
      </c>
      <c r="R425" s="225">
        <f>Q425*H425</f>
        <v>0.046115160000000002</v>
      </c>
      <c r="S425" s="225">
        <v>0</v>
      </c>
      <c r="T425" s="226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27" t="s">
        <v>244</v>
      </c>
      <c r="AT425" s="227" t="s">
        <v>144</v>
      </c>
      <c r="AU425" s="227" t="s">
        <v>90</v>
      </c>
      <c r="AY425" s="20" t="s">
        <v>141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88</v>
      </c>
      <c r="BK425" s="228">
        <f>ROUND(I425*H425,2)</f>
        <v>0</v>
      </c>
      <c r="BL425" s="20" t="s">
        <v>244</v>
      </c>
      <c r="BM425" s="227" t="s">
        <v>1968</v>
      </c>
    </row>
    <row r="426" s="2" customFormat="1">
      <c r="A426" s="42"/>
      <c r="B426" s="43"/>
      <c r="C426" s="44"/>
      <c r="D426" s="229" t="s">
        <v>151</v>
      </c>
      <c r="E426" s="44"/>
      <c r="F426" s="230" t="s">
        <v>1969</v>
      </c>
      <c r="G426" s="44"/>
      <c r="H426" s="44"/>
      <c r="I426" s="231"/>
      <c r="J426" s="44"/>
      <c r="K426" s="44"/>
      <c r="L426" s="48"/>
      <c r="M426" s="232"/>
      <c r="N426" s="233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151</v>
      </c>
      <c r="AU426" s="20" t="s">
        <v>90</v>
      </c>
    </row>
    <row r="427" s="15" customFormat="1">
      <c r="A427" s="15"/>
      <c r="B427" s="263"/>
      <c r="C427" s="264"/>
      <c r="D427" s="234" t="s">
        <v>283</v>
      </c>
      <c r="E427" s="265" t="s">
        <v>78</v>
      </c>
      <c r="F427" s="266" t="s">
        <v>1970</v>
      </c>
      <c r="G427" s="264"/>
      <c r="H427" s="265" t="s">
        <v>78</v>
      </c>
      <c r="I427" s="267"/>
      <c r="J427" s="264"/>
      <c r="K427" s="264"/>
      <c r="L427" s="268"/>
      <c r="M427" s="269"/>
      <c r="N427" s="270"/>
      <c r="O427" s="270"/>
      <c r="P427" s="270"/>
      <c r="Q427" s="270"/>
      <c r="R427" s="270"/>
      <c r="S427" s="270"/>
      <c r="T427" s="27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2" t="s">
        <v>283</v>
      </c>
      <c r="AU427" s="272" t="s">
        <v>90</v>
      </c>
      <c r="AV427" s="15" t="s">
        <v>88</v>
      </c>
      <c r="AW427" s="15" t="s">
        <v>40</v>
      </c>
      <c r="AX427" s="15" t="s">
        <v>80</v>
      </c>
      <c r="AY427" s="272" t="s">
        <v>141</v>
      </c>
    </row>
    <row r="428" s="13" customFormat="1">
      <c r="A428" s="13"/>
      <c r="B428" s="241"/>
      <c r="C428" s="242"/>
      <c r="D428" s="234" t="s">
        <v>283</v>
      </c>
      <c r="E428" s="243" t="s">
        <v>78</v>
      </c>
      <c r="F428" s="244" t="s">
        <v>1971</v>
      </c>
      <c r="G428" s="242"/>
      <c r="H428" s="245">
        <v>5.7599999999999998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283</v>
      </c>
      <c r="AU428" s="251" t="s">
        <v>90</v>
      </c>
      <c r="AV428" s="13" t="s">
        <v>90</v>
      </c>
      <c r="AW428" s="13" t="s">
        <v>40</v>
      </c>
      <c r="AX428" s="13" t="s">
        <v>80</v>
      </c>
      <c r="AY428" s="251" t="s">
        <v>141</v>
      </c>
    </row>
    <row r="429" s="13" customFormat="1">
      <c r="A429" s="13"/>
      <c r="B429" s="241"/>
      <c r="C429" s="242"/>
      <c r="D429" s="234" t="s">
        <v>283</v>
      </c>
      <c r="E429" s="243" t="s">
        <v>78</v>
      </c>
      <c r="F429" s="244" t="s">
        <v>1972</v>
      </c>
      <c r="G429" s="242"/>
      <c r="H429" s="245">
        <v>5.7599999999999998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283</v>
      </c>
      <c r="AU429" s="251" t="s">
        <v>90</v>
      </c>
      <c r="AV429" s="13" t="s">
        <v>90</v>
      </c>
      <c r="AW429" s="13" t="s">
        <v>40</v>
      </c>
      <c r="AX429" s="13" t="s">
        <v>80</v>
      </c>
      <c r="AY429" s="251" t="s">
        <v>141</v>
      </c>
    </row>
    <row r="430" s="13" customFormat="1">
      <c r="A430" s="13"/>
      <c r="B430" s="241"/>
      <c r="C430" s="242"/>
      <c r="D430" s="234" t="s">
        <v>283</v>
      </c>
      <c r="E430" s="243" t="s">
        <v>78</v>
      </c>
      <c r="F430" s="244" t="s">
        <v>1973</v>
      </c>
      <c r="G430" s="242"/>
      <c r="H430" s="245">
        <v>5.7599999999999998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283</v>
      </c>
      <c r="AU430" s="251" t="s">
        <v>90</v>
      </c>
      <c r="AV430" s="13" t="s">
        <v>90</v>
      </c>
      <c r="AW430" s="13" t="s">
        <v>40</v>
      </c>
      <c r="AX430" s="13" t="s">
        <v>80</v>
      </c>
      <c r="AY430" s="251" t="s">
        <v>141</v>
      </c>
    </row>
    <row r="431" s="13" customFormat="1">
      <c r="A431" s="13"/>
      <c r="B431" s="241"/>
      <c r="C431" s="242"/>
      <c r="D431" s="234" t="s">
        <v>283</v>
      </c>
      <c r="E431" s="243" t="s">
        <v>78</v>
      </c>
      <c r="F431" s="244" t="s">
        <v>1974</v>
      </c>
      <c r="G431" s="242"/>
      <c r="H431" s="245">
        <v>5.7599999999999998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283</v>
      </c>
      <c r="AU431" s="251" t="s">
        <v>90</v>
      </c>
      <c r="AV431" s="13" t="s">
        <v>90</v>
      </c>
      <c r="AW431" s="13" t="s">
        <v>40</v>
      </c>
      <c r="AX431" s="13" t="s">
        <v>80</v>
      </c>
      <c r="AY431" s="251" t="s">
        <v>141</v>
      </c>
    </row>
    <row r="432" s="13" customFormat="1">
      <c r="A432" s="13"/>
      <c r="B432" s="241"/>
      <c r="C432" s="242"/>
      <c r="D432" s="234" t="s">
        <v>283</v>
      </c>
      <c r="E432" s="243" t="s">
        <v>78</v>
      </c>
      <c r="F432" s="244" t="s">
        <v>1975</v>
      </c>
      <c r="G432" s="242"/>
      <c r="H432" s="245">
        <v>5.7599999999999998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283</v>
      </c>
      <c r="AU432" s="251" t="s">
        <v>90</v>
      </c>
      <c r="AV432" s="13" t="s">
        <v>90</v>
      </c>
      <c r="AW432" s="13" t="s">
        <v>40</v>
      </c>
      <c r="AX432" s="13" t="s">
        <v>80</v>
      </c>
      <c r="AY432" s="251" t="s">
        <v>141</v>
      </c>
    </row>
    <row r="433" s="13" customFormat="1">
      <c r="A433" s="13"/>
      <c r="B433" s="241"/>
      <c r="C433" s="242"/>
      <c r="D433" s="234" t="s">
        <v>283</v>
      </c>
      <c r="E433" s="243" t="s">
        <v>78</v>
      </c>
      <c r="F433" s="244" t="s">
        <v>1976</v>
      </c>
      <c r="G433" s="242"/>
      <c r="H433" s="245">
        <v>5.7599999999999998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283</v>
      </c>
      <c r="AU433" s="251" t="s">
        <v>90</v>
      </c>
      <c r="AV433" s="13" t="s">
        <v>90</v>
      </c>
      <c r="AW433" s="13" t="s">
        <v>40</v>
      </c>
      <c r="AX433" s="13" t="s">
        <v>80</v>
      </c>
      <c r="AY433" s="251" t="s">
        <v>141</v>
      </c>
    </row>
    <row r="434" s="16" customFormat="1">
      <c r="A434" s="16"/>
      <c r="B434" s="273"/>
      <c r="C434" s="274"/>
      <c r="D434" s="234" t="s">
        <v>283</v>
      </c>
      <c r="E434" s="275" t="s">
        <v>78</v>
      </c>
      <c r="F434" s="276" t="s">
        <v>358</v>
      </c>
      <c r="G434" s="274"/>
      <c r="H434" s="277">
        <v>34.560000000000002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283</v>
      </c>
      <c r="AU434" s="283" t="s">
        <v>90</v>
      </c>
      <c r="AV434" s="16" t="s">
        <v>160</v>
      </c>
      <c r="AW434" s="16" t="s">
        <v>40</v>
      </c>
      <c r="AX434" s="16" t="s">
        <v>80</v>
      </c>
      <c r="AY434" s="283" t="s">
        <v>141</v>
      </c>
    </row>
    <row r="435" s="15" customFormat="1">
      <c r="A435" s="15"/>
      <c r="B435" s="263"/>
      <c r="C435" s="264"/>
      <c r="D435" s="234" t="s">
        <v>283</v>
      </c>
      <c r="E435" s="265" t="s">
        <v>78</v>
      </c>
      <c r="F435" s="266" t="s">
        <v>1977</v>
      </c>
      <c r="G435" s="264"/>
      <c r="H435" s="265" t="s">
        <v>78</v>
      </c>
      <c r="I435" s="267"/>
      <c r="J435" s="264"/>
      <c r="K435" s="264"/>
      <c r="L435" s="268"/>
      <c r="M435" s="269"/>
      <c r="N435" s="270"/>
      <c r="O435" s="270"/>
      <c r="P435" s="270"/>
      <c r="Q435" s="270"/>
      <c r="R435" s="270"/>
      <c r="S435" s="270"/>
      <c r="T435" s="27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2" t="s">
        <v>283</v>
      </c>
      <c r="AU435" s="272" t="s">
        <v>90</v>
      </c>
      <c r="AV435" s="15" t="s">
        <v>88</v>
      </c>
      <c r="AW435" s="15" t="s">
        <v>40</v>
      </c>
      <c r="AX435" s="15" t="s">
        <v>80</v>
      </c>
      <c r="AY435" s="272" t="s">
        <v>141</v>
      </c>
    </row>
    <row r="436" s="13" customFormat="1">
      <c r="A436" s="13"/>
      <c r="B436" s="241"/>
      <c r="C436" s="242"/>
      <c r="D436" s="234" t="s">
        <v>283</v>
      </c>
      <c r="E436" s="243" t="s">
        <v>78</v>
      </c>
      <c r="F436" s="244" t="s">
        <v>1978</v>
      </c>
      <c r="G436" s="242"/>
      <c r="H436" s="245">
        <v>7.9199999999999999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283</v>
      </c>
      <c r="AU436" s="251" t="s">
        <v>90</v>
      </c>
      <c r="AV436" s="13" t="s">
        <v>90</v>
      </c>
      <c r="AW436" s="13" t="s">
        <v>40</v>
      </c>
      <c r="AX436" s="13" t="s">
        <v>80</v>
      </c>
      <c r="AY436" s="251" t="s">
        <v>141</v>
      </c>
    </row>
    <row r="437" s="16" customFormat="1">
      <c r="A437" s="16"/>
      <c r="B437" s="273"/>
      <c r="C437" s="274"/>
      <c r="D437" s="234" t="s">
        <v>283</v>
      </c>
      <c r="E437" s="275" t="s">
        <v>78</v>
      </c>
      <c r="F437" s="276" t="s">
        <v>358</v>
      </c>
      <c r="G437" s="274"/>
      <c r="H437" s="277">
        <v>7.9199999999999999</v>
      </c>
      <c r="I437" s="278"/>
      <c r="J437" s="274"/>
      <c r="K437" s="274"/>
      <c r="L437" s="279"/>
      <c r="M437" s="280"/>
      <c r="N437" s="281"/>
      <c r="O437" s="281"/>
      <c r="P437" s="281"/>
      <c r="Q437" s="281"/>
      <c r="R437" s="281"/>
      <c r="S437" s="281"/>
      <c r="T437" s="28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3" t="s">
        <v>283</v>
      </c>
      <c r="AU437" s="283" t="s">
        <v>90</v>
      </c>
      <c r="AV437" s="16" t="s">
        <v>160</v>
      </c>
      <c r="AW437" s="16" t="s">
        <v>40</v>
      </c>
      <c r="AX437" s="16" t="s">
        <v>80</v>
      </c>
      <c r="AY437" s="283" t="s">
        <v>141</v>
      </c>
    </row>
    <row r="438" s="15" customFormat="1">
      <c r="A438" s="15"/>
      <c r="B438" s="263"/>
      <c r="C438" s="264"/>
      <c r="D438" s="234" t="s">
        <v>283</v>
      </c>
      <c r="E438" s="265" t="s">
        <v>78</v>
      </c>
      <c r="F438" s="266" t="s">
        <v>1979</v>
      </c>
      <c r="G438" s="264"/>
      <c r="H438" s="265" t="s">
        <v>78</v>
      </c>
      <c r="I438" s="267"/>
      <c r="J438" s="264"/>
      <c r="K438" s="264"/>
      <c r="L438" s="268"/>
      <c r="M438" s="269"/>
      <c r="N438" s="270"/>
      <c r="O438" s="270"/>
      <c r="P438" s="270"/>
      <c r="Q438" s="270"/>
      <c r="R438" s="270"/>
      <c r="S438" s="270"/>
      <c r="T438" s="27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2" t="s">
        <v>283</v>
      </c>
      <c r="AU438" s="272" t="s">
        <v>90</v>
      </c>
      <c r="AV438" s="15" t="s">
        <v>88</v>
      </c>
      <c r="AW438" s="15" t="s">
        <v>40</v>
      </c>
      <c r="AX438" s="15" t="s">
        <v>80</v>
      </c>
      <c r="AY438" s="272" t="s">
        <v>141</v>
      </c>
    </row>
    <row r="439" s="13" customFormat="1">
      <c r="A439" s="13"/>
      <c r="B439" s="241"/>
      <c r="C439" s="242"/>
      <c r="D439" s="234" t="s">
        <v>283</v>
      </c>
      <c r="E439" s="243" t="s">
        <v>78</v>
      </c>
      <c r="F439" s="244" t="s">
        <v>1980</v>
      </c>
      <c r="G439" s="242"/>
      <c r="H439" s="245">
        <v>8.1959999999999997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283</v>
      </c>
      <c r="AU439" s="251" t="s">
        <v>90</v>
      </c>
      <c r="AV439" s="13" t="s">
        <v>90</v>
      </c>
      <c r="AW439" s="13" t="s">
        <v>40</v>
      </c>
      <c r="AX439" s="13" t="s">
        <v>80</v>
      </c>
      <c r="AY439" s="251" t="s">
        <v>141</v>
      </c>
    </row>
    <row r="440" s="16" customFormat="1">
      <c r="A440" s="16"/>
      <c r="B440" s="273"/>
      <c r="C440" s="274"/>
      <c r="D440" s="234" t="s">
        <v>283</v>
      </c>
      <c r="E440" s="275" t="s">
        <v>78</v>
      </c>
      <c r="F440" s="276" t="s">
        <v>358</v>
      </c>
      <c r="G440" s="274"/>
      <c r="H440" s="277">
        <v>8.1959999999999997</v>
      </c>
      <c r="I440" s="278"/>
      <c r="J440" s="274"/>
      <c r="K440" s="274"/>
      <c r="L440" s="279"/>
      <c r="M440" s="280"/>
      <c r="N440" s="281"/>
      <c r="O440" s="281"/>
      <c r="P440" s="281"/>
      <c r="Q440" s="281"/>
      <c r="R440" s="281"/>
      <c r="S440" s="281"/>
      <c r="T440" s="282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3" t="s">
        <v>283</v>
      </c>
      <c r="AU440" s="283" t="s">
        <v>90</v>
      </c>
      <c r="AV440" s="16" t="s">
        <v>160</v>
      </c>
      <c r="AW440" s="16" t="s">
        <v>40</v>
      </c>
      <c r="AX440" s="16" t="s">
        <v>80</v>
      </c>
      <c r="AY440" s="283" t="s">
        <v>141</v>
      </c>
    </row>
    <row r="441" s="14" customFormat="1">
      <c r="A441" s="14"/>
      <c r="B441" s="252"/>
      <c r="C441" s="253"/>
      <c r="D441" s="234" t="s">
        <v>283</v>
      </c>
      <c r="E441" s="254" t="s">
        <v>78</v>
      </c>
      <c r="F441" s="255" t="s">
        <v>285</v>
      </c>
      <c r="G441" s="253"/>
      <c r="H441" s="256">
        <v>50.676000000000002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283</v>
      </c>
      <c r="AU441" s="262" t="s">
        <v>90</v>
      </c>
      <c r="AV441" s="14" t="s">
        <v>166</v>
      </c>
      <c r="AW441" s="14" t="s">
        <v>40</v>
      </c>
      <c r="AX441" s="14" t="s">
        <v>88</v>
      </c>
      <c r="AY441" s="262" t="s">
        <v>141</v>
      </c>
    </row>
    <row r="442" s="2" customFormat="1" ht="37.8" customHeight="1">
      <c r="A442" s="42"/>
      <c r="B442" s="43"/>
      <c r="C442" s="290" t="s">
        <v>615</v>
      </c>
      <c r="D442" s="290" t="s">
        <v>864</v>
      </c>
      <c r="E442" s="291" t="s">
        <v>1981</v>
      </c>
      <c r="F442" s="292" t="s">
        <v>1982</v>
      </c>
      <c r="G442" s="293" t="s">
        <v>321</v>
      </c>
      <c r="H442" s="294">
        <v>53.210000000000001</v>
      </c>
      <c r="I442" s="295"/>
      <c r="J442" s="296">
        <f>ROUND(I442*H442,2)</f>
        <v>0</v>
      </c>
      <c r="K442" s="292" t="s">
        <v>1983</v>
      </c>
      <c r="L442" s="297"/>
      <c r="M442" s="298" t="s">
        <v>78</v>
      </c>
      <c r="N442" s="299" t="s">
        <v>50</v>
      </c>
      <c r="O442" s="88"/>
      <c r="P442" s="225">
        <f>O442*H442</f>
        <v>0</v>
      </c>
      <c r="Q442" s="225">
        <v>0.0030999999999999999</v>
      </c>
      <c r="R442" s="225">
        <f>Q442*H442</f>
        <v>0.16495099999999999</v>
      </c>
      <c r="S442" s="225">
        <v>0</v>
      </c>
      <c r="T442" s="226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7" t="s">
        <v>487</v>
      </c>
      <c r="AT442" s="227" t="s">
        <v>864</v>
      </c>
      <c r="AU442" s="227" t="s">
        <v>90</v>
      </c>
      <c r="AY442" s="20" t="s">
        <v>141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88</v>
      </c>
      <c r="BK442" s="228">
        <f>ROUND(I442*H442,2)</f>
        <v>0</v>
      </c>
      <c r="BL442" s="20" t="s">
        <v>244</v>
      </c>
      <c r="BM442" s="227" t="s">
        <v>1984</v>
      </c>
    </row>
    <row r="443" s="2" customFormat="1">
      <c r="A443" s="42"/>
      <c r="B443" s="43"/>
      <c r="C443" s="44"/>
      <c r="D443" s="234" t="s">
        <v>153</v>
      </c>
      <c r="E443" s="44"/>
      <c r="F443" s="235" t="s">
        <v>1985</v>
      </c>
      <c r="G443" s="44"/>
      <c r="H443" s="44"/>
      <c r="I443" s="231"/>
      <c r="J443" s="44"/>
      <c r="K443" s="44"/>
      <c r="L443" s="48"/>
      <c r="M443" s="232"/>
      <c r="N443" s="233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153</v>
      </c>
      <c r="AU443" s="20" t="s">
        <v>90</v>
      </c>
    </row>
    <row r="444" s="13" customFormat="1">
      <c r="A444" s="13"/>
      <c r="B444" s="241"/>
      <c r="C444" s="242"/>
      <c r="D444" s="234" t="s">
        <v>283</v>
      </c>
      <c r="E444" s="242"/>
      <c r="F444" s="244" t="s">
        <v>1986</v>
      </c>
      <c r="G444" s="242"/>
      <c r="H444" s="245">
        <v>53.210000000000001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283</v>
      </c>
      <c r="AU444" s="251" t="s">
        <v>90</v>
      </c>
      <c r="AV444" s="13" t="s">
        <v>90</v>
      </c>
      <c r="AW444" s="13" t="s">
        <v>4</v>
      </c>
      <c r="AX444" s="13" t="s">
        <v>88</v>
      </c>
      <c r="AY444" s="251" t="s">
        <v>141</v>
      </c>
    </row>
    <row r="445" s="2" customFormat="1" ht="24.15" customHeight="1">
      <c r="A445" s="42"/>
      <c r="B445" s="43"/>
      <c r="C445" s="290" t="s">
        <v>626</v>
      </c>
      <c r="D445" s="290" t="s">
        <v>864</v>
      </c>
      <c r="E445" s="291" t="s">
        <v>1987</v>
      </c>
      <c r="F445" s="292" t="s">
        <v>1988</v>
      </c>
      <c r="G445" s="293" t="s">
        <v>321</v>
      </c>
      <c r="H445" s="294">
        <v>34.935000000000002</v>
      </c>
      <c r="I445" s="295"/>
      <c r="J445" s="296">
        <f>ROUND(I445*H445,2)</f>
        <v>0</v>
      </c>
      <c r="K445" s="292" t="s">
        <v>1983</v>
      </c>
      <c r="L445" s="297"/>
      <c r="M445" s="298" t="s">
        <v>78</v>
      </c>
      <c r="N445" s="299" t="s">
        <v>50</v>
      </c>
      <c r="O445" s="88"/>
      <c r="P445" s="225">
        <f>O445*H445</f>
        <v>0</v>
      </c>
      <c r="Q445" s="225">
        <v>0.0014</v>
      </c>
      <c r="R445" s="225">
        <f>Q445*H445</f>
        <v>0.048909000000000001</v>
      </c>
      <c r="S445" s="225">
        <v>0</v>
      </c>
      <c r="T445" s="226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7" t="s">
        <v>487</v>
      </c>
      <c r="AT445" s="227" t="s">
        <v>864</v>
      </c>
      <c r="AU445" s="227" t="s">
        <v>90</v>
      </c>
      <c r="AY445" s="20" t="s">
        <v>141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88</v>
      </c>
      <c r="BK445" s="228">
        <f>ROUND(I445*H445,2)</f>
        <v>0</v>
      </c>
      <c r="BL445" s="20" t="s">
        <v>244</v>
      </c>
      <c r="BM445" s="227" t="s">
        <v>1989</v>
      </c>
    </row>
    <row r="446" s="2" customFormat="1">
      <c r="A446" s="42"/>
      <c r="B446" s="43"/>
      <c r="C446" s="44"/>
      <c r="D446" s="234" t="s">
        <v>153</v>
      </c>
      <c r="E446" s="44"/>
      <c r="F446" s="235" t="s">
        <v>1990</v>
      </c>
      <c r="G446" s="44"/>
      <c r="H446" s="44"/>
      <c r="I446" s="231"/>
      <c r="J446" s="44"/>
      <c r="K446" s="44"/>
      <c r="L446" s="48"/>
      <c r="M446" s="232"/>
      <c r="N446" s="233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153</v>
      </c>
      <c r="AU446" s="20" t="s">
        <v>90</v>
      </c>
    </row>
    <row r="447" s="13" customFormat="1">
      <c r="A447" s="13"/>
      <c r="B447" s="241"/>
      <c r="C447" s="242"/>
      <c r="D447" s="234" t="s">
        <v>283</v>
      </c>
      <c r="E447" s="242"/>
      <c r="F447" s="244" t="s">
        <v>1991</v>
      </c>
      <c r="G447" s="242"/>
      <c r="H447" s="245">
        <v>34.935000000000002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283</v>
      </c>
      <c r="AU447" s="251" t="s">
        <v>90</v>
      </c>
      <c r="AV447" s="13" t="s">
        <v>90</v>
      </c>
      <c r="AW447" s="13" t="s">
        <v>4</v>
      </c>
      <c r="AX447" s="13" t="s">
        <v>88</v>
      </c>
      <c r="AY447" s="251" t="s">
        <v>141</v>
      </c>
    </row>
    <row r="448" s="2" customFormat="1" ht="49.05" customHeight="1">
      <c r="A448" s="42"/>
      <c r="B448" s="43"/>
      <c r="C448" s="216" t="s">
        <v>632</v>
      </c>
      <c r="D448" s="216" t="s">
        <v>144</v>
      </c>
      <c r="E448" s="217" t="s">
        <v>1992</v>
      </c>
      <c r="F448" s="218" t="s">
        <v>1993</v>
      </c>
      <c r="G448" s="219" t="s">
        <v>310</v>
      </c>
      <c r="H448" s="220">
        <v>0.26000000000000001</v>
      </c>
      <c r="I448" s="221"/>
      <c r="J448" s="222">
        <f>ROUND(I448*H448,2)</f>
        <v>0</v>
      </c>
      <c r="K448" s="218" t="s">
        <v>148</v>
      </c>
      <c r="L448" s="48"/>
      <c r="M448" s="223" t="s">
        <v>78</v>
      </c>
      <c r="N448" s="224" t="s">
        <v>50</v>
      </c>
      <c r="O448" s="88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7" t="s">
        <v>244</v>
      </c>
      <c r="AT448" s="227" t="s">
        <v>144</v>
      </c>
      <c r="AU448" s="227" t="s">
        <v>90</v>
      </c>
      <c r="AY448" s="20" t="s">
        <v>141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88</v>
      </c>
      <c r="BK448" s="228">
        <f>ROUND(I448*H448,2)</f>
        <v>0</v>
      </c>
      <c r="BL448" s="20" t="s">
        <v>244</v>
      </c>
      <c r="BM448" s="227" t="s">
        <v>1994</v>
      </c>
    </row>
    <row r="449" s="2" customFormat="1">
      <c r="A449" s="42"/>
      <c r="B449" s="43"/>
      <c r="C449" s="44"/>
      <c r="D449" s="229" t="s">
        <v>151</v>
      </c>
      <c r="E449" s="44"/>
      <c r="F449" s="230" t="s">
        <v>1995</v>
      </c>
      <c r="G449" s="44"/>
      <c r="H449" s="44"/>
      <c r="I449" s="231"/>
      <c r="J449" s="44"/>
      <c r="K449" s="44"/>
      <c r="L449" s="48"/>
      <c r="M449" s="232"/>
      <c r="N449" s="233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151</v>
      </c>
      <c r="AU449" s="20" t="s">
        <v>90</v>
      </c>
    </row>
    <row r="450" s="2" customFormat="1" ht="55.5" customHeight="1">
      <c r="A450" s="42"/>
      <c r="B450" s="43"/>
      <c r="C450" s="216" t="s">
        <v>639</v>
      </c>
      <c r="D450" s="216" t="s">
        <v>144</v>
      </c>
      <c r="E450" s="217" t="s">
        <v>1996</v>
      </c>
      <c r="F450" s="218" t="s">
        <v>1997</v>
      </c>
      <c r="G450" s="219" t="s">
        <v>310</v>
      </c>
      <c r="H450" s="220">
        <v>0.26000000000000001</v>
      </c>
      <c r="I450" s="221"/>
      <c r="J450" s="222">
        <f>ROUND(I450*H450,2)</f>
        <v>0</v>
      </c>
      <c r="K450" s="218" t="s">
        <v>148</v>
      </c>
      <c r="L450" s="48"/>
      <c r="M450" s="223" t="s">
        <v>78</v>
      </c>
      <c r="N450" s="224" t="s">
        <v>50</v>
      </c>
      <c r="O450" s="88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7" t="s">
        <v>244</v>
      </c>
      <c r="AT450" s="227" t="s">
        <v>144</v>
      </c>
      <c r="AU450" s="227" t="s">
        <v>90</v>
      </c>
      <c r="AY450" s="20" t="s">
        <v>141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88</v>
      </c>
      <c r="BK450" s="228">
        <f>ROUND(I450*H450,2)</f>
        <v>0</v>
      </c>
      <c r="BL450" s="20" t="s">
        <v>244</v>
      </c>
      <c r="BM450" s="227" t="s">
        <v>1998</v>
      </c>
    </row>
    <row r="451" s="2" customFormat="1">
      <c r="A451" s="42"/>
      <c r="B451" s="43"/>
      <c r="C451" s="44"/>
      <c r="D451" s="229" t="s">
        <v>151</v>
      </c>
      <c r="E451" s="44"/>
      <c r="F451" s="230" t="s">
        <v>1999</v>
      </c>
      <c r="G451" s="44"/>
      <c r="H451" s="44"/>
      <c r="I451" s="231"/>
      <c r="J451" s="44"/>
      <c r="K451" s="44"/>
      <c r="L451" s="48"/>
      <c r="M451" s="232"/>
      <c r="N451" s="233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151</v>
      </c>
      <c r="AU451" s="20" t="s">
        <v>90</v>
      </c>
    </row>
    <row r="452" s="2" customFormat="1" ht="66.75" customHeight="1">
      <c r="A452" s="42"/>
      <c r="B452" s="43"/>
      <c r="C452" s="216" t="s">
        <v>645</v>
      </c>
      <c r="D452" s="216" t="s">
        <v>144</v>
      </c>
      <c r="E452" s="217" t="s">
        <v>2000</v>
      </c>
      <c r="F452" s="218" t="s">
        <v>2001</v>
      </c>
      <c r="G452" s="219" t="s">
        <v>310</v>
      </c>
      <c r="H452" s="220">
        <v>0.26000000000000001</v>
      </c>
      <c r="I452" s="221"/>
      <c r="J452" s="222">
        <f>ROUND(I452*H452,2)</f>
        <v>0</v>
      </c>
      <c r="K452" s="218" t="s">
        <v>148</v>
      </c>
      <c r="L452" s="48"/>
      <c r="M452" s="223" t="s">
        <v>78</v>
      </c>
      <c r="N452" s="224" t="s">
        <v>50</v>
      </c>
      <c r="O452" s="88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7" t="s">
        <v>244</v>
      </c>
      <c r="AT452" s="227" t="s">
        <v>144</v>
      </c>
      <c r="AU452" s="227" t="s">
        <v>90</v>
      </c>
      <c r="AY452" s="20" t="s">
        <v>141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88</v>
      </c>
      <c r="BK452" s="228">
        <f>ROUND(I452*H452,2)</f>
        <v>0</v>
      </c>
      <c r="BL452" s="20" t="s">
        <v>244</v>
      </c>
      <c r="BM452" s="227" t="s">
        <v>2002</v>
      </c>
    </row>
    <row r="453" s="2" customFormat="1">
      <c r="A453" s="42"/>
      <c r="B453" s="43"/>
      <c r="C453" s="44"/>
      <c r="D453" s="229" t="s">
        <v>151</v>
      </c>
      <c r="E453" s="44"/>
      <c r="F453" s="230" t="s">
        <v>2003</v>
      </c>
      <c r="G453" s="44"/>
      <c r="H453" s="44"/>
      <c r="I453" s="231"/>
      <c r="J453" s="44"/>
      <c r="K453" s="44"/>
      <c r="L453" s="48"/>
      <c r="M453" s="232"/>
      <c r="N453" s="233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151</v>
      </c>
      <c r="AU453" s="20" t="s">
        <v>90</v>
      </c>
    </row>
    <row r="454" s="12" customFormat="1" ht="22.8" customHeight="1">
      <c r="A454" s="12"/>
      <c r="B454" s="200"/>
      <c r="C454" s="201"/>
      <c r="D454" s="202" t="s">
        <v>79</v>
      </c>
      <c r="E454" s="214" t="s">
        <v>585</v>
      </c>
      <c r="F454" s="214" t="s">
        <v>586</v>
      </c>
      <c r="G454" s="201"/>
      <c r="H454" s="201"/>
      <c r="I454" s="204"/>
      <c r="J454" s="215">
        <f>BK454</f>
        <v>0</v>
      </c>
      <c r="K454" s="201"/>
      <c r="L454" s="206"/>
      <c r="M454" s="207"/>
      <c r="N454" s="208"/>
      <c r="O454" s="208"/>
      <c r="P454" s="209">
        <f>SUM(P455:P562)</f>
        <v>0</v>
      </c>
      <c r="Q454" s="208"/>
      <c r="R454" s="209">
        <f>SUM(R455:R562)</f>
        <v>5.1024852261199998</v>
      </c>
      <c r="S454" s="208"/>
      <c r="T454" s="210">
        <f>SUM(T455:T562)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1" t="s">
        <v>90</v>
      </c>
      <c r="AT454" s="212" t="s">
        <v>79</v>
      </c>
      <c r="AU454" s="212" t="s">
        <v>88</v>
      </c>
      <c r="AY454" s="211" t="s">
        <v>141</v>
      </c>
      <c r="BK454" s="213">
        <f>SUM(BK455:BK562)</f>
        <v>0</v>
      </c>
    </row>
    <row r="455" s="2" customFormat="1" ht="55.5" customHeight="1">
      <c r="A455" s="42"/>
      <c r="B455" s="43"/>
      <c r="C455" s="216" t="s">
        <v>651</v>
      </c>
      <c r="D455" s="216" t="s">
        <v>144</v>
      </c>
      <c r="E455" s="217" t="s">
        <v>2004</v>
      </c>
      <c r="F455" s="218" t="s">
        <v>2005</v>
      </c>
      <c r="G455" s="219" t="s">
        <v>321</v>
      </c>
      <c r="H455" s="220">
        <v>45.479999999999997</v>
      </c>
      <c r="I455" s="221"/>
      <c r="J455" s="222">
        <f>ROUND(I455*H455,2)</f>
        <v>0</v>
      </c>
      <c r="K455" s="218" t="s">
        <v>148</v>
      </c>
      <c r="L455" s="48"/>
      <c r="M455" s="223" t="s">
        <v>78</v>
      </c>
      <c r="N455" s="224" t="s">
        <v>50</v>
      </c>
      <c r="O455" s="88"/>
      <c r="P455" s="225">
        <f>O455*H455</f>
        <v>0</v>
      </c>
      <c r="Q455" s="225">
        <v>0.045030000000000001</v>
      </c>
      <c r="R455" s="225">
        <f>Q455*H455</f>
        <v>2.0479643999999997</v>
      </c>
      <c r="S455" s="225">
        <v>0</v>
      </c>
      <c r="T455" s="226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7" t="s">
        <v>244</v>
      </c>
      <c r="AT455" s="227" t="s">
        <v>144</v>
      </c>
      <c r="AU455" s="227" t="s">
        <v>90</v>
      </c>
      <c r="AY455" s="20" t="s">
        <v>141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88</v>
      </c>
      <c r="BK455" s="228">
        <f>ROUND(I455*H455,2)</f>
        <v>0</v>
      </c>
      <c r="BL455" s="20" t="s">
        <v>244</v>
      </c>
      <c r="BM455" s="227" t="s">
        <v>2006</v>
      </c>
    </row>
    <row r="456" s="2" customFormat="1">
      <c r="A456" s="42"/>
      <c r="B456" s="43"/>
      <c r="C456" s="44"/>
      <c r="D456" s="229" t="s">
        <v>151</v>
      </c>
      <c r="E456" s="44"/>
      <c r="F456" s="230" t="s">
        <v>2007</v>
      </c>
      <c r="G456" s="44"/>
      <c r="H456" s="44"/>
      <c r="I456" s="231"/>
      <c r="J456" s="44"/>
      <c r="K456" s="44"/>
      <c r="L456" s="48"/>
      <c r="M456" s="232"/>
      <c r="N456" s="233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151</v>
      </c>
      <c r="AU456" s="20" t="s">
        <v>90</v>
      </c>
    </row>
    <row r="457" s="13" customFormat="1">
      <c r="A457" s="13"/>
      <c r="B457" s="241"/>
      <c r="C457" s="242"/>
      <c r="D457" s="234" t="s">
        <v>283</v>
      </c>
      <c r="E457" s="243" t="s">
        <v>78</v>
      </c>
      <c r="F457" s="244" t="s">
        <v>2008</v>
      </c>
      <c r="G457" s="242"/>
      <c r="H457" s="245">
        <v>22.739999999999998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283</v>
      </c>
      <c r="AU457" s="251" t="s">
        <v>90</v>
      </c>
      <c r="AV457" s="13" t="s">
        <v>90</v>
      </c>
      <c r="AW457" s="13" t="s">
        <v>40</v>
      </c>
      <c r="AX457" s="13" t="s">
        <v>80</v>
      </c>
      <c r="AY457" s="251" t="s">
        <v>141</v>
      </c>
    </row>
    <row r="458" s="13" customFormat="1">
      <c r="A458" s="13"/>
      <c r="B458" s="241"/>
      <c r="C458" s="242"/>
      <c r="D458" s="234" t="s">
        <v>283</v>
      </c>
      <c r="E458" s="243" t="s">
        <v>78</v>
      </c>
      <c r="F458" s="244" t="s">
        <v>2009</v>
      </c>
      <c r="G458" s="242"/>
      <c r="H458" s="245">
        <v>22.739999999999998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283</v>
      </c>
      <c r="AU458" s="251" t="s">
        <v>90</v>
      </c>
      <c r="AV458" s="13" t="s">
        <v>90</v>
      </c>
      <c r="AW458" s="13" t="s">
        <v>40</v>
      </c>
      <c r="AX458" s="13" t="s">
        <v>80</v>
      </c>
      <c r="AY458" s="251" t="s">
        <v>141</v>
      </c>
    </row>
    <row r="459" s="14" customFormat="1">
      <c r="A459" s="14"/>
      <c r="B459" s="252"/>
      <c r="C459" s="253"/>
      <c r="D459" s="234" t="s">
        <v>283</v>
      </c>
      <c r="E459" s="254" t="s">
        <v>78</v>
      </c>
      <c r="F459" s="255" t="s">
        <v>285</v>
      </c>
      <c r="G459" s="253"/>
      <c r="H459" s="256">
        <v>45.479999999999997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283</v>
      </c>
      <c r="AU459" s="262" t="s">
        <v>90</v>
      </c>
      <c r="AV459" s="14" t="s">
        <v>166</v>
      </c>
      <c r="AW459" s="14" t="s">
        <v>40</v>
      </c>
      <c r="AX459" s="14" t="s">
        <v>88</v>
      </c>
      <c r="AY459" s="262" t="s">
        <v>141</v>
      </c>
    </row>
    <row r="460" s="2" customFormat="1" ht="55.5" customHeight="1">
      <c r="A460" s="42"/>
      <c r="B460" s="43"/>
      <c r="C460" s="216" t="s">
        <v>656</v>
      </c>
      <c r="D460" s="216" t="s">
        <v>144</v>
      </c>
      <c r="E460" s="217" t="s">
        <v>2010</v>
      </c>
      <c r="F460" s="218" t="s">
        <v>2011</v>
      </c>
      <c r="G460" s="219" t="s">
        <v>321</v>
      </c>
      <c r="H460" s="220">
        <v>3.7599999999999998</v>
      </c>
      <c r="I460" s="221"/>
      <c r="J460" s="222">
        <f>ROUND(I460*H460,2)</f>
        <v>0</v>
      </c>
      <c r="K460" s="218" t="s">
        <v>148</v>
      </c>
      <c r="L460" s="48"/>
      <c r="M460" s="223" t="s">
        <v>78</v>
      </c>
      <c r="N460" s="224" t="s">
        <v>50</v>
      </c>
      <c r="O460" s="88"/>
      <c r="P460" s="225">
        <f>O460*H460</f>
        <v>0</v>
      </c>
      <c r="Q460" s="225">
        <v>0.01480626</v>
      </c>
      <c r="R460" s="225">
        <f>Q460*H460</f>
        <v>0.055671537599999994</v>
      </c>
      <c r="S460" s="225">
        <v>0</v>
      </c>
      <c r="T460" s="226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7" t="s">
        <v>244</v>
      </c>
      <c r="AT460" s="227" t="s">
        <v>144</v>
      </c>
      <c r="AU460" s="227" t="s">
        <v>90</v>
      </c>
      <c r="AY460" s="20" t="s">
        <v>141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88</v>
      </c>
      <c r="BK460" s="228">
        <f>ROUND(I460*H460,2)</f>
        <v>0</v>
      </c>
      <c r="BL460" s="20" t="s">
        <v>244</v>
      </c>
      <c r="BM460" s="227" t="s">
        <v>2012</v>
      </c>
    </row>
    <row r="461" s="2" customFormat="1">
      <c r="A461" s="42"/>
      <c r="B461" s="43"/>
      <c r="C461" s="44"/>
      <c r="D461" s="229" t="s">
        <v>151</v>
      </c>
      <c r="E461" s="44"/>
      <c r="F461" s="230" t="s">
        <v>2013</v>
      </c>
      <c r="G461" s="44"/>
      <c r="H461" s="44"/>
      <c r="I461" s="231"/>
      <c r="J461" s="44"/>
      <c r="K461" s="44"/>
      <c r="L461" s="48"/>
      <c r="M461" s="232"/>
      <c r="N461" s="233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151</v>
      </c>
      <c r="AU461" s="20" t="s">
        <v>90</v>
      </c>
    </row>
    <row r="462" s="15" customFormat="1">
      <c r="A462" s="15"/>
      <c r="B462" s="263"/>
      <c r="C462" s="264"/>
      <c r="D462" s="234" t="s">
        <v>283</v>
      </c>
      <c r="E462" s="265" t="s">
        <v>78</v>
      </c>
      <c r="F462" s="266" t="s">
        <v>324</v>
      </c>
      <c r="G462" s="264"/>
      <c r="H462" s="265" t="s">
        <v>78</v>
      </c>
      <c r="I462" s="267"/>
      <c r="J462" s="264"/>
      <c r="K462" s="264"/>
      <c r="L462" s="268"/>
      <c r="M462" s="269"/>
      <c r="N462" s="270"/>
      <c r="O462" s="270"/>
      <c r="P462" s="270"/>
      <c r="Q462" s="270"/>
      <c r="R462" s="270"/>
      <c r="S462" s="270"/>
      <c r="T462" s="27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2" t="s">
        <v>283</v>
      </c>
      <c r="AU462" s="272" t="s">
        <v>90</v>
      </c>
      <c r="AV462" s="15" t="s">
        <v>88</v>
      </c>
      <c r="AW462" s="15" t="s">
        <v>40</v>
      </c>
      <c r="AX462" s="15" t="s">
        <v>80</v>
      </c>
      <c r="AY462" s="272" t="s">
        <v>141</v>
      </c>
    </row>
    <row r="463" s="13" customFormat="1">
      <c r="A463" s="13"/>
      <c r="B463" s="241"/>
      <c r="C463" s="242"/>
      <c r="D463" s="234" t="s">
        <v>283</v>
      </c>
      <c r="E463" s="243" t="s">
        <v>78</v>
      </c>
      <c r="F463" s="244" t="s">
        <v>592</v>
      </c>
      <c r="G463" s="242"/>
      <c r="H463" s="245">
        <v>3.7599999999999998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283</v>
      </c>
      <c r="AU463" s="251" t="s">
        <v>90</v>
      </c>
      <c r="AV463" s="13" t="s">
        <v>90</v>
      </c>
      <c r="AW463" s="13" t="s">
        <v>40</v>
      </c>
      <c r="AX463" s="13" t="s">
        <v>80</v>
      </c>
      <c r="AY463" s="251" t="s">
        <v>141</v>
      </c>
    </row>
    <row r="464" s="14" customFormat="1">
      <c r="A464" s="14"/>
      <c r="B464" s="252"/>
      <c r="C464" s="253"/>
      <c r="D464" s="234" t="s">
        <v>283</v>
      </c>
      <c r="E464" s="254" t="s">
        <v>78</v>
      </c>
      <c r="F464" s="255" t="s">
        <v>285</v>
      </c>
      <c r="G464" s="253"/>
      <c r="H464" s="256">
        <v>3.7599999999999998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283</v>
      </c>
      <c r="AU464" s="262" t="s">
        <v>90</v>
      </c>
      <c r="AV464" s="14" t="s">
        <v>166</v>
      </c>
      <c r="AW464" s="14" t="s">
        <v>40</v>
      </c>
      <c r="AX464" s="14" t="s">
        <v>88</v>
      </c>
      <c r="AY464" s="262" t="s">
        <v>141</v>
      </c>
    </row>
    <row r="465" s="2" customFormat="1" ht="55.5" customHeight="1">
      <c r="A465" s="42"/>
      <c r="B465" s="43"/>
      <c r="C465" s="216" t="s">
        <v>661</v>
      </c>
      <c r="D465" s="216" t="s">
        <v>144</v>
      </c>
      <c r="E465" s="217" t="s">
        <v>2014</v>
      </c>
      <c r="F465" s="218" t="s">
        <v>2015</v>
      </c>
      <c r="G465" s="219" t="s">
        <v>321</v>
      </c>
      <c r="H465" s="220">
        <v>97.465999999999994</v>
      </c>
      <c r="I465" s="221"/>
      <c r="J465" s="222">
        <f>ROUND(I465*H465,2)</f>
        <v>0</v>
      </c>
      <c r="K465" s="218" t="s">
        <v>148</v>
      </c>
      <c r="L465" s="48"/>
      <c r="M465" s="223" t="s">
        <v>78</v>
      </c>
      <c r="N465" s="224" t="s">
        <v>50</v>
      </c>
      <c r="O465" s="88"/>
      <c r="P465" s="225">
        <f>O465*H465</f>
        <v>0</v>
      </c>
      <c r="Q465" s="225">
        <v>0.01384872</v>
      </c>
      <c r="R465" s="225">
        <f>Q465*H465</f>
        <v>1.3497793435199998</v>
      </c>
      <c r="S465" s="225">
        <v>0</v>
      </c>
      <c r="T465" s="226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7" t="s">
        <v>244</v>
      </c>
      <c r="AT465" s="227" t="s">
        <v>144</v>
      </c>
      <c r="AU465" s="227" t="s">
        <v>90</v>
      </c>
      <c r="AY465" s="20" t="s">
        <v>141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88</v>
      </c>
      <c r="BK465" s="228">
        <f>ROUND(I465*H465,2)</f>
        <v>0</v>
      </c>
      <c r="BL465" s="20" t="s">
        <v>244</v>
      </c>
      <c r="BM465" s="227" t="s">
        <v>2016</v>
      </c>
    </row>
    <row r="466" s="2" customFormat="1">
      <c r="A466" s="42"/>
      <c r="B466" s="43"/>
      <c r="C466" s="44"/>
      <c r="D466" s="229" t="s">
        <v>151</v>
      </c>
      <c r="E466" s="44"/>
      <c r="F466" s="230" t="s">
        <v>2017</v>
      </c>
      <c r="G466" s="44"/>
      <c r="H466" s="44"/>
      <c r="I466" s="231"/>
      <c r="J466" s="44"/>
      <c r="K466" s="44"/>
      <c r="L466" s="48"/>
      <c r="M466" s="232"/>
      <c r="N466" s="233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151</v>
      </c>
      <c r="AU466" s="20" t="s">
        <v>90</v>
      </c>
    </row>
    <row r="467" s="15" customFormat="1">
      <c r="A467" s="15"/>
      <c r="B467" s="263"/>
      <c r="C467" s="264"/>
      <c r="D467" s="234" t="s">
        <v>283</v>
      </c>
      <c r="E467" s="265" t="s">
        <v>78</v>
      </c>
      <c r="F467" s="266" t="s">
        <v>606</v>
      </c>
      <c r="G467" s="264"/>
      <c r="H467" s="265" t="s">
        <v>78</v>
      </c>
      <c r="I467" s="267"/>
      <c r="J467" s="264"/>
      <c r="K467" s="264"/>
      <c r="L467" s="268"/>
      <c r="M467" s="269"/>
      <c r="N467" s="270"/>
      <c r="O467" s="270"/>
      <c r="P467" s="270"/>
      <c r="Q467" s="270"/>
      <c r="R467" s="270"/>
      <c r="S467" s="270"/>
      <c r="T467" s="27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2" t="s">
        <v>283</v>
      </c>
      <c r="AU467" s="272" t="s">
        <v>90</v>
      </c>
      <c r="AV467" s="15" t="s">
        <v>88</v>
      </c>
      <c r="AW467" s="15" t="s">
        <v>40</v>
      </c>
      <c r="AX467" s="15" t="s">
        <v>80</v>
      </c>
      <c r="AY467" s="272" t="s">
        <v>141</v>
      </c>
    </row>
    <row r="468" s="13" customFormat="1">
      <c r="A468" s="13"/>
      <c r="B468" s="241"/>
      <c r="C468" s="242"/>
      <c r="D468" s="234" t="s">
        <v>283</v>
      </c>
      <c r="E468" s="243" t="s">
        <v>78</v>
      </c>
      <c r="F468" s="244" t="s">
        <v>607</v>
      </c>
      <c r="G468" s="242"/>
      <c r="H468" s="245">
        <v>4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283</v>
      </c>
      <c r="AU468" s="251" t="s">
        <v>90</v>
      </c>
      <c r="AV468" s="13" t="s">
        <v>90</v>
      </c>
      <c r="AW468" s="13" t="s">
        <v>40</v>
      </c>
      <c r="AX468" s="13" t="s">
        <v>80</v>
      </c>
      <c r="AY468" s="251" t="s">
        <v>141</v>
      </c>
    </row>
    <row r="469" s="13" customFormat="1">
      <c r="A469" s="13"/>
      <c r="B469" s="241"/>
      <c r="C469" s="242"/>
      <c r="D469" s="234" t="s">
        <v>283</v>
      </c>
      <c r="E469" s="243" t="s">
        <v>78</v>
      </c>
      <c r="F469" s="244" t="s">
        <v>608</v>
      </c>
      <c r="G469" s="242"/>
      <c r="H469" s="245">
        <v>4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283</v>
      </c>
      <c r="AU469" s="251" t="s">
        <v>90</v>
      </c>
      <c r="AV469" s="13" t="s">
        <v>90</v>
      </c>
      <c r="AW469" s="13" t="s">
        <v>40</v>
      </c>
      <c r="AX469" s="13" t="s">
        <v>80</v>
      </c>
      <c r="AY469" s="251" t="s">
        <v>141</v>
      </c>
    </row>
    <row r="470" s="13" customFormat="1">
      <c r="A470" s="13"/>
      <c r="B470" s="241"/>
      <c r="C470" s="242"/>
      <c r="D470" s="234" t="s">
        <v>283</v>
      </c>
      <c r="E470" s="243" t="s">
        <v>78</v>
      </c>
      <c r="F470" s="244" t="s">
        <v>609</v>
      </c>
      <c r="G470" s="242"/>
      <c r="H470" s="245">
        <v>5.4080000000000004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283</v>
      </c>
      <c r="AU470" s="251" t="s">
        <v>90</v>
      </c>
      <c r="AV470" s="13" t="s">
        <v>90</v>
      </c>
      <c r="AW470" s="13" t="s">
        <v>40</v>
      </c>
      <c r="AX470" s="13" t="s">
        <v>80</v>
      </c>
      <c r="AY470" s="251" t="s">
        <v>141</v>
      </c>
    </row>
    <row r="471" s="13" customFormat="1">
      <c r="A471" s="13"/>
      <c r="B471" s="241"/>
      <c r="C471" s="242"/>
      <c r="D471" s="234" t="s">
        <v>283</v>
      </c>
      <c r="E471" s="243" t="s">
        <v>78</v>
      </c>
      <c r="F471" s="244" t="s">
        <v>610</v>
      </c>
      <c r="G471" s="242"/>
      <c r="H471" s="245">
        <v>2.0800000000000001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283</v>
      </c>
      <c r="AU471" s="251" t="s">
        <v>90</v>
      </c>
      <c r="AV471" s="13" t="s">
        <v>90</v>
      </c>
      <c r="AW471" s="13" t="s">
        <v>40</v>
      </c>
      <c r="AX471" s="13" t="s">
        <v>80</v>
      </c>
      <c r="AY471" s="251" t="s">
        <v>141</v>
      </c>
    </row>
    <row r="472" s="13" customFormat="1">
      <c r="A472" s="13"/>
      <c r="B472" s="241"/>
      <c r="C472" s="242"/>
      <c r="D472" s="234" t="s">
        <v>283</v>
      </c>
      <c r="E472" s="243" t="s">
        <v>78</v>
      </c>
      <c r="F472" s="244" t="s">
        <v>611</v>
      </c>
      <c r="G472" s="242"/>
      <c r="H472" s="245">
        <v>1.4159999999999999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283</v>
      </c>
      <c r="AU472" s="251" t="s">
        <v>90</v>
      </c>
      <c r="AV472" s="13" t="s">
        <v>90</v>
      </c>
      <c r="AW472" s="13" t="s">
        <v>40</v>
      </c>
      <c r="AX472" s="13" t="s">
        <v>80</v>
      </c>
      <c r="AY472" s="251" t="s">
        <v>141</v>
      </c>
    </row>
    <row r="473" s="13" customFormat="1">
      <c r="A473" s="13"/>
      <c r="B473" s="241"/>
      <c r="C473" s="242"/>
      <c r="D473" s="234" t="s">
        <v>283</v>
      </c>
      <c r="E473" s="243" t="s">
        <v>78</v>
      </c>
      <c r="F473" s="244" t="s">
        <v>612</v>
      </c>
      <c r="G473" s="242"/>
      <c r="H473" s="245">
        <v>5.3559999999999999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283</v>
      </c>
      <c r="AU473" s="251" t="s">
        <v>90</v>
      </c>
      <c r="AV473" s="13" t="s">
        <v>90</v>
      </c>
      <c r="AW473" s="13" t="s">
        <v>40</v>
      </c>
      <c r="AX473" s="13" t="s">
        <v>80</v>
      </c>
      <c r="AY473" s="251" t="s">
        <v>141</v>
      </c>
    </row>
    <row r="474" s="13" customFormat="1">
      <c r="A474" s="13"/>
      <c r="B474" s="241"/>
      <c r="C474" s="242"/>
      <c r="D474" s="234" t="s">
        <v>283</v>
      </c>
      <c r="E474" s="243" t="s">
        <v>78</v>
      </c>
      <c r="F474" s="244" t="s">
        <v>613</v>
      </c>
      <c r="G474" s="242"/>
      <c r="H474" s="245">
        <v>2.2080000000000002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283</v>
      </c>
      <c r="AU474" s="251" t="s">
        <v>90</v>
      </c>
      <c r="AV474" s="13" t="s">
        <v>90</v>
      </c>
      <c r="AW474" s="13" t="s">
        <v>40</v>
      </c>
      <c r="AX474" s="13" t="s">
        <v>80</v>
      </c>
      <c r="AY474" s="251" t="s">
        <v>141</v>
      </c>
    </row>
    <row r="475" s="13" customFormat="1">
      <c r="A475" s="13"/>
      <c r="B475" s="241"/>
      <c r="C475" s="242"/>
      <c r="D475" s="234" t="s">
        <v>283</v>
      </c>
      <c r="E475" s="243" t="s">
        <v>78</v>
      </c>
      <c r="F475" s="244" t="s">
        <v>614</v>
      </c>
      <c r="G475" s="242"/>
      <c r="H475" s="245">
        <v>4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283</v>
      </c>
      <c r="AU475" s="251" t="s">
        <v>90</v>
      </c>
      <c r="AV475" s="13" t="s">
        <v>90</v>
      </c>
      <c r="AW475" s="13" t="s">
        <v>40</v>
      </c>
      <c r="AX475" s="13" t="s">
        <v>80</v>
      </c>
      <c r="AY475" s="251" t="s">
        <v>141</v>
      </c>
    </row>
    <row r="476" s="16" customFormat="1">
      <c r="A476" s="16"/>
      <c r="B476" s="273"/>
      <c r="C476" s="274"/>
      <c r="D476" s="234" t="s">
        <v>283</v>
      </c>
      <c r="E476" s="275" t="s">
        <v>78</v>
      </c>
      <c r="F476" s="276" t="s">
        <v>358</v>
      </c>
      <c r="G476" s="274"/>
      <c r="H476" s="277">
        <v>28.468</v>
      </c>
      <c r="I476" s="278"/>
      <c r="J476" s="274"/>
      <c r="K476" s="274"/>
      <c r="L476" s="279"/>
      <c r="M476" s="280"/>
      <c r="N476" s="281"/>
      <c r="O476" s="281"/>
      <c r="P476" s="281"/>
      <c r="Q476" s="281"/>
      <c r="R476" s="281"/>
      <c r="S476" s="281"/>
      <c r="T476" s="282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3" t="s">
        <v>283</v>
      </c>
      <c r="AU476" s="283" t="s">
        <v>90</v>
      </c>
      <c r="AV476" s="16" t="s">
        <v>160</v>
      </c>
      <c r="AW476" s="16" t="s">
        <v>40</v>
      </c>
      <c r="AX476" s="16" t="s">
        <v>80</v>
      </c>
      <c r="AY476" s="283" t="s">
        <v>141</v>
      </c>
    </row>
    <row r="477" s="15" customFormat="1">
      <c r="A477" s="15"/>
      <c r="B477" s="263"/>
      <c r="C477" s="264"/>
      <c r="D477" s="234" t="s">
        <v>283</v>
      </c>
      <c r="E477" s="265" t="s">
        <v>78</v>
      </c>
      <c r="F477" s="266" t="s">
        <v>324</v>
      </c>
      <c r="G477" s="264"/>
      <c r="H477" s="265" t="s">
        <v>78</v>
      </c>
      <c r="I477" s="267"/>
      <c r="J477" s="264"/>
      <c r="K477" s="264"/>
      <c r="L477" s="268"/>
      <c r="M477" s="269"/>
      <c r="N477" s="270"/>
      <c r="O477" s="270"/>
      <c r="P477" s="270"/>
      <c r="Q477" s="270"/>
      <c r="R477" s="270"/>
      <c r="S477" s="270"/>
      <c r="T477" s="27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2" t="s">
        <v>283</v>
      </c>
      <c r="AU477" s="272" t="s">
        <v>90</v>
      </c>
      <c r="AV477" s="15" t="s">
        <v>88</v>
      </c>
      <c r="AW477" s="15" t="s">
        <v>40</v>
      </c>
      <c r="AX477" s="15" t="s">
        <v>80</v>
      </c>
      <c r="AY477" s="272" t="s">
        <v>141</v>
      </c>
    </row>
    <row r="478" s="13" customFormat="1">
      <c r="A478" s="13"/>
      <c r="B478" s="241"/>
      <c r="C478" s="242"/>
      <c r="D478" s="234" t="s">
        <v>283</v>
      </c>
      <c r="E478" s="243" t="s">
        <v>78</v>
      </c>
      <c r="F478" s="244" t="s">
        <v>598</v>
      </c>
      <c r="G478" s="242"/>
      <c r="H478" s="245">
        <v>15.158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283</v>
      </c>
      <c r="AU478" s="251" t="s">
        <v>90</v>
      </c>
      <c r="AV478" s="13" t="s">
        <v>90</v>
      </c>
      <c r="AW478" s="13" t="s">
        <v>40</v>
      </c>
      <c r="AX478" s="13" t="s">
        <v>80</v>
      </c>
      <c r="AY478" s="251" t="s">
        <v>141</v>
      </c>
    </row>
    <row r="479" s="13" customFormat="1">
      <c r="A479" s="13"/>
      <c r="B479" s="241"/>
      <c r="C479" s="242"/>
      <c r="D479" s="234" t="s">
        <v>283</v>
      </c>
      <c r="E479" s="243" t="s">
        <v>78</v>
      </c>
      <c r="F479" s="244" t="s">
        <v>599</v>
      </c>
      <c r="G479" s="242"/>
      <c r="H479" s="245">
        <v>48.840000000000003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283</v>
      </c>
      <c r="AU479" s="251" t="s">
        <v>90</v>
      </c>
      <c r="AV479" s="13" t="s">
        <v>90</v>
      </c>
      <c r="AW479" s="13" t="s">
        <v>40</v>
      </c>
      <c r="AX479" s="13" t="s">
        <v>80</v>
      </c>
      <c r="AY479" s="251" t="s">
        <v>141</v>
      </c>
    </row>
    <row r="480" s="13" customFormat="1">
      <c r="A480" s="13"/>
      <c r="B480" s="241"/>
      <c r="C480" s="242"/>
      <c r="D480" s="234" t="s">
        <v>283</v>
      </c>
      <c r="E480" s="243" t="s">
        <v>78</v>
      </c>
      <c r="F480" s="244" t="s">
        <v>600</v>
      </c>
      <c r="G480" s="242"/>
      <c r="H480" s="245">
        <v>5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283</v>
      </c>
      <c r="AU480" s="251" t="s">
        <v>90</v>
      </c>
      <c r="AV480" s="13" t="s">
        <v>90</v>
      </c>
      <c r="AW480" s="13" t="s">
        <v>40</v>
      </c>
      <c r="AX480" s="13" t="s">
        <v>80</v>
      </c>
      <c r="AY480" s="251" t="s">
        <v>141</v>
      </c>
    </row>
    <row r="481" s="16" customFormat="1">
      <c r="A481" s="16"/>
      <c r="B481" s="273"/>
      <c r="C481" s="274"/>
      <c r="D481" s="234" t="s">
        <v>283</v>
      </c>
      <c r="E481" s="275" t="s">
        <v>78</v>
      </c>
      <c r="F481" s="276" t="s">
        <v>358</v>
      </c>
      <c r="G481" s="274"/>
      <c r="H481" s="277">
        <v>68.998000000000005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283</v>
      </c>
      <c r="AU481" s="283" t="s">
        <v>90</v>
      </c>
      <c r="AV481" s="16" t="s">
        <v>160</v>
      </c>
      <c r="AW481" s="16" t="s">
        <v>40</v>
      </c>
      <c r="AX481" s="16" t="s">
        <v>80</v>
      </c>
      <c r="AY481" s="283" t="s">
        <v>141</v>
      </c>
    </row>
    <row r="482" s="14" customFormat="1">
      <c r="A482" s="14"/>
      <c r="B482" s="252"/>
      <c r="C482" s="253"/>
      <c r="D482" s="234" t="s">
        <v>283</v>
      </c>
      <c r="E482" s="254" t="s">
        <v>78</v>
      </c>
      <c r="F482" s="255" t="s">
        <v>285</v>
      </c>
      <c r="G482" s="253"/>
      <c r="H482" s="256">
        <v>97.465999999999994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283</v>
      </c>
      <c r="AU482" s="262" t="s">
        <v>90</v>
      </c>
      <c r="AV482" s="14" t="s">
        <v>166</v>
      </c>
      <c r="AW482" s="14" t="s">
        <v>40</v>
      </c>
      <c r="AX482" s="14" t="s">
        <v>88</v>
      </c>
      <c r="AY482" s="262" t="s">
        <v>141</v>
      </c>
    </row>
    <row r="483" s="2" customFormat="1" ht="44.25" customHeight="1">
      <c r="A483" s="42"/>
      <c r="B483" s="43"/>
      <c r="C483" s="216" t="s">
        <v>668</v>
      </c>
      <c r="D483" s="216" t="s">
        <v>144</v>
      </c>
      <c r="E483" s="217" t="s">
        <v>1113</v>
      </c>
      <c r="F483" s="218" t="s">
        <v>1114</v>
      </c>
      <c r="G483" s="219" t="s">
        <v>321</v>
      </c>
      <c r="H483" s="220">
        <v>34.25</v>
      </c>
      <c r="I483" s="221"/>
      <c r="J483" s="222">
        <f>ROUND(I483*H483,2)</f>
        <v>0</v>
      </c>
      <c r="K483" s="218" t="s">
        <v>148</v>
      </c>
      <c r="L483" s="48"/>
      <c r="M483" s="223" t="s">
        <v>78</v>
      </c>
      <c r="N483" s="224" t="s">
        <v>50</v>
      </c>
      <c r="O483" s="88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7" t="s">
        <v>244</v>
      </c>
      <c r="AT483" s="227" t="s">
        <v>144</v>
      </c>
      <c r="AU483" s="227" t="s">
        <v>90</v>
      </c>
      <c r="AY483" s="20" t="s">
        <v>141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88</v>
      </c>
      <c r="BK483" s="228">
        <f>ROUND(I483*H483,2)</f>
        <v>0</v>
      </c>
      <c r="BL483" s="20" t="s">
        <v>244</v>
      </c>
      <c r="BM483" s="227" t="s">
        <v>2018</v>
      </c>
    </row>
    <row r="484" s="2" customFormat="1">
      <c r="A484" s="42"/>
      <c r="B484" s="43"/>
      <c r="C484" s="44"/>
      <c r="D484" s="229" t="s">
        <v>151</v>
      </c>
      <c r="E484" s="44"/>
      <c r="F484" s="230" t="s">
        <v>1116</v>
      </c>
      <c r="G484" s="44"/>
      <c r="H484" s="44"/>
      <c r="I484" s="231"/>
      <c r="J484" s="44"/>
      <c r="K484" s="44"/>
      <c r="L484" s="48"/>
      <c r="M484" s="232"/>
      <c r="N484" s="233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151</v>
      </c>
      <c r="AU484" s="20" t="s">
        <v>90</v>
      </c>
    </row>
    <row r="485" s="15" customFormat="1">
      <c r="A485" s="15"/>
      <c r="B485" s="263"/>
      <c r="C485" s="264"/>
      <c r="D485" s="234" t="s">
        <v>283</v>
      </c>
      <c r="E485" s="265" t="s">
        <v>78</v>
      </c>
      <c r="F485" s="266" t="s">
        <v>2019</v>
      </c>
      <c r="G485" s="264"/>
      <c r="H485" s="265" t="s">
        <v>78</v>
      </c>
      <c r="I485" s="267"/>
      <c r="J485" s="264"/>
      <c r="K485" s="264"/>
      <c r="L485" s="268"/>
      <c r="M485" s="269"/>
      <c r="N485" s="270"/>
      <c r="O485" s="270"/>
      <c r="P485" s="270"/>
      <c r="Q485" s="270"/>
      <c r="R485" s="270"/>
      <c r="S485" s="270"/>
      <c r="T485" s="27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2" t="s">
        <v>283</v>
      </c>
      <c r="AU485" s="272" t="s">
        <v>90</v>
      </c>
      <c r="AV485" s="15" t="s">
        <v>88</v>
      </c>
      <c r="AW485" s="15" t="s">
        <v>40</v>
      </c>
      <c r="AX485" s="15" t="s">
        <v>80</v>
      </c>
      <c r="AY485" s="272" t="s">
        <v>141</v>
      </c>
    </row>
    <row r="486" s="13" customFormat="1">
      <c r="A486" s="13"/>
      <c r="B486" s="241"/>
      <c r="C486" s="242"/>
      <c r="D486" s="234" t="s">
        <v>283</v>
      </c>
      <c r="E486" s="243" t="s">
        <v>78</v>
      </c>
      <c r="F486" s="244" t="s">
        <v>1788</v>
      </c>
      <c r="G486" s="242"/>
      <c r="H486" s="245">
        <v>18.079999999999998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283</v>
      </c>
      <c r="AU486" s="251" t="s">
        <v>90</v>
      </c>
      <c r="AV486" s="13" t="s">
        <v>90</v>
      </c>
      <c r="AW486" s="13" t="s">
        <v>40</v>
      </c>
      <c r="AX486" s="13" t="s">
        <v>80</v>
      </c>
      <c r="AY486" s="251" t="s">
        <v>141</v>
      </c>
    </row>
    <row r="487" s="13" customFormat="1">
      <c r="A487" s="13"/>
      <c r="B487" s="241"/>
      <c r="C487" s="242"/>
      <c r="D487" s="234" t="s">
        <v>283</v>
      </c>
      <c r="E487" s="243" t="s">
        <v>78</v>
      </c>
      <c r="F487" s="244" t="s">
        <v>1790</v>
      </c>
      <c r="G487" s="242"/>
      <c r="H487" s="245">
        <v>16.170000000000002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283</v>
      </c>
      <c r="AU487" s="251" t="s">
        <v>90</v>
      </c>
      <c r="AV487" s="13" t="s">
        <v>90</v>
      </c>
      <c r="AW487" s="13" t="s">
        <v>40</v>
      </c>
      <c r="AX487" s="13" t="s">
        <v>80</v>
      </c>
      <c r="AY487" s="251" t="s">
        <v>141</v>
      </c>
    </row>
    <row r="488" s="14" customFormat="1">
      <c r="A488" s="14"/>
      <c r="B488" s="252"/>
      <c r="C488" s="253"/>
      <c r="D488" s="234" t="s">
        <v>283</v>
      </c>
      <c r="E488" s="254" t="s">
        <v>78</v>
      </c>
      <c r="F488" s="255" t="s">
        <v>285</v>
      </c>
      <c r="G488" s="253"/>
      <c r="H488" s="256">
        <v>34.25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283</v>
      </c>
      <c r="AU488" s="262" t="s">
        <v>90</v>
      </c>
      <c r="AV488" s="14" t="s">
        <v>166</v>
      </c>
      <c r="AW488" s="14" t="s">
        <v>40</v>
      </c>
      <c r="AX488" s="14" t="s">
        <v>88</v>
      </c>
      <c r="AY488" s="262" t="s">
        <v>141</v>
      </c>
    </row>
    <row r="489" s="2" customFormat="1" ht="24.15" customHeight="1">
      <c r="A489" s="42"/>
      <c r="B489" s="43"/>
      <c r="C489" s="290" t="s">
        <v>673</v>
      </c>
      <c r="D489" s="290" t="s">
        <v>864</v>
      </c>
      <c r="E489" s="291" t="s">
        <v>2020</v>
      </c>
      <c r="F489" s="292" t="s">
        <v>2021</v>
      </c>
      <c r="G489" s="293" t="s">
        <v>321</v>
      </c>
      <c r="H489" s="294">
        <v>34.935000000000002</v>
      </c>
      <c r="I489" s="295"/>
      <c r="J489" s="296">
        <f>ROUND(I489*H489,2)</f>
        <v>0</v>
      </c>
      <c r="K489" s="292" t="s">
        <v>1983</v>
      </c>
      <c r="L489" s="297"/>
      <c r="M489" s="298" t="s">
        <v>78</v>
      </c>
      <c r="N489" s="299" t="s">
        <v>50</v>
      </c>
      <c r="O489" s="88"/>
      <c r="P489" s="225">
        <f>O489*H489</f>
        <v>0</v>
      </c>
      <c r="Q489" s="225">
        <v>0.0014</v>
      </c>
      <c r="R489" s="225">
        <f>Q489*H489</f>
        <v>0.048909000000000001</v>
      </c>
      <c r="S489" s="225">
        <v>0</v>
      </c>
      <c r="T489" s="226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7" t="s">
        <v>487</v>
      </c>
      <c r="AT489" s="227" t="s">
        <v>864</v>
      </c>
      <c r="AU489" s="227" t="s">
        <v>90</v>
      </c>
      <c r="AY489" s="20" t="s">
        <v>141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88</v>
      </c>
      <c r="BK489" s="228">
        <f>ROUND(I489*H489,2)</f>
        <v>0</v>
      </c>
      <c r="BL489" s="20" t="s">
        <v>244</v>
      </c>
      <c r="BM489" s="227" t="s">
        <v>2022</v>
      </c>
    </row>
    <row r="490" s="13" customFormat="1">
      <c r="A490" s="13"/>
      <c r="B490" s="241"/>
      <c r="C490" s="242"/>
      <c r="D490" s="234" t="s">
        <v>283</v>
      </c>
      <c r="E490" s="242"/>
      <c r="F490" s="244" t="s">
        <v>1991</v>
      </c>
      <c r="G490" s="242"/>
      <c r="H490" s="245">
        <v>34.935000000000002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283</v>
      </c>
      <c r="AU490" s="251" t="s">
        <v>90</v>
      </c>
      <c r="AV490" s="13" t="s">
        <v>90</v>
      </c>
      <c r="AW490" s="13" t="s">
        <v>4</v>
      </c>
      <c r="AX490" s="13" t="s">
        <v>88</v>
      </c>
      <c r="AY490" s="251" t="s">
        <v>141</v>
      </c>
    </row>
    <row r="491" s="2" customFormat="1" ht="24.15" customHeight="1">
      <c r="A491" s="42"/>
      <c r="B491" s="43"/>
      <c r="C491" s="216" t="s">
        <v>680</v>
      </c>
      <c r="D491" s="216" t="s">
        <v>144</v>
      </c>
      <c r="E491" s="217" t="s">
        <v>2023</v>
      </c>
      <c r="F491" s="218" t="s">
        <v>2024</v>
      </c>
      <c r="G491" s="219" t="s">
        <v>321</v>
      </c>
      <c r="H491" s="220">
        <v>28.468</v>
      </c>
      <c r="I491" s="221"/>
      <c r="J491" s="222">
        <f>ROUND(I491*H491,2)</f>
        <v>0</v>
      </c>
      <c r="K491" s="218" t="s">
        <v>148</v>
      </c>
      <c r="L491" s="48"/>
      <c r="M491" s="223" t="s">
        <v>78</v>
      </c>
      <c r="N491" s="224" t="s">
        <v>50</v>
      </c>
      <c r="O491" s="88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7" t="s">
        <v>244</v>
      </c>
      <c r="AT491" s="227" t="s">
        <v>144</v>
      </c>
      <c r="AU491" s="227" t="s">
        <v>90</v>
      </c>
      <c r="AY491" s="20" t="s">
        <v>141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88</v>
      </c>
      <c r="BK491" s="228">
        <f>ROUND(I491*H491,2)</f>
        <v>0</v>
      </c>
      <c r="BL491" s="20" t="s">
        <v>244</v>
      </c>
      <c r="BM491" s="227" t="s">
        <v>2025</v>
      </c>
    </row>
    <row r="492" s="2" customFormat="1">
      <c r="A492" s="42"/>
      <c r="B492" s="43"/>
      <c r="C492" s="44"/>
      <c r="D492" s="229" t="s">
        <v>151</v>
      </c>
      <c r="E492" s="44"/>
      <c r="F492" s="230" t="s">
        <v>2026</v>
      </c>
      <c r="G492" s="44"/>
      <c r="H492" s="44"/>
      <c r="I492" s="231"/>
      <c r="J492" s="44"/>
      <c r="K492" s="44"/>
      <c r="L492" s="48"/>
      <c r="M492" s="232"/>
      <c r="N492" s="233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151</v>
      </c>
      <c r="AU492" s="20" t="s">
        <v>90</v>
      </c>
    </row>
    <row r="493" s="15" customFormat="1">
      <c r="A493" s="15"/>
      <c r="B493" s="263"/>
      <c r="C493" s="264"/>
      <c r="D493" s="234" t="s">
        <v>283</v>
      </c>
      <c r="E493" s="265" t="s">
        <v>78</v>
      </c>
      <c r="F493" s="266" t="s">
        <v>606</v>
      </c>
      <c r="G493" s="264"/>
      <c r="H493" s="265" t="s">
        <v>78</v>
      </c>
      <c r="I493" s="267"/>
      <c r="J493" s="264"/>
      <c r="K493" s="264"/>
      <c r="L493" s="268"/>
      <c r="M493" s="269"/>
      <c r="N493" s="270"/>
      <c r="O493" s="270"/>
      <c r="P493" s="270"/>
      <c r="Q493" s="270"/>
      <c r="R493" s="270"/>
      <c r="S493" s="270"/>
      <c r="T493" s="27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2" t="s">
        <v>283</v>
      </c>
      <c r="AU493" s="272" t="s">
        <v>90</v>
      </c>
      <c r="AV493" s="15" t="s">
        <v>88</v>
      </c>
      <c r="AW493" s="15" t="s">
        <v>40</v>
      </c>
      <c r="AX493" s="15" t="s">
        <v>80</v>
      </c>
      <c r="AY493" s="272" t="s">
        <v>141</v>
      </c>
    </row>
    <row r="494" s="13" customFormat="1">
      <c r="A494" s="13"/>
      <c r="B494" s="241"/>
      <c r="C494" s="242"/>
      <c r="D494" s="234" t="s">
        <v>283</v>
      </c>
      <c r="E494" s="243" t="s">
        <v>78</v>
      </c>
      <c r="F494" s="244" t="s">
        <v>607</v>
      </c>
      <c r="G494" s="242"/>
      <c r="H494" s="245">
        <v>4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283</v>
      </c>
      <c r="AU494" s="251" t="s">
        <v>90</v>
      </c>
      <c r="AV494" s="13" t="s">
        <v>90</v>
      </c>
      <c r="AW494" s="13" t="s">
        <v>40</v>
      </c>
      <c r="AX494" s="13" t="s">
        <v>80</v>
      </c>
      <c r="AY494" s="251" t="s">
        <v>141</v>
      </c>
    </row>
    <row r="495" s="13" customFormat="1">
      <c r="A495" s="13"/>
      <c r="B495" s="241"/>
      <c r="C495" s="242"/>
      <c r="D495" s="234" t="s">
        <v>283</v>
      </c>
      <c r="E495" s="243" t="s">
        <v>78</v>
      </c>
      <c r="F495" s="244" t="s">
        <v>608</v>
      </c>
      <c r="G495" s="242"/>
      <c r="H495" s="245">
        <v>4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283</v>
      </c>
      <c r="AU495" s="251" t="s">
        <v>90</v>
      </c>
      <c r="AV495" s="13" t="s">
        <v>90</v>
      </c>
      <c r="AW495" s="13" t="s">
        <v>40</v>
      </c>
      <c r="AX495" s="13" t="s">
        <v>80</v>
      </c>
      <c r="AY495" s="251" t="s">
        <v>141</v>
      </c>
    </row>
    <row r="496" s="13" customFormat="1">
      <c r="A496" s="13"/>
      <c r="B496" s="241"/>
      <c r="C496" s="242"/>
      <c r="D496" s="234" t="s">
        <v>283</v>
      </c>
      <c r="E496" s="243" t="s">
        <v>78</v>
      </c>
      <c r="F496" s="244" t="s">
        <v>609</v>
      </c>
      <c r="G496" s="242"/>
      <c r="H496" s="245">
        <v>5.4080000000000004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283</v>
      </c>
      <c r="AU496" s="251" t="s">
        <v>90</v>
      </c>
      <c r="AV496" s="13" t="s">
        <v>90</v>
      </c>
      <c r="AW496" s="13" t="s">
        <v>40</v>
      </c>
      <c r="AX496" s="13" t="s">
        <v>80</v>
      </c>
      <c r="AY496" s="251" t="s">
        <v>141</v>
      </c>
    </row>
    <row r="497" s="13" customFormat="1">
      <c r="A497" s="13"/>
      <c r="B497" s="241"/>
      <c r="C497" s="242"/>
      <c r="D497" s="234" t="s">
        <v>283</v>
      </c>
      <c r="E497" s="243" t="s">
        <v>78</v>
      </c>
      <c r="F497" s="244" t="s">
        <v>610</v>
      </c>
      <c r="G497" s="242"/>
      <c r="H497" s="245">
        <v>2.0800000000000001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283</v>
      </c>
      <c r="AU497" s="251" t="s">
        <v>90</v>
      </c>
      <c r="AV497" s="13" t="s">
        <v>90</v>
      </c>
      <c r="AW497" s="13" t="s">
        <v>40</v>
      </c>
      <c r="AX497" s="13" t="s">
        <v>80</v>
      </c>
      <c r="AY497" s="251" t="s">
        <v>141</v>
      </c>
    </row>
    <row r="498" s="13" customFormat="1">
      <c r="A498" s="13"/>
      <c r="B498" s="241"/>
      <c r="C498" s="242"/>
      <c r="D498" s="234" t="s">
        <v>283</v>
      </c>
      <c r="E498" s="243" t="s">
        <v>78</v>
      </c>
      <c r="F498" s="244" t="s">
        <v>611</v>
      </c>
      <c r="G498" s="242"/>
      <c r="H498" s="245">
        <v>1.4159999999999999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283</v>
      </c>
      <c r="AU498" s="251" t="s">
        <v>90</v>
      </c>
      <c r="AV498" s="13" t="s">
        <v>90</v>
      </c>
      <c r="AW498" s="13" t="s">
        <v>40</v>
      </c>
      <c r="AX498" s="13" t="s">
        <v>80</v>
      </c>
      <c r="AY498" s="251" t="s">
        <v>141</v>
      </c>
    </row>
    <row r="499" s="13" customFormat="1">
      <c r="A499" s="13"/>
      <c r="B499" s="241"/>
      <c r="C499" s="242"/>
      <c r="D499" s="234" t="s">
        <v>283</v>
      </c>
      <c r="E499" s="243" t="s">
        <v>78</v>
      </c>
      <c r="F499" s="244" t="s">
        <v>612</v>
      </c>
      <c r="G499" s="242"/>
      <c r="H499" s="245">
        <v>5.3559999999999999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283</v>
      </c>
      <c r="AU499" s="251" t="s">
        <v>90</v>
      </c>
      <c r="AV499" s="13" t="s">
        <v>90</v>
      </c>
      <c r="AW499" s="13" t="s">
        <v>40</v>
      </c>
      <c r="AX499" s="13" t="s">
        <v>80</v>
      </c>
      <c r="AY499" s="251" t="s">
        <v>141</v>
      </c>
    </row>
    <row r="500" s="13" customFormat="1">
      <c r="A500" s="13"/>
      <c r="B500" s="241"/>
      <c r="C500" s="242"/>
      <c r="D500" s="234" t="s">
        <v>283</v>
      </c>
      <c r="E500" s="243" t="s">
        <v>78</v>
      </c>
      <c r="F500" s="244" t="s">
        <v>613</v>
      </c>
      <c r="G500" s="242"/>
      <c r="H500" s="245">
        <v>2.2080000000000002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283</v>
      </c>
      <c r="AU500" s="251" t="s">
        <v>90</v>
      </c>
      <c r="AV500" s="13" t="s">
        <v>90</v>
      </c>
      <c r="AW500" s="13" t="s">
        <v>40</v>
      </c>
      <c r="AX500" s="13" t="s">
        <v>80</v>
      </c>
      <c r="AY500" s="251" t="s">
        <v>141</v>
      </c>
    </row>
    <row r="501" s="13" customFormat="1">
      <c r="A501" s="13"/>
      <c r="B501" s="241"/>
      <c r="C501" s="242"/>
      <c r="D501" s="234" t="s">
        <v>283</v>
      </c>
      <c r="E501" s="243" t="s">
        <v>78</v>
      </c>
      <c r="F501" s="244" t="s">
        <v>614</v>
      </c>
      <c r="G501" s="242"/>
      <c r="H501" s="245">
        <v>4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283</v>
      </c>
      <c r="AU501" s="251" t="s">
        <v>90</v>
      </c>
      <c r="AV501" s="13" t="s">
        <v>90</v>
      </c>
      <c r="AW501" s="13" t="s">
        <v>40</v>
      </c>
      <c r="AX501" s="13" t="s">
        <v>80</v>
      </c>
      <c r="AY501" s="251" t="s">
        <v>141</v>
      </c>
    </row>
    <row r="502" s="16" customFormat="1">
      <c r="A502" s="16"/>
      <c r="B502" s="273"/>
      <c r="C502" s="274"/>
      <c r="D502" s="234" t="s">
        <v>283</v>
      </c>
      <c r="E502" s="275" t="s">
        <v>78</v>
      </c>
      <c r="F502" s="276" t="s">
        <v>358</v>
      </c>
      <c r="G502" s="274"/>
      <c r="H502" s="277">
        <v>28.468</v>
      </c>
      <c r="I502" s="278"/>
      <c r="J502" s="274"/>
      <c r="K502" s="274"/>
      <c r="L502" s="279"/>
      <c r="M502" s="280"/>
      <c r="N502" s="281"/>
      <c r="O502" s="281"/>
      <c r="P502" s="281"/>
      <c r="Q502" s="281"/>
      <c r="R502" s="281"/>
      <c r="S502" s="281"/>
      <c r="T502" s="282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3" t="s">
        <v>283</v>
      </c>
      <c r="AU502" s="283" t="s">
        <v>90</v>
      </c>
      <c r="AV502" s="16" t="s">
        <v>160</v>
      </c>
      <c r="AW502" s="16" t="s">
        <v>40</v>
      </c>
      <c r="AX502" s="16" t="s">
        <v>80</v>
      </c>
      <c r="AY502" s="283" t="s">
        <v>141</v>
      </c>
    </row>
    <row r="503" s="14" customFormat="1">
      <c r="A503" s="14"/>
      <c r="B503" s="252"/>
      <c r="C503" s="253"/>
      <c r="D503" s="234" t="s">
        <v>283</v>
      </c>
      <c r="E503" s="254" t="s">
        <v>78</v>
      </c>
      <c r="F503" s="255" t="s">
        <v>285</v>
      </c>
      <c r="G503" s="253"/>
      <c r="H503" s="256">
        <v>28.468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283</v>
      </c>
      <c r="AU503" s="262" t="s">
        <v>90</v>
      </c>
      <c r="AV503" s="14" t="s">
        <v>166</v>
      </c>
      <c r="AW503" s="14" t="s">
        <v>40</v>
      </c>
      <c r="AX503" s="14" t="s">
        <v>88</v>
      </c>
      <c r="AY503" s="262" t="s">
        <v>141</v>
      </c>
    </row>
    <row r="504" s="2" customFormat="1" ht="33" customHeight="1">
      <c r="A504" s="42"/>
      <c r="B504" s="43"/>
      <c r="C504" s="216" t="s">
        <v>693</v>
      </c>
      <c r="D504" s="216" t="s">
        <v>144</v>
      </c>
      <c r="E504" s="217" t="s">
        <v>1129</v>
      </c>
      <c r="F504" s="218" t="s">
        <v>1130</v>
      </c>
      <c r="G504" s="219" t="s">
        <v>321</v>
      </c>
      <c r="H504" s="220">
        <v>28.468</v>
      </c>
      <c r="I504" s="221"/>
      <c r="J504" s="222">
        <f>ROUND(I504*H504,2)</f>
        <v>0</v>
      </c>
      <c r="K504" s="218" t="s">
        <v>148</v>
      </c>
      <c r="L504" s="48"/>
      <c r="M504" s="223" t="s">
        <v>78</v>
      </c>
      <c r="N504" s="224" t="s">
        <v>50</v>
      </c>
      <c r="O504" s="88"/>
      <c r="P504" s="225">
        <f>O504*H504</f>
        <v>0</v>
      </c>
      <c r="Q504" s="225">
        <v>0.00069999999999999999</v>
      </c>
      <c r="R504" s="225">
        <f>Q504*H504</f>
        <v>0.0199276</v>
      </c>
      <c r="S504" s="225">
        <v>0</v>
      </c>
      <c r="T504" s="226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7" t="s">
        <v>244</v>
      </c>
      <c r="AT504" s="227" t="s">
        <v>144</v>
      </c>
      <c r="AU504" s="227" t="s">
        <v>90</v>
      </c>
      <c r="AY504" s="20" t="s">
        <v>141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88</v>
      </c>
      <c r="BK504" s="228">
        <f>ROUND(I504*H504,2)</f>
        <v>0</v>
      </c>
      <c r="BL504" s="20" t="s">
        <v>244</v>
      </c>
      <c r="BM504" s="227" t="s">
        <v>2027</v>
      </c>
    </row>
    <row r="505" s="2" customFormat="1">
      <c r="A505" s="42"/>
      <c r="B505" s="43"/>
      <c r="C505" s="44"/>
      <c r="D505" s="229" t="s">
        <v>151</v>
      </c>
      <c r="E505" s="44"/>
      <c r="F505" s="230" t="s">
        <v>1132</v>
      </c>
      <c r="G505" s="44"/>
      <c r="H505" s="44"/>
      <c r="I505" s="231"/>
      <c r="J505" s="44"/>
      <c r="K505" s="44"/>
      <c r="L505" s="48"/>
      <c r="M505" s="232"/>
      <c r="N505" s="233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151</v>
      </c>
      <c r="AU505" s="20" t="s">
        <v>90</v>
      </c>
    </row>
    <row r="506" s="15" customFormat="1">
      <c r="A506" s="15"/>
      <c r="B506" s="263"/>
      <c r="C506" s="264"/>
      <c r="D506" s="234" t="s">
        <v>283</v>
      </c>
      <c r="E506" s="265" t="s">
        <v>78</v>
      </c>
      <c r="F506" s="266" t="s">
        <v>606</v>
      </c>
      <c r="G506" s="264"/>
      <c r="H506" s="265" t="s">
        <v>78</v>
      </c>
      <c r="I506" s="267"/>
      <c r="J506" s="264"/>
      <c r="K506" s="264"/>
      <c r="L506" s="268"/>
      <c r="M506" s="269"/>
      <c r="N506" s="270"/>
      <c r="O506" s="270"/>
      <c r="P506" s="270"/>
      <c r="Q506" s="270"/>
      <c r="R506" s="270"/>
      <c r="S506" s="270"/>
      <c r="T506" s="27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2" t="s">
        <v>283</v>
      </c>
      <c r="AU506" s="272" t="s">
        <v>90</v>
      </c>
      <c r="AV506" s="15" t="s">
        <v>88</v>
      </c>
      <c r="AW506" s="15" t="s">
        <v>40</v>
      </c>
      <c r="AX506" s="15" t="s">
        <v>80</v>
      </c>
      <c r="AY506" s="272" t="s">
        <v>141</v>
      </c>
    </row>
    <row r="507" s="13" customFormat="1">
      <c r="A507" s="13"/>
      <c r="B507" s="241"/>
      <c r="C507" s="242"/>
      <c r="D507" s="234" t="s">
        <v>283</v>
      </c>
      <c r="E507" s="243" t="s">
        <v>78</v>
      </c>
      <c r="F507" s="244" t="s">
        <v>607</v>
      </c>
      <c r="G507" s="242"/>
      <c r="H507" s="245">
        <v>4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283</v>
      </c>
      <c r="AU507" s="251" t="s">
        <v>90</v>
      </c>
      <c r="AV507" s="13" t="s">
        <v>90</v>
      </c>
      <c r="AW507" s="13" t="s">
        <v>40</v>
      </c>
      <c r="AX507" s="13" t="s">
        <v>80</v>
      </c>
      <c r="AY507" s="251" t="s">
        <v>141</v>
      </c>
    </row>
    <row r="508" s="13" customFormat="1">
      <c r="A508" s="13"/>
      <c r="B508" s="241"/>
      <c r="C508" s="242"/>
      <c r="D508" s="234" t="s">
        <v>283</v>
      </c>
      <c r="E508" s="243" t="s">
        <v>78</v>
      </c>
      <c r="F508" s="244" t="s">
        <v>608</v>
      </c>
      <c r="G508" s="242"/>
      <c r="H508" s="245">
        <v>4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283</v>
      </c>
      <c r="AU508" s="251" t="s">
        <v>90</v>
      </c>
      <c r="AV508" s="13" t="s">
        <v>90</v>
      </c>
      <c r="AW508" s="13" t="s">
        <v>40</v>
      </c>
      <c r="AX508" s="13" t="s">
        <v>80</v>
      </c>
      <c r="AY508" s="251" t="s">
        <v>141</v>
      </c>
    </row>
    <row r="509" s="13" customFormat="1">
      <c r="A509" s="13"/>
      <c r="B509" s="241"/>
      <c r="C509" s="242"/>
      <c r="D509" s="234" t="s">
        <v>283</v>
      </c>
      <c r="E509" s="243" t="s">
        <v>78</v>
      </c>
      <c r="F509" s="244" t="s">
        <v>609</v>
      </c>
      <c r="G509" s="242"/>
      <c r="H509" s="245">
        <v>5.4080000000000004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283</v>
      </c>
      <c r="AU509" s="251" t="s">
        <v>90</v>
      </c>
      <c r="AV509" s="13" t="s">
        <v>90</v>
      </c>
      <c r="AW509" s="13" t="s">
        <v>40</v>
      </c>
      <c r="AX509" s="13" t="s">
        <v>80</v>
      </c>
      <c r="AY509" s="251" t="s">
        <v>141</v>
      </c>
    </row>
    <row r="510" s="13" customFormat="1">
      <c r="A510" s="13"/>
      <c r="B510" s="241"/>
      <c r="C510" s="242"/>
      <c r="D510" s="234" t="s">
        <v>283</v>
      </c>
      <c r="E510" s="243" t="s">
        <v>78</v>
      </c>
      <c r="F510" s="244" t="s">
        <v>610</v>
      </c>
      <c r="G510" s="242"/>
      <c r="H510" s="245">
        <v>2.0800000000000001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283</v>
      </c>
      <c r="AU510" s="251" t="s">
        <v>90</v>
      </c>
      <c r="AV510" s="13" t="s">
        <v>90</v>
      </c>
      <c r="AW510" s="13" t="s">
        <v>40</v>
      </c>
      <c r="AX510" s="13" t="s">
        <v>80</v>
      </c>
      <c r="AY510" s="251" t="s">
        <v>141</v>
      </c>
    </row>
    <row r="511" s="13" customFormat="1">
      <c r="A511" s="13"/>
      <c r="B511" s="241"/>
      <c r="C511" s="242"/>
      <c r="D511" s="234" t="s">
        <v>283</v>
      </c>
      <c r="E511" s="243" t="s">
        <v>78</v>
      </c>
      <c r="F511" s="244" t="s">
        <v>611</v>
      </c>
      <c r="G511" s="242"/>
      <c r="H511" s="245">
        <v>1.4159999999999999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283</v>
      </c>
      <c r="AU511" s="251" t="s">
        <v>90</v>
      </c>
      <c r="AV511" s="13" t="s">
        <v>90</v>
      </c>
      <c r="AW511" s="13" t="s">
        <v>40</v>
      </c>
      <c r="AX511" s="13" t="s">
        <v>80</v>
      </c>
      <c r="AY511" s="251" t="s">
        <v>141</v>
      </c>
    </row>
    <row r="512" s="13" customFormat="1">
      <c r="A512" s="13"/>
      <c r="B512" s="241"/>
      <c r="C512" s="242"/>
      <c r="D512" s="234" t="s">
        <v>283</v>
      </c>
      <c r="E512" s="243" t="s">
        <v>78</v>
      </c>
      <c r="F512" s="244" t="s">
        <v>612</v>
      </c>
      <c r="G512" s="242"/>
      <c r="H512" s="245">
        <v>5.3559999999999999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283</v>
      </c>
      <c r="AU512" s="251" t="s">
        <v>90</v>
      </c>
      <c r="AV512" s="13" t="s">
        <v>90</v>
      </c>
      <c r="AW512" s="13" t="s">
        <v>40</v>
      </c>
      <c r="AX512" s="13" t="s">
        <v>80</v>
      </c>
      <c r="AY512" s="251" t="s">
        <v>141</v>
      </c>
    </row>
    <row r="513" s="13" customFormat="1">
      <c r="A513" s="13"/>
      <c r="B513" s="241"/>
      <c r="C513" s="242"/>
      <c r="D513" s="234" t="s">
        <v>283</v>
      </c>
      <c r="E513" s="243" t="s">
        <v>78</v>
      </c>
      <c r="F513" s="244" t="s">
        <v>613</v>
      </c>
      <c r="G513" s="242"/>
      <c r="H513" s="245">
        <v>2.2080000000000002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283</v>
      </c>
      <c r="AU513" s="251" t="s">
        <v>90</v>
      </c>
      <c r="AV513" s="13" t="s">
        <v>90</v>
      </c>
      <c r="AW513" s="13" t="s">
        <v>40</v>
      </c>
      <c r="AX513" s="13" t="s">
        <v>80</v>
      </c>
      <c r="AY513" s="251" t="s">
        <v>141</v>
      </c>
    </row>
    <row r="514" s="13" customFormat="1">
      <c r="A514" s="13"/>
      <c r="B514" s="241"/>
      <c r="C514" s="242"/>
      <c r="D514" s="234" t="s">
        <v>283</v>
      </c>
      <c r="E514" s="243" t="s">
        <v>78</v>
      </c>
      <c r="F514" s="244" t="s">
        <v>614</v>
      </c>
      <c r="G514" s="242"/>
      <c r="H514" s="245">
        <v>4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283</v>
      </c>
      <c r="AU514" s="251" t="s">
        <v>90</v>
      </c>
      <c r="AV514" s="13" t="s">
        <v>90</v>
      </c>
      <c r="AW514" s="13" t="s">
        <v>40</v>
      </c>
      <c r="AX514" s="13" t="s">
        <v>80</v>
      </c>
      <c r="AY514" s="251" t="s">
        <v>141</v>
      </c>
    </row>
    <row r="515" s="16" customFormat="1">
      <c r="A515" s="16"/>
      <c r="B515" s="273"/>
      <c r="C515" s="274"/>
      <c r="D515" s="234" t="s">
        <v>283</v>
      </c>
      <c r="E515" s="275" t="s">
        <v>78</v>
      </c>
      <c r="F515" s="276" t="s">
        <v>358</v>
      </c>
      <c r="G515" s="274"/>
      <c r="H515" s="277">
        <v>28.468</v>
      </c>
      <c r="I515" s="278"/>
      <c r="J515" s="274"/>
      <c r="K515" s="274"/>
      <c r="L515" s="279"/>
      <c r="M515" s="280"/>
      <c r="N515" s="281"/>
      <c r="O515" s="281"/>
      <c r="P515" s="281"/>
      <c r="Q515" s="281"/>
      <c r="R515" s="281"/>
      <c r="S515" s="281"/>
      <c r="T515" s="282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3" t="s">
        <v>283</v>
      </c>
      <c r="AU515" s="283" t="s">
        <v>90</v>
      </c>
      <c r="AV515" s="16" t="s">
        <v>160</v>
      </c>
      <c r="AW515" s="16" t="s">
        <v>40</v>
      </c>
      <c r="AX515" s="16" t="s">
        <v>80</v>
      </c>
      <c r="AY515" s="283" t="s">
        <v>141</v>
      </c>
    </row>
    <row r="516" s="14" customFormat="1">
      <c r="A516" s="14"/>
      <c r="B516" s="252"/>
      <c r="C516" s="253"/>
      <c r="D516" s="234" t="s">
        <v>283</v>
      </c>
      <c r="E516" s="254" t="s">
        <v>78</v>
      </c>
      <c r="F516" s="255" t="s">
        <v>285</v>
      </c>
      <c r="G516" s="253"/>
      <c r="H516" s="256">
        <v>28.468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283</v>
      </c>
      <c r="AU516" s="262" t="s">
        <v>90</v>
      </c>
      <c r="AV516" s="14" t="s">
        <v>166</v>
      </c>
      <c r="AW516" s="14" t="s">
        <v>40</v>
      </c>
      <c r="AX516" s="14" t="s">
        <v>88</v>
      </c>
      <c r="AY516" s="262" t="s">
        <v>141</v>
      </c>
    </row>
    <row r="517" s="2" customFormat="1" ht="37.8" customHeight="1">
      <c r="A517" s="42"/>
      <c r="B517" s="43"/>
      <c r="C517" s="216" t="s">
        <v>710</v>
      </c>
      <c r="D517" s="216" t="s">
        <v>144</v>
      </c>
      <c r="E517" s="217" t="s">
        <v>2028</v>
      </c>
      <c r="F517" s="218" t="s">
        <v>2029</v>
      </c>
      <c r="G517" s="219" t="s">
        <v>321</v>
      </c>
      <c r="H517" s="220">
        <v>34.25</v>
      </c>
      <c r="I517" s="221"/>
      <c r="J517" s="222">
        <f>ROUND(I517*H517,2)</f>
        <v>0</v>
      </c>
      <c r="K517" s="218" t="s">
        <v>148</v>
      </c>
      <c r="L517" s="48"/>
      <c r="M517" s="223" t="s">
        <v>78</v>
      </c>
      <c r="N517" s="224" t="s">
        <v>50</v>
      </c>
      <c r="O517" s="88"/>
      <c r="P517" s="225">
        <f>O517*H517</f>
        <v>0</v>
      </c>
      <c r="Q517" s="225">
        <v>0.00125314</v>
      </c>
      <c r="R517" s="225">
        <f>Q517*H517</f>
        <v>0.042920045000000004</v>
      </c>
      <c r="S517" s="225">
        <v>0</v>
      </c>
      <c r="T517" s="226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7" t="s">
        <v>244</v>
      </c>
      <c r="AT517" s="227" t="s">
        <v>144</v>
      </c>
      <c r="AU517" s="227" t="s">
        <v>90</v>
      </c>
      <c r="AY517" s="20" t="s">
        <v>141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88</v>
      </c>
      <c r="BK517" s="228">
        <f>ROUND(I517*H517,2)</f>
        <v>0</v>
      </c>
      <c r="BL517" s="20" t="s">
        <v>244</v>
      </c>
      <c r="BM517" s="227" t="s">
        <v>2030</v>
      </c>
    </row>
    <row r="518" s="2" customFormat="1">
      <c r="A518" s="42"/>
      <c r="B518" s="43"/>
      <c r="C518" s="44"/>
      <c r="D518" s="229" t="s">
        <v>151</v>
      </c>
      <c r="E518" s="44"/>
      <c r="F518" s="230" t="s">
        <v>2031</v>
      </c>
      <c r="G518" s="44"/>
      <c r="H518" s="44"/>
      <c r="I518" s="231"/>
      <c r="J518" s="44"/>
      <c r="K518" s="44"/>
      <c r="L518" s="48"/>
      <c r="M518" s="232"/>
      <c r="N518" s="233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151</v>
      </c>
      <c r="AU518" s="20" t="s">
        <v>90</v>
      </c>
    </row>
    <row r="519" s="15" customFormat="1">
      <c r="A519" s="15"/>
      <c r="B519" s="263"/>
      <c r="C519" s="264"/>
      <c r="D519" s="234" t="s">
        <v>283</v>
      </c>
      <c r="E519" s="265" t="s">
        <v>78</v>
      </c>
      <c r="F519" s="266" t="s">
        <v>2019</v>
      </c>
      <c r="G519" s="264"/>
      <c r="H519" s="265" t="s">
        <v>78</v>
      </c>
      <c r="I519" s="267"/>
      <c r="J519" s="264"/>
      <c r="K519" s="264"/>
      <c r="L519" s="268"/>
      <c r="M519" s="269"/>
      <c r="N519" s="270"/>
      <c r="O519" s="270"/>
      <c r="P519" s="270"/>
      <c r="Q519" s="270"/>
      <c r="R519" s="270"/>
      <c r="S519" s="270"/>
      <c r="T519" s="271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2" t="s">
        <v>283</v>
      </c>
      <c r="AU519" s="272" t="s">
        <v>90</v>
      </c>
      <c r="AV519" s="15" t="s">
        <v>88</v>
      </c>
      <c r="AW519" s="15" t="s">
        <v>40</v>
      </c>
      <c r="AX519" s="15" t="s">
        <v>80</v>
      </c>
      <c r="AY519" s="272" t="s">
        <v>141</v>
      </c>
    </row>
    <row r="520" s="13" customFormat="1">
      <c r="A520" s="13"/>
      <c r="B520" s="241"/>
      <c r="C520" s="242"/>
      <c r="D520" s="234" t="s">
        <v>283</v>
      </c>
      <c r="E520" s="243" t="s">
        <v>78</v>
      </c>
      <c r="F520" s="244" t="s">
        <v>1788</v>
      </c>
      <c r="G520" s="242"/>
      <c r="H520" s="245">
        <v>18.079999999999998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283</v>
      </c>
      <c r="AU520" s="251" t="s">
        <v>90</v>
      </c>
      <c r="AV520" s="13" t="s">
        <v>90</v>
      </c>
      <c r="AW520" s="13" t="s">
        <v>40</v>
      </c>
      <c r="AX520" s="13" t="s">
        <v>80</v>
      </c>
      <c r="AY520" s="251" t="s">
        <v>141</v>
      </c>
    </row>
    <row r="521" s="13" customFormat="1">
      <c r="A521" s="13"/>
      <c r="B521" s="241"/>
      <c r="C521" s="242"/>
      <c r="D521" s="234" t="s">
        <v>283</v>
      </c>
      <c r="E521" s="243" t="s">
        <v>78</v>
      </c>
      <c r="F521" s="244" t="s">
        <v>1790</v>
      </c>
      <c r="G521" s="242"/>
      <c r="H521" s="245">
        <v>16.170000000000002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283</v>
      </c>
      <c r="AU521" s="251" t="s">
        <v>90</v>
      </c>
      <c r="AV521" s="13" t="s">
        <v>90</v>
      </c>
      <c r="AW521" s="13" t="s">
        <v>40</v>
      </c>
      <c r="AX521" s="13" t="s">
        <v>80</v>
      </c>
      <c r="AY521" s="251" t="s">
        <v>141</v>
      </c>
    </row>
    <row r="522" s="14" customFormat="1">
      <c r="A522" s="14"/>
      <c r="B522" s="252"/>
      <c r="C522" s="253"/>
      <c r="D522" s="234" t="s">
        <v>283</v>
      </c>
      <c r="E522" s="254" t="s">
        <v>78</v>
      </c>
      <c r="F522" s="255" t="s">
        <v>285</v>
      </c>
      <c r="G522" s="253"/>
      <c r="H522" s="256">
        <v>34.25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283</v>
      </c>
      <c r="AU522" s="262" t="s">
        <v>90</v>
      </c>
      <c r="AV522" s="14" t="s">
        <v>166</v>
      </c>
      <c r="AW522" s="14" t="s">
        <v>40</v>
      </c>
      <c r="AX522" s="14" t="s">
        <v>88</v>
      </c>
      <c r="AY522" s="262" t="s">
        <v>141</v>
      </c>
    </row>
    <row r="523" s="2" customFormat="1" ht="24.15" customHeight="1">
      <c r="A523" s="42"/>
      <c r="B523" s="43"/>
      <c r="C523" s="290" t="s">
        <v>717</v>
      </c>
      <c r="D523" s="290" t="s">
        <v>864</v>
      </c>
      <c r="E523" s="291" t="s">
        <v>2032</v>
      </c>
      <c r="F523" s="292" t="s">
        <v>2033</v>
      </c>
      <c r="G523" s="293" t="s">
        <v>321</v>
      </c>
      <c r="H523" s="294">
        <v>35.963000000000001</v>
      </c>
      <c r="I523" s="295"/>
      <c r="J523" s="296">
        <f>ROUND(I523*H523,2)</f>
        <v>0</v>
      </c>
      <c r="K523" s="292" t="s">
        <v>148</v>
      </c>
      <c r="L523" s="297"/>
      <c r="M523" s="298" t="s">
        <v>78</v>
      </c>
      <c r="N523" s="299" t="s">
        <v>50</v>
      </c>
      <c r="O523" s="88"/>
      <c r="P523" s="225">
        <f>O523*H523</f>
        <v>0</v>
      </c>
      <c r="Q523" s="225">
        <v>0.0080000000000000002</v>
      </c>
      <c r="R523" s="225">
        <f>Q523*H523</f>
        <v>0.28770400000000002</v>
      </c>
      <c r="S523" s="225">
        <v>0</v>
      </c>
      <c r="T523" s="226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7" t="s">
        <v>487</v>
      </c>
      <c r="AT523" s="227" t="s">
        <v>864</v>
      </c>
      <c r="AU523" s="227" t="s">
        <v>90</v>
      </c>
      <c r="AY523" s="20" t="s">
        <v>141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88</v>
      </c>
      <c r="BK523" s="228">
        <f>ROUND(I523*H523,2)</f>
        <v>0</v>
      </c>
      <c r="BL523" s="20" t="s">
        <v>244</v>
      </c>
      <c r="BM523" s="227" t="s">
        <v>2034</v>
      </c>
    </row>
    <row r="524" s="2" customFormat="1">
      <c r="A524" s="42"/>
      <c r="B524" s="43"/>
      <c r="C524" s="44"/>
      <c r="D524" s="234" t="s">
        <v>153</v>
      </c>
      <c r="E524" s="44"/>
      <c r="F524" s="235" t="s">
        <v>2035</v>
      </c>
      <c r="G524" s="44"/>
      <c r="H524" s="44"/>
      <c r="I524" s="231"/>
      <c r="J524" s="44"/>
      <c r="K524" s="44"/>
      <c r="L524" s="48"/>
      <c r="M524" s="232"/>
      <c r="N524" s="233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153</v>
      </c>
      <c r="AU524" s="20" t="s">
        <v>90</v>
      </c>
    </row>
    <row r="525" s="13" customFormat="1">
      <c r="A525" s="13"/>
      <c r="B525" s="241"/>
      <c r="C525" s="242"/>
      <c r="D525" s="234" t="s">
        <v>283</v>
      </c>
      <c r="E525" s="242"/>
      <c r="F525" s="244" t="s">
        <v>2036</v>
      </c>
      <c r="G525" s="242"/>
      <c r="H525" s="245">
        <v>35.963000000000001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283</v>
      </c>
      <c r="AU525" s="251" t="s">
        <v>90</v>
      </c>
      <c r="AV525" s="13" t="s">
        <v>90</v>
      </c>
      <c r="AW525" s="13" t="s">
        <v>4</v>
      </c>
      <c r="AX525" s="13" t="s">
        <v>88</v>
      </c>
      <c r="AY525" s="251" t="s">
        <v>141</v>
      </c>
    </row>
    <row r="526" s="2" customFormat="1" ht="37.8" customHeight="1">
      <c r="A526" s="42"/>
      <c r="B526" s="43"/>
      <c r="C526" s="216" t="s">
        <v>722</v>
      </c>
      <c r="D526" s="216" t="s">
        <v>144</v>
      </c>
      <c r="E526" s="217" t="s">
        <v>2037</v>
      </c>
      <c r="F526" s="218" t="s">
        <v>2038</v>
      </c>
      <c r="G526" s="219" t="s">
        <v>618</v>
      </c>
      <c r="H526" s="220">
        <v>2</v>
      </c>
      <c r="I526" s="221"/>
      <c r="J526" s="222">
        <f>ROUND(I526*H526,2)</f>
        <v>0</v>
      </c>
      <c r="K526" s="218" t="s">
        <v>148</v>
      </c>
      <c r="L526" s="48"/>
      <c r="M526" s="223" t="s">
        <v>78</v>
      </c>
      <c r="N526" s="224" t="s">
        <v>50</v>
      </c>
      <c r="O526" s="88"/>
      <c r="P526" s="225">
        <f>O526*H526</f>
        <v>0</v>
      </c>
      <c r="Q526" s="225">
        <v>2.5999999999999998E-05</v>
      </c>
      <c r="R526" s="225">
        <f>Q526*H526</f>
        <v>5.1999999999999997E-05</v>
      </c>
      <c r="S526" s="225">
        <v>0</v>
      </c>
      <c r="T526" s="226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7" t="s">
        <v>244</v>
      </c>
      <c r="AT526" s="227" t="s">
        <v>144</v>
      </c>
      <c r="AU526" s="227" t="s">
        <v>90</v>
      </c>
      <c r="AY526" s="20" t="s">
        <v>141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88</v>
      </c>
      <c r="BK526" s="228">
        <f>ROUND(I526*H526,2)</f>
        <v>0</v>
      </c>
      <c r="BL526" s="20" t="s">
        <v>244</v>
      </c>
      <c r="BM526" s="227" t="s">
        <v>2039</v>
      </c>
    </row>
    <row r="527" s="2" customFormat="1">
      <c r="A527" s="42"/>
      <c r="B527" s="43"/>
      <c r="C527" s="44"/>
      <c r="D527" s="229" t="s">
        <v>151</v>
      </c>
      <c r="E527" s="44"/>
      <c r="F527" s="230" t="s">
        <v>2040</v>
      </c>
      <c r="G527" s="44"/>
      <c r="H527" s="44"/>
      <c r="I527" s="231"/>
      <c r="J527" s="44"/>
      <c r="K527" s="44"/>
      <c r="L527" s="48"/>
      <c r="M527" s="232"/>
      <c r="N527" s="233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151</v>
      </c>
      <c r="AU527" s="20" t="s">
        <v>90</v>
      </c>
    </row>
    <row r="528" s="13" customFormat="1">
      <c r="A528" s="13"/>
      <c r="B528" s="241"/>
      <c r="C528" s="242"/>
      <c r="D528" s="234" t="s">
        <v>283</v>
      </c>
      <c r="E528" s="243" t="s">
        <v>78</v>
      </c>
      <c r="F528" s="244" t="s">
        <v>2041</v>
      </c>
      <c r="G528" s="242"/>
      <c r="H528" s="245">
        <v>2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283</v>
      </c>
      <c r="AU528" s="251" t="s">
        <v>90</v>
      </c>
      <c r="AV528" s="13" t="s">
        <v>90</v>
      </c>
      <c r="AW528" s="13" t="s">
        <v>40</v>
      </c>
      <c r="AX528" s="13" t="s">
        <v>88</v>
      </c>
      <c r="AY528" s="251" t="s">
        <v>141</v>
      </c>
    </row>
    <row r="529" s="2" customFormat="1" ht="24.15" customHeight="1">
      <c r="A529" s="42"/>
      <c r="B529" s="43"/>
      <c r="C529" s="290" t="s">
        <v>738</v>
      </c>
      <c r="D529" s="290" t="s">
        <v>864</v>
      </c>
      <c r="E529" s="291" t="s">
        <v>2042</v>
      </c>
      <c r="F529" s="292" t="s">
        <v>2043</v>
      </c>
      <c r="G529" s="293" t="s">
        <v>618</v>
      </c>
      <c r="H529" s="294">
        <v>2</v>
      </c>
      <c r="I529" s="295"/>
      <c r="J529" s="296">
        <f>ROUND(I529*H529,2)</f>
        <v>0</v>
      </c>
      <c r="K529" s="292" t="s">
        <v>148</v>
      </c>
      <c r="L529" s="297"/>
      <c r="M529" s="298" t="s">
        <v>78</v>
      </c>
      <c r="N529" s="299" t="s">
        <v>50</v>
      </c>
      <c r="O529" s="88"/>
      <c r="P529" s="225">
        <f>O529*H529</f>
        <v>0</v>
      </c>
      <c r="Q529" s="225">
        <v>0.00089999999999999998</v>
      </c>
      <c r="R529" s="225">
        <f>Q529*H529</f>
        <v>0.0018</v>
      </c>
      <c r="S529" s="225">
        <v>0</v>
      </c>
      <c r="T529" s="226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7" t="s">
        <v>487</v>
      </c>
      <c r="AT529" s="227" t="s">
        <v>864</v>
      </c>
      <c r="AU529" s="227" t="s">
        <v>90</v>
      </c>
      <c r="AY529" s="20" t="s">
        <v>141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88</v>
      </c>
      <c r="BK529" s="228">
        <f>ROUND(I529*H529,2)</f>
        <v>0</v>
      </c>
      <c r="BL529" s="20" t="s">
        <v>244</v>
      </c>
      <c r="BM529" s="227" t="s">
        <v>2044</v>
      </c>
    </row>
    <row r="530" s="2" customFormat="1" ht="37.8" customHeight="1">
      <c r="A530" s="42"/>
      <c r="B530" s="43"/>
      <c r="C530" s="216" t="s">
        <v>746</v>
      </c>
      <c r="D530" s="216" t="s">
        <v>144</v>
      </c>
      <c r="E530" s="217" t="s">
        <v>2045</v>
      </c>
      <c r="F530" s="218" t="s">
        <v>2046</v>
      </c>
      <c r="G530" s="219" t="s">
        <v>618</v>
      </c>
      <c r="H530" s="220">
        <v>9</v>
      </c>
      <c r="I530" s="221"/>
      <c r="J530" s="222">
        <f>ROUND(I530*H530,2)</f>
        <v>0</v>
      </c>
      <c r="K530" s="218" t="s">
        <v>148</v>
      </c>
      <c r="L530" s="48"/>
      <c r="M530" s="223" t="s">
        <v>78</v>
      </c>
      <c r="N530" s="224" t="s">
        <v>50</v>
      </c>
      <c r="O530" s="88"/>
      <c r="P530" s="225">
        <f>O530*H530</f>
        <v>0</v>
      </c>
      <c r="Q530" s="225">
        <v>2.5999999999999998E-05</v>
      </c>
      <c r="R530" s="225">
        <f>Q530*H530</f>
        <v>0.000234</v>
      </c>
      <c r="S530" s="225">
        <v>0</v>
      </c>
      <c r="T530" s="226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7" t="s">
        <v>244</v>
      </c>
      <c r="AT530" s="227" t="s">
        <v>144</v>
      </c>
      <c r="AU530" s="227" t="s">
        <v>90</v>
      </c>
      <c r="AY530" s="20" t="s">
        <v>141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88</v>
      </c>
      <c r="BK530" s="228">
        <f>ROUND(I530*H530,2)</f>
        <v>0</v>
      </c>
      <c r="BL530" s="20" t="s">
        <v>244</v>
      </c>
      <c r="BM530" s="227" t="s">
        <v>2047</v>
      </c>
    </row>
    <row r="531" s="2" customFormat="1">
      <c r="A531" s="42"/>
      <c r="B531" s="43"/>
      <c r="C531" s="44"/>
      <c r="D531" s="229" t="s">
        <v>151</v>
      </c>
      <c r="E531" s="44"/>
      <c r="F531" s="230" t="s">
        <v>2048</v>
      </c>
      <c r="G531" s="44"/>
      <c r="H531" s="44"/>
      <c r="I531" s="231"/>
      <c r="J531" s="44"/>
      <c r="K531" s="44"/>
      <c r="L531" s="48"/>
      <c r="M531" s="232"/>
      <c r="N531" s="233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151</v>
      </c>
      <c r="AU531" s="20" t="s">
        <v>90</v>
      </c>
    </row>
    <row r="532" s="13" customFormat="1">
      <c r="A532" s="13"/>
      <c r="B532" s="241"/>
      <c r="C532" s="242"/>
      <c r="D532" s="234" t="s">
        <v>283</v>
      </c>
      <c r="E532" s="243" t="s">
        <v>78</v>
      </c>
      <c r="F532" s="244" t="s">
        <v>2049</v>
      </c>
      <c r="G532" s="242"/>
      <c r="H532" s="245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283</v>
      </c>
      <c r="AU532" s="251" t="s">
        <v>90</v>
      </c>
      <c r="AV532" s="13" t="s">
        <v>90</v>
      </c>
      <c r="AW532" s="13" t="s">
        <v>40</v>
      </c>
      <c r="AX532" s="13" t="s">
        <v>80</v>
      </c>
      <c r="AY532" s="251" t="s">
        <v>141</v>
      </c>
    </row>
    <row r="533" s="13" customFormat="1">
      <c r="A533" s="13"/>
      <c r="B533" s="241"/>
      <c r="C533" s="242"/>
      <c r="D533" s="234" t="s">
        <v>283</v>
      </c>
      <c r="E533" s="243" t="s">
        <v>78</v>
      </c>
      <c r="F533" s="244" t="s">
        <v>2050</v>
      </c>
      <c r="G533" s="242"/>
      <c r="H533" s="245">
        <v>8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283</v>
      </c>
      <c r="AU533" s="251" t="s">
        <v>90</v>
      </c>
      <c r="AV533" s="13" t="s">
        <v>90</v>
      </c>
      <c r="AW533" s="13" t="s">
        <v>40</v>
      </c>
      <c r="AX533" s="13" t="s">
        <v>80</v>
      </c>
      <c r="AY533" s="251" t="s">
        <v>141</v>
      </c>
    </row>
    <row r="534" s="14" customFormat="1">
      <c r="A534" s="14"/>
      <c r="B534" s="252"/>
      <c r="C534" s="253"/>
      <c r="D534" s="234" t="s">
        <v>283</v>
      </c>
      <c r="E534" s="254" t="s">
        <v>78</v>
      </c>
      <c r="F534" s="255" t="s">
        <v>285</v>
      </c>
      <c r="G534" s="253"/>
      <c r="H534" s="256">
        <v>9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283</v>
      </c>
      <c r="AU534" s="262" t="s">
        <v>90</v>
      </c>
      <c r="AV534" s="14" t="s">
        <v>166</v>
      </c>
      <c r="AW534" s="14" t="s">
        <v>40</v>
      </c>
      <c r="AX534" s="14" t="s">
        <v>88</v>
      </c>
      <c r="AY534" s="262" t="s">
        <v>141</v>
      </c>
    </row>
    <row r="535" s="2" customFormat="1" ht="24.15" customHeight="1">
      <c r="A535" s="42"/>
      <c r="B535" s="43"/>
      <c r="C535" s="290" t="s">
        <v>755</v>
      </c>
      <c r="D535" s="290" t="s">
        <v>864</v>
      </c>
      <c r="E535" s="291" t="s">
        <v>2051</v>
      </c>
      <c r="F535" s="292" t="s">
        <v>2052</v>
      </c>
      <c r="G535" s="293" t="s">
        <v>618</v>
      </c>
      <c r="H535" s="294">
        <v>1</v>
      </c>
      <c r="I535" s="295"/>
      <c r="J535" s="296">
        <f>ROUND(I535*H535,2)</f>
        <v>0</v>
      </c>
      <c r="K535" s="292" t="s">
        <v>148</v>
      </c>
      <c r="L535" s="297"/>
      <c r="M535" s="298" t="s">
        <v>78</v>
      </c>
      <c r="N535" s="299" t="s">
        <v>50</v>
      </c>
      <c r="O535" s="88"/>
      <c r="P535" s="225">
        <f>O535*H535</f>
        <v>0</v>
      </c>
      <c r="Q535" s="225">
        <v>0.0011999999999999999</v>
      </c>
      <c r="R535" s="225">
        <f>Q535*H535</f>
        <v>0.0011999999999999999</v>
      </c>
      <c r="S535" s="225">
        <v>0</v>
      </c>
      <c r="T535" s="226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7" t="s">
        <v>487</v>
      </c>
      <c r="AT535" s="227" t="s">
        <v>864</v>
      </c>
      <c r="AU535" s="227" t="s">
        <v>90</v>
      </c>
      <c r="AY535" s="20" t="s">
        <v>141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88</v>
      </c>
      <c r="BK535" s="228">
        <f>ROUND(I535*H535,2)</f>
        <v>0</v>
      </c>
      <c r="BL535" s="20" t="s">
        <v>244</v>
      </c>
      <c r="BM535" s="227" t="s">
        <v>2053</v>
      </c>
    </row>
    <row r="536" s="2" customFormat="1" ht="24.15" customHeight="1">
      <c r="A536" s="42"/>
      <c r="B536" s="43"/>
      <c r="C536" s="290" t="s">
        <v>1107</v>
      </c>
      <c r="D536" s="290" t="s">
        <v>864</v>
      </c>
      <c r="E536" s="291" t="s">
        <v>2054</v>
      </c>
      <c r="F536" s="292" t="s">
        <v>2055</v>
      </c>
      <c r="G536" s="293" t="s">
        <v>618</v>
      </c>
      <c r="H536" s="294">
        <v>8</v>
      </c>
      <c r="I536" s="295"/>
      <c r="J536" s="296">
        <f>ROUND(I536*H536,2)</f>
        <v>0</v>
      </c>
      <c r="K536" s="292" t="s">
        <v>148</v>
      </c>
      <c r="L536" s="297"/>
      <c r="M536" s="298" t="s">
        <v>78</v>
      </c>
      <c r="N536" s="299" t="s">
        <v>50</v>
      </c>
      <c r="O536" s="88"/>
      <c r="P536" s="225">
        <f>O536*H536</f>
        <v>0</v>
      </c>
      <c r="Q536" s="225">
        <v>0.0014</v>
      </c>
      <c r="R536" s="225">
        <f>Q536*H536</f>
        <v>0.0112</v>
      </c>
      <c r="S536" s="225">
        <v>0</v>
      </c>
      <c r="T536" s="226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27" t="s">
        <v>487</v>
      </c>
      <c r="AT536" s="227" t="s">
        <v>864</v>
      </c>
      <c r="AU536" s="227" t="s">
        <v>90</v>
      </c>
      <c r="AY536" s="20" t="s">
        <v>141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88</v>
      </c>
      <c r="BK536" s="228">
        <f>ROUND(I536*H536,2)</f>
        <v>0</v>
      </c>
      <c r="BL536" s="20" t="s">
        <v>244</v>
      </c>
      <c r="BM536" s="227" t="s">
        <v>2056</v>
      </c>
    </row>
    <row r="537" s="2" customFormat="1" ht="37.8" customHeight="1">
      <c r="A537" s="42"/>
      <c r="B537" s="43"/>
      <c r="C537" s="216" t="s">
        <v>1112</v>
      </c>
      <c r="D537" s="216" t="s">
        <v>144</v>
      </c>
      <c r="E537" s="217" t="s">
        <v>2057</v>
      </c>
      <c r="F537" s="218" t="s">
        <v>2058</v>
      </c>
      <c r="G537" s="219" t="s">
        <v>618</v>
      </c>
      <c r="H537" s="220">
        <v>6</v>
      </c>
      <c r="I537" s="221"/>
      <c r="J537" s="222">
        <f>ROUND(I537*H537,2)</f>
        <v>0</v>
      </c>
      <c r="K537" s="218" t="s">
        <v>148</v>
      </c>
      <c r="L537" s="48"/>
      <c r="M537" s="223" t="s">
        <v>78</v>
      </c>
      <c r="N537" s="224" t="s">
        <v>50</v>
      </c>
      <c r="O537" s="88"/>
      <c r="P537" s="225">
        <f>O537*H537</f>
        <v>0</v>
      </c>
      <c r="Q537" s="225">
        <v>3.1999999999999999E-05</v>
      </c>
      <c r="R537" s="225">
        <f>Q537*H537</f>
        <v>0.00019200000000000001</v>
      </c>
      <c r="S537" s="225">
        <v>0</v>
      </c>
      <c r="T537" s="226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7" t="s">
        <v>244</v>
      </c>
      <c r="AT537" s="227" t="s">
        <v>144</v>
      </c>
      <c r="AU537" s="227" t="s">
        <v>90</v>
      </c>
      <c r="AY537" s="20" t="s">
        <v>141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88</v>
      </c>
      <c r="BK537" s="228">
        <f>ROUND(I537*H537,2)</f>
        <v>0</v>
      </c>
      <c r="BL537" s="20" t="s">
        <v>244</v>
      </c>
      <c r="BM537" s="227" t="s">
        <v>2059</v>
      </c>
    </row>
    <row r="538" s="2" customFormat="1">
      <c r="A538" s="42"/>
      <c r="B538" s="43"/>
      <c r="C538" s="44"/>
      <c r="D538" s="229" t="s">
        <v>151</v>
      </c>
      <c r="E538" s="44"/>
      <c r="F538" s="230" t="s">
        <v>2060</v>
      </c>
      <c r="G538" s="44"/>
      <c r="H538" s="44"/>
      <c r="I538" s="231"/>
      <c r="J538" s="44"/>
      <c r="K538" s="44"/>
      <c r="L538" s="48"/>
      <c r="M538" s="232"/>
      <c r="N538" s="233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151</v>
      </c>
      <c r="AU538" s="20" t="s">
        <v>90</v>
      </c>
    </row>
    <row r="539" s="13" customFormat="1">
      <c r="A539" s="13"/>
      <c r="B539" s="241"/>
      <c r="C539" s="242"/>
      <c r="D539" s="234" t="s">
        <v>283</v>
      </c>
      <c r="E539" s="243" t="s">
        <v>78</v>
      </c>
      <c r="F539" s="244" t="s">
        <v>2061</v>
      </c>
      <c r="G539" s="242"/>
      <c r="H539" s="245">
        <v>6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283</v>
      </c>
      <c r="AU539" s="251" t="s">
        <v>90</v>
      </c>
      <c r="AV539" s="13" t="s">
        <v>90</v>
      </c>
      <c r="AW539" s="13" t="s">
        <v>40</v>
      </c>
      <c r="AX539" s="13" t="s">
        <v>88</v>
      </c>
      <c r="AY539" s="251" t="s">
        <v>141</v>
      </c>
    </row>
    <row r="540" s="2" customFormat="1" ht="24.15" customHeight="1">
      <c r="A540" s="42"/>
      <c r="B540" s="43"/>
      <c r="C540" s="290" t="s">
        <v>1118</v>
      </c>
      <c r="D540" s="290" t="s">
        <v>864</v>
      </c>
      <c r="E540" s="291" t="s">
        <v>2062</v>
      </c>
      <c r="F540" s="292" t="s">
        <v>2063</v>
      </c>
      <c r="G540" s="293" t="s">
        <v>618</v>
      </c>
      <c r="H540" s="294">
        <v>6</v>
      </c>
      <c r="I540" s="295"/>
      <c r="J540" s="296">
        <f>ROUND(I540*H540,2)</f>
        <v>0</v>
      </c>
      <c r="K540" s="292" t="s">
        <v>148</v>
      </c>
      <c r="L540" s="297"/>
      <c r="M540" s="298" t="s">
        <v>78</v>
      </c>
      <c r="N540" s="299" t="s">
        <v>50</v>
      </c>
      <c r="O540" s="88"/>
      <c r="P540" s="225">
        <f>O540*H540</f>
        <v>0</v>
      </c>
      <c r="Q540" s="225">
        <v>0.002</v>
      </c>
      <c r="R540" s="225">
        <f>Q540*H540</f>
        <v>0.012</v>
      </c>
      <c r="S540" s="225">
        <v>0</v>
      </c>
      <c r="T540" s="226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7" t="s">
        <v>487</v>
      </c>
      <c r="AT540" s="227" t="s">
        <v>864</v>
      </c>
      <c r="AU540" s="227" t="s">
        <v>90</v>
      </c>
      <c r="AY540" s="20" t="s">
        <v>141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88</v>
      </c>
      <c r="BK540" s="228">
        <f>ROUND(I540*H540,2)</f>
        <v>0</v>
      </c>
      <c r="BL540" s="20" t="s">
        <v>244</v>
      </c>
      <c r="BM540" s="227" t="s">
        <v>2064</v>
      </c>
    </row>
    <row r="541" s="2" customFormat="1" ht="37.8" customHeight="1">
      <c r="A541" s="42"/>
      <c r="B541" s="43"/>
      <c r="C541" s="216" t="s">
        <v>1124</v>
      </c>
      <c r="D541" s="216" t="s">
        <v>144</v>
      </c>
      <c r="E541" s="217" t="s">
        <v>1134</v>
      </c>
      <c r="F541" s="218" t="s">
        <v>1135</v>
      </c>
      <c r="G541" s="219" t="s">
        <v>618</v>
      </c>
      <c r="H541" s="220">
        <v>2</v>
      </c>
      <c r="I541" s="221"/>
      <c r="J541" s="222">
        <f>ROUND(I541*H541,2)</f>
        <v>0</v>
      </c>
      <c r="K541" s="218" t="s">
        <v>148</v>
      </c>
      <c r="L541" s="48"/>
      <c r="M541" s="223" t="s">
        <v>78</v>
      </c>
      <c r="N541" s="224" t="s">
        <v>50</v>
      </c>
      <c r="O541" s="88"/>
      <c r="P541" s="225">
        <f>O541*H541</f>
        <v>0</v>
      </c>
      <c r="Q541" s="225">
        <v>0.0050280000000000004</v>
      </c>
      <c r="R541" s="225">
        <f>Q541*H541</f>
        <v>0.010056000000000001</v>
      </c>
      <c r="S541" s="225">
        <v>0</v>
      </c>
      <c r="T541" s="226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7" t="s">
        <v>244</v>
      </c>
      <c r="AT541" s="227" t="s">
        <v>144</v>
      </c>
      <c r="AU541" s="227" t="s">
        <v>90</v>
      </c>
      <c r="AY541" s="20" t="s">
        <v>141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88</v>
      </c>
      <c r="BK541" s="228">
        <f>ROUND(I541*H541,2)</f>
        <v>0</v>
      </c>
      <c r="BL541" s="20" t="s">
        <v>244</v>
      </c>
      <c r="BM541" s="227" t="s">
        <v>2065</v>
      </c>
    </row>
    <row r="542" s="2" customFormat="1">
      <c r="A542" s="42"/>
      <c r="B542" s="43"/>
      <c r="C542" s="44"/>
      <c r="D542" s="229" t="s">
        <v>151</v>
      </c>
      <c r="E542" s="44"/>
      <c r="F542" s="230" t="s">
        <v>1137</v>
      </c>
      <c r="G542" s="44"/>
      <c r="H542" s="44"/>
      <c r="I542" s="231"/>
      <c r="J542" s="44"/>
      <c r="K542" s="44"/>
      <c r="L542" s="48"/>
      <c r="M542" s="232"/>
      <c r="N542" s="233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151</v>
      </c>
      <c r="AU542" s="20" t="s">
        <v>90</v>
      </c>
    </row>
    <row r="543" s="2" customFormat="1" ht="37.8" customHeight="1">
      <c r="A543" s="42"/>
      <c r="B543" s="43"/>
      <c r="C543" s="216" t="s">
        <v>1128</v>
      </c>
      <c r="D543" s="216" t="s">
        <v>144</v>
      </c>
      <c r="E543" s="217" t="s">
        <v>2066</v>
      </c>
      <c r="F543" s="218" t="s">
        <v>2067</v>
      </c>
      <c r="G543" s="219" t="s">
        <v>321</v>
      </c>
      <c r="H543" s="220">
        <v>425.56999999999999</v>
      </c>
      <c r="I543" s="221"/>
      <c r="J543" s="222">
        <f>ROUND(I543*H543,2)</f>
        <v>0</v>
      </c>
      <c r="K543" s="218" t="s">
        <v>148</v>
      </c>
      <c r="L543" s="48"/>
      <c r="M543" s="223" t="s">
        <v>78</v>
      </c>
      <c r="N543" s="224" t="s">
        <v>50</v>
      </c>
      <c r="O543" s="88"/>
      <c r="P543" s="225">
        <f>O543*H543</f>
        <v>0</v>
      </c>
      <c r="Q543" s="225">
        <v>0.00117</v>
      </c>
      <c r="R543" s="225">
        <f>Q543*H543</f>
        <v>0.4979169</v>
      </c>
      <c r="S543" s="225">
        <v>0</v>
      </c>
      <c r="T543" s="226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7" t="s">
        <v>244</v>
      </c>
      <c r="AT543" s="227" t="s">
        <v>144</v>
      </c>
      <c r="AU543" s="227" t="s">
        <v>90</v>
      </c>
      <c r="AY543" s="20" t="s">
        <v>141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88</v>
      </c>
      <c r="BK543" s="228">
        <f>ROUND(I543*H543,2)</f>
        <v>0</v>
      </c>
      <c r="BL543" s="20" t="s">
        <v>244</v>
      </c>
      <c r="BM543" s="227" t="s">
        <v>2068</v>
      </c>
    </row>
    <row r="544" s="2" customFormat="1">
      <c r="A544" s="42"/>
      <c r="B544" s="43"/>
      <c r="C544" s="44"/>
      <c r="D544" s="229" t="s">
        <v>151</v>
      </c>
      <c r="E544" s="44"/>
      <c r="F544" s="230" t="s">
        <v>2069</v>
      </c>
      <c r="G544" s="44"/>
      <c r="H544" s="44"/>
      <c r="I544" s="231"/>
      <c r="J544" s="44"/>
      <c r="K544" s="44"/>
      <c r="L544" s="48"/>
      <c r="M544" s="232"/>
      <c r="N544" s="233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151</v>
      </c>
      <c r="AU544" s="20" t="s">
        <v>90</v>
      </c>
    </row>
    <row r="545" s="15" customFormat="1">
      <c r="A545" s="15"/>
      <c r="B545" s="263"/>
      <c r="C545" s="264"/>
      <c r="D545" s="234" t="s">
        <v>283</v>
      </c>
      <c r="E545" s="265" t="s">
        <v>78</v>
      </c>
      <c r="F545" s="266" t="s">
        <v>2070</v>
      </c>
      <c r="G545" s="264"/>
      <c r="H545" s="265" t="s">
        <v>78</v>
      </c>
      <c r="I545" s="267"/>
      <c r="J545" s="264"/>
      <c r="K545" s="264"/>
      <c r="L545" s="268"/>
      <c r="M545" s="269"/>
      <c r="N545" s="270"/>
      <c r="O545" s="270"/>
      <c r="P545" s="270"/>
      <c r="Q545" s="270"/>
      <c r="R545" s="270"/>
      <c r="S545" s="270"/>
      <c r="T545" s="27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2" t="s">
        <v>283</v>
      </c>
      <c r="AU545" s="272" t="s">
        <v>90</v>
      </c>
      <c r="AV545" s="15" t="s">
        <v>88</v>
      </c>
      <c r="AW545" s="15" t="s">
        <v>40</v>
      </c>
      <c r="AX545" s="15" t="s">
        <v>80</v>
      </c>
      <c r="AY545" s="272" t="s">
        <v>141</v>
      </c>
    </row>
    <row r="546" s="13" customFormat="1">
      <c r="A546" s="13"/>
      <c r="B546" s="241"/>
      <c r="C546" s="242"/>
      <c r="D546" s="234" t="s">
        <v>283</v>
      </c>
      <c r="E546" s="243" t="s">
        <v>78</v>
      </c>
      <c r="F546" s="244" t="s">
        <v>1785</v>
      </c>
      <c r="G546" s="242"/>
      <c r="H546" s="245">
        <v>60.789999999999999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283</v>
      </c>
      <c r="AU546" s="251" t="s">
        <v>90</v>
      </c>
      <c r="AV546" s="13" t="s">
        <v>90</v>
      </c>
      <c r="AW546" s="13" t="s">
        <v>40</v>
      </c>
      <c r="AX546" s="13" t="s">
        <v>80</v>
      </c>
      <c r="AY546" s="251" t="s">
        <v>141</v>
      </c>
    </row>
    <row r="547" s="13" customFormat="1">
      <c r="A547" s="13"/>
      <c r="B547" s="241"/>
      <c r="C547" s="242"/>
      <c r="D547" s="234" t="s">
        <v>283</v>
      </c>
      <c r="E547" s="243" t="s">
        <v>78</v>
      </c>
      <c r="F547" s="244" t="s">
        <v>1786</v>
      </c>
      <c r="G547" s="242"/>
      <c r="H547" s="245">
        <v>60.789999999999999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283</v>
      </c>
      <c r="AU547" s="251" t="s">
        <v>90</v>
      </c>
      <c r="AV547" s="13" t="s">
        <v>90</v>
      </c>
      <c r="AW547" s="13" t="s">
        <v>40</v>
      </c>
      <c r="AX547" s="13" t="s">
        <v>80</v>
      </c>
      <c r="AY547" s="251" t="s">
        <v>141</v>
      </c>
    </row>
    <row r="548" s="13" customFormat="1">
      <c r="A548" s="13"/>
      <c r="B548" s="241"/>
      <c r="C548" s="242"/>
      <c r="D548" s="234" t="s">
        <v>283</v>
      </c>
      <c r="E548" s="243" t="s">
        <v>78</v>
      </c>
      <c r="F548" s="244" t="s">
        <v>1787</v>
      </c>
      <c r="G548" s="242"/>
      <c r="H548" s="245">
        <v>63.030000000000001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283</v>
      </c>
      <c r="AU548" s="251" t="s">
        <v>90</v>
      </c>
      <c r="AV548" s="13" t="s">
        <v>90</v>
      </c>
      <c r="AW548" s="13" t="s">
        <v>40</v>
      </c>
      <c r="AX548" s="13" t="s">
        <v>80</v>
      </c>
      <c r="AY548" s="251" t="s">
        <v>141</v>
      </c>
    </row>
    <row r="549" s="13" customFormat="1">
      <c r="A549" s="13"/>
      <c r="B549" s="241"/>
      <c r="C549" s="242"/>
      <c r="D549" s="234" t="s">
        <v>283</v>
      </c>
      <c r="E549" s="243" t="s">
        <v>78</v>
      </c>
      <c r="F549" s="244" t="s">
        <v>1789</v>
      </c>
      <c r="G549" s="242"/>
      <c r="H549" s="245">
        <v>46.990000000000002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283</v>
      </c>
      <c r="AU549" s="251" t="s">
        <v>90</v>
      </c>
      <c r="AV549" s="13" t="s">
        <v>90</v>
      </c>
      <c r="AW549" s="13" t="s">
        <v>40</v>
      </c>
      <c r="AX549" s="13" t="s">
        <v>80</v>
      </c>
      <c r="AY549" s="251" t="s">
        <v>141</v>
      </c>
    </row>
    <row r="550" s="13" customFormat="1">
      <c r="A550" s="13"/>
      <c r="B550" s="241"/>
      <c r="C550" s="242"/>
      <c r="D550" s="234" t="s">
        <v>283</v>
      </c>
      <c r="E550" s="243" t="s">
        <v>78</v>
      </c>
      <c r="F550" s="244" t="s">
        <v>1791</v>
      </c>
      <c r="G550" s="242"/>
      <c r="H550" s="245">
        <v>63.659999999999997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283</v>
      </c>
      <c r="AU550" s="251" t="s">
        <v>90</v>
      </c>
      <c r="AV550" s="13" t="s">
        <v>90</v>
      </c>
      <c r="AW550" s="13" t="s">
        <v>40</v>
      </c>
      <c r="AX550" s="13" t="s">
        <v>80</v>
      </c>
      <c r="AY550" s="251" t="s">
        <v>141</v>
      </c>
    </row>
    <row r="551" s="13" customFormat="1">
      <c r="A551" s="13"/>
      <c r="B551" s="241"/>
      <c r="C551" s="242"/>
      <c r="D551" s="234" t="s">
        <v>283</v>
      </c>
      <c r="E551" s="243" t="s">
        <v>78</v>
      </c>
      <c r="F551" s="244" t="s">
        <v>1792</v>
      </c>
      <c r="G551" s="242"/>
      <c r="H551" s="245">
        <v>63.100000000000001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1" t="s">
        <v>283</v>
      </c>
      <c r="AU551" s="251" t="s">
        <v>90</v>
      </c>
      <c r="AV551" s="13" t="s">
        <v>90</v>
      </c>
      <c r="AW551" s="13" t="s">
        <v>40</v>
      </c>
      <c r="AX551" s="13" t="s">
        <v>80</v>
      </c>
      <c r="AY551" s="251" t="s">
        <v>141</v>
      </c>
    </row>
    <row r="552" s="13" customFormat="1">
      <c r="A552" s="13"/>
      <c r="B552" s="241"/>
      <c r="C552" s="242"/>
      <c r="D552" s="234" t="s">
        <v>283</v>
      </c>
      <c r="E552" s="243" t="s">
        <v>78</v>
      </c>
      <c r="F552" s="244" t="s">
        <v>1793</v>
      </c>
      <c r="G552" s="242"/>
      <c r="H552" s="245">
        <v>67.209999999999994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283</v>
      </c>
      <c r="AU552" s="251" t="s">
        <v>90</v>
      </c>
      <c r="AV552" s="13" t="s">
        <v>90</v>
      </c>
      <c r="AW552" s="13" t="s">
        <v>40</v>
      </c>
      <c r="AX552" s="13" t="s">
        <v>80</v>
      </c>
      <c r="AY552" s="251" t="s">
        <v>141</v>
      </c>
    </row>
    <row r="553" s="14" customFormat="1">
      <c r="A553" s="14"/>
      <c r="B553" s="252"/>
      <c r="C553" s="253"/>
      <c r="D553" s="234" t="s">
        <v>283</v>
      </c>
      <c r="E553" s="254" t="s">
        <v>78</v>
      </c>
      <c r="F553" s="255" t="s">
        <v>285</v>
      </c>
      <c r="G553" s="253"/>
      <c r="H553" s="256">
        <v>425.56999999999999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283</v>
      </c>
      <c r="AU553" s="262" t="s">
        <v>90</v>
      </c>
      <c r="AV553" s="14" t="s">
        <v>166</v>
      </c>
      <c r="AW553" s="14" t="s">
        <v>40</v>
      </c>
      <c r="AX553" s="14" t="s">
        <v>88</v>
      </c>
      <c r="AY553" s="262" t="s">
        <v>141</v>
      </c>
    </row>
    <row r="554" s="2" customFormat="1" ht="33" customHeight="1">
      <c r="A554" s="42"/>
      <c r="B554" s="43"/>
      <c r="C554" s="290" t="s">
        <v>1133</v>
      </c>
      <c r="D554" s="290" t="s">
        <v>864</v>
      </c>
      <c r="E554" s="291" t="s">
        <v>2071</v>
      </c>
      <c r="F554" s="292" t="s">
        <v>2072</v>
      </c>
      <c r="G554" s="293" t="s">
        <v>321</v>
      </c>
      <c r="H554" s="294">
        <v>446.84899999999999</v>
      </c>
      <c r="I554" s="295"/>
      <c r="J554" s="296">
        <f>ROUND(I554*H554,2)</f>
        <v>0</v>
      </c>
      <c r="K554" s="292" t="s">
        <v>148</v>
      </c>
      <c r="L554" s="297"/>
      <c r="M554" s="298" t="s">
        <v>78</v>
      </c>
      <c r="N554" s="299" t="s">
        <v>50</v>
      </c>
      <c r="O554" s="88"/>
      <c r="P554" s="225">
        <f>O554*H554</f>
        <v>0</v>
      </c>
      <c r="Q554" s="225">
        <v>0.0016000000000000001</v>
      </c>
      <c r="R554" s="225">
        <f>Q554*H554</f>
        <v>0.71495839999999999</v>
      </c>
      <c r="S554" s="225">
        <v>0</v>
      </c>
      <c r="T554" s="226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7" t="s">
        <v>487</v>
      </c>
      <c r="AT554" s="227" t="s">
        <v>864</v>
      </c>
      <c r="AU554" s="227" t="s">
        <v>90</v>
      </c>
      <c r="AY554" s="20" t="s">
        <v>141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88</v>
      </c>
      <c r="BK554" s="228">
        <f>ROUND(I554*H554,2)</f>
        <v>0</v>
      </c>
      <c r="BL554" s="20" t="s">
        <v>244</v>
      </c>
      <c r="BM554" s="227" t="s">
        <v>2073</v>
      </c>
    </row>
    <row r="555" s="2" customFormat="1">
      <c r="A555" s="42"/>
      <c r="B555" s="43"/>
      <c r="C555" s="44"/>
      <c r="D555" s="234" t="s">
        <v>153</v>
      </c>
      <c r="E555" s="44"/>
      <c r="F555" s="235" t="s">
        <v>2074</v>
      </c>
      <c r="G555" s="44"/>
      <c r="H555" s="44"/>
      <c r="I555" s="231"/>
      <c r="J555" s="44"/>
      <c r="K555" s="44"/>
      <c r="L555" s="48"/>
      <c r="M555" s="232"/>
      <c r="N555" s="233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153</v>
      </c>
      <c r="AU555" s="20" t="s">
        <v>90</v>
      </c>
    </row>
    <row r="556" s="13" customFormat="1">
      <c r="A556" s="13"/>
      <c r="B556" s="241"/>
      <c r="C556" s="242"/>
      <c r="D556" s="234" t="s">
        <v>283</v>
      </c>
      <c r="E556" s="242"/>
      <c r="F556" s="244" t="s">
        <v>2075</v>
      </c>
      <c r="G556" s="242"/>
      <c r="H556" s="245">
        <v>446.84899999999999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283</v>
      </c>
      <c r="AU556" s="251" t="s">
        <v>90</v>
      </c>
      <c r="AV556" s="13" t="s">
        <v>90</v>
      </c>
      <c r="AW556" s="13" t="s">
        <v>4</v>
      </c>
      <c r="AX556" s="13" t="s">
        <v>88</v>
      </c>
      <c r="AY556" s="251" t="s">
        <v>141</v>
      </c>
    </row>
    <row r="557" s="2" customFormat="1" ht="66.75" customHeight="1">
      <c r="A557" s="42"/>
      <c r="B557" s="43"/>
      <c r="C557" s="216" t="s">
        <v>1140</v>
      </c>
      <c r="D557" s="216" t="s">
        <v>144</v>
      </c>
      <c r="E557" s="217" t="s">
        <v>1158</v>
      </c>
      <c r="F557" s="218" t="s">
        <v>1159</v>
      </c>
      <c r="G557" s="219" t="s">
        <v>310</v>
      </c>
      <c r="H557" s="220">
        <v>5.1020000000000003</v>
      </c>
      <c r="I557" s="221"/>
      <c r="J557" s="222">
        <f>ROUND(I557*H557,2)</f>
        <v>0</v>
      </c>
      <c r="K557" s="218" t="s">
        <v>148</v>
      </c>
      <c r="L557" s="48"/>
      <c r="M557" s="223" t="s">
        <v>78</v>
      </c>
      <c r="N557" s="224" t="s">
        <v>50</v>
      </c>
      <c r="O557" s="88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7" t="s">
        <v>244</v>
      </c>
      <c r="AT557" s="227" t="s">
        <v>144</v>
      </c>
      <c r="AU557" s="227" t="s">
        <v>90</v>
      </c>
      <c r="AY557" s="20" t="s">
        <v>141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88</v>
      </c>
      <c r="BK557" s="228">
        <f>ROUND(I557*H557,2)</f>
        <v>0</v>
      </c>
      <c r="BL557" s="20" t="s">
        <v>244</v>
      </c>
      <c r="BM557" s="227" t="s">
        <v>2076</v>
      </c>
    </row>
    <row r="558" s="2" customFormat="1">
      <c r="A558" s="42"/>
      <c r="B558" s="43"/>
      <c r="C558" s="44"/>
      <c r="D558" s="229" t="s">
        <v>151</v>
      </c>
      <c r="E558" s="44"/>
      <c r="F558" s="230" t="s">
        <v>1161</v>
      </c>
      <c r="G558" s="44"/>
      <c r="H558" s="44"/>
      <c r="I558" s="231"/>
      <c r="J558" s="44"/>
      <c r="K558" s="44"/>
      <c r="L558" s="48"/>
      <c r="M558" s="232"/>
      <c r="N558" s="233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151</v>
      </c>
      <c r="AU558" s="20" t="s">
        <v>90</v>
      </c>
    </row>
    <row r="559" s="2" customFormat="1" ht="62.7" customHeight="1">
      <c r="A559" s="42"/>
      <c r="B559" s="43"/>
      <c r="C559" s="216" t="s">
        <v>1145</v>
      </c>
      <c r="D559" s="216" t="s">
        <v>144</v>
      </c>
      <c r="E559" s="217" t="s">
        <v>1163</v>
      </c>
      <c r="F559" s="218" t="s">
        <v>1164</v>
      </c>
      <c r="G559" s="219" t="s">
        <v>310</v>
      </c>
      <c r="H559" s="220">
        <v>5.1020000000000003</v>
      </c>
      <c r="I559" s="221"/>
      <c r="J559" s="222">
        <f>ROUND(I559*H559,2)</f>
        <v>0</v>
      </c>
      <c r="K559" s="218" t="s">
        <v>148</v>
      </c>
      <c r="L559" s="48"/>
      <c r="M559" s="223" t="s">
        <v>78</v>
      </c>
      <c r="N559" s="224" t="s">
        <v>50</v>
      </c>
      <c r="O559" s="88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27" t="s">
        <v>244</v>
      </c>
      <c r="AT559" s="227" t="s">
        <v>144</v>
      </c>
      <c r="AU559" s="227" t="s">
        <v>90</v>
      </c>
      <c r="AY559" s="20" t="s">
        <v>141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88</v>
      </c>
      <c r="BK559" s="228">
        <f>ROUND(I559*H559,2)</f>
        <v>0</v>
      </c>
      <c r="BL559" s="20" t="s">
        <v>244</v>
      </c>
      <c r="BM559" s="227" t="s">
        <v>2077</v>
      </c>
    </row>
    <row r="560" s="2" customFormat="1">
      <c r="A560" s="42"/>
      <c r="B560" s="43"/>
      <c r="C560" s="44"/>
      <c r="D560" s="229" t="s">
        <v>151</v>
      </c>
      <c r="E560" s="44"/>
      <c r="F560" s="230" t="s">
        <v>1166</v>
      </c>
      <c r="G560" s="44"/>
      <c r="H560" s="44"/>
      <c r="I560" s="231"/>
      <c r="J560" s="44"/>
      <c r="K560" s="44"/>
      <c r="L560" s="48"/>
      <c r="M560" s="232"/>
      <c r="N560" s="233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151</v>
      </c>
      <c r="AU560" s="20" t="s">
        <v>90</v>
      </c>
    </row>
    <row r="561" s="2" customFormat="1" ht="90" customHeight="1">
      <c r="A561" s="42"/>
      <c r="B561" s="43"/>
      <c r="C561" s="216" t="s">
        <v>1151</v>
      </c>
      <c r="D561" s="216" t="s">
        <v>144</v>
      </c>
      <c r="E561" s="217" t="s">
        <v>1168</v>
      </c>
      <c r="F561" s="218" t="s">
        <v>1169</v>
      </c>
      <c r="G561" s="219" t="s">
        <v>310</v>
      </c>
      <c r="H561" s="220">
        <v>5.1020000000000003</v>
      </c>
      <c r="I561" s="221"/>
      <c r="J561" s="222">
        <f>ROUND(I561*H561,2)</f>
        <v>0</v>
      </c>
      <c r="K561" s="218" t="s">
        <v>148</v>
      </c>
      <c r="L561" s="48"/>
      <c r="M561" s="223" t="s">
        <v>78</v>
      </c>
      <c r="N561" s="224" t="s">
        <v>50</v>
      </c>
      <c r="O561" s="88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7" t="s">
        <v>244</v>
      </c>
      <c r="AT561" s="227" t="s">
        <v>144</v>
      </c>
      <c r="AU561" s="227" t="s">
        <v>90</v>
      </c>
      <c r="AY561" s="20" t="s">
        <v>141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88</v>
      </c>
      <c r="BK561" s="228">
        <f>ROUND(I561*H561,2)</f>
        <v>0</v>
      </c>
      <c r="BL561" s="20" t="s">
        <v>244</v>
      </c>
      <c r="BM561" s="227" t="s">
        <v>2078</v>
      </c>
    </row>
    <row r="562" s="2" customFormat="1">
      <c r="A562" s="42"/>
      <c r="B562" s="43"/>
      <c r="C562" s="44"/>
      <c r="D562" s="229" t="s">
        <v>151</v>
      </c>
      <c r="E562" s="44"/>
      <c r="F562" s="230" t="s">
        <v>1171</v>
      </c>
      <c r="G562" s="44"/>
      <c r="H562" s="44"/>
      <c r="I562" s="231"/>
      <c r="J562" s="44"/>
      <c r="K562" s="44"/>
      <c r="L562" s="48"/>
      <c r="M562" s="232"/>
      <c r="N562" s="233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151</v>
      </c>
      <c r="AU562" s="20" t="s">
        <v>90</v>
      </c>
    </row>
    <row r="563" s="12" customFormat="1" ht="22.8" customHeight="1">
      <c r="A563" s="12"/>
      <c r="B563" s="200"/>
      <c r="C563" s="201"/>
      <c r="D563" s="202" t="s">
        <v>79</v>
      </c>
      <c r="E563" s="214" t="s">
        <v>624</v>
      </c>
      <c r="F563" s="214" t="s">
        <v>625</v>
      </c>
      <c r="G563" s="201"/>
      <c r="H563" s="201"/>
      <c r="I563" s="204"/>
      <c r="J563" s="215">
        <f>BK563</f>
        <v>0</v>
      </c>
      <c r="K563" s="201"/>
      <c r="L563" s="206"/>
      <c r="M563" s="207"/>
      <c r="N563" s="208"/>
      <c r="O563" s="208"/>
      <c r="P563" s="209">
        <f>SUM(P564:P581)</f>
        <v>0</v>
      </c>
      <c r="Q563" s="208"/>
      <c r="R563" s="209">
        <f>SUM(R564:R581)</f>
        <v>0.20045082368</v>
      </c>
      <c r="S563" s="208"/>
      <c r="T563" s="210">
        <f>SUM(T564:T581)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1" t="s">
        <v>90</v>
      </c>
      <c r="AT563" s="212" t="s">
        <v>79</v>
      </c>
      <c r="AU563" s="212" t="s">
        <v>88</v>
      </c>
      <c r="AY563" s="211" t="s">
        <v>141</v>
      </c>
      <c r="BK563" s="213">
        <f>SUM(BK564:BK581)</f>
        <v>0</v>
      </c>
    </row>
    <row r="564" s="2" customFormat="1" ht="33" customHeight="1">
      <c r="A564" s="42"/>
      <c r="B564" s="43"/>
      <c r="C564" s="216" t="s">
        <v>1157</v>
      </c>
      <c r="D564" s="216" t="s">
        <v>144</v>
      </c>
      <c r="E564" s="217" t="s">
        <v>2079</v>
      </c>
      <c r="F564" s="218" t="s">
        <v>2080</v>
      </c>
      <c r="G564" s="219" t="s">
        <v>448</v>
      </c>
      <c r="H564" s="220">
        <v>8</v>
      </c>
      <c r="I564" s="221"/>
      <c r="J564" s="222">
        <f>ROUND(I564*H564,2)</f>
        <v>0</v>
      </c>
      <c r="K564" s="218" t="s">
        <v>148</v>
      </c>
      <c r="L564" s="48"/>
      <c r="M564" s="223" t="s">
        <v>78</v>
      </c>
      <c r="N564" s="224" t="s">
        <v>50</v>
      </c>
      <c r="O564" s="88"/>
      <c r="P564" s="225">
        <f>O564*H564</f>
        <v>0</v>
      </c>
      <c r="Q564" s="225">
        <v>0.0028352160000000002</v>
      </c>
      <c r="R564" s="225">
        <f>Q564*H564</f>
        <v>0.022681728000000002</v>
      </c>
      <c r="S564" s="225">
        <v>0</v>
      </c>
      <c r="T564" s="226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7" t="s">
        <v>244</v>
      </c>
      <c r="AT564" s="227" t="s">
        <v>144</v>
      </c>
      <c r="AU564" s="227" t="s">
        <v>90</v>
      </c>
      <c r="AY564" s="20" t="s">
        <v>141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88</v>
      </c>
      <c r="BK564" s="228">
        <f>ROUND(I564*H564,2)</f>
        <v>0</v>
      </c>
      <c r="BL564" s="20" t="s">
        <v>244</v>
      </c>
      <c r="BM564" s="227" t="s">
        <v>2081</v>
      </c>
    </row>
    <row r="565" s="2" customFormat="1">
      <c r="A565" s="42"/>
      <c r="B565" s="43"/>
      <c r="C565" s="44"/>
      <c r="D565" s="229" t="s">
        <v>151</v>
      </c>
      <c r="E565" s="44"/>
      <c r="F565" s="230" t="s">
        <v>2082</v>
      </c>
      <c r="G565" s="44"/>
      <c r="H565" s="44"/>
      <c r="I565" s="231"/>
      <c r="J565" s="44"/>
      <c r="K565" s="44"/>
      <c r="L565" s="48"/>
      <c r="M565" s="232"/>
      <c r="N565" s="233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151</v>
      </c>
      <c r="AU565" s="20" t="s">
        <v>90</v>
      </c>
    </row>
    <row r="566" s="13" customFormat="1">
      <c r="A566" s="13"/>
      <c r="B566" s="241"/>
      <c r="C566" s="242"/>
      <c r="D566" s="234" t="s">
        <v>283</v>
      </c>
      <c r="E566" s="243" t="s">
        <v>78</v>
      </c>
      <c r="F566" s="244" t="s">
        <v>2083</v>
      </c>
      <c r="G566" s="242"/>
      <c r="H566" s="245">
        <v>8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283</v>
      </c>
      <c r="AU566" s="251" t="s">
        <v>90</v>
      </c>
      <c r="AV566" s="13" t="s">
        <v>90</v>
      </c>
      <c r="AW566" s="13" t="s">
        <v>40</v>
      </c>
      <c r="AX566" s="13" t="s">
        <v>80</v>
      </c>
      <c r="AY566" s="251" t="s">
        <v>141</v>
      </c>
    </row>
    <row r="567" s="14" customFormat="1">
      <c r="A567" s="14"/>
      <c r="B567" s="252"/>
      <c r="C567" s="253"/>
      <c r="D567" s="234" t="s">
        <v>283</v>
      </c>
      <c r="E567" s="254" t="s">
        <v>78</v>
      </c>
      <c r="F567" s="255" t="s">
        <v>285</v>
      </c>
      <c r="G567" s="253"/>
      <c r="H567" s="256">
        <v>8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283</v>
      </c>
      <c r="AU567" s="262" t="s">
        <v>90</v>
      </c>
      <c r="AV567" s="14" t="s">
        <v>166</v>
      </c>
      <c r="AW567" s="14" t="s">
        <v>40</v>
      </c>
      <c r="AX567" s="14" t="s">
        <v>88</v>
      </c>
      <c r="AY567" s="262" t="s">
        <v>141</v>
      </c>
    </row>
    <row r="568" s="2" customFormat="1" ht="49.05" customHeight="1">
      <c r="A568" s="42"/>
      <c r="B568" s="43"/>
      <c r="C568" s="216" t="s">
        <v>1162</v>
      </c>
      <c r="D568" s="216" t="s">
        <v>144</v>
      </c>
      <c r="E568" s="217" t="s">
        <v>2084</v>
      </c>
      <c r="F568" s="218" t="s">
        <v>2085</v>
      </c>
      <c r="G568" s="219" t="s">
        <v>618</v>
      </c>
      <c r="H568" s="220">
        <v>16</v>
      </c>
      <c r="I568" s="221"/>
      <c r="J568" s="222">
        <f>ROUND(I568*H568,2)</f>
        <v>0</v>
      </c>
      <c r="K568" s="218" t="s">
        <v>148</v>
      </c>
      <c r="L568" s="48"/>
      <c r="M568" s="223" t="s">
        <v>78</v>
      </c>
      <c r="N568" s="224" t="s">
        <v>50</v>
      </c>
      <c r="O568" s="88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7" t="s">
        <v>244</v>
      </c>
      <c r="AT568" s="227" t="s">
        <v>144</v>
      </c>
      <c r="AU568" s="227" t="s">
        <v>90</v>
      </c>
      <c r="AY568" s="20" t="s">
        <v>141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88</v>
      </c>
      <c r="BK568" s="228">
        <f>ROUND(I568*H568,2)</f>
        <v>0</v>
      </c>
      <c r="BL568" s="20" t="s">
        <v>244</v>
      </c>
      <c r="BM568" s="227" t="s">
        <v>2086</v>
      </c>
    </row>
    <row r="569" s="2" customFormat="1">
      <c r="A569" s="42"/>
      <c r="B569" s="43"/>
      <c r="C569" s="44"/>
      <c r="D569" s="229" t="s">
        <v>151</v>
      </c>
      <c r="E569" s="44"/>
      <c r="F569" s="230" t="s">
        <v>2087</v>
      </c>
      <c r="G569" s="44"/>
      <c r="H569" s="44"/>
      <c r="I569" s="231"/>
      <c r="J569" s="44"/>
      <c r="K569" s="44"/>
      <c r="L569" s="48"/>
      <c r="M569" s="232"/>
      <c r="N569" s="233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151</v>
      </c>
      <c r="AU569" s="20" t="s">
        <v>90</v>
      </c>
    </row>
    <row r="570" s="2" customFormat="1" ht="37.8" customHeight="1">
      <c r="A570" s="42"/>
      <c r="B570" s="43"/>
      <c r="C570" s="216" t="s">
        <v>1167</v>
      </c>
      <c r="D570" s="216" t="s">
        <v>144</v>
      </c>
      <c r="E570" s="217" t="s">
        <v>2088</v>
      </c>
      <c r="F570" s="218" t="s">
        <v>2089</v>
      </c>
      <c r="G570" s="219" t="s">
        <v>448</v>
      </c>
      <c r="H570" s="220">
        <v>62.479999999999997</v>
      </c>
      <c r="I570" s="221"/>
      <c r="J570" s="222">
        <f>ROUND(I570*H570,2)</f>
        <v>0</v>
      </c>
      <c r="K570" s="218" t="s">
        <v>148</v>
      </c>
      <c r="L570" s="48"/>
      <c r="M570" s="223" t="s">
        <v>78</v>
      </c>
      <c r="N570" s="224" t="s">
        <v>50</v>
      </c>
      <c r="O570" s="88"/>
      <c r="P570" s="225">
        <f>O570*H570</f>
        <v>0</v>
      </c>
      <c r="Q570" s="225">
        <v>0.0028452159999999998</v>
      </c>
      <c r="R570" s="225">
        <f>Q570*H570</f>
        <v>0.17776909567999999</v>
      </c>
      <c r="S570" s="225">
        <v>0</v>
      </c>
      <c r="T570" s="226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7" t="s">
        <v>244</v>
      </c>
      <c r="AT570" s="227" t="s">
        <v>144</v>
      </c>
      <c r="AU570" s="227" t="s">
        <v>90</v>
      </c>
      <c r="AY570" s="20" t="s">
        <v>141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88</v>
      </c>
      <c r="BK570" s="228">
        <f>ROUND(I570*H570,2)</f>
        <v>0</v>
      </c>
      <c r="BL570" s="20" t="s">
        <v>244</v>
      </c>
      <c r="BM570" s="227" t="s">
        <v>2090</v>
      </c>
    </row>
    <row r="571" s="2" customFormat="1">
      <c r="A571" s="42"/>
      <c r="B571" s="43"/>
      <c r="C571" s="44"/>
      <c r="D571" s="229" t="s">
        <v>151</v>
      </c>
      <c r="E571" s="44"/>
      <c r="F571" s="230" t="s">
        <v>2091</v>
      </c>
      <c r="G571" s="44"/>
      <c r="H571" s="44"/>
      <c r="I571" s="231"/>
      <c r="J571" s="44"/>
      <c r="K571" s="44"/>
      <c r="L571" s="48"/>
      <c r="M571" s="232"/>
      <c r="N571" s="233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151</v>
      </c>
      <c r="AU571" s="20" t="s">
        <v>90</v>
      </c>
    </row>
    <row r="572" s="13" customFormat="1">
      <c r="A572" s="13"/>
      <c r="B572" s="241"/>
      <c r="C572" s="242"/>
      <c r="D572" s="234" t="s">
        <v>283</v>
      </c>
      <c r="E572" s="243" t="s">
        <v>78</v>
      </c>
      <c r="F572" s="244" t="s">
        <v>2092</v>
      </c>
      <c r="G572" s="242"/>
      <c r="H572" s="245">
        <v>62.479999999999997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283</v>
      </c>
      <c r="AU572" s="251" t="s">
        <v>90</v>
      </c>
      <c r="AV572" s="13" t="s">
        <v>90</v>
      </c>
      <c r="AW572" s="13" t="s">
        <v>40</v>
      </c>
      <c r="AX572" s="13" t="s">
        <v>80</v>
      </c>
      <c r="AY572" s="251" t="s">
        <v>141</v>
      </c>
    </row>
    <row r="573" s="14" customFormat="1">
      <c r="A573" s="14"/>
      <c r="B573" s="252"/>
      <c r="C573" s="253"/>
      <c r="D573" s="234" t="s">
        <v>283</v>
      </c>
      <c r="E573" s="254" t="s">
        <v>78</v>
      </c>
      <c r="F573" s="255" t="s">
        <v>285</v>
      </c>
      <c r="G573" s="253"/>
      <c r="H573" s="256">
        <v>62.479999999999997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283</v>
      </c>
      <c r="AU573" s="262" t="s">
        <v>90</v>
      </c>
      <c r="AV573" s="14" t="s">
        <v>166</v>
      </c>
      <c r="AW573" s="14" t="s">
        <v>40</v>
      </c>
      <c r="AX573" s="14" t="s">
        <v>88</v>
      </c>
      <c r="AY573" s="262" t="s">
        <v>141</v>
      </c>
    </row>
    <row r="574" s="2" customFormat="1" ht="55.5" customHeight="1">
      <c r="A574" s="42"/>
      <c r="B574" s="43"/>
      <c r="C574" s="216" t="s">
        <v>1172</v>
      </c>
      <c r="D574" s="216" t="s">
        <v>144</v>
      </c>
      <c r="E574" s="217" t="s">
        <v>2093</v>
      </c>
      <c r="F574" s="218" t="s">
        <v>2094</v>
      </c>
      <c r="G574" s="219" t="s">
        <v>618</v>
      </c>
      <c r="H574" s="220">
        <v>32</v>
      </c>
      <c r="I574" s="221"/>
      <c r="J574" s="222">
        <f>ROUND(I574*H574,2)</f>
        <v>0</v>
      </c>
      <c r="K574" s="218" t="s">
        <v>148</v>
      </c>
      <c r="L574" s="48"/>
      <c r="M574" s="223" t="s">
        <v>78</v>
      </c>
      <c r="N574" s="224" t="s">
        <v>50</v>
      </c>
      <c r="O574" s="88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7" t="s">
        <v>244</v>
      </c>
      <c r="AT574" s="227" t="s">
        <v>144</v>
      </c>
      <c r="AU574" s="227" t="s">
        <v>90</v>
      </c>
      <c r="AY574" s="20" t="s">
        <v>141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88</v>
      </c>
      <c r="BK574" s="228">
        <f>ROUND(I574*H574,2)</f>
        <v>0</v>
      </c>
      <c r="BL574" s="20" t="s">
        <v>244</v>
      </c>
      <c r="BM574" s="227" t="s">
        <v>2095</v>
      </c>
    </row>
    <row r="575" s="2" customFormat="1">
      <c r="A575" s="42"/>
      <c r="B575" s="43"/>
      <c r="C575" s="44"/>
      <c r="D575" s="229" t="s">
        <v>151</v>
      </c>
      <c r="E575" s="44"/>
      <c r="F575" s="230" t="s">
        <v>2096</v>
      </c>
      <c r="G575" s="44"/>
      <c r="H575" s="44"/>
      <c r="I575" s="231"/>
      <c r="J575" s="44"/>
      <c r="K575" s="44"/>
      <c r="L575" s="48"/>
      <c r="M575" s="232"/>
      <c r="N575" s="233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151</v>
      </c>
      <c r="AU575" s="20" t="s">
        <v>90</v>
      </c>
    </row>
    <row r="576" s="2" customFormat="1" ht="49.05" customHeight="1">
      <c r="A576" s="42"/>
      <c r="B576" s="43"/>
      <c r="C576" s="216" t="s">
        <v>1178</v>
      </c>
      <c r="D576" s="216" t="s">
        <v>144</v>
      </c>
      <c r="E576" s="217" t="s">
        <v>1232</v>
      </c>
      <c r="F576" s="218" t="s">
        <v>1233</v>
      </c>
      <c r="G576" s="219" t="s">
        <v>310</v>
      </c>
      <c r="H576" s="220">
        <v>0.20000000000000001</v>
      </c>
      <c r="I576" s="221"/>
      <c r="J576" s="222">
        <f>ROUND(I576*H576,2)</f>
        <v>0</v>
      </c>
      <c r="K576" s="218" t="s">
        <v>148</v>
      </c>
      <c r="L576" s="48"/>
      <c r="M576" s="223" t="s">
        <v>78</v>
      </c>
      <c r="N576" s="224" t="s">
        <v>50</v>
      </c>
      <c r="O576" s="88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7" t="s">
        <v>244</v>
      </c>
      <c r="AT576" s="227" t="s">
        <v>144</v>
      </c>
      <c r="AU576" s="227" t="s">
        <v>90</v>
      </c>
      <c r="AY576" s="20" t="s">
        <v>141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88</v>
      </c>
      <c r="BK576" s="228">
        <f>ROUND(I576*H576,2)</f>
        <v>0</v>
      </c>
      <c r="BL576" s="20" t="s">
        <v>244</v>
      </c>
      <c r="BM576" s="227" t="s">
        <v>2097</v>
      </c>
    </row>
    <row r="577" s="2" customFormat="1">
      <c r="A577" s="42"/>
      <c r="B577" s="43"/>
      <c r="C577" s="44"/>
      <c r="D577" s="229" t="s">
        <v>151</v>
      </c>
      <c r="E577" s="44"/>
      <c r="F577" s="230" t="s">
        <v>1235</v>
      </c>
      <c r="G577" s="44"/>
      <c r="H577" s="44"/>
      <c r="I577" s="231"/>
      <c r="J577" s="44"/>
      <c r="K577" s="44"/>
      <c r="L577" s="48"/>
      <c r="M577" s="232"/>
      <c r="N577" s="233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151</v>
      </c>
      <c r="AU577" s="20" t="s">
        <v>90</v>
      </c>
    </row>
    <row r="578" s="2" customFormat="1" ht="49.05" customHeight="1">
      <c r="A578" s="42"/>
      <c r="B578" s="43"/>
      <c r="C578" s="216" t="s">
        <v>1184</v>
      </c>
      <c r="D578" s="216" t="s">
        <v>144</v>
      </c>
      <c r="E578" s="217" t="s">
        <v>1237</v>
      </c>
      <c r="F578" s="218" t="s">
        <v>1238</v>
      </c>
      <c r="G578" s="219" t="s">
        <v>310</v>
      </c>
      <c r="H578" s="220">
        <v>0.20000000000000001</v>
      </c>
      <c r="I578" s="221"/>
      <c r="J578" s="222">
        <f>ROUND(I578*H578,2)</f>
        <v>0</v>
      </c>
      <c r="K578" s="218" t="s">
        <v>148</v>
      </c>
      <c r="L578" s="48"/>
      <c r="M578" s="223" t="s">
        <v>78</v>
      </c>
      <c r="N578" s="224" t="s">
        <v>50</v>
      </c>
      <c r="O578" s="88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7" t="s">
        <v>244</v>
      </c>
      <c r="AT578" s="227" t="s">
        <v>144</v>
      </c>
      <c r="AU578" s="227" t="s">
        <v>90</v>
      </c>
      <c r="AY578" s="20" t="s">
        <v>141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88</v>
      </c>
      <c r="BK578" s="228">
        <f>ROUND(I578*H578,2)</f>
        <v>0</v>
      </c>
      <c r="BL578" s="20" t="s">
        <v>244</v>
      </c>
      <c r="BM578" s="227" t="s">
        <v>2098</v>
      </c>
    </row>
    <row r="579" s="2" customFormat="1">
      <c r="A579" s="42"/>
      <c r="B579" s="43"/>
      <c r="C579" s="44"/>
      <c r="D579" s="229" t="s">
        <v>151</v>
      </c>
      <c r="E579" s="44"/>
      <c r="F579" s="230" t="s">
        <v>1240</v>
      </c>
      <c r="G579" s="44"/>
      <c r="H579" s="44"/>
      <c r="I579" s="231"/>
      <c r="J579" s="44"/>
      <c r="K579" s="44"/>
      <c r="L579" s="48"/>
      <c r="M579" s="232"/>
      <c r="N579" s="233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151</v>
      </c>
      <c r="AU579" s="20" t="s">
        <v>90</v>
      </c>
    </row>
    <row r="580" s="2" customFormat="1" ht="66.75" customHeight="1">
      <c r="A580" s="42"/>
      <c r="B580" s="43"/>
      <c r="C580" s="216" t="s">
        <v>1190</v>
      </c>
      <c r="D580" s="216" t="s">
        <v>144</v>
      </c>
      <c r="E580" s="217" t="s">
        <v>1242</v>
      </c>
      <c r="F580" s="218" t="s">
        <v>1243</v>
      </c>
      <c r="G580" s="219" t="s">
        <v>310</v>
      </c>
      <c r="H580" s="220">
        <v>0.20000000000000001</v>
      </c>
      <c r="I580" s="221"/>
      <c r="J580" s="222">
        <f>ROUND(I580*H580,2)</f>
        <v>0</v>
      </c>
      <c r="K580" s="218" t="s">
        <v>148</v>
      </c>
      <c r="L580" s="48"/>
      <c r="M580" s="223" t="s">
        <v>78</v>
      </c>
      <c r="N580" s="224" t="s">
        <v>50</v>
      </c>
      <c r="O580" s="88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7" t="s">
        <v>244</v>
      </c>
      <c r="AT580" s="227" t="s">
        <v>144</v>
      </c>
      <c r="AU580" s="227" t="s">
        <v>90</v>
      </c>
      <c r="AY580" s="20" t="s">
        <v>141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88</v>
      </c>
      <c r="BK580" s="228">
        <f>ROUND(I580*H580,2)</f>
        <v>0</v>
      </c>
      <c r="BL580" s="20" t="s">
        <v>244</v>
      </c>
      <c r="BM580" s="227" t="s">
        <v>2099</v>
      </c>
    </row>
    <row r="581" s="2" customFormat="1">
      <c r="A581" s="42"/>
      <c r="B581" s="43"/>
      <c r="C581" s="44"/>
      <c r="D581" s="229" t="s">
        <v>151</v>
      </c>
      <c r="E581" s="44"/>
      <c r="F581" s="230" t="s">
        <v>1245</v>
      </c>
      <c r="G581" s="44"/>
      <c r="H581" s="44"/>
      <c r="I581" s="231"/>
      <c r="J581" s="44"/>
      <c r="K581" s="44"/>
      <c r="L581" s="48"/>
      <c r="M581" s="232"/>
      <c r="N581" s="233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151</v>
      </c>
      <c r="AU581" s="20" t="s">
        <v>90</v>
      </c>
    </row>
    <row r="582" s="12" customFormat="1" ht="22.8" customHeight="1">
      <c r="A582" s="12"/>
      <c r="B582" s="200"/>
      <c r="C582" s="201"/>
      <c r="D582" s="202" t="s">
        <v>79</v>
      </c>
      <c r="E582" s="214" t="s">
        <v>666</v>
      </c>
      <c r="F582" s="214" t="s">
        <v>667</v>
      </c>
      <c r="G582" s="201"/>
      <c r="H582" s="201"/>
      <c r="I582" s="204"/>
      <c r="J582" s="215">
        <f>BK582</f>
        <v>0</v>
      </c>
      <c r="K582" s="201"/>
      <c r="L582" s="206"/>
      <c r="M582" s="207"/>
      <c r="N582" s="208"/>
      <c r="O582" s="208"/>
      <c r="P582" s="209">
        <f>SUM(P583:P706)</f>
        <v>0</v>
      </c>
      <c r="Q582" s="208"/>
      <c r="R582" s="209">
        <f>SUM(R583:R706)</f>
        <v>4.7419422016220016</v>
      </c>
      <c r="S582" s="208"/>
      <c r="T582" s="210">
        <f>SUM(T583:T706)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1" t="s">
        <v>90</v>
      </c>
      <c r="AT582" s="212" t="s">
        <v>79</v>
      </c>
      <c r="AU582" s="212" t="s">
        <v>88</v>
      </c>
      <c r="AY582" s="211" t="s">
        <v>141</v>
      </c>
      <c r="BK582" s="213">
        <f>SUM(BK583:BK706)</f>
        <v>0</v>
      </c>
    </row>
    <row r="583" s="2" customFormat="1" ht="33" customHeight="1">
      <c r="A583" s="42"/>
      <c r="B583" s="43"/>
      <c r="C583" s="216" t="s">
        <v>1196</v>
      </c>
      <c r="D583" s="216" t="s">
        <v>144</v>
      </c>
      <c r="E583" s="217" t="s">
        <v>1247</v>
      </c>
      <c r="F583" s="218" t="s">
        <v>1248</v>
      </c>
      <c r="G583" s="219" t="s">
        <v>321</v>
      </c>
      <c r="H583" s="220">
        <v>100.77500000000001</v>
      </c>
      <c r="I583" s="221"/>
      <c r="J583" s="222">
        <f>ROUND(I583*H583,2)</f>
        <v>0</v>
      </c>
      <c r="K583" s="218" t="s">
        <v>148</v>
      </c>
      <c r="L583" s="48"/>
      <c r="M583" s="223" t="s">
        <v>78</v>
      </c>
      <c r="N583" s="224" t="s">
        <v>50</v>
      </c>
      <c r="O583" s="88"/>
      <c r="P583" s="225">
        <f>O583*H583</f>
        <v>0</v>
      </c>
      <c r="Q583" s="225">
        <v>0.000260425</v>
      </c>
      <c r="R583" s="225">
        <f>Q583*H583</f>
        <v>0.026244329375</v>
      </c>
      <c r="S583" s="225">
        <v>0</v>
      </c>
      <c r="T583" s="226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7" t="s">
        <v>244</v>
      </c>
      <c r="AT583" s="227" t="s">
        <v>144</v>
      </c>
      <c r="AU583" s="227" t="s">
        <v>90</v>
      </c>
      <c r="AY583" s="20" t="s">
        <v>141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88</v>
      </c>
      <c r="BK583" s="228">
        <f>ROUND(I583*H583,2)</f>
        <v>0</v>
      </c>
      <c r="BL583" s="20" t="s">
        <v>244</v>
      </c>
      <c r="BM583" s="227" t="s">
        <v>2100</v>
      </c>
    </row>
    <row r="584" s="2" customFormat="1">
      <c r="A584" s="42"/>
      <c r="B584" s="43"/>
      <c r="C584" s="44"/>
      <c r="D584" s="229" t="s">
        <v>151</v>
      </c>
      <c r="E584" s="44"/>
      <c r="F584" s="230" t="s">
        <v>1250</v>
      </c>
      <c r="G584" s="44"/>
      <c r="H584" s="44"/>
      <c r="I584" s="231"/>
      <c r="J584" s="44"/>
      <c r="K584" s="44"/>
      <c r="L584" s="48"/>
      <c r="M584" s="232"/>
      <c r="N584" s="233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151</v>
      </c>
      <c r="AU584" s="20" t="s">
        <v>90</v>
      </c>
    </row>
    <row r="585" s="2" customFormat="1">
      <c r="A585" s="42"/>
      <c r="B585" s="43"/>
      <c r="C585" s="44"/>
      <c r="D585" s="234" t="s">
        <v>153</v>
      </c>
      <c r="E585" s="44"/>
      <c r="F585" s="235" t="s">
        <v>2101</v>
      </c>
      <c r="G585" s="44"/>
      <c r="H585" s="44"/>
      <c r="I585" s="231"/>
      <c r="J585" s="44"/>
      <c r="K585" s="44"/>
      <c r="L585" s="48"/>
      <c r="M585" s="232"/>
      <c r="N585" s="233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153</v>
      </c>
      <c r="AU585" s="20" t="s">
        <v>90</v>
      </c>
    </row>
    <row r="586" s="13" customFormat="1">
      <c r="A586" s="13"/>
      <c r="B586" s="241"/>
      <c r="C586" s="242"/>
      <c r="D586" s="234" t="s">
        <v>283</v>
      </c>
      <c r="E586" s="243" t="s">
        <v>78</v>
      </c>
      <c r="F586" s="244" t="s">
        <v>2102</v>
      </c>
      <c r="G586" s="242"/>
      <c r="H586" s="245">
        <v>86.875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283</v>
      </c>
      <c r="AU586" s="251" t="s">
        <v>90</v>
      </c>
      <c r="AV586" s="13" t="s">
        <v>90</v>
      </c>
      <c r="AW586" s="13" t="s">
        <v>40</v>
      </c>
      <c r="AX586" s="13" t="s">
        <v>80</v>
      </c>
      <c r="AY586" s="251" t="s">
        <v>141</v>
      </c>
    </row>
    <row r="587" s="13" customFormat="1">
      <c r="A587" s="13"/>
      <c r="B587" s="241"/>
      <c r="C587" s="242"/>
      <c r="D587" s="234" t="s">
        <v>283</v>
      </c>
      <c r="E587" s="243" t="s">
        <v>78</v>
      </c>
      <c r="F587" s="244" t="s">
        <v>2103</v>
      </c>
      <c r="G587" s="242"/>
      <c r="H587" s="245">
        <v>13.9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283</v>
      </c>
      <c r="AU587" s="251" t="s">
        <v>90</v>
      </c>
      <c r="AV587" s="13" t="s">
        <v>90</v>
      </c>
      <c r="AW587" s="13" t="s">
        <v>40</v>
      </c>
      <c r="AX587" s="13" t="s">
        <v>80</v>
      </c>
      <c r="AY587" s="251" t="s">
        <v>141</v>
      </c>
    </row>
    <row r="588" s="14" customFormat="1">
      <c r="A588" s="14"/>
      <c r="B588" s="252"/>
      <c r="C588" s="253"/>
      <c r="D588" s="234" t="s">
        <v>283</v>
      </c>
      <c r="E588" s="254" t="s">
        <v>78</v>
      </c>
      <c r="F588" s="255" t="s">
        <v>285</v>
      </c>
      <c r="G588" s="253"/>
      <c r="H588" s="256">
        <v>100.77500000000001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2" t="s">
        <v>283</v>
      </c>
      <c r="AU588" s="262" t="s">
        <v>90</v>
      </c>
      <c r="AV588" s="14" t="s">
        <v>166</v>
      </c>
      <c r="AW588" s="14" t="s">
        <v>40</v>
      </c>
      <c r="AX588" s="14" t="s">
        <v>88</v>
      </c>
      <c r="AY588" s="262" t="s">
        <v>141</v>
      </c>
    </row>
    <row r="589" s="2" customFormat="1" ht="24.15" customHeight="1">
      <c r="A589" s="42"/>
      <c r="B589" s="43"/>
      <c r="C589" s="290" t="s">
        <v>1201</v>
      </c>
      <c r="D589" s="290" t="s">
        <v>864</v>
      </c>
      <c r="E589" s="291" t="s">
        <v>1254</v>
      </c>
      <c r="F589" s="292" t="s">
        <v>1255</v>
      </c>
      <c r="G589" s="293" t="s">
        <v>321</v>
      </c>
      <c r="H589" s="294">
        <v>100.77500000000001</v>
      </c>
      <c r="I589" s="295"/>
      <c r="J589" s="296">
        <f>ROUND(I589*H589,2)</f>
        <v>0</v>
      </c>
      <c r="K589" s="292" t="s">
        <v>148</v>
      </c>
      <c r="L589" s="297"/>
      <c r="M589" s="298" t="s">
        <v>78</v>
      </c>
      <c r="N589" s="299" t="s">
        <v>50</v>
      </c>
      <c r="O589" s="88"/>
      <c r="P589" s="225">
        <f>O589*H589</f>
        <v>0</v>
      </c>
      <c r="Q589" s="225">
        <v>0.036110000000000003</v>
      </c>
      <c r="R589" s="225">
        <f>Q589*H589</f>
        <v>3.6389852500000006</v>
      </c>
      <c r="S589" s="225">
        <v>0</v>
      </c>
      <c r="T589" s="226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7" t="s">
        <v>487</v>
      </c>
      <c r="AT589" s="227" t="s">
        <v>864</v>
      </c>
      <c r="AU589" s="227" t="s">
        <v>90</v>
      </c>
      <c r="AY589" s="20" t="s">
        <v>141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0" t="s">
        <v>88</v>
      </c>
      <c r="BK589" s="228">
        <f>ROUND(I589*H589,2)</f>
        <v>0</v>
      </c>
      <c r="BL589" s="20" t="s">
        <v>244</v>
      </c>
      <c r="BM589" s="227" t="s">
        <v>2104</v>
      </c>
    </row>
    <row r="590" s="2" customFormat="1">
      <c r="A590" s="42"/>
      <c r="B590" s="43"/>
      <c r="C590" s="44"/>
      <c r="D590" s="234" t="s">
        <v>153</v>
      </c>
      <c r="E590" s="44"/>
      <c r="F590" s="235" t="s">
        <v>2105</v>
      </c>
      <c r="G590" s="44"/>
      <c r="H590" s="44"/>
      <c r="I590" s="231"/>
      <c r="J590" s="44"/>
      <c r="K590" s="44"/>
      <c r="L590" s="48"/>
      <c r="M590" s="232"/>
      <c r="N590" s="233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153</v>
      </c>
      <c r="AU590" s="20" t="s">
        <v>90</v>
      </c>
    </row>
    <row r="591" s="2" customFormat="1" ht="37.8" customHeight="1">
      <c r="A591" s="42"/>
      <c r="B591" s="43"/>
      <c r="C591" s="216" t="s">
        <v>1208</v>
      </c>
      <c r="D591" s="216" t="s">
        <v>144</v>
      </c>
      <c r="E591" s="217" t="s">
        <v>2106</v>
      </c>
      <c r="F591" s="218" t="s">
        <v>2107</v>
      </c>
      <c r="G591" s="219" t="s">
        <v>448</v>
      </c>
      <c r="H591" s="220">
        <v>185.31</v>
      </c>
      <c r="I591" s="221"/>
      <c r="J591" s="222">
        <f>ROUND(I591*H591,2)</f>
        <v>0</v>
      </c>
      <c r="K591" s="218" t="s">
        <v>148</v>
      </c>
      <c r="L591" s="48"/>
      <c r="M591" s="223" t="s">
        <v>78</v>
      </c>
      <c r="N591" s="224" t="s">
        <v>50</v>
      </c>
      <c r="O591" s="88"/>
      <c r="P591" s="225">
        <f>O591*H591</f>
        <v>0</v>
      </c>
      <c r="Q591" s="225">
        <v>0.00027786370000000001</v>
      </c>
      <c r="R591" s="225">
        <f>Q591*H591</f>
        <v>0.051490922247000005</v>
      </c>
      <c r="S591" s="225">
        <v>0</v>
      </c>
      <c r="T591" s="226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7" t="s">
        <v>244</v>
      </c>
      <c r="AT591" s="227" t="s">
        <v>144</v>
      </c>
      <c r="AU591" s="227" t="s">
        <v>90</v>
      </c>
      <c r="AY591" s="20" t="s">
        <v>141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88</v>
      </c>
      <c r="BK591" s="228">
        <f>ROUND(I591*H591,2)</f>
        <v>0</v>
      </c>
      <c r="BL591" s="20" t="s">
        <v>244</v>
      </c>
      <c r="BM591" s="227" t="s">
        <v>2108</v>
      </c>
    </row>
    <row r="592" s="2" customFormat="1">
      <c r="A592" s="42"/>
      <c r="B592" s="43"/>
      <c r="C592" s="44"/>
      <c r="D592" s="229" t="s">
        <v>151</v>
      </c>
      <c r="E592" s="44"/>
      <c r="F592" s="230" t="s">
        <v>2109</v>
      </c>
      <c r="G592" s="44"/>
      <c r="H592" s="44"/>
      <c r="I592" s="231"/>
      <c r="J592" s="44"/>
      <c r="K592" s="44"/>
      <c r="L592" s="48"/>
      <c r="M592" s="232"/>
      <c r="N592" s="233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151</v>
      </c>
      <c r="AU592" s="20" t="s">
        <v>90</v>
      </c>
    </row>
    <row r="593" s="13" customFormat="1">
      <c r="A593" s="13"/>
      <c r="B593" s="241"/>
      <c r="C593" s="242"/>
      <c r="D593" s="234" t="s">
        <v>283</v>
      </c>
      <c r="E593" s="243" t="s">
        <v>78</v>
      </c>
      <c r="F593" s="244" t="s">
        <v>1886</v>
      </c>
      <c r="G593" s="242"/>
      <c r="H593" s="245">
        <v>159.75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283</v>
      </c>
      <c r="AU593" s="251" t="s">
        <v>90</v>
      </c>
      <c r="AV593" s="13" t="s">
        <v>90</v>
      </c>
      <c r="AW593" s="13" t="s">
        <v>40</v>
      </c>
      <c r="AX593" s="13" t="s">
        <v>80</v>
      </c>
      <c r="AY593" s="251" t="s">
        <v>141</v>
      </c>
    </row>
    <row r="594" s="13" customFormat="1">
      <c r="A594" s="13"/>
      <c r="B594" s="241"/>
      <c r="C594" s="242"/>
      <c r="D594" s="234" t="s">
        <v>283</v>
      </c>
      <c r="E594" s="243" t="s">
        <v>78</v>
      </c>
      <c r="F594" s="244" t="s">
        <v>1887</v>
      </c>
      <c r="G594" s="242"/>
      <c r="H594" s="245">
        <v>25.559999999999999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283</v>
      </c>
      <c r="AU594" s="251" t="s">
        <v>90</v>
      </c>
      <c r="AV594" s="13" t="s">
        <v>90</v>
      </c>
      <c r="AW594" s="13" t="s">
        <v>40</v>
      </c>
      <c r="AX594" s="13" t="s">
        <v>80</v>
      </c>
      <c r="AY594" s="251" t="s">
        <v>141</v>
      </c>
    </row>
    <row r="595" s="14" customFormat="1">
      <c r="A595" s="14"/>
      <c r="B595" s="252"/>
      <c r="C595" s="253"/>
      <c r="D595" s="234" t="s">
        <v>283</v>
      </c>
      <c r="E595" s="254" t="s">
        <v>78</v>
      </c>
      <c r="F595" s="255" t="s">
        <v>285</v>
      </c>
      <c r="G595" s="253"/>
      <c r="H595" s="256">
        <v>185.31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283</v>
      </c>
      <c r="AU595" s="262" t="s">
        <v>90</v>
      </c>
      <c r="AV595" s="14" t="s">
        <v>166</v>
      </c>
      <c r="AW595" s="14" t="s">
        <v>40</v>
      </c>
      <c r="AX595" s="14" t="s">
        <v>88</v>
      </c>
      <c r="AY595" s="262" t="s">
        <v>141</v>
      </c>
    </row>
    <row r="596" s="2" customFormat="1" ht="44.25" customHeight="1">
      <c r="A596" s="42"/>
      <c r="B596" s="43"/>
      <c r="C596" s="216" t="s">
        <v>1214</v>
      </c>
      <c r="D596" s="216" t="s">
        <v>144</v>
      </c>
      <c r="E596" s="217" t="s">
        <v>2110</v>
      </c>
      <c r="F596" s="218" t="s">
        <v>2111</v>
      </c>
      <c r="G596" s="219" t="s">
        <v>618</v>
      </c>
      <c r="H596" s="220">
        <v>5</v>
      </c>
      <c r="I596" s="221"/>
      <c r="J596" s="222">
        <f>ROUND(I596*H596,2)</f>
        <v>0</v>
      </c>
      <c r="K596" s="218" t="s">
        <v>148</v>
      </c>
      <c r="L596" s="48"/>
      <c r="M596" s="223" t="s">
        <v>78</v>
      </c>
      <c r="N596" s="224" t="s">
        <v>50</v>
      </c>
      <c r="O596" s="88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7" t="s">
        <v>244</v>
      </c>
      <c r="AT596" s="227" t="s">
        <v>144</v>
      </c>
      <c r="AU596" s="227" t="s">
        <v>90</v>
      </c>
      <c r="AY596" s="20" t="s">
        <v>141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88</v>
      </c>
      <c r="BK596" s="228">
        <f>ROUND(I596*H596,2)</f>
        <v>0</v>
      </c>
      <c r="BL596" s="20" t="s">
        <v>244</v>
      </c>
      <c r="BM596" s="227" t="s">
        <v>2112</v>
      </c>
    </row>
    <row r="597" s="2" customFormat="1">
      <c r="A597" s="42"/>
      <c r="B597" s="43"/>
      <c r="C597" s="44"/>
      <c r="D597" s="229" t="s">
        <v>151</v>
      </c>
      <c r="E597" s="44"/>
      <c r="F597" s="230" t="s">
        <v>2113</v>
      </c>
      <c r="G597" s="44"/>
      <c r="H597" s="44"/>
      <c r="I597" s="231"/>
      <c r="J597" s="44"/>
      <c r="K597" s="44"/>
      <c r="L597" s="48"/>
      <c r="M597" s="232"/>
      <c r="N597" s="233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151</v>
      </c>
      <c r="AU597" s="20" t="s">
        <v>90</v>
      </c>
    </row>
    <row r="598" s="2" customFormat="1" ht="24.15" customHeight="1">
      <c r="A598" s="42"/>
      <c r="B598" s="43"/>
      <c r="C598" s="290" t="s">
        <v>1220</v>
      </c>
      <c r="D598" s="290" t="s">
        <v>864</v>
      </c>
      <c r="E598" s="291" t="s">
        <v>2114</v>
      </c>
      <c r="F598" s="292" t="s">
        <v>2115</v>
      </c>
      <c r="G598" s="293" t="s">
        <v>618</v>
      </c>
      <c r="H598" s="294">
        <v>2</v>
      </c>
      <c r="I598" s="295"/>
      <c r="J598" s="296">
        <f>ROUND(I598*H598,2)</f>
        <v>0</v>
      </c>
      <c r="K598" s="292" t="s">
        <v>148</v>
      </c>
      <c r="L598" s="297"/>
      <c r="M598" s="298" t="s">
        <v>78</v>
      </c>
      <c r="N598" s="299" t="s">
        <v>50</v>
      </c>
      <c r="O598" s="88"/>
      <c r="P598" s="225">
        <f>O598*H598</f>
        <v>0</v>
      </c>
      <c r="Q598" s="225">
        <v>0.0195</v>
      </c>
      <c r="R598" s="225">
        <f>Q598*H598</f>
        <v>0.039</v>
      </c>
      <c r="S598" s="225">
        <v>0</v>
      </c>
      <c r="T598" s="226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7" t="s">
        <v>487</v>
      </c>
      <c r="AT598" s="227" t="s">
        <v>864</v>
      </c>
      <c r="AU598" s="227" t="s">
        <v>90</v>
      </c>
      <c r="AY598" s="20" t="s">
        <v>141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88</v>
      </c>
      <c r="BK598" s="228">
        <f>ROUND(I598*H598,2)</f>
        <v>0</v>
      </c>
      <c r="BL598" s="20" t="s">
        <v>244</v>
      </c>
      <c r="BM598" s="227" t="s">
        <v>2116</v>
      </c>
    </row>
    <row r="599" s="2" customFormat="1">
      <c r="A599" s="42"/>
      <c r="B599" s="43"/>
      <c r="C599" s="44"/>
      <c r="D599" s="234" t="s">
        <v>153</v>
      </c>
      <c r="E599" s="44"/>
      <c r="F599" s="235" t="s">
        <v>2117</v>
      </c>
      <c r="G599" s="44"/>
      <c r="H599" s="44"/>
      <c r="I599" s="231"/>
      <c r="J599" s="44"/>
      <c r="K599" s="44"/>
      <c r="L599" s="48"/>
      <c r="M599" s="232"/>
      <c r="N599" s="233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153</v>
      </c>
      <c r="AU599" s="20" t="s">
        <v>90</v>
      </c>
    </row>
    <row r="600" s="13" customFormat="1">
      <c r="A600" s="13"/>
      <c r="B600" s="241"/>
      <c r="C600" s="242"/>
      <c r="D600" s="234" t="s">
        <v>283</v>
      </c>
      <c r="E600" s="243" t="s">
        <v>78</v>
      </c>
      <c r="F600" s="244" t="s">
        <v>2118</v>
      </c>
      <c r="G600" s="242"/>
      <c r="H600" s="245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283</v>
      </c>
      <c r="AU600" s="251" t="s">
        <v>90</v>
      </c>
      <c r="AV600" s="13" t="s">
        <v>90</v>
      </c>
      <c r="AW600" s="13" t="s">
        <v>40</v>
      </c>
      <c r="AX600" s="13" t="s">
        <v>80</v>
      </c>
      <c r="AY600" s="251" t="s">
        <v>141</v>
      </c>
    </row>
    <row r="601" s="13" customFormat="1">
      <c r="A601" s="13"/>
      <c r="B601" s="241"/>
      <c r="C601" s="242"/>
      <c r="D601" s="234" t="s">
        <v>283</v>
      </c>
      <c r="E601" s="243" t="s">
        <v>78</v>
      </c>
      <c r="F601" s="244" t="s">
        <v>2119</v>
      </c>
      <c r="G601" s="242"/>
      <c r="H601" s="245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283</v>
      </c>
      <c r="AU601" s="251" t="s">
        <v>90</v>
      </c>
      <c r="AV601" s="13" t="s">
        <v>90</v>
      </c>
      <c r="AW601" s="13" t="s">
        <v>40</v>
      </c>
      <c r="AX601" s="13" t="s">
        <v>80</v>
      </c>
      <c r="AY601" s="251" t="s">
        <v>141</v>
      </c>
    </row>
    <row r="602" s="14" customFormat="1">
      <c r="A602" s="14"/>
      <c r="B602" s="252"/>
      <c r="C602" s="253"/>
      <c r="D602" s="234" t="s">
        <v>283</v>
      </c>
      <c r="E602" s="254" t="s">
        <v>78</v>
      </c>
      <c r="F602" s="255" t="s">
        <v>285</v>
      </c>
      <c r="G602" s="253"/>
      <c r="H602" s="256">
        <v>2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283</v>
      </c>
      <c r="AU602" s="262" t="s">
        <v>90</v>
      </c>
      <c r="AV602" s="14" t="s">
        <v>166</v>
      </c>
      <c r="AW602" s="14" t="s">
        <v>40</v>
      </c>
      <c r="AX602" s="14" t="s">
        <v>88</v>
      </c>
      <c r="AY602" s="262" t="s">
        <v>141</v>
      </c>
    </row>
    <row r="603" s="2" customFormat="1" ht="24.15" customHeight="1">
      <c r="A603" s="42"/>
      <c r="B603" s="43"/>
      <c r="C603" s="290" t="s">
        <v>1225</v>
      </c>
      <c r="D603" s="290" t="s">
        <v>864</v>
      </c>
      <c r="E603" s="291" t="s">
        <v>2120</v>
      </c>
      <c r="F603" s="292" t="s">
        <v>2121</v>
      </c>
      <c r="G603" s="293" t="s">
        <v>618</v>
      </c>
      <c r="H603" s="294">
        <v>2</v>
      </c>
      <c r="I603" s="295"/>
      <c r="J603" s="296">
        <f>ROUND(I603*H603,2)</f>
        <v>0</v>
      </c>
      <c r="K603" s="292" t="s">
        <v>1983</v>
      </c>
      <c r="L603" s="297"/>
      <c r="M603" s="298" t="s">
        <v>78</v>
      </c>
      <c r="N603" s="299" t="s">
        <v>50</v>
      </c>
      <c r="O603" s="88"/>
      <c r="P603" s="225">
        <f>O603*H603</f>
        <v>0</v>
      </c>
      <c r="Q603" s="225">
        <v>0.0195</v>
      </c>
      <c r="R603" s="225">
        <f>Q603*H603</f>
        <v>0.039</v>
      </c>
      <c r="S603" s="225">
        <v>0</v>
      </c>
      <c r="T603" s="226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7" t="s">
        <v>487</v>
      </c>
      <c r="AT603" s="227" t="s">
        <v>864</v>
      </c>
      <c r="AU603" s="227" t="s">
        <v>90</v>
      </c>
      <c r="AY603" s="20" t="s">
        <v>141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88</v>
      </c>
      <c r="BK603" s="228">
        <f>ROUND(I603*H603,2)</f>
        <v>0</v>
      </c>
      <c r="BL603" s="20" t="s">
        <v>244</v>
      </c>
      <c r="BM603" s="227" t="s">
        <v>2122</v>
      </c>
    </row>
    <row r="604" s="2" customFormat="1">
      <c r="A604" s="42"/>
      <c r="B604" s="43"/>
      <c r="C604" s="44"/>
      <c r="D604" s="234" t="s">
        <v>153</v>
      </c>
      <c r="E604" s="44"/>
      <c r="F604" s="235" t="s">
        <v>2123</v>
      </c>
      <c r="G604" s="44"/>
      <c r="H604" s="44"/>
      <c r="I604" s="231"/>
      <c r="J604" s="44"/>
      <c r="K604" s="44"/>
      <c r="L604" s="48"/>
      <c r="M604" s="232"/>
      <c r="N604" s="233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153</v>
      </c>
      <c r="AU604" s="20" t="s">
        <v>90</v>
      </c>
    </row>
    <row r="605" s="13" customFormat="1">
      <c r="A605" s="13"/>
      <c r="B605" s="241"/>
      <c r="C605" s="242"/>
      <c r="D605" s="234" t="s">
        <v>283</v>
      </c>
      <c r="E605" s="243" t="s">
        <v>78</v>
      </c>
      <c r="F605" s="244" t="s">
        <v>2118</v>
      </c>
      <c r="G605" s="242"/>
      <c r="H605" s="245">
        <v>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283</v>
      </c>
      <c r="AU605" s="251" t="s">
        <v>90</v>
      </c>
      <c r="AV605" s="13" t="s">
        <v>90</v>
      </c>
      <c r="AW605" s="13" t="s">
        <v>40</v>
      </c>
      <c r="AX605" s="13" t="s">
        <v>80</v>
      </c>
      <c r="AY605" s="251" t="s">
        <v>141</v>
      </c>
    </row>
    <row r="606" s="13" customFormat="1">
      <c r="A606" s="13"/>
      <c r="B606" s="241"/>
      <c r="C606" s="242"/>
      <c r="D606" s="234" t="s">
        <v>283</v>
      </c>
      <c r="E606" s="243" t="s">
        <v>78</v>
      </c>
      <c r="F606" s="244" t="s">
        <v>2119</v>
      </c>
      <c r="G606" s="242"/>
      <c r="H606" s="245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283</v>
      </c>
      <c r="AU606" s="251" t="s">
        <v>90</v>
      </c>
      <c r="AV606" s="13" t="s">
        <v>90</v>
      </c>
      <c r="AW606" s="13" t="s">
        <v>40</v>
      </c>
      <c r="AX606" s="13" t="s">
        <v>80</v>
      </c>
      <c r="AY606" s="251" t="s">
        <v>141</v>
      </c>
    </row>
    <row r="607" s="14" customFormat="1">
      <c r="A607" s="14"/>
      <c r="B607" s="252"/>
      <c r="C607" s="253"/>
      <c r="D607" s="234" t="s">
        <v>283</v>
      </c>
      <c r="E607" s="254" t="s">
        <v>78</v>
      </c>
      <c r="F607" s="255" t="s">
        <v>285</v>
      </c>
      <c r="G607" s="253"/>
      <c r="H607" s="256">
        <v>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283</v>
      </c>
      <c r="AU607" s="262" t="s">
        <v>90</v>
      </c>
      <c r="AV607" s="14" t="s">
        <v>166</v>
      </c>
      <c r="AW607" s="14" t="s">
        <v>40</v>
      </c>
      <c r="AX607" s="14" t="s">
        <v>88</v>
      </c>
      <c r="AY607" s="262" t="s">
        <v>141</v>
      </c>
    </row>
    <row r="608" s="2" customFormat="1" ht="24.15" customHeight="1">
      <c r="A608" s="42"/>
      <c r="B608" s="43"/>
      <c r="C608" s="290" t="s">
        <v>1231</v>
      </c>
      <c r="D608" s="290" t="s">
        <v>864</v>
      </c>
      <c r="E608" s="291" t="s">
        <v>2124</v>
      </c>
      <c r="F608" s="292" t="s">
        <v>2121</v>
      </c>
      <c r="G608" s="293" t="s">
        <v>618</v>
      </c>
      <c r="H608" s="294">
        <v>1</v>
      </c>
      <c r="I608" s="295"/>
      <c r="J608" s="296">
        <f>ROUND(I608*H608,2)</f>
        <v>0</v>
      </c>
      <c r="K608" s="292" t="s">
        <v>1983</v>
      </c>
      <c r="L608" s="297"/>
      <c r="M608" s="298" t="s">
        <v>78</v>
      </c>
      <c r="N608" s="299" t="s">
        <v>50</v>
      </c>
      <c r="O608" s="88"/>
      <c r="P608" s="225">
        <f>O608*H608</f>
        <v>0</v>
      </c>
      <c r="Q608" s="225">
        <v>0.0195</v>
      </c>
      <c r="R608" s="225">
        <f>Q608*H608</f>
        <v>0.0195</v>
      </c>
      <c r="S608" s="225">
        <v>0</v>
      </c>
      <c r="T608" s="226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7" t="s">
        <v>487</v>
      </c>
      <c r="AT608" s="227" t="s">
        <v>864</v>
      </c>
      <c r="AU608" s="227" t="s">
        <v>90</v>
      </c>
      <c r="AY608" s="20" t="s">
        <v>141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88</v>
      </c>
      <c r="BK608" s="228">
        <f>ROUND(I608*H608,2)</f>
        <v>0</v>
      </c>
      <c r="BL608" s="20" t="s">
        <v>244</v>
      </c>
      <c r="BM608" s="227" t="s">
        <v>2125</v>
      </c>
    </row>
    <row r="609" s="2" customFormat="1">
      <c r="A609" s="42"/>
      <c r="B609" s="43"/>
      <c r="C609" s="44"/>
      <c r="D609" s="234" t="s">
        <v>153</v>
      </c>
      <c r="E609" s="44"/>
      <c r="F609" s="235" t="s">
        <v>2123</v>
      </c>
      <c r="G609" s="44"/>
      <c r="H609" s="44"/>
      <c r="I609" s="231"/>
      <c r="J609" s="44"/>
      <c r="K609" s="44"/>
      <c r="L609" s="48"/>
      <c r="M609" s="232"/>
      <c r="N609" s="233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153</v>
      </c>
      <c r="AU609" s="20" t="s">
        <v>90</v>
      </c>
    </row>
    <row r="610" s="2" customFormat="1" ht="44.25" customHeight="1">
      <c r="A610" s="42"/>
      <c r="B610" s="43"/>
      <c r="C610" s="216" t="s">
        <v>1236</v>
      </c>
      <c r="D610" s="216" t="s">
        <v>144</v>
      </c>
      <c r="E610" s="217" t="s">
        <v>2126</v>
      </c>
      <c r="F610" s="218" t="s">
        <v>2127</v>
      </c>
      <c r="G610" s="219" t="s">
        <v>618</v>
      </c>
      <c r="H610" s="220">
        <v>9</v>
      </c>
      <c r="I610" s="221"/>
      <c r="J610" s="222">
        <f>ROUND(I610*H610,2)</f>
        <v>0</v>
      </c>
      <c r="K610" s="218" t="s">
        <v>148</v>
      </c>
      <c r="L610" s="48"/>
      <c r="M610" s="223" t="s">
        <v>78</v>
      </c>
      <c r="N610" s="224" t="s">
        <v>50</v>
      </c>
      <c r="O610" s="88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7" t="s">
        <v>244</v>
      </c>
      <c r="AT610" s="227" t="s">
        <v>144</v>
      </c>
      <c r="AU610" s="227" t="s">
        <v>90</v>
      </c>
      <c r="AY610" s="20" t="s">
        <v>141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88</v>
      </c>
      <c r="BK610" s="228">
        <f>ROUND(I610*H610,2)</f>
        <v>0</v>
      </c>
      <c r="BL610" s="20" t="s">
        <v>244</v>
      </c>
      <c r="BM610" s="227" t="s">
        <v>2128</v>
      </c>
    </row>
    <row r="611" s="2" customFormat="1">
      <c r="A611" s="42"/>
      <c r="B611" s="43"/>
      <c r="C611" s="44"/>
      <c r="D611" s="229" t="s">
        <v>151</v>
      </c>
      <c r="E611" s="44"/>
      <c r="F611" s="230" t="s">
        <v>2129</v>
      </c>
      <c r="G611" s="44"/>
      <c r="H611" s="44"/>
      <c r="I611" s="231"/>
      <c r="J611" s="44"/>
      <c r="K611" s="44"/>
      <c r="L611" s="48"/>
      <c r="M611" s="232"/>
      <c r="N611" s="233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151</v>
      </c>
      <c r="AU611" s="20" t="s">
        <v>90</v>
      </c>
    </row>
    <row r="612" s="2" customFormat="1" ht="24.15" customHeight="1">
      <c r="A612" s="42"/>
      <c r="B612" s="43"/>
      <c r="C612" s="290" t="s">
        <v>1241</v>
      </c>
      <c r="D612" s="290" t="s">
        <v>864</v>
      </c>
      <c r="E612" s="291" t="s">
        <v>2130</v>
      </c>
      <c r="F612" s="292" t="s">
        <v>2131</v>
      </c>
      <c r="G612" s="293" t="s">
        <v>618</v>
      </c>
      <c r="H612" s="294">
        <v>6</v>
      </c>
      <c r="I612" s="295"/>
      <c r="J612" s="296">
        <f>ROUND(I612*H612,2)</f>
        <v>0</v>
      </c>
      <c r="K612" s="292" t="s">
        <v>1983</v>
      </c>
      <c r="L612" s="297"/>
      <c r="M612" s="298" t="s">
        <v>78</v>
      </c>
      <c r="N612" s="299" t="s">
        <v>50</v>
      </c>
      <c r="O612" s="88"/>
      <c r="P612" s="225">
        <f>O612*H612</f>
        <v>0</v>
      </c>
      <c r="Q612" s="225">
        <v>0.032000000000000001</v>
      </c>
      <c r="R612" s="225">
        <f>Q612*H612</f>
        <v>0.192</v>
      </c>
      <c r="S612" s="225">
        <v>0</v>
      </c>
      <c r="T612" s="226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7" t="s">
        <v>487</v>
      </c>
      <c r="AT612" s="227" t="s">
        <v>864</v>
      </c>
      <c r="AU612" s="227" t="s">
        <v>90</v>
      </c>
      <c r="AY612" s="20" t="s">
        <v>141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88</v>
      </c>
      <c r="BK612" s="228">
        <f>ROUND(I612*H612,2)</f>
        <v>0</v>
      </c>
      <c r="BL612" s="20" t="s">
        <v>244</v>
      </c>
      <c r="BM612" s="227" t="s">
        <v>2132</v>
      </c>
    </row>
    <row r="613" s="2" customFormat="1">
      <c r="A613" s="42"/>
      <c r="B613" s="43"/>
      <c r="C613" s="44"/>
      <c r="D613" s="234" t="s">
        <v>153</v>
      </c>
      <c r="E613" s="44"/>
      <c r="F613" s="235" t="s">
        <v>2123</v>
      </c>
      <c r="G613" s="44"/>
      <c r="H613" s="44"/>
      <c r="I613" s="231"/>
      <c r="J613" s="44"/>
      <c r="K613" s="44"/>
      <c r="L613" s="48"/>
      <c r="M613" s="232"/>
      <c r="N613" s="233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153</v>
      </c>
      <c r="AU613" s="20" t="s">
        <v>90</v>
      </c>
    </row>
    <row r="614" s="13" customFormat="1">
      <c r="A614" s="13"/>
      <c r="B614" s="241"/>
      <c r="C614" s="242"/>
      <c r="D614" s="234" t="s">
        <v>283</v>
      </c>
      <c r="E614" s="243" t="s">
        <v>78</v>
      </c>
      <c r="F614" s="244" t="s">
        <v>2133</v>
      </c>
      <c r="G614" s="242"/>
      <c r="H614" s="245">
        <v>2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283</v>
      </c>
      <c r="AU614" s="251" t="s">
        <v>90</v>
      </c>
      <c r="AV614" s="13" t="s">
        <v>90</v>
      </c>
      <c r="AW614" s="13" t="s">
        <v>40</v>
      </c>
      <c r="AX614" s="13" t="s">
        <v>80</v>
      </c>
      <c r="AY614" s="251" t="s">
        <v>141</v>
      </c>
    </row>
    <row r="615" s="13" customFormat="1">
      <c r="A615" s="13"/>
      <c r="B615" s="241"/>
      <c r="C615" s="242"/>
      <c r="D615" s="234" t="s">
        <v>283</v>
      </c>
      <c r="E615" s="243" t="s">
        <v>78</v>
      </c>
      <c r="F615" s="244" t="s">
        <v>2134</v>
      </c>
      <c r="G615" s="242"/>
      <c r="H615" s="245">
        <v>4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283</v>
      </c>
      <c r="AU615" s="251" t="s">
        <v>90</v>
      </c>
      <c r="AV615" s="13" t="s">
        <v>90</v>
      </c>
      <c r="AW615" s="13" t="s">
        <v>40</v>
      </c>
      <c r="AX615" s="13" t="s">
        <v>80</v>
      </c>
      <c r="AY615" s="251" t="s">
        <v>141</v>
      </c>
    </row>
    <row r="616" s="14" customFormat="1">
      <c r="A616" s="14"/>
      <c r="B616" s="252"/>
      <c r="C616" s="253"/>
      <c r="D616" s="234" t="s">
        <v>283</v>
      </c>
      <c r="E616" s="254" t="s">
        <v>78</v>
      </c>
      <c r="F616" s="255" t="s">
        <v>285</v>
      </c>
      <c r="G616" s="253"/>
      <c r="H616" s="256">
        <v>6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283</v>
      </c>
      <c r="AU616" s="262" t="s">
        <v>90</v>
      </c>
      <c r="AV616" s="14" t="s">
        <v>166</v>
      </c>
      <c r="AW616" s="14" t="s">
        <v>40</v>
      </c>
      <c r="AX616" s="14" t="s">
        <v>88</v>
      </c>
      <c r="AY616" s="262" t="s">
        <v>141</v>
      </c>
    </row>
    <row r="617" s="2" customFormat="1" ht="24.15" customHeight="1">
      <c r="A617" s="42"/>
      <c r="B617" s="43"/>
      <c r="C617" s="290" t="s">
        <v>1246</v>
      </c>
      <c r="D617" s="290" t="s">
        <v>864</v>
      </c>
      <c r="E617" s="291" t="s">
        <v>2135</v>
      </c>
      <c r="F617" s="292" t="s">
        <v>2131</v>
      </c>
      <c r="G617" s="293" t="s">
        <v>618</v>
      </c>
      <c r="H617" s="294">
        <v>2</v>
      </c>
      <c r="I617" s="295"/>
      <c r="J617" s="296">
        <f>ROUND(I617*H617,2)</f>
        <v>0</v>
      </c>
      <c r="K617" s="292" t="s">
        <v>1983</v>
      </c>
      <c r="L617" s="297"/>
      <c r="M617" s="298" t="s">
        <v>78</v>
      </c>
      <c r="N617" s="299" t="s">
        <v>50</v>
      </c>
      <c r="O617" s="88"/>
      <c r="P617" s="225">
        <f>O617*H617</f>
        <v>0</v>
      </c>
      <c r="Q617" s="225">
        <v>0.032000000000000001</v>
      </c>
      <c r="R617" s="225">
        <f>Q617*H617</f>
        <v>0.064000000000000001</v>
      </c>
      <c r="S617" s="225">
        <v>0</v>
      </c>
      <c r="T617" s="226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7" t="s">
        <v>487</v>
      </c>
      <c r="AT617" s="227" t="s">
        <v>864</v>
      </c>
      <c r="AU617" s="227" t="s">
        <v>90</v>
      </c>
      <c r="AY617" s="20" t="s">
        <v>141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88</v>
      </c>
      <c r="BK617" s="228">
        <f>ROUND(I617*H617,2)</f>
        <v>0</v>
      </c>
      <c r="BL617" s="20" t="s">
        <v>244</v>
      </c>
      <c r="BM617" s="227" t="s">
        <v>2136</v>
      </c>
    </row>
    <row r="618" s="2" customFormat="1">
      <c r="A618" s="42"/>
      <c r="B618" s="43"/>
      <c r="C618" s="44"/>
      <c r="D618" s="234" t="s">
        <v>153</v>
      </c>
      <c r="E618" s="44"/>
      <c r="F618" s="235" t="s">
        <v>2123</v>
      </c>
      <c r="G618" s="44"/>
      <c r="H618" s="44"/>
      <c r="I618" s="231"/>
      <c r="J618" s="44"/>
      <c r="K618" s="44"/>
      <c r="L618" s="48"/>
      <c r="M618" s="232"/>
      <c r="N618" s="233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0" t="s">
        <v>153</v>
      </c>
      <c r="AU618" s="20" t="s">
        <v>90</v>
      </c>
    </row>
    <row r="619" s="13" customFormat="1">
      <c r="A619" s="13"/>
      <c r="B619" s="241"/>
      <c r="C619" s="242"/>
      <c r="D619" s="234" t="s">
        <v>283</v>
      </c>
      <c r="E619" s="243" t="s">
        <v>78</v>
      </c>
      <c r="F619" s="244" t="s">
        <v>2137</v>
      </c>
      <c r="G619" s="242"/>
      <c r="H619" s="245">
        <v>2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283</v>
      </c>
      <c r="AU619" s="251" t="s">
        <v>90</v>
      </c>
      <c r="AV619" s="13" t="s">
        <v>90</v>
      </c>
      <c r="AW619" s="13" t="s">
        <v>40</v>
      </c>
      <c r="AX619" s="13" t="s">
        <v>80</v>
      </c>
      <c r="AY619" s="251" t="s">
        <v>141</v>
      </c>
    </row>
    <row r="620" s="14" customFormat="1">
      <c r="A620" s="14"/>
      <c r="B620" s="252"/>
      <c r="C620" s="253"/>
      <c r="D620" s="234" t="s">
        <v>283</v>
      </c>
      <c r="E620" s="254" t="s">
        <v>78</v>
      </c>
      <c r="F620" s="255" t="s">
        <v>285</v>
      </c>
      <c r="G620" s="253"/>
      <c r="H620" s="256">
        <v>2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283</v>
      </c>
      <c r="AU620" s="262" t="s">
        <v>90</v>
      </c>
      <c r="AV620" s="14" t="s">
        <v>166</v>
      </c>
      <c r="AW620" s="14" t="s">
        <v>40</v>
      </c>
      <c r="AX620" s="14" t="s">
        <v>88</v>
      </c>
      <c r="AY620" s="262" t="s">
        <v>141</v>
      </c>
    </row>
    <row r="621" s="2" customFormat="1" ht="24.15" customHeight="1">
      <c r="A621" s="42"/>
      <c r="B621" s="43"/>
      <c r="C621" s="290" t="s">
        <v>1253</v>
      </c>
      <c r="D621" s="290" t="s">
        <v>864</v>
      </c>
      <c r="E621" s="291" t="s">
        <v>2138</v>
      </c>
      <c r="F621" s="292" t="s">
        <v>2139</v>
      </c>
      <c r="G621" s="293" t="s">
        <v>618</v>
      </c>
      <c r="H621" s="294">
        <v>1</v>
      </c>
      <c r="I621" s="295"/>
      <c r="J621" s="296">
        <f>ROUND(I621*H621,2)</f>
        <v>0</v>
      </c>
      <c r="K621" s="292" t="s">
        <v>1983</v>
      </c>
      <c r="L621" s="297"/>
      <c r="M621" s="298" t="s">
        <v>78</v>
      </c>
      <c r="N621" s="299" t="s">
        <v>50</v>
      </c>
      <c r="O621" s="88"/>
      <c r="P621" s="225">
        <f>O621*H621</f>
        <v>0</v>
      </c>
      <c r="Q621" s="225">
        <v>0.032000000000000001</v>
      </c>
      <c r="R621" s="225">
        <f>Q621*H621</f>
        <v>0.032000000000000001</v>
      </c>
      <c r="S621" s="225">
        <v>0</v>
      </c>
      <c r="T621" s="226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7" t="s">
        <v>487</v>
      </c>
      <c r="AT621" s="227" t="s">
        <v>864</v>
      </c>
      <c r="AU621" s="227" t="s">
        <v>90</v>
      </c>
      <c r="AY621" s="20" t="s">
        <v>141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88</v>
      </c>
      <c r="BK621" s="228">
        <f>ROUND(I621*H621,2)</f>
        <v>0</v>
      </c>
      <c r="BL621" s="20" t="s">
        <v>244</v>
      </c>
      <c r="BM621" s="227" t="s">
        <v>2140</v>
      </c>
    </row>
    <row r="622" s="2" customFormat="1">
      <c r="A622" s="42"/>
      <c r="B622" s="43"/>
      <c r="C622" s="44"/>
      <c r="D622" s="234" t="s">
        <v>153</v>
      </c>
      <c r="E622" s="44"/>
      <c r="F622" s="235" t="s">
        <v>2123</v>
      </c>
      <c r="G622" s="44"/>
      <c r="H622" s="44"/>
      <c r="I622" s="231"/>
      <c r="J622" s="44"/>
      <c r="K622" s="44"/>
      <c r="L622" s="48"/>
      <c r="M622" s="232"/>
      <c r="N622" s="233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153</v>
      </c>
      <c r="AU622" s="20" t="s">
        <v>90</v>
      </c>
    </row>
    <row r="623" s="13" customFormat="1">
      <c r="A623" s="13"/>
      <c r="B623" s="241"/>
      <c r="C623" s="242"/>
      <c r="D623" s="234" t="s">
        <v>283</v>
      </c>
      <c r="E623" s="243" t="s">
        <v>78</v>
      </c>
      <c r="F623" s="244" t="s">
        <v>2119</v>
      </c>
      <c r="G623" s="242"/>
      <c r="H623" s="245">
        <v>1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283</v>
      </c>
      <c r="AU623" s="251" t="s">
        <v>90</v>
      </c>
      <c r="AV623" s="13" t="s">
        <v>90</v>
      </c>
      <c r="AW623" s="13" t="s">
        <v>40</v>
      </c>
      <c r="AX623" s="13" t="s">
        <v>80</v>
      </c>
      <c r="AY623" s="251" t="s">
        <v>141</v>
      </c>
    </row>
    <row r="624" s="14" customFormat="1">
      <c r="A624" s="14"/>
      <c r="B624" s="252"/>
      <c r="C624" s="253"/>
      <c r="D624" s="234" t="s">
        <v>283</v>
      </c>
      <c r="E624" s="254" t="s">
        <v>78</v>
      </c>
      <c r="F624" s="255" t="s">
        <v>285</v>
      </c>
      <c r="G624" s="253"/>
      <c r="H624" s="256">
        <v>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2" t="s">
        <v>283</v>
      </c>
      <c r="AU624" s="262" t="s">
        <v>90</v>
      </c>
      <c r="AV624" s="14" t="s">
        <v>166</v>
      </c>
      <c r="AW624" s="14" t="s">
        <v>40</v>
      </c>
      <c r="AX624" s="14" t="s">
        <v>88</v>
      </c>
      <c r="AY624" s="262" t="s">
        <v>141</v>
      </c>
    </row>
    <row r="625" s="2" customFormat="1" ht="24.15" customHeight="1">
      <c r="A625" s="42"/>
      <c r="B625" s="43"/>
      <c r="C625" s="216" t="s">
        <v>1258</v>
      </c>
      <c r="D625" s="216" t="s">
        <v>144</v>
      </c>
      <c r="E625" s="217" t="s">
        <v>2141</v>
      </c>
      <c r="F625" s="218" t="s">
        <v>2142</v>
      </c>
      <c r="G625" s="219" t="s">
        <v>618</v>
      </c>
      <c r="H625" s="220">
        <v>14</v>
      </c>
      <c r="I625" s="221"/>
      <c r="J625" s="222">
        <f>ROUND(I625*H625,2)</f>
        <v>0</v>
      </c>
      <c r="K625" s="218" t="s">
        <v>148</v>
      </c>
      <c r="L625" s="48"/>
      <c r="M625" s="223" t="s">
        <v>78</v>
      </c>
      <c r="N625" s="224" t="s">
        <v>50</v>
      </c>
      <c r="O625" s="88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27" t="s">
        <v>244</v>
      </c>
      <c r="AT625" s="227" t="s">
        <v>144</v>
      </c>
      <c r="AU625" s="227" t="s">
        <v>90</v>
      </c>
      <c r="AY625" s="20" t="s">
        <v>141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88</v>
      </c>
      <c r="BK625" s="228">
        <f>ROUND(I625*H625,2)</f>
        <v>0</v>
      </c>
      <c r="BL625" s="20" t="s">
        <v>244</v>
      </c>
      <c r="BM625" s="227" t="s">
        <v>2143</v>
      </c>
    </row>
    <row r="626" s="2" customFormat="1">
      <c r="A626" s="42"/>
      <c r="B626" s="43"/>
      <c r="C626" s="44"/>
      <c r="D626" s="229" t="s">
        <v>151</v>
      </c>
      <c r="E626" s="44"/>
      <c r="F626" s="230" t="s">
        <v>2144</v>
      </c>
      <c r="G626" s="44"/>
      <c r="H626" s="44"/>
      <c r="I626" s="231"/>
      <c r="J626" s="44"/>
      <c r="K626" s="44"/>
      <c r="L626" s="48"/>
      <c r="M626" s="232"/>
      <c r="N626" s="233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151</v>
      </c>
      <c r="AU626" s="20" t="s">
        <v>90</v>
      </c>
    </row>
    <row r="627" s="2" customFormat="1">
      <c r="A627" s="42"/>
      <c r="B627" s="43"/>
      <c r="C627" s="44"/>
      <c r="D627" s="234" t="s">
        <v>153</v>
      </c>
      <c r="E627" s="44"/>
      <c r="F627" s="235" t="s">
        <v>2145</v>
      </c>
      <c r="G627" s="44"/>
      <c r="H627" s="44"/>
      <c r="I627" s="231"/>
      <c r="J627" s="44"/>
      <c r="K627" s="44"/>
      <c r="L627" s="48"/>
      <c r="M627" s="232"/>
      <c r="N627" s="233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0" t="s">
        <v>153</v>
      </c>
      <c r="AU627" s="20" t="s">
        <v>90</v>
      </c>
    </row>
    <row r="628" s="13" customFormat="1">
      <c r="A628" s="13"/>
      <c r="B628" s="241"/>
      <c r="C628" s="242"/>
      <c r="D628" s="234" t="s">
        <v>283</v>
      </c>
      <c r="E628" s="243" t="s">
        <v>78</v>
      </c>
      <c r="F628" s="244" t="s">
        <v>2146</v>
      </c>
      <c r="G628" s="242"/>
      <c r="H628" s="245">
        <v>2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283</v>
      </c>
      <c r="AU628" s="251" t="s">
        <v>90</v>
      </c>
      <c r="AV628" s="13" t="s">
        <v>90</v>
      </c>
      <c r="AW628" s="13" t="s">
        <v>40</v>
      </c>
      <c r="AX628" s="13" t="s">
        <v>80</v>
      </c>
      <c r="AY628" s="251" t="s">
        <v>141</v>
      </c>
    </row>
    <row r="629" s="13" customFormat="1">
      <c r="A629" s="13"/>
      <c r="B629" s="241"/>
      <c r="C629" s="242"/>
      <c r="D629" s="234" t="s">
        <v>283</v>
      </c>
      <c r="E629" s="243" t="s">
        <v>78</v>
      </c>
      <c r="F629" s="244" t="s">
        <v>2147</v>
      </c>
      <c r="G629" s="242"/>
      <c r="H629" s="245">
        <v>2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283</v>
      </c>
      <c r="AU629" s="251" t="s">
        <v>90</v>
      </c>
      <c r="AV629" s="13" t="s">
        <v>90</v>
      </c>
      <c r="AW629" s="13" t="s">
        <v>40</v>
      </c>
      <c r="AX629" s="13" t="s">
        <v>80</v>
      </c>
      <c r="AY629" s="251" t="s">
        <v>141</v>
      </c>
    </row>
    <row r="630" s="13" customFormat="1">
      <c r="A630" s="13"/>
      <c r="B630" s="241"/>
      <c r="C630" s="242"/>
      <c r="D630" s="234" t="s">
        <v>283</v>
      </c>
      <c r="E630" s="243" t="s">
        <v>78</v>
      </c>
      <c r="F630" s="244" t="s">
        <v>2148</v>
      </c>
      <c r="G630" s="242"/>
      <c r="H630" s="245">
        <v>1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283</v>
      </c>
      <c r="AU630" s="251" t="s">
        <v>90</v>
      </c>
      <c r="AV630" s="13" t="s">
        <v>90</v>
      </c>
      <c r="AW630" s="13" t="s">
        <v>40</v>
      </c>
      <c r="AX630" s="13" t="s">
        <v>80</v>
      </c>
      <c r="AY630" s="251" t="s">
        <v>141</v>
      </c>
    </row>
    <row r="631" s="13" customFormat="1">
      <c r="A631" s="13"/>
      <c r="B631" s="241"/>
      <c r="C631" s="242"/>
      <c r="D631" s="234" t="s">
        <v>283</v>
      </c>
      <c r="E631" s="243" t="s">
        <v>78</v>
      </c>
      <c r="F631" s="244" t="s">
        <v>2149</v>
      </c>
      <c r="G631" s="242"/>
      <c r="H631" s="245">
        <v>6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1" t="s">
        <v>283</v>
      </c>
      <c r="AU631" s="251" t="s">
        <v>90</v>
      </c>
      <c r="AV631" s="13" t="s">
        <v>90</v>
      </c>
      <c r="AW631" s="13" t="s">
        <v>40</v>
      </c>
      <c r="AX631" s="13" t="s">
        <v>80</v>
      </c>
      <c r="AY631" s="251" t="s">
        <v>141</v>
      </c>
    </row>
    <row r="632" s="13" customFormat="1">
      <c r="A632" s="13"/>
      <c r="B632" s="241"/>
      <c r="C632" s="242"/>
      <c r="D632" s="234" t="s">
        <v>283</v>
      </c>
      <c r="E632" s="243" t="s">
        <v>78</v>
      </c>
      <c r="F632" s="244" t="s">
        <v>2150</v>
      </c>
      <c r="G632" s="242"/>
      <c r="H632" s="245">
        <v>2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283</v>
      </c>
      <c r="AU632" s="251" t="s">
        <v>90</v>
      </c>
      <c r="AV632" s="13" t="s">
        <v>90</v>
      </c>
      <c r="AW632" s="13" t="s">
        <v>40</v>
      </c>
      <c r="AX632" s="13" t="s">
        <v>80</v>
      </c>
      <c r="AY632" s="251" t="s">
        <v>141</v>
      </c>
    </row>
    <row r="633" s="13" customFormat="1">
      <c r="A633" s="13"/>
      <c r="B633" s="241"/>
      <c r="C633" s="242"/>
      <c r="D633" s="234" t="s">
        <v>283</v>
      </c>
      <c r="E633" s="243" t="s">
        <v>78</v>
      </c>
      <c r="F633" s="244" t="s">
        <v>2151</v>
      </c>
      <c r="G633" s="242"/>
      <c r="H633" s="245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283</v>
      </c>
      <c r="AU633" s="251" t="s">
        <v>90</v>
      </c>
      <c r="AV633" s="13" t="s">
        <v>90</v>
      </c>
      <c r="AW633" s="13" t="s">
        <v>40</v>
      </c>
      <c r="AX633" s="13" t="s">
        <v>80</v>
      </c>
      <c r="AY633" s="251" t="s">
        <v>141</v>
      </c>
    </row>
    <row r="634" s="14" customFormat="1">
      <c r="A634" s="14"/>
      <c r="B634" s="252"/>
      <c r="C634" s="253"/>
      <c r="D634" s="234" t="s">
        <v>283</v>
      </c>
      <c r="E634" s="254" t="s">
        <v>78</v>
      </c>
      <c r="F634" s="255" t="s">
        <v>285</v>
      </c>
      <c r="G634" s="253"/>
      <c r="H634" s="256">
        <v>14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283</v>
      </c>
      <c r="AU634" s="262" t="s">
        <v>90</v>
      </c>
      <c r="AV634" s="14" t="s">
        <v>166</v>
      </c>
      <c r="AW634" s="14" t="s">
        <v>40</v>
      </c>
      <c r="AX634" s="14" t="s">
        <v>88</v>
      </c>
      <c r="AY634" s="262" t="s">
        <v>141</v>
      </c>
    </row>
    <row r="635" s="2" customFormat="1" ht="24.15" customHeight="1">
      <c r="A635" s="42"/>
      <c r="B635" s="43"/>
      <c r="C635" s="290" t="s">
        <v>1265</v>
      </c>
      <c r="D635" s="290" t="s">
        <v>864</v>
      </c>
      <c r="E635" s="291" t="s">
        <v>2152</v>
      </c>
      <c r="F635" s="292" t="s">
        <v>2153</v>
      </c>
      <c r="G635" s="293" t="s">
        <v>618</v>
      </c>
      <c r="H635" s="294">
        <v>14</v>
      </c>
      <c r="I635" s="295"/>
      <c r="J635" s="296">
        <f>ROUND(I635*H635,2)</f>
        <v>0</v>
      </c>
      <c r="K635" s="292" t="s">
        <v>148</v>
      </c>
      <c r="L635" s="297"/>
      <c r="M635" s="298" t="s">
        <v>78</v>
      </c>
      <c r="N635" s="299" t="s">
        <v>50</v>
      </c>
      <c r="O635" s="88"/>
      <c r="P635" s="225">
        <f>O635*H635</f>
        <v>0</v>
      </c>
      <c r="Q635" s="225">
        <v>0.00014999999999999999</v>
      </c>
      <c r="R635" s="225">
        <f>Q635*H635</f>
        <v>0.0020999999999999999</v>
      </c>
      <c r="S635" s="225">
        <v>0</v>
      </c>
      <c r="T635" s="226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7" t="s">
        <v>487</v>
      </c>
      <c r="AT635" s="227" t="s">
        <v>864</v>
      </c>
      <c r="AU635" s="227" t="s">
        <v>90</v>
      </c>
      <c r="AY635" s="20" t="s">
        <v>141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88</v>
      </c>
      <c r="BK635" s="228">
        <f>ROUND(I635*H635,2)</f>
        <v>0</v>
      </c>
      <c r="BL635" s="20" t="s">
        <v>244</v>
      </c>
      <c r="BM635" s="227" t="s">
        <v>2154</v>
      </c>
    </row>
    <row r="636" s="2" customFormat="1" ht="16.5" customHeight="1">
      <c r="A636" s="42"/>
      <c r="B636" s="43"/>
      <c r="C636" s="290" t="s">
        <v>1270</v>
      </c>
      <c r="D636" s="290" t="s">
        <v>864</v>
      </c>
      <c r="E636" s="291" t="s">
        <v>2155</v>
      </c>
      <c r="F636" s="292" t="s">
        <v>2156</v>
      </c>
      <c r="G636" s="293" t="s">
        <v>618</v>
      </c>
      <c r="H636" s="294">
        <v>14</v>
      </c>
      <c r="I636" s="295"/>
      <c r="J636" s="296">
        <f>ROUND(I636*H636,2)</f>
        <v>0</v>
      </c>
      <c r="K636" s="292" t="s">
        <v>148</v>
      </c>
      <c r="L636" s="297"/>
      <c r="M636" s="298" t="s">
        <v>78</v>
      </c>
      <c r="N636" s="299" t="s">
        <v>50</v>
      </c>
      <c r="O636" s="88"/>
      <c r="P636" s="225">
        <f>O636*H636</f>
        <v>0</v>
      </c>
      <c r="Q636" s="225">
        <v>0.00014999999999999999</v>
      </c>
      <c r="R636" s="225">
        <f>Q636*H636</f>
        <v>0.0020999999999999999</v>
      </c>
      <c r="S636" s="225">
        <v>0</v>
      </c>
      <c r="T636" s="226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27" t="s">
        <v>487</v>
      </c>
      <c r="AT636" s="227" t="s">
        <v>864</v>
      </c>
      <c r="AU636" s="227" t="s">
        <v>90</v>
      </c>
      <c r="AY636" s="20" t="s">
        <v>141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20" t="s">
        <v>88</v>
      </c>
      <c r="BK636" s="228">
        <f>ROUND(I636*H636,2)</f>
        <v>0</v>
      </c>
      <c r="BL636" s="20" t="s">
        <v>244</v>
      </c>
      <c r="BM636" s="227" t="s">
        <v>2157</v>
      </c>
    </row>
    <row r="637" s="2" customFormat="1" ht="21.75" customHeight="1">
      <c r="A637" s="42"/>
      <c r="B637" s="43"/>
      <c r="C637" s="290" t="s">
        <v>1276</v>
      </c>
      <c r="D637" s="290" t="s">
        <v>864</v>
      </c>
      <c r="E637" s="291" t="s">
        <v>2158</v>
      </c>
      <c r="F637" s="292" t="s">
        <v>2159</v>
      </c>
      <c r="G637" s="293" t="s">
        <v>618</v>
      </c>
      <c r="H637" s="294">
        <v>14</v>
      </c>
      <c r="I637" s="295"/>
      <c r="J637" s="296">
        <f>ROUND(I637*H637,2)</f>
        <v>0</v>
      </c>
      <c r="K637" s="292" t="s">
        <v>78</v>
      </c>
      <c r="L637" s="297"/>
      <c r="M637" s="298" t="s">
        <v>78</v>
      </c>
      <c r="N637" s="299" t="s">
        <v>50</v>
      </c>
      <c r="O637" s="88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7" t="s">
        <v>487</v>
      </c>
      <c r="AT637" s="227" t="s">
        <v>864</v>
      </c>
      <c r="AU637" s="227" t="s">
        <v>90</v>
      </c>
      <c r="AY637" s="20" t="s">
        <v>141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20" t="s">
        <v>88</v>
      </c>
      <c r="BK637" s="228">
        <f>ROUND(I637*H637,2)</f>
        <v>0</v>
      </c>
      <c r="BL637" s="20" t="s">
        <v>244</v>
      </c>
      <c r="BM637" s="227" t="s">
        <v>2160</v>
      </c>
    </row>
    <row r="638" s="2" customFormat="1">
      <c r="A638" s="42"/>
      <c r="B638" s="43"/>
      <c r="C638" s="44"/>
      <c r="D638" s="234" t="s">
        <v>153</v>
      </c>
      <c r="E638" s="44"/>
      <c r="F638" s="235" t="s">
        <v>2145</v>
      </c>
      <c r="G638" s="44"/>
      <c r="H638" s="44"/>
      <c r="I638" s="231"/>
      <c r="J638" s="44"/>
      <c r="K638" s="44"/>
      <c r="L638" s="48"/>
      <c r="M638" s="232"/>
      <c r="N638" s="233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153</v>
      </c>
      <c r="AU638" s="20" t="s">
        <v>90</v>
      </c>
    </row>
    <row r="639" s="2" customFormat="1" ht="24.15" customHeight="1">
      <c r="A639" s="42"/>
      <c r="B639" s="43"/>
      <c r="C639" s="216" t="s">
        <v>1282</v>
      </c>
      <c r="D639" s="216" t="s">
        <v>144</v>
      </c>
      <c r="E639" s="217" t="s">
        <v>1283</v>
      </c>
      <c r="F639" s="218" t="s">
        <v>1284</v>
      </c>
      <c r="G639" s="219" t="s">
        <v>618</v>
      </c>
      <c r="H639" s="220">
        <v>14</v>
      </c>
      <c r="I639" s="221"/>
      <c r="J639" s="222">
        <f>ROUND(I639*H639,2)</f>
        <v>0</v>
      </c>
      <c r="K639" s="218" t="s">
        <v>148</v>
      </c>
      <c r="L639" s="48"/>
      <c r="M639" s="223" t="s">
        <v>78</v>
      </c>
      <c r="N639" s="224" t="s">
        <v>50</v>
      </c>
      <c r="O639" s="88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7" t="s">
        <v>244</v>
      </c>
      <c r="AT639" s="227" t="s">
        <v>144</v>
      </c>
      <c r="AU639" s="227" t="s">
        <v>90</v>
      </c>
      <c r="AY639" s="20" t="s">
        <v>141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88</v>
      </c>
      <c r="BK639" s="228">
        <f>ROUND(I639*H639,2)</f>
        <v>0</v>
      </c>
      <c r="BL639" s="20" t="s">
        <v>244</v>
      </c>
      <c r="BM639" s="227" t="s">
        <v>2161</v>
      </c>
    </row>
    <row r="640" s="2" customFormat="1">
      <c r="A640" s="42"/>
      <c r="B640" s="43"/>
      <c r="C640" s="44"/>
      <c r="D640" s="229" t="s">
        <v>151</v>
      </c>
      <c r="E640" s="44"/>
      <c r="F640" s="230" t="s">
        <v>1286</v>
      </c>
      <c r="G640" s="44"/>
      <c r="H640" s="44"/>
      <c r="I640" s="231"/>
      <c r="J640" s="44"/>
      <c r="K640" s="44"/>
      <c r="L640" s="48"/>
      <c r="M640" s="232"/>
      <c r="N640" s="233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0" t="s">
        <v>151</v>
      </c>
      <c r="AU640" s="20" t="s">
        <v>90</v>
      </c>
    </row>
    <row r="641" s="13" customFormat="1">
      <c r="A641" s="13"/>
      <c r="B641" s="241"/>
      <c r="C641" s="242"/>
      <c r="D641" s="234" t="s">
        <v>283</v>
      </c>
      <c r="E641" s="243" t="s">
        <v>78</v>
      </c>
      <c r="F641" s="244" t="s">
        <v>2118</v>
      </c>
      <c r="G641" s="242"/>
      <c r="H641" s="245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283</v>
      </c>
      <c r="AU641" s="251" t="s">
        <v>90</v>
      </c>
      <c r="AV641" s="13" t="s">
        <v>90</v>
      </c>
      <c r="AW641" s="13" t="s">
        <v>40</v>
      </c>
      <c r="AX641" s="13" t="s">
        <v>80</v>
      </c>
      <c r="AY641" s="251" t="s">
        <v>141</v>
      </c>
    </row>
    <row r="642" s="13" customFormat="1">
      <c r="A642" s="13"/>
      <c r="B642" s="241"/>
      <c r="C642" s="242"/>
      <c r="D642" s="234" t="s">
        <v>283</v>
      </c>
      <c r="E642" s="243" t="s">
        <v>78</v>
      </c>
      <c r="F642" s="244" t="s">
        <v>2119</v>
      </c>
      <c r="G642" s="242"/>
      <c r="H642" s="245">
        <v>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283</v>
      </c>
      <c r="AU642" s="251" t="s">
        <v>90</v>
      </c>
      <c r="AV642" s="13" t="s">
        <v>90</v>
      </c>
      <c r="AW642" s="13" t="s">
        <v>40</v>
      </c>
      <c r="AX642" s="13" t="s">
        <v>80</v>
      </c>
      <c r="AY642" s="251" t="s">
        <v>141</v>
      </c>
    </row>
    <row r="643" s="13" customFormat="1">
      <c r="A643" s="13"/>
      <c r="B643" s="241"/>
      <c r="C643" s="242"/>
      <c r="D643" s="234" t="s">
        <v>283</v>
      </c>
      <c r="E643" s="243" t="s">
        <v>78</v>
      </c>
      <c r="F643" s="244" t="s">
        <v>2147</v>
      </c>
      <c r="G643" s="242"/>
      <c r="H643" s="245">
        <v>2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283</v>
      </c>
      <c r="AU643" s="251" t="s">
        <v>90</v>
      </c>
      <c r="AV643" s="13" t="s">
        <v>90</v>
      </c>
      <c r="AW643" s="13" t="s">
        <v>40</v>
      </c>
      <c r="AX643" s="13" t="s">
        <v>80</v>
      </c>
      <c r="AY643" s="251" t="s">
        <v>141</v>
      </c>
    </row>
    <row r="644" s="13" customFormat="1">
      <c r="A644" s="13"/>
      <c r="B644" s="241"/>
      <c r="C644" s="242"/>
      <c r="D644" s="234" t="s">
        <v>283</v>
      </c>
      <c r="E644" s="243" t="s">
        <v>78</v>
      </c>
      <c r="F644" s="244" t="s">
        <v>2148</v>
      </c>
      <c r="G644" s="242"/>
      <c r="H644" s="245">
        <v>1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283</v>
      </c>
      <c r="AU644" s="251" t="s">
        <v>90</v>
      </c>
      <c r="AV644" s="13" t="s">
        <v>90</v>
      </c>
      <c r="AW644" s="13" t="s">
        <v>40</v>
      </c>
      <c r="AX644" s="13" t="s">
        <v>80</v>
      </c>
      <c r="AY644" s="251" t="s">
        <v>141</v>
      </c>
    </row>
    <row r="645" s="13" customFormat="1">
      <c r="A645" s="13"/>
      <c r="B645" s="241"/>
      <c r="C645" s="242"/>
      <c r="D645" s="234" t="s">
        <v>283</v>
      </c>
      <c r="E645" s="243" t="s">
        <v>78</v>
      </c>
      <c r="F645" s="244" t="s">
        <v>2149</v>
      </c>
      <c r="G645" s="242"/>
      <c r="H645" s="245">
        <v>6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283</v>
      </c>
      <c r="AU645" s="251" t="s">
        <v>90</v>
      </c>
      <c r="AV645" s="13" t="s">
        <v>90</v>
      </c>
      <c r="AW645" s="13" t="s">
        <v>40</v>
      </c>
      <c r="AX645" s="13" t="s">
        <v>80</v>
      </c>
      <c r="AY645" s="251" t="s">
        <v>141</v>
      </c>
    </row>
    <row r="646" s="13" customFormat="1">
      <c r="A646" s="13"/>
      <c r="B646" s="241"/>
      <c r="C646" s="242"/>
      <c r="D646" s="234" t="s">
        <v>283</v>
      </c>
      <c r="E646" s="243" t="s">
        <v>78</v>
      </c>
      <c r="F646" s="244" t="s">
        <v>2150</v>
      </c>
      <c r="G646" s="242"/>
      <c r="H646" s="245">
        <v>2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283</v>
      </c>
      <c r="AU646" s="251" t="s">
        <v>90</v>
      </c>
      <c r="AV646" s="13" t="s">
        <v>90</v>
      </c>
      <c r="AW646" s="13" t="s">
        <v>40</v>
      </c>
      <c r="AX646" s="13" t="s">
        <v>80</v>
      </c>
      <c r="AY646" s="251" t="s">
        <v>141</v>
      </c>
    </row>
    <row r="647" s="13" customFormat="1">
      <c r="A647" s="13"/>
      <c r="B647" s="241"/>
      <c r="C647" s="242"/>
      <c r="D647" s="234" t="s">
        <v>283</v>
      </c>
      <c r="E647" s="243" t="s">
        <v>78</v>
      </c>
      <c r="F647" s="244" t="s">
        <v>2151</v>
      </c>
      <c r="G647" s="242"/>
      <c r="H647" s="245">
        <v>1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283</v>
      </c>
      <c r="AU647" s="251" t="s">
        <v>90</v>
      </c>
      <c r="AV647" s="13" t="s">
        <v>90</v>
      </c>
      <c r="AW647" s="13" t="s">
        <v>40</v>
      </c>
      <c r="AX647" s="13" t="s">
        <v>80</v>
      </c>
      <c r="AY647" s="251" t="s">
        <v>141</v>
      </c>
    </row>
    <row r="648" s="14" customFormat="1">
      <c r="A648" s="14"/>
      <c r="B648" s="252"/>
      <c r="C648" s="253"/>
      <c r="D648" s="234" t="s">
        <v>283</v>
      </c>
      <c r="E648" s="254" t="s">
        <v>78</v>
      </c>
      <c r="F648" s="255" t="s">
        <v>285</v>
      </c>
      <c r="G648" s="253"/>
      <c r="H648" s="256">
        <v>14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283</v>
      </c>
      <c r="AU648" s="262" t="s">
        <v>90</v>
      </c>
      <c r="AV648" s="14" t="s">
        <v>166</v>
      </c>
      <c r="AW648" s="14" t="s">
        <v>40</v>
      </c>
      <c r="AX648" s="14" t="s">
        <v>88</v>
      </c>
      <c r="AY648" s="262" t="s">
        <v>141</v>
      </c>
    </row>
    <row r="649" s="2" customFormat="1" ht="16.5" customHeight="1">
      <c r="A649" s="42"/>
      <c r="B649" s="43"/>
      <c r="C649" s="290" t="s">
        <v>1287</v>
      </c>
      <c r="D649" s="290" t="s">
        <v>864</v>
      </c>
      <c r="E649" s="291" t="s">
        <v>2162</v>
      </c>
      <c r="F649" s="292" t="s">
        <v>2163</v>
      </c>
      <c r="G649" s="293" t="s">
        <v>618</v>
      </c>
      <c r="H649" s="294">
        <v>12</v>
      </c>
      <c r="I649" s="295"/>
      <c r="J649" s="296">
        <f>ROUND(I649*H649,2)</f>
        <v>0</v>
      </c>
      <c r="K649" s="292" t="s">
        <v>1983</v>
      </c>
      <c r="L649" s="297"/>
      <c r="M649" s="298" t="s">
        <v>78</v>
      </c>
      <c r="N649" s="299" t="s">
        <v>50</v>
      </c>
      <c r="O649" s="88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27" t="s">
        <v>487</v>
      </c>
      <c r="AT649" s="227" t="s">
        <v>864</v>
      </c>
      <c r="AU649" s="227" t="s">
        <v>90</v>
      </c>
      <c r="AY649" s="20" t="s">
        <v>141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88</v>
      </c>
      <c r="BK649" s="228">
        <f>ROUND(I649*H649,2)</f>
        <v>0</v>
      </c>
      <c r="BL649" s="20" t="s">
        <v>244</v>
      </c>
      <c r="BM649" s="227" t="s">
        <v>2164</v>
      </c>
    </row>
    <row r="650" s="2" customFormat="1">
      <c r="A650" s="42"/>
      <c r="B650" s="43"/>
      <c r="C650" s="44"/>
      <c r="D650" s="234" t="s">
        <v>153</v>
      </c>
      <c r="E650" s="44"/>
      <c r="F650" s="235" t="s">
        <v>2165</v>
      </c>
      <c r="G650" s="44"/>
      <c r="H650" s="44"/>
      <c r="I650" s="231"/>
      <c r="J650" s="44"/>
      <c r="K650" s="44"/>
      <c r="L650" s="48"/>
      <c r="M650" s="232"/>
      <c r="N650" s="233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0" t="s">
        <v>153</v>
      </c>
      <c r="AU650" s="20" t="s">
        <v>90</v>
      </c>
    </row>
    <row r="651" s="13" customFormat="1">
      <c r="A651" s="13"/>
      <c r="B651" s="241"/>
      <c r="C651" s="242"/>
      <c r="D651" s="234" t="s">
        <v>283</v>
      </c>
      <c r="E651" s="243" t="s">
        <v>78</v>
      </c>
      <c r="F651" s="244" t="s">
        <v>2147</v>
      </c>
      <c r="G651" s="242"/>
      <c r="H651" s="245">
        <v>2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283</v>
      </c>
      <c r="AU651" s="251" t="s">
        <v>90</v>
      </c>
      <c r="AV651" s="13" t="s">
        <v>90</v>
      </c>
      <c r="AW651" s="13" t="s">
        <v>40</v>
      </c>
      <c r="AX651" s="13" t="s">
        <v>80</v>
      </c>
      <c r="AY651" s="251" t="s">
        <v>141</v>
      </c>
    </row>
    <row r="652" s="13" customFormat="1">
      <c r="A652" s="13"/>
      <c r="B652" s="241"/>
      <c r="C652" s="242"/>
      <c r="D652" s="234" t="s">
        <v>283</v>
      </c>
      <c r="E652" s="243" t="s">
        <v>78</v>
      </c>
      <c r="F652" s="244" t="s">
        <v>2148</v>
      </c>
      <c r="G652" s="242"/>
      <c r="H652" s="245">
        <v>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283</v>
      </c>
      <c r="AU652" s="251" t="s">
        <v>90</v>
      </c>
      <c r="AV652" s="13" t="s">
        <v>90</v>
      </c>
      <c r="AW652" s="13" t="s">
        <v>40</v>
      </c>
      <c r="AX652" s="13" t="s">
        <v>80</v>
      </c>
      <c r="AY652" s="251" t="s">
        <v>141</v>
      </c>
    </row>
    <row r="653" s="13" customFormat="1">
      <c r="A653" s="13"/>
      <c r="B653" s="241"/>
      <c r="C653" s="242"/>
      <c r="D653" s="234" t="s">
        <v>283</v>
      </c>
      <c r="E653" s="243" t="s">
        <v>78</v>
      </c>
      <c r="F653" s="244" t="s">
        <v>2149</v>
      </c>
      <c r="G653" s="242"/>
      <c r="H653" s="245">
        <v>6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283</v>
      </c>
      <c r="AU653" s="251" t="s">
        <v>90</v>
      </c>
      <c r="AV653" s="13" t="s">
        <v>90</v>
      </c>
      <c r="AW653" s="13" t="s">
        <v>40</v>
      </c>
      <c r="AX653" s="13" t="s">
        <v>80</v>
      </c>
      <c r="AY653" s="251" t="s">
        <v>141</v>
      </c>
    </row>
    <row r="654" s="13" customFormat="1">
      <c r="A654" s="13"/>
      <c r="B654" s="241"/>
      <c r="C654" s="242"/>
      <c r="D654" s="234" t="s">
        <v>283</v>
      </c>
      <c r="E654" s="243" t="s">
        <v>78</v>
      </c>
      <c r="F654" s="244" t="s">
        <v>2150</v>
      </c>
      <c r="G654" s="242"/>
      <c r="H654" s="245">
        <v>2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283</v>
      </c>
      <c r="AU654" s="251" t="s">
        <v>90</v>
      </c>
      <c r="AV654" s="13" t="s">
        <v>90</v>
      </c>
      <c r="AW654" s="13" t="s">
        <v>40</v>
      </c>
      <c r="AX654" s="13" t="s">
        <v>80</v>
      </c>
      <c r="AY654" s="251" t="s">
        <v>141</v>
      </c>
    </row>
    <row r="655" s="13" customFormat="1">
      <c r="A655" s="13"/>
      <c r="B655" s="241"/>
      <c r="C655" s="242"/>
      <c r="D655" s="234" t="s">
        <v>283</v>
      </c>
      <c r="E655" s="243" t="s">
        <v>78</v>
      </c>
      <c r="F655" s="244" t="s">
        <v>2151</v>
      </c>
      <c r="G655" s="242"/>
      <c r="H655" s="245">
        <v>1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283</v>
      </c>
      <c r="AU655" s="251" t="s">
        <v>90</v>
      </c>
      <c r="AV655" s="13" t="s">
        <v>90</v>
      </c>
      <c r="AW655" s="13" t="s">
        <v>40</v>
      </c>
      <c r="AX655" s="13" t="s">
        <v>80</v>
      </c>
      <c r="AY655" s="251" t="s">
        <v>141</v>
      </c>
    </row>
    <row r="656" s="14" customFormat="1">
      <c r="A656" s="14"/>
      <c r="B656" s="252"/>
      <c r="C656" s="253"/>
      <c r="D656" s="234" t="s">
        <v>283</v>
      </c>
      <c r="E656" s="254" t="s">
        <v>78</v>
      </c>
      <c r="F656" s="255" t="s">
        <v>285</v>
      </c>
      <c r="G656" s="253"/>
      <c r="H656" s="256">
        <v>12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283</v>
      </c>
      <c r="AU656" s="262" t="s">
        <v>90</v>
      </c>
      <c r="AV656" s="14" t="s">
        <v>166</v>
      </c>
      <c r="AW656" s="14" t="s">
        <v>40</v>
      </c>
      <c r="AX656" s="14" t="s">
        <v>88</v>
      </c>
      <c r="AY656" s="262" t="s">
        <v>141</v>
      </c>
    </row>
    <row r="657" s="2" customFormat="1" ht="16.5" customHeight="1">
      <c r="A657" s="42"/>
      <c r="B657" s="43"/>
      <c r="C657" s="290" t="s">
        <v>1291</v>
      </c>
      <c r="D657" s="290" t="s">
        <v>864</v>
      </c>
      <c r="E657" s="291" t="s">
        <v>1288</v>
      </c>
      <c r="F657" s="292" t="s">
        <v>1289</v>
      </c>
      <c r="G657" s="293" t="s">
        <v>618</v>
      </c>
      <c r="H657" s="294">
        <v>2</v>
      </c>
      <c r="I657" s="295"/>
      <c r="J657" s="296">
        <f>ROUND(I657*H657,2)</f>
        <v>0</v>
      </c>
      <c r="K657" s="292" t="s">
        <v>148</v>
      </c>
      <c r="L657" s="297"/>
      <c r="M657" s="298" t="s">
        <v>78</v>
      </c>
      <c r="N657" s="299" t="s">
        <v>50</v>
      </c>
      <c r="O657" s="88"/>
      <c r="P657" s="225">
        <f>O657*H657</f>
        <v>0</v>
      </c>
      <c r="Q657" s="225">
        <v>0.0022000000000000001</v>
      </c>
      <c r="R657" s="225">
        <f>Q657*H657</f>
        <v>0.0044000000000000003</v>
      </c>
      <c r="S657" s="225">
        <v>0</v>
      </c>
      <c r="T657" s="226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7" t="s">
        <v>487</v>
      </c>
      <c r="AT657" s="227" t="s">
        <v>864</v>
      </c>
      <c r="AU657" s="227" t="s">
        <v>90</v>
      </c>
      <c r="AY657" s="20" t="s">
        <v>141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88</v>
      </c>
      <c r="BK657" s="228">
        <f>ROUND(I657*H657,2)</f>
        <v>0</v>
      </c>
      <c r="BL657" s="20" t="s">
        <v>244</v>
      </c>
      <c r="BM657" s="227" t="s">
        <v>2166</v>
      </c>
    </row>
    <row r="658" s="13" customFormat="1">
      <c r="A658" s="13"/>
      <c r="B658" s="241"/>
      <c r="C658" s="242"/>
      <c r="D658" s="234" t="s">
        <v>283</v>
      </c>
      <c r="E658" s="243" t="s">
        <v>78</v>
      </c>
      <c r="F658" s="244" t="s">
        <v>2118</v>
      </c>
      <c r="G658" s="242"/>
      <c r="H658" s="245">
        <v>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283</v>
      </c>
      <c r="AU658" s="251" t="s">
        <v>90</v>
      </c>
      <c r="AV658" s="13" t="s">
        <v>90</v>
      </c>
      <c r="AW658" s="13" t="s">
        <v>40</v>
      </c>
      <c r="AX658" s="13" t="s">
        <v>80</v>
      </c>
      <c r="AY658" s="251" t="s">
        <v>141</v>
      </c>
    </row>
    <row r="659" s="13" customFormat="1">
      <c r="A659" s="13"/>
      <c r="B659" s="241"/>
      <c r="C659" s="242"/>
      <c r="D659" s="234" t="s">
        <v>283</v>
      </c>
      <c r="E659" s="243" t="s">
        <v>78</v>
      </c>
      <c r="F659" s="244" t="s">
        <v>2119</v>
      </c>
      <c r="G659" s="242"/>
      <c r="H659" s="245">
        <v>1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1" t="s">
        <v>283</v>
      </c>
      <c r="AU659" s="251" t="s">
        <v>90</v>
      </c>
      <c r="AV659" s="13" t="s">
        <v>90</v>
      </c>
      <c r="AW659" s="13" t="s">
        <v>40</v>
      </c>
      <c r="AX659" s="13" t="s">
        <v>80</v>
      </c>
      <c r="AY659" s="251" t="s">
        <v>141</v>
      </c>
    </row>
    <row r="660" s="14" customFormat="1">
      <c r="A660" s="14"/>
      <c r="B660" s="252"/>
      <c r="C660" s="253"/>
      <c r="D660" s="234" t="s">
        <v>283</v>
      </c>
      <c r="E660" s="254" t="s">
        <v>78</v>
      </c>
      <c r="F660" s="255" t="s">
        <v>285</v>
      </c>
      <c r="G660" s="253"/>
      <c r="H660" s="256">
        <v>2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2" t="s">
        <v>283</v>
      </c>
      <c r="AU660" s="262" t="s">
        <v>90</v>
      </c>
      <c r="AV660" s="14" t="s">
        <v>166</v>
      </c>
      <c r="AW660" s="14" t="s">
        <v>40</v>
      </c>
      <c r="AX660" s="14" t="s">
        <v>88</v>
      </c>
      <c r="AY660" s="262" t="s">
        <v>141</v>
      </c>
    </row>
    <row r="661" s="2" customFormat="1" ht="37.8" customHeight="1">
      <c r="A661" s="42"/>
      <c r="B661" s="43"/>
      <c r="C661" s="216" t="s">
        <v>1296</v>
      </c>
      <c r="D661" s="216" t="s">
        <v>144</v>
      </c>
      <c r="E661" s="217" t="s">
        <v>1319</v>
      </c>
      <c r="F661" s="218" t="s">
        <v>1320</v>
      </c>
      <c r="G661" s="219" t="s">
        <v>618</v>
      </c>
      <c r="H661" s="220">
        <v>2</v>
      </c>
      <c r="I661" s="221"/>
      <c r="J661" s="222">
        <f>ROUND(I661*H661,2)</f>
        <v>0</v>
      </c>
      <c r="K661" s="218" t="s">
        <v>148</v>
      </c>
      <c r="L661" s="48"/>
      <c r="M661" s="223" t="s">
        <v>78</v>
      </c>
      <c r="N661" s="224" t="s">
        <v>50</v>
      </c>
      <c r="O661" s="88"/>
      <c r="P661" s="225">
        <f>O661*H661</f>
        <v>0</v>
      </c>
      <c r="Q661" s="225">
        <v>0.00047281249999999998</v>
      </c>
      <c r="R661" s="225">
        <f>Q661*H661</f>
        <v>0.00094562499999999996</v>
      </c>
      <c r="S661" s="225">
        <v>0</v>
      </c>
      <c r="T661" s="226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27" t="s">
        <v>244</v>
      </c>
      <c r="AT661" s="227" t="s">
        <v>144</v>
      </c>
      <c r="AU661" s="227" t="s">
        <v>90</v>
      </c>
      <c r="AY661" s="20" t="s">
        <v>141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88</v>
      </c>
      <c r="BK661" s="228">
        <f>ROUND(I661*H661,2)</f>
        <v>0</v>
      </c>
      <c r="BL661" s="20" t="s">
        <v>244</v>
      </c>
      <c r="BM661" s="227" t="s">
        <v>2167</v>
      </c>
    </row>
    <row r="662" s="2" customFormat="1">
      <c r="A662" s="42"/>
      <c r="B662" s="43"/>
      <c r="C662" s="44"/>
      <c r="D662" s="229" t="s">
        <v>151</v>
      </c>
      <c r="E662" s="44"/>
      <c r="F662" s="230" t="s">
        <v>1322</v>
      </c>
      <c r="G662" s="44"/>
      <c r="H662" s="44"/>
      <c r="I662" s="231"/>
      <c r="J662" s="44"/>
      <c r="K662" s="44"/>
      <c r="L662" s="48"/>
      <c r="M662" s="232"/>
      <c r="N662" s="233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0" t="s">
        <v>151</v>
      </c>
      <c r="AU662" s="20" t="s">
        <v>90</v>
      </c>
    </row>
    <row r="663" s="13" customFormat="1">
      <c r="A663" s="13"/>
      <c r="B663" s="241"/>
      <c r="C663" s="242"/>
      <c r="D663" s="234" t="s">
        <v>283</v>
      </c>
      <c r="E663" s="243" t="s">
        <v>78</v>
      </c>
      <c r="F663" s="244" t="s">
        <v>2168</v>
      </c>
      <c r="G663" s="242"/>
      <c r="H663" s="245">
        <v>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1" t="s">
        <v>283</v>
      </c>
      <c r="AU663" s="251" t="s">
        <v>90</v>
      </c>
      <c r="AV663" s="13" t="s">
        <v>90</v>
      </c>
      <c r="AW663" s="13" t="s">
        <v>40</v>
      </c>
      <c r="AX663" s="13" t="s">
        <v>80</v>
      </c>
      <c r="AY663" s="251" t="s">
        <v>141</v>
      </c>
    </row>
    <row r="664" s="13" customFormat="1">
      <c r="A664" s="13"/>
      <c r="B664" s="241"/>
      <c r="C664" s="242"/>
      <c r="D664" s="234" t="s">
        <v>283</v>
      </c>
      <c r="E664" s="243" t="s">
        <v>78</v>
      </c>
      <c r="F664" s="244" t="s">
        <v>2169</v>
      </c>
      <c r="G664" s="242"/>
      <c r="H664" s="245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283</v>
      </c>
      <c r="AU664" s="251" t="s">
        <v>90</v>
      </c>
      <c r="AV664" s="13" t="s">
        <v>90</v>
      </c>
      <c r="AW664" s="13" t="s">
        <v>40</v>
      </c>
      <c r="AX664" s="13" t="s">
        <v>80</v>
      </c>
      <c r="AY664" s="251" t="s">
        <v>141</v>
      </c>
    </row>
    <row r="665" s="14" customFormat="1">
      <c r="A665" s="14"/>
      <c r="B665" s="252"/>
      <c r="C665" s="253"/>
      <c r="D665" s="234" t="s">
        <v>283</v>
      </c>
      <c r="E665" s="254" t="s">
        <v>78</v>
      </c>
      <c r="F665" s="255" t="s">
        <v>285</v>
      </c>
      <c r="G665" s="253"/>
      <c r="H665" s="256">
        <v>2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283</v>
      </c>
      <c r="AU665" s="262" t="s">
        <v>90</v>
      </c>
      <c r="AV665" s="14" t="s">
        <v>166</v>
      </c>
      <c r="AW665" s="14" t="s">
        <v>40</v>
      </c>
      <c r="AX665" s="14" t="s">
        <v>88</v>
      </c>
      <c r="AY665" s="262" t="s">
        <v>141</v>
      </c>
    </row>
    <row r="666" s="2" customFormat="1" ht="37.8" customHeight="1">
      <c r="A666" s="42"/>
      <c r="B666" s="43"/>
      <c r="C666" s="290" t="s">
        <v>1300</v>
      </c>
      <c r="D666" s="290" t="s">
        <v>864</v>
      </c>
      <c r="E666" s="291" t="s">
        <v>1324</v>
      </c>
      <c r="F666" s="292" t="s">
        <v>1325</v>
      </c>
      <c r="G666" s="293" t="s">
        <v>618</v>
      </c>
      <c r="H666" s="294">
        <v>2</v>
      </c>
      <c r="I666" s="295"/>
      <c r="J666" s="296">
        <f>ROUND(I666*H666,2)</f>
        <v>0</v>
      </c>
      <c r="K666" s="292" t="s">
        <v>148</v>
      </c>
      <c r="L666" s="297"/>
      <c r="M666" s="298" t="s">
        <v>78</v>
      </c>
      <c r="N666" s="299" t="s">
        <v>50</v>
      </c>
      <c r="O666" s="88"/>
      <c r="P666" s="225">
        <f>O666*H666</f>
        <v>0</v>
      </c>
      <c r="Q666" s="225">
        <v>0.016</v>
      </c>
      <c r="R666" s="225">
        <f>Q666*H666</f>
        <v>0.032000000000000001</v>
      </c>
      <c r="S666" s="225">
        <v>0</v>
      </c>
      <c r="T666" s="226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7" t="s">
        <v>487</v>
      </c>
      <c r="AT666" s="227" t="s">
        <v>864</v>
      </c>
      <c r="AU666" s="227" t="s">
        <v>90</v>
      </c>
      <c r="AY666" s="20" t="s">
        <v>141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88</v>
      </c>
      <c r="BK666" s="228">
        <f>ROUND(I666*H666,2)</f>
        <v>0</v>
      </c>
      <c r="BL666" s="20" t="s">
        <v>244</v>
      </c>
      <c r="BM666" s="227" t="s">
        <v>2170</v>
      </c>
    </row>
    <row r="667" s="2" customFormat="1" ht="37.8" customHeight="1">
      <c r="A667" s="42"/>
      <c r="B667" s="43"/>
      <c r="C667" s="216" t="s">
        <v>1305</v>
      </c>
      <c r="D667" s="216" t="s">
        <v>144</v>
      </c>
      <c r="E667" s="217" t="s">
        <v>2171</v>
      </c>
      <c r="F667" s="218" t="s">
        <v>2172</v>
      </c>
      <c r="G667" s="219" t="s">
        <v>618</v>
      </c>
      <c r="H667" s="220">
        <v>3</v>
      </c>
      <c r="I667" s="221"/>
      <c r="J667" s="222">
        <f>ROUND(I667*H667,2)</f>
        <v>0</v>
      </c>
      <c r="K667" s="218" t="s">
        <v>148</v>
      </c>
      <c r="L667" s="48"/>
      <c r="M667" s="223" t="s">
        <v>78</v>
      </c>
      <c r="N667" s="224" t="s">
        <v>50</v>
      </c>
      <c r="O667" s="88"/>
      <c r="P667" s="225">
        <f>O667*H667</f>
        <v>0</v>
      </c>
      <c r="Q667" s="225">
        <v>0.00047421250000000001</v>
      </c>
      <c r="R667" s="225">
        <f>Q667*H667</f>
        <v>0.0014226375</v>
      </c>
      <c r="S667" s="225">
        <v>0</v>
      </c>
      <c r="T667" s="226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7" t="s">
        <v>244</v>
      </c>
      <c r="AT667" s="227" t="s">
        <v>144</v>
      </c>
      <c r="AU667" s="227" t="s">
        <v>90</v>
      </c>
      <c r="AY667" s="20" t="s">
        <v>141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88</v>
      </c>
      <c r="BK667" s="228">
        <f>ROUND(I667*H667,2)</f>
        <v>0</v>
      </c>
      <c r="BL667" s="20" t="s">
        <v>244</v>
      </c>
      <c r="BM667" s="227" t="s">
        <v>2173</v>
      </c>
    </row>
    <row r="668" s="2" customFormat="1">
      <c r="A668" s="42"/>
      <c r="B668" s="43"/>
      <c r="C668" s="44"/>
      <c r="D668" s="229" t="s">
        <v>151</v>
      </c>
      <c r="E668" s="44"/>
      <c r="F668" s="230" t="s">
        <v>2174</v>
      </c>
      <c r="G668" s="44"/>
      <c r="H668" s="44"/>
      <c r="I668" s="231"/>
      <c r="J668" s="44"/>
      <c r="K668" s="44"/>
      <c r="L668" s="48"/>
      <c r="M668" s="232"/>
      <c r="N668" s="233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0" t="s">
        <v>151</v>
      </c>
      <c r="AU668" s="20" t="s">
        <v>90</v>
      </c>
    </row>
    <row r="669" s="13" customFormat="1">
      <c r="A669" s="13"/>
      <c r="B669" s="241"/>
      <c r="C669" s="242"/>
      <c r="D669" s="234" t="s">
        <v>283</v>
      </c>
      <c r="E669" s="243" t="s">
        <v>78</v>
      </c>
      <c r="F669" s="244" t="s">
        <v>2147</v>
      </c>
      <c r="G669" s="242"/>
      <c r="H669" s="245">
        <v>2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283</v>
      </c>
      <c r="AU669" s="251" t="s">
        <v>90</v>
      </c>
      <c r="AV669" s="13" t="s">
        <v>90</v>
      </c>
      <c r="AW669" s="13" t="s">
        <v>40</v>
      </c>
      <c r="AX669" s="13" t="s">
        <v>80</v>
      </c>
      <c r="AY669" s="251" t="s">
        <v>141</v>
      </c>
    </row>
    <row r="670" s="13" customFormat="1">
      <c r="A670" s="13"/>
      <c r="B670" s="241"/>
      <c r="C670" s="242"/>
      <c r="D670" s="234" t="s">
        <v>283</v>
      </c>
      <c r="E670" s="243" t="s">
        <v>78</v>
      </c>
      <c r="F670" s="244" t="s">
        <v>2148</v>
      </c>
      <c r="G670" s="242"/>
      <c r="H670" s="245">
        <v>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283</v>
      </c>
      <c r="AU670" s="251" t="s">
        <v>90</v>
      </c>
      <c r="AV670" s="13" t="s">
        <v>90</v>
      </c>
      <c r="AW670" s="13" t="s">
        <v>40</v>
      </c>
      <c r="AX670" s="13" t="s">
        <v>80</v>
      </c>
      <c r="AY670" s="251" t="s">
        <v>141</v>
      </c>
    </row>
    <row r="671" s="14" customFormat="1">
      <c r="A671" s="14"/>
      <c r="B671" s="252"/>
      <c r="C671" s="253"/>
      <c r="D671" s="234" t="s">
        <v>283</v>
      </c>
      <c r="E671" s="254" t="s">
        <v>78</v>
      </c>
      <c r="F671" s="255" t="s">
        <v>285</v>
      </c>
      <c r="G671" s="253"/>
      <c r="H671" s="256">
        <v>3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283</v>
      </c>
      <c r="AU671" s="262" t="s">
        <v>90</v>
      </c>
      <c r="AV671" s="14" t="s">
        <v>166</v>
      </c>
      <c r="AW671" s="14" t="s">
        <v>40</v>
      </c>
      <c r="AX671" s="14" t="s">
        <v>88</v>
      </c>
      <c r="AY671" s="262" t="s">
        <v>141</v>
      </c>
    </row>
    <row r="672" s="2" customFormat="1" ht="24.15" customHeight="1">
      <c r="A672" s="42"/>
      <c r="B672" s="43"/>
      <c r="C672" s="290" t="s">
        <v>1309</v>
      </c>
      <c r="D672" s="290" t="s">
        <v>864</v>
      </c>
      <c r="E672" s="291" t="s">
        <v>2175</v>
      </c>
      <c r="F672" s="292" t="s">
        <v>2176</v>
      </c>
      <c r="G672" s="293" t="s">
        <v>618</v>
      </c>
      <c r="H672" s="294">
        <v>3</v>
      </c>
      <c r="I672" s="295"/>
      <c r="J672" s="296">
        <f>ROUND(I672*H672,2)</f>
        <v>0</v>
      </c>
      <c r="K672" s="292" t="s">
        <v>1983</v>
      </c>
      <c r="L672" s="297"/>
      <c r="M672" s="298" t="s">
        <v>78</v>
      </c>
      <c r="N672" s="299" t="s">
        <v>50</v>
      </c>
      <c r="O672" s="88"/>
      <c r="P672" s="225">
        <f>O672*H672</f>
        <v>0</v>
      </c>
      <c r="Q672" s="225">
        <v>0.042999999999999997</v>
      </c>
      <c r="R672" s="225">
        <f>Q672*H672</f>
        <v>0.129</v>
      </c>
      <c r="S672" s="225">
        <v>0</v>
      </c>
      <c r="T672" s="226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7" t="s">
        <v>487</v>
      </c>
      <c r="AT672" s="227" t="s">
        <v>864</v>
      </c>
      <c r="AU672" s="227" t="s">
        <v>90</v>
      </c>
      <c r="AY672" s="20" t="s">
        <v>141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88</v>
      </c>
      <c r="BK672" s="228">
        <f>ROUND(I672*H672,2)</f>
        <v>0</v>
      </c>
      <c r="BL672" s="20" t="s">
        <v>244</v>
      </c>
      <c r="BM672" s="227" t="s">
        <v>2177</v>
      </c>
    </row>
    <row r="673" s="2" customFormat="1">
      <c r="A673" s="42"/>
      <c r="B673" s="43"/>
      <c r="C673" s="44"/>
      <c r="D673" s="234" t="s">
        <v>153</v>
      </c>
      <c r="E673" s="44"/>
      <c r="F673" s="235" t="s">
        <v>2123</v>
      </c>
      <c r="G673" s="44"/>
      <c r="H673" s="44"/>
      <c r="I673" s="231"/>
      <c r="J673" s="44"/>
      <c r="K673" s="44"/>
      <c r="L673" s="48"/>
      <c r="M673" s="232"/>
      <c r="N673" s="233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153</v>
      </c>
      <c r="AU673" s="20" t="s">
        <v>90</v>
      </c>
    </row>
    <row r="674" s="13" customFormat="1">
      <c r="A674" s="13"/>
      <c r="B674" s="241"/>
      <c r="C674" s="242"/>
      <c r="D674" s="234" t="s">
        <v>283</v>
      </c>
      <c r="E674" s="243" t="s">
        <v>78</v>
      </c>
      <c r="F674" s="244" t="s">
        <v>2178</v>
      </c>
      <c r="G674" s="242"/>
      <c r="H674" s="245">
        <v>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283</v>
      </c>
      <c r="AU674" s="251" t="s">
        <v>90</v>
      </c>
      <c r="AV674" s="13" t="s">
        <v>90</v>
      </c>
      <c r="AW674" s="13" t="s">
        <v>40</v>
      </c>
      <c r="AX674" s="13" t="s">
        <v>80</v>
      </c>
      <c r="AY674" s="251" t="s">
        <v>141</v>
      </c>
    </row>
    <row r="675" s="13" customFormat="1">
      <c r="A675" s="13"/>
      <c r="B675" s="241"/>
      <c r="C675" s="242"/>
      <c r="D675" s="234" t="s">
        <v>283</v>
      </c>
      <c r="E675" s="243" t="s">
        <v>78</v>
      </c>
      <c r="F675" s="244" t="s">
        <v>2148</v>
      </c>
      <c r="G675" s="242"/>
      <c r="H675" s="245">
        <v>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283</v>
      </c>
      <c r="AU675" s="251" t="s">
        <v>90</v>
      </c>
      <c r="AV675" s="13" t="s">
        <v>90</v>
      </c>
      <c r="AW675" s="13" t="s">
        <v>40</v>
      </c>
      <c r="AX675" s="13" t="s">
        <v>80</v>
      </c>
      <c r="AY675" s="251" t="s">
        <v>141</v>
      </c>
    </row>
    <row r="676" s="14" customFormat="1">
      <c r="A676" s="14"/>
      <c r="B676" s="252"/>
      <c r="C676" s="253"/>
      <c r="D676" s="234" t="s">
        <v>283</v>
      </c>
      <c r="E676" s="254" t="s">
        <v>78</v>
      </c>
      <c r="F676" s="255" t="s">
        <v>285</v>
      </c>
      <c r="G676" s="253"/>
      <c r="H676" s="256">
        <v>3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283</v>
      </c>
      <c r="AU676" s="262" t="s">
        <v>90</v>
      </c>
      <c r="AV676" s="14" t="s">
        <v>166</v>
      </c>
      <c r="AW676" s="14" t="s">
        <v>40</v>
      </c>
      <c r="AX676" s="14" t="s">
        <v>88</v>
      </c>
      <c r="AY676" s="262" t="s">
        <v>141</v>
      </c>
    </row>
    <row r="677" s="2" customFormat="1" ht="37.8" customHeight="1">
      <c r="A677" s="42"/>
      <c r="B677" s="43"/>
      <c r="C677" s="216" t="s">
        <v>1314</v>
      </c>
      <c r="D677" s="216" t="s">
        <v>144</v>
      </c>
      <c r="E677" s="217" t="s">
        <v>2179</v>
      </c>
      <c r="F677" s="218" t="s">
        <v>2180</v>
      </c>
      <c r="G677" s="219" t="s">
        <v>618</v>
      </c>
      <c r="H677" s="220">
        <v>9</v>
      </c>
      <c r="I677" s="221"/>
      <c r="J677" s="222">
        <f>ROUND(I677*H677,2)</f>
        <v>0</v>
      </c>
      <c r="K677" s="218" t="s">
        <v>148</v>
      </c>
      <c r="L677" s="48"/>
      <c r="M677" s="223" t="s">
        <v>78</v>
      </c>
      <c r="N677" s="224" t="s">
        <v>50</v>
      </c>
      <c r="O677" s="88"/>
      <c r="P677" s="225">
        <f>O677*H677</f>
        <v>0</v>
      </c>
      <c r="Q677" s="225">
        <v>0.00047593750000000002</v>
      </c>
      <c r="R677" s="225">
        <f>Q677*H677</f>
        <v>0.0042834374999999999</v>
      </c>
      <c r="S677" s="225">
        <v>0</v>
      </c>
      <c r="T677" s="226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7" t="s">
        <v>244</v>
      </c>
      <c r="AT677" s="227" t="s">
        <v>144</v>
      </c>
      <c r="AU677" s="227" t="s">
        <v>90</v>
      </c>
      <c r="AY677" s="20" t="s">
        <v>141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88</v>
      </c>
      <c r="BK677" s="228">
        <f>ROUND(I677*H677,2)</f>
        <v>0</v>
      </c>
      <c r="BL677" s="20" t="s">
        <v>244</v>
      </c>
      <c r="BM677" s="227" t="s">
        <v>2181</v>
      </c>
    </row>
    <row r="678" s="2" customFormat="1">
      <c r="A678" s="42"/>
      <c r="B678" s="43"/>
      <c r="C678" s="44"/>
      <c r="D678" s="229" t="s">
        <v>151</v>
      </c>
      <c r="E678" s="44"/>
      <c r="F678" s="230" t="s">
        <v>2182</v>
      </c>
      <c r="G678" s="44"/>
      <c r="H678" s="44"/>
      <c r="I678" s="231"/>
      <c r="J678" s="44"/>
      <c r="K678" s="44"/>
      <c r="L678" s="48"/>
      <c r="M678" s="232"/>
      <c r="N678" s="233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151</v>
      </c>
      <c r="AU678" s="20" t="s">
        <v>90</v>
      </c>
    </row>
    <row r="679" s="2" customFormat="1" ht="24.15" customHeight="1">
      <c r="A679" s="42"/>
      <c r="B679" s="43"/>
      <c r="C679" s="290" t="s">
        <v>1318</v>
      </c>
      <c r="D679" s="290" t="s">
        <v>864</v>
      </c>
      <c r="E679" s="291" t="s">
        <v>2183</v>
      </c>
      <c r="F679" s="292" t="s">
        <v>2184</v>
      </c>
      <c r="G679" s="293" t="s">
        <v>618</v>
      </c>
      <c r="H679" s="294">
        <v>8</v>
      </c>
      <c r="I679" s="295"/>
      <c r="J679" s="296">
        <f>ROUND(I679*H679,2)</f>
        <v>0</v>
      </c>
      <c r="K679" s="292" t="s">
        <v>1983</v>
      </c>
      <c r="L679" s="297"/>
      <c r="M679" s="298" t="s">
        <v>78</v>
      </c>
      <c r="N679" s="299" t="s">
        <v>50</v>
      </c>
      <c r="O679" s="88"/>
      <c r="P679" s="225">
        <f>O679*H679</f>
        <v>0</v>
      </c>
      <c r="Q679" s="225">
        <v>0.048000000000000001</v>
      </c>
      <c r="R679" s="225">
        <f>Q679*H679</f>
        <v>0.38400000000000001</v>
      </c>
      <c r="S679" s="225">
        <v>0</v>
      </c>
      <c r="T679" s="226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7" t="s">
        <v>487</v>
      </c>
      <c r="AT679" s="227" t="s">
        <v>864</v>
      </c>
      <c r="AU679" s="227" t="s">
        <v>90</v>
      </c>
      <c r="AY679" s="20" t="s">
        <v>141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88</v>
      </c>
      <c r="BK679" s="228">
        <f>ROUND(I679*H679,2)</f>
        <v>0</v>
      </c>
      <c r="BL679" s="20" t="s">
        <v>244</v>
      </c>
      <c r="BM679" s="227" t="s">
        <v>2185</v>
      </c>
    </row>
    <row r="680" s="2" customFormat="1">
      <c r="A680" s="42"/>
      <c r="B680" s="43"/>
      <c r="C680" s="44"/>
      <c r="D680" s="234" t="s">
        <v>153</v>
      </c>
      <c r="E680" s="44"/>
      <c r="F680" s="235" t="s">
        <v>2123</v>
      </c>
      <c r="G680" s="44"/>
      <c r="H680" s="44"/>
      <c r="I680" s="231"/>
      <c r="J680" s="44"/>
      <c r="K680" s="44"/>
      <c r="L680" s="48"/>
      <c r="M680" s="232"/>
      <c r="N680" s="233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153</v>
      </c>
      <c r="AU680" s="20" t="s">
        <v>90</v>
      </c>
    </row>
    <row r="681" s="13" customFormat="1">
      <c r="A681" s="13"/>
      <c r="B681" s="241"/>
      <c r="C681" s="242"/>
      <c r="D681" s="234" t="s">
        <v>283</v>
      </c>
      <c r="E681" s="243" t="s">
        <v>78</v>
      </c>
      <c r="F681" s="244" t="s">
        <v>2149</v>
      </c>
      <c r="G681" s="242"/>
      <c r="H681" s="245">
        <v>6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283</v>
      </c>
      <c r="AU681" s="251" t="s">
        <v>90</v>
      </c>
      <c r="AV681" s="13" t="s">
        <v>90</v>
      </c>
      <c r="AW681" s="13" t="s">
        <v>40</v>
      </c>
      <c r="AX681" s="13" t="s">
        <v>80</v>
      </c>
      <c r="AY681" s="251" t="s">
        <v>141</v>
      </c>
    </row>
    <row r="682" s="13" customFormat="1">
      <c r="A682" s="13"/>
      <c r="B682" s="241"/>
      <c r="C682" s="242"/>
      <c r="D682" s="234" t="s">
        <v>283</v>
      </c>
      <c r="E682" s="243" t="s">
        <v>78</v>
      </c>
      <c r="F682" s="244" t="s">
        <v>2150</v>
      </c>
      <c r="G682" s="242"/>
      <c r="H682" s="245">
        <v>2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283</v>
      </c>
      <c r="AU682" s="251" t="s">
        <v>90</v>
      </c>
      <c r="AV682" s="13" t="s">
        <v>90</v>
      </c>
      <c r="AW682" s="13" t="s">
        <v>40</v>
      </c>
      <c r="AX682" s="13" t="s">
        <v>80</v>
      </c>
      <c r="AY682" s="251" t="s">
        <v>141</v>
      </c>
    </row>
    <row r="683" s="14" customFormat="1">
      <c r="A683" s="14"/>
      <c r="B683" s="252"/>
      <c r="C683" s="253"/>
      <c r="D683" s="234" t="s">
        <v>283</v>
      </c>
      <c r="E683" s="254" t="s">
        <v>78</v>
      </c>
      <c r="F683" s="255" t="s">
        <v>285</v>
      </c>
      <c r="G683" s="253"/>
      <c r="H683" s="256">
        <v>8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283</v>
      </c>
      <c r="AU683" s="262" t="s">
        <v>90</v>
      </c>
      <c r="AV683" s="14" t="s">
        <v>166</v>
      </c>
      <c r="AW683" s="14" t="s">
        <v>40</v>
      </c>
      <c r="AX683" s="14" t="s">
        <v>88</v>
      </c>
      <c r="AY683" s="262" t="s">
        <v>141</v>
      </c>
    </row>
    <row r="684" s="2" customFormat="1" ht="24.15" customHeight="1">
      <c r="A684" s="42"/>
      <c r="B684" s="43"/>
      <c r="C684" s="290" t="s">
        <v>1323</v>
      </c>
      <c r="D684" s="290" t="s">
        <v>864</v>
      </c>
      <c r="E684" s="291" t="s">
        <v>2186</v>
      </c>
      <c r="F684" s="292" t="s">
        <v>2187</v>
      </c>
      <c r="G684" s="293" t="s">
        <v>618</v>
      </c>
      <c r="H684" s="294">
        <v>1</v>
      </c>
      <c r="I684" s="295"/>
      <c r="J684" s="296">
        <f>ROUND(I684*H684,2)</f>
        <v>0</v>
      </c>
      <c r="K684" s="292" t="s">
        <v>1983</v>
      </c>
      <c r="L684" s="297"/>
      <c r="M684" s="298" t="s">
        <v>78</v>
      </c>
      <c r="N684" s="299" t="s">
        <v>50</v>
      </c>
      <c r="O684" s="88"/>
      <c r="P684" s="225">
        <f>O684*H684</f>
        <v>0</v>
      </c>
      <c r="Q684" s="225">
        <v>0.048000000000000001</v>
      </c>
      <c r="R684" s="225">
        <f>Q684*H684</f>
        <v>0.048000000000000001</v>
      </c>
      <c r="S684" s="225">
        <v>0</v>
      </c>
      <c r="T684" s="226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27" t="s">
        <v>487</v>
      </c>
      <c r="AT684" s="227" t="s">
        <v>864</v>
      </c>
      <c r="AU684" s="227" t="s">
        <v>90</v>
      </c>
      <c r="AY684" s="20" t="s">
        <v>141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88</v>
      </c>
      <c r="BK684" s="228">
        <f>ROUND(I684*H684,2)</f>
        <v>0</v>
      </c>
      <c r="BL684" s="20" t="s">
        <v>244</v>
      </c>
      <c r="BM684" s="227" t="s">
        <v>2188</v>
      </c>
    </row>
    <row r="685" s="2" customFormat="1">
      <c r="A685" s="42"/>
      <c r="B685" s="43"/>
      <c r="C685" s="44"/>
      <c r="D685" s="234" t="s">
        <v>153</v>
      </c>
      <c r="E685" s="44"/>
      <c r="F685" s="235" t="s">
        <v>2123</v>
      </c>
      <c r="G685" s="44"/>
      <c r="H685" s="44"/>
      <c r="I685" s="231"/>
      <c r="J685" s="44"/>
      <c r="K685" s="44"/>
      <c r="L685" s="48"/>
      <c r="M685" s="232"/>
      <c r="N685" s="233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0" t="s">
        <v>153</v>
      </c>
      <c r="AU685" s="20" t="s">
        <v>90</v>
      </c>
    </row>
    <row r="686" s="13" customFormat="1">
      <c r="A686" s="13"/>
      <c r="B686" s="241"/>
      <c r="C686" s="242"/>
      <c r="D686" s="234" t="s">
        <v>283</v>
      </c>
      <c r="E686" s="243" t="s">
        <v>78</v>
      </c>
      <c r="F686" s="244" t="s">
        <v>2151</v>
      </c>
      <c r="G686" s="242"/>
      <c r="H686" s="245">
        <v>1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283</v>
      </c>
      <c r="AU686" s="251" t="s">
        <v>90</v>
      </c>
      <c r="AV686" s="13" t="s">
        <v>90</v>
      </c>
      <c r="AW686" s="13" t="s">
        <v>40</v>
      </c>
      <c r="AX686" s="13" t="s">
        <v>80</v>
      </c>
      <c r="AY686" s="251" t="s">
        <v>141</v>
      </c>
    </row>
    <row r="687" s="14" customFormat="1">
      <c r="A687" s="14"/>
      <c r="B687" s="252"/>
      <c r="C687" s="253"/>
      <c r="D687" s="234" t="s">
        <v>283</v>
      </c>
      <c r="E687" s="254" t="s">
        <v>78</v>
      </c>
      <c r="F687" s="255" t="s">
        <v>285</v>
      </c>
      <c r="G687" s="253"/>
      <c r="H687" s="256">
        <v>1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283</v>
      </c>
      <c r="AU687" s="262" t="s">
        <v>90</v>
      </c>
      <c r="AV687" s="14" t="s">
        <v>166</v>
      </c>
      <c r="AW687" s="14" t="s">
        <v>40</v>
      </c>
      <c r="AX687" s="14" t="s">
        <v>88</v>
      </c>
      <c r="AY687" s="262" t="s">
        <v>141</v>
      </c>
    </row>
    <row r="688" s="2" customFormat="1" ht="24.15" customHeight="1">
      <c r="A688" s="42"/>
      <c r="B688" s="43"/>
      <c r="C688" s="216" t="s">
        <v>1328</v>
      </c>
      <c r="D688" s="216" t="s">
        <v>144</v>
      </c>
      <c r="E688" s="217" t="s">
        <v>2189</v>
      </c>
      <c r="F688" s="218" t="s">
        <v>2190</v>
      </c>
      <c r="G688" s="219" t="s">
        <v>618</v>
      </c>
      <c r="H688" s="220">
        <v>3</v>
      </c>
      <c r="I688" s="221"/>
      <c r="J688" s="222">
        <f>ROUND(I688*H688,2)</f>
        <v>0</v>
      </c>
      <c r="K688" s="218" t="s">
        <v>148</v>
      </c>
      <c r="L688" s="48"/>
      <c r="M688" s="223" t="s">
        <v>78</v>
      </c>
      <c r="N688" s="224" t="s">
        <v>50</v>
      </c>
      <c r="O688" s="88"/>
      <c r="P688" s="225">
        <f>O688*H688</f>
        <v>0</v>
      </c>
      <c r="Q688" s="225">
        <v>0</v>
      </c>
      <c r="R688" s="225">
        <f>Q688*H688</f>
        <v>0</v>
      </c>
      <c r="S688" s="225">
        <v>0</v>
      </c>
      <c r="T688" s="226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7" t="s">
        <v>244</v>
      </c>
      <c r="AT688" s="227" t="s">
        <v>144</v>
      </c>
      <c r="AU688" s="227" t="s">
        <v>90</v>
      </c>
      <c r="AY688" s="20" t="s">
        <v>141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88</v>
      </c>
      <c r="BK688" s="228">
        <f>ROUND(I688*H688,2)</f>
        <v>0</v>
      </c>
      <c r="BL688" s="20" t="s">
        <v>244</v>
      </c>
      <c r="BM688" s="227" t="s">
        <v>2191</v>
      </c>
    </row>
    <row r="689" s="2" customFormat="1">
      <c r="A689" s="42"/>
      <c r="B689" s="43"/>
      <c r="C689" s="44"/>
      <c r="D689" s="229" t="s">
        <v>151</v>
      </c>
      <c r="E689" s="44"/>
      <c r="F689" s="230" t="s">
        <v>2192</v>
      </c>
      <c r="G689" s="44"/>
      <c r="H689" s="44"/>
      <c r="I689" s="231"/>
      <c r="J689" s="44"/>
      <c r="K689" s="44"/>
      <c r="L689" s="48"/>
      <c r="M689" s="232"/>
      <c r="N689" s="233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0" t="s">
        <v>151</v>
      </c>
      <c r="AU689" s="20" t="s">
        <v>90</v>
      </c>
    </row>
    <row r="690" s="13" customFormat="1">
      <c r="A690" s="13"/>
      <c r="B690" s="241"/>
      <c r="C690" s="242"/>
      <c r="D690" s="234" t="s">
        <v>283</v>
      </c>
      <c r="E690" s="243" t="s">
        <v>78</v>
      </c>
      <c r="F690" s="244" t="s">
        <v>2178</v>
      </c>
      <c r="G690" s="242"/>
      <c r="H690" s="245">
        <v>2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283</v>
      </c>
      <c r="AU690" s="251" t="s">
        <v>90</v>
      </c>
      <c r="AV690" s="13" t="s">
        <v>90</v>
      </c>
      <c r="AW690" s="13" t="s">
        <v>40</v>
      </c>
      <c r="AX690" s="13" t="s">
        <v>80</v>
      </c>
      <c r="AY690" s="251" t="s">
        <v>141</v>
      </c>
    </row>
    <row r="691" s="13" customFormat="1">
      <c r="A691" s="13"/>
      <c r="B691" s="241"/>
      <c r="C691" s="242"/>
      <c r="D691" s="234" t="s">
        <v>283</v>
      </c>
      <c r="E691" s="243" t="s">
        <v>78</v>
      </c>
      <c r="F691" s="244" t="s">
        <v>2148</v>
      </c>
      <c r="G691" s="242"/>
      <c r="H691" s="245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283</v>
      </c>
      <c r="AU691" s="251" t="s">
        <v>90</v>
      </c>
      <c r="AV691" s="13" t="s">
        <v>90</v>
      </c>
      <c r="AW691" s="13" t="s">
        <v>40</v>
      </c>
      <c r="AX691" s="13" t="s">
        <v>80</v>
      </c>
      <c r="AY691" s="251" t="s">
        <v>141</v>
      </c>
    </row>
    <row r="692" s="14" customFormat="1">
      <c r="A692" s="14"/>
      <c r="B692" s="252"/>
      <c r="C692" s="253"/>
      <c r="D692" s="234" t="s">
        <v>283</v>
      </c>
      <c r="E692" s="254" t="s">
        <v>78</v>
      </c>
      <c r="F692" s="255" t="s">
        <v>285</v>
      </c>
      <c r="G692" s="253"/>
      <c r="H692" s="256">
        <v>3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283</v>
      </c>
      <c r="AU692" s="262" t="s">
        <v>90</v>
      </c>
      <c r="AV692" s="14" t="s">
        <v>166</v>
      </c>
      <c r="AW692" s="14" t="s">
        <v>40</v>
      </c>
      <c r="AX692" s="14" t="s">
        <v>88</v>
      </c>
      <c r="AY692" s="262" t="s">
        <v>141</v>
      </c>
    </row>
    <row r="693" s="2" customFormat="1" ht="24.15" customHeight="1">
      <c r="A693" s="42"/>
      <c r="B693" s="43"/>
      <c r="C693" s="290" t="s">
        <v>1334</v>
      </c>
      <c r="D693" s="290" t="s">
        <v>864</v>
      </c>
      <c r="E693" s="291" t="s">
        <v>2193</v>
      </c>
      <c r="F693" s="292" t="s">
        <v>2194</v>
      </c>
      <c r="G693" s="293" t="s">
        <v>618</v>
      </c>
      <c r="H693" s="294">
        <v>3</v>
      </c>
      <c r="I693" s="295"/>
      <c r="J693" s="296">
        <f>ROUND(I693*H693,2)</f>
        <v>0</v>
      </c>
      <c r="K693" s="292" t="s">
        <v>1983</v>
      </c>
      <c r="L693" s="297"/>
      <c r="M693" s="298" t="s">
        <v>78</v>
      </c>
      <c r="N693" s="299" t="s">
        <v>50</v>
      </c>
      <c r="O693" s="88"/>
      <c r="P693" s="225">
        <f>O693*H693</f>
        <v>0</v>
      </c>
      <c r="Q693" s="225">
        <v>0.0018500000000000001</v>
      </c>
      <c r="R693" s="225">
        <f>Q693*H693</f>
        <v>0.0055500000000000002</v>
      </c>
      <c r="S693" s="225">
        <v>0</v>
      </c>
      <c r="T693" s="226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7" t="s">
        <v>487</v>
      </c>
      <c r="AT693" s="227" t="s">
        <v>864</v>
      </c>
      <c r="AU693" s="227" t="s">
        <v>90</v>
      </c>
      <c r="AY693" s="20" t="s">
        <v>141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20" t="s">
        <v>88</v>
      </c>
      <c r="BK693" s="228">
        <f>ROUND(I693*H693,2)</f>
        <v>0</v>
      </c>
      <c r="BL693" s="20" t="s">
        <v>244</v>
      </c>
      <c r="BM693" s="227" t="s">
        <v>2195</v>
      </c>
    </row>
    <row r="694" s="2" customFormat="1" ht="24.15" customHeight="1">
      <c r="A694" s="42"/>
      <c r="B694" s="43"/>
      <c r="C694" s="216" t="s">
        <v>1339</v>
      </c>
      <c r="D694" s="216" t="s">
        <v>144</v>
      </c>
      <c r="E694" s="217" t="s">
        <v>2196</v>
      </c>
      <c r="F694" s="218" t="s">
        <v>2197</v>
      </c>
      <c r="G694" s="219" t="s">
        <v>618</v>
      </c>
      <c r="H694" s="220">
        <v>9</v>
      </c>
      <c r="I694" s="221"/>
      <c r="J694" s="222">
        <f>ROUND(I694*H694,2)</f>
        <v>0</v>
      </c>
      <c r="K694" s="218" t="s">
        <v>148</v>
      </c>
      <c r="L694" s="48"/>
      <c r="M694" s="223" t="s">
        <v>78</v>
      </c>
      <c r="N694" s="224" t="s">
        <v>50</v>
      </c>
      <c r="O694" s="88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27" t="s">
        <v>244</v>
      </c>
      <c r="AT694" s="227" t="s">
        <v>144</v>
      </c>
      <c r="AU694" s="227" t="s">
        <v>90</v>
      </c>
      <c r="AY694" s="20" t="s">
        <v>141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88</v>
      </c>
      <c r="BK694" s="228">
        <f>ROUND(I694*H694,2)</f>
        <v>0</v>
      </c>
      <c r="BL694" s="20" t="s">
        <v>244</v>
      </c>
      <c r="BM694" s="227" t="s">
        <v>2198</v>
      </c>
    </row>
    <row r="695" s="2" customFormat="1">
      <c r="A695" s="42"/>
      <c r="B695" s="43"/>
      <c r="C695" s="44"/>
      <c r="D695" s="229" t="s">
        <v>151</v>
      </c>
      <c r="E695" s="44"/>
      <c r="F695" s="230" t="s">
        <v>2199</v>
      </c>
      <c r="G695" s="44"/>
      <c r="H695" s="44"/>
      <c r="I695" s="231"/>
      <c r="J695" s="44"/>
      <c r="K695" s="44"/>
      <c r="L695" s="48"/>
      <c r="M695" s="232"/>
      <c r="N695" s="233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T695" s="20" t="s">
        <v>151</v>
      </c>
      <c r="AU695" s="20" t="s">
        <v>90</v>
      </c>
    </row>
    <row r="696" s="13" customFormat="1">
      <c r="A696" s="13"/>
      <c r="B696" s="241"/>
      <c r="C696" s="242"/>
      <c r="D696" s="234" t="s">
        <v>283</v>
      </c>
      <c r="E696" s="243" t="s">
        <v>78</v>
      </c>
      <c r="F696" s="244" t="s">
        <v>2149</v>
      </c>
      <c r="G696" s="242"/>
      <c r="H696" s="245">
        <v>6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283</v>
      </c>
      <c r="AU696" s="251" t="s">
        <v>90</v>
      </c>
      <c r="AV696" s="13" t="s">
        <v>90</v>
      </c>
      <c r="AW696" s="13" t="s">
        <v>40</v>
      </c>
      <c r="AX696" s="13" t="s">
        <v>80</v>
      </c>
      <c r="AY696" s="251" t="s">
        <v>141</v>
      </c>
    </row>
    <row r="697" s="13" customFormat="1">
      <c r="A697" s="13"/>
      <c r="B697" s="241"/>
      <c r="C697" s="242"/>
      <c r="D697" s="234" t="s">
        <v>283</v>
      </c>
      <c r="E697" s="243" t="s">
        <v>78</v>
      </c>
      <c r="F697" s="244" t="s">
        <v>2150</v>
      </c>
      <c r="G697" s="242"/>
      <c r="H697" s="245">
        <v>2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283</v>
      </c>
      <c r="AU697" s="251" t="s">
        <v>90</v>
      </c>
      <c r="AV697" s="13" t="s">
        <v>90</v>
      </c>
      <c r="AW697" s="13" t="s">
        <v>40</v>
      </c>
      <c r="AX697" s="13" t="s">
        <v>80</v>
      </c>
      <c r="AY697" s="251" t="s">
        <v>141</v>
      </c>
    </row>
    <row r="698" s="13" customFormat="1">
      <c r="A698" s="13"/>
      <c r="B698" s="241"/>
      <c r="C698" s="242"/>
      <c r="D698" s="234" t="s">
        <v>283</v>
      </c>
      <c r="E698" s="243" t="s">
        <v>78</v>
      </c>
      <c r="F698" s="244" t="s">
        <v>2151</v>
      </c>
      <c r="G698" s="242"/>
      <c r="H698" s="245">
        <v>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283</v>
      </c>
      <c r="AU698" s="251" t="s">
        <v>90</v>
      </c>
      <c r="AV698" s="13" t="s">
        <v>90</v>
      </c>
      <c r="AW698" s="13" t="s">
        <v>40</v>
      </c>
      <c r="AX698" s="13" t="s">
        <v>80</v>
      </c>
      <c r="AY698" s="251" t="s">
        <v>141</v>
      </c>
    </row>
    <row r="699" s="14" customFormat="1">
      <c r="A699" s="14"/>
      <c r="B699" s="252"/>
      <c r="C699" s="253"/>
      <c r="D699" s="234" t="s">
        <v>283</v>
      </c>
      <c r="E699" s="254" t="s">
        <v>78</v>
      </c>
      <c r="F699" s="255" t="s">
        <v>285</v>
      </c>
      <c r="G699" s="253"/>
      <c r="H699" s="256">
        <v>9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283</v>
      </c>
      <c r="AU699" s="262" t="s">
        <v>90</v>
      </c>
      <c r="AV699" s="14" t="s">
        <v>166</v>
      </c>
      <c r="AW699" s="14" t="s">
        <v>40</v>
      </c>
      <c r="AX699" s="14" t="s">
        <v>88</v>
      </c>
      <c r="AY699" s="262" t="s">
        <v>141</v>
      </c>
    </row>
    <row r="700" s="2" customFormat="1" ht="24.15" customHeight="1">
      <c r="A700" s="42"/>
      <c r="B700" s="43"/>
      <c r="C700" s="290" t="s">
        <v>1344</v>
      </c>
      <c r="D700" s="290" t="s">
        <v>864</v>
      </c>
      <c r="E700" s="291" t="s">
        <v>2200</v>
      </c>
      <c r="F700" s="292" t="s">
        <v>2201</v>
      </c>
      <c r="G700" s="293" t="s">
        <v>618</v>
      </c>
      <c r="H700" s="294">
        <v>9</v>
      </c>
      <c r="I700" s="295"/>
      <c r="J700" s="296">
        <f>ROUND(I700*H700,2)</f>
        <v>0</v>
      </c>
      <c r="K700" s="292" t="s">
        <v>1983</v>
      </c>
      <c r="L700" s="297"/>
      <c r="M700" s="298" t="s">
        <v>78</v>
      </c>
      <c r="N700" s="299" t="s">
        <v>50</v>
      </c>
      <c r="O700" s="88"/>
      <c r="P700" s="225">
        <f>O700*H700</f>
        <v>0</v>
      </c>
      <c r="Q700" s="225">
        <v>0.0028800000000000002</v>
      </c>
      <c r="R700" s="225">
        <f>Q700*H700</f>
        <v>0.025920000000000002</v>
      </c>
      <c r="S700" s="225">
        <v>0</v>
      </c>
      <c r="T700" s="226">
        <f>S700*H700</f>
        <v>0</v>
      </c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R700" s="227" t="s">
        <v>487</v>
      </c>
      <c r="AT700" s="227" t="s">
        <v>864</v>
      </c>
      <c r="AU700" s="227" t="s">
        <v>90</v>
      </c>
      <c r="AY700" s="20" t="s">
        <v>141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0" t="s">
        <v>88</v>
      </c>
      <c r="BK700" s="228">
        <f>ROUND(I700*H700,2)</f>
        <v>0</v>
      </c>
      <c r="BL700" s="20" t="s">
        <v>244</v>
      </c>
      <c r="BM700" s="227" t="s">
        <v>2202</v>
      </c>
    </row>
    <row r="701" s="2" customFormat="1" ht="49.05" customHeight="1">
      <c r="A701" s="42"/>
      <c r="B701" s="43"/>
      <c r="C701" s="216" t="s">
        <v>1349</v>
      </c>
      <c r="D701" s="216" t="s">
        <v>144</v>
      </c>
      <c r="E701" s="217" t="s">
        <v>1340</v>
      </c>
      <c r="F701" s="218" t="s">
        <v>1341</v>
      </c>
      <c r="G701" s="219" t="s">
        <v>310</v>
      </c>
      <c r="H701" s="220">
        <v>4.742</v>
      </c>
      <c r="I701" s="221"/>
      <c r="J701" s="222">
        <f>ROUND(I701*H701,2)</f>
        <v>0</v>
      </c>
      <c r="K701" s="218" t="s">
        <v>148</v>
      </c>
      <c r="L701" s="48"/>
      <c r="M701" s="223" t="s">
        <v>78</v>
      </c>
      <c r="N701" s="224" t="s">
        <v>50</v>
      </c>
      <c r="O701" s="88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7" t="s">
        <v>244</v>
      </c>
      <c r="AT701" s="227" t="s">
        <v>144</v>
      </c>
      <c r="AU701" s="227" t="s">
        <v>90</v>
      </c>
      <c r="AY701" s="20" t="s">
        <v>141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20" t="s">
        <v>88</v>
      </c>
      <c r="BK701" s="228">
        <f>ROUND(I701*H701,2)</f>
        <v>0</v>
      </c>
      <c r="BL701" s="20" t="s">
        <v>244</v>
      </c>
      <c r="BM701" s="227" t="s">
        <v>2203</v>
      </c>
    </row>
    <row r="702" s="2" customFormat="1">
      <c r="A702" s="42"/>
      <c r="B702" s="43"/>
      <c r="C702" s="44"/>
      <c r="D702" s="229" t="s">
        <v>151</v>
      </c>
      <c r="E702" s="44"/>
      <c r="F702" s="230" t="s">
        <v>1343</v>
      </c>
      <c r="G702" s="44"/>
      <c r="H702" s="44"/>
      <c r="I702" s="231"/>
      <c r="J702" s="44"/>
      <c r="K702" s="44"/>
      <c r="L702" s="48"/>
      <c r="M702" s="232"/>
      <c r="N702" s="233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151</v>
      </c>
      <c r="AU702" s="20" t="s">
        <v>90</v>
      </c>
    </row>
    <row r="703" s="2" customFormat="1" ht="49.05" customHeight="1">
      <c r="A703" s="42"/>
      <c r="B703" s="43"/>
      <c r="C703" s="216" t="s">
        <v>1356</v>
      </c>
      <c r="D703" s="216" t="s">
        <v>144</v>
      </c>
      <c r="E703" s="217" t="s">
        <v>1345</v>
      </c>
      <c r="F703" s="218" t="s">
        <v>1346</v>
      </c>
      <c r="G703" s="219" t="s">
        <v>310</v>
      </c>
      <c r="H703" s="220">
        <v>4.742</v>
      </c>
      <c r="I703" s="221"/>
      <c r="J703" s="222">
        <f>ROUND(I703*H703,2)</f>
        <v>0</v>
      </c>
      <c r="K703" s="218" t="s">
        <v>148</v>
      </c>
      <c r="L703" s="48"/>
      <c r="M703" s="223" t="s">
        <v>78</v>
      </c>
      <c r="N703" s="224" t="s">
        <v>50</v>
      </c>
      <c r="O703" s="88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7" t="s">
        <v>244</v>
      </c>
      <c r="AT703" s="227" t="s">
        <v>144</v>
      </c>
      <c r="AU703" s="227" t="s">
        <v>90</v>
      </c>
      <c r="AY703" s="20" t="s">
        <v>141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88</v>
      </c>
      <c r="BK703" s="228">
        <f>ROUND(I703*H703,2)</f>
        <v>0</v>
      </c>
      <c r="BL703" s="20" t="s">
        <v>244</v>
      </c>
      <c r="BM703" s="227" t="s">
        <v>2204</v>
      </c>
    </row>
    <row r="704" s="2" customFormat="1">
      <c r="A704" s="42"/>
      <c r="B704" s="43"/>
      <c r="C704" s="44"/>
      <c r="D704" s="229" t="s">
        <v>151</v>
      </c>
      <c r="E704" s="44"/>
      <c r="F704" s="230" t="s">
        <v>1348</v>
      </c>
      <c r="G704" s="44"/>
      <c r="H704" s="44"/>
      <c r="I704" s="231"/>
      <c r="J704" s="44"/>
      <c r="K704" s="44"/>
      <c r="L704" s="48"/>
      <c r="M704" s="232"/>
      <c r="N704" s="233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0" t="s">
        <v>151</v>
      </c>
      <c r="AU704" s="20" t="s">
        <v>90</v>
      </c>
    </row>
    <row r="705" s="2" customFormat="1" ht="62.7" customHeight="1">
      <c r="A705" s="42"/>
      <c r="B705" s="43"/>
      <c r="C705" s="216" t="s">
        <v>1361</v>
      </c>
      <c r="D705" s="216" t="s">
        <v>144</v>
      </c>
      <c r="E705" s="217" t="s">
        <v>1350</v>
      </c>
      <c r="F705" s="218" t="s">
        <v>1351</v>
      </c>
      <c r="G705" s="219" t="s">
        <v>310</v>
      </c>
      <c r="H705" s="220">
        <v>4.742</v>
      </c>
      <c r="I705" s="221"/>
      <c r="J705" s="222">
        <f>ROUND(I705*H705,2)</f>
        <v>0</v>
      </c>
      <c r="K705" s="218" t="s">
        <v>148</v>
      </c>
      <c r="L705" s="48"/>
      <c r="M705" s="223" t="s">
        <v>78</v>
      </c>
      <c r="N705" s="224" t="s">
        <v>50</v>
      </c>
      <c r="O705" s="88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7" t="s">
        <v>244</v>
      </c>
      <c r="AT705" s="227" t="s">
        <v>144</v>
      </c>
      <c r="AU705" s="227" t="s">
        <v>90</v>
      </c>
      <c r="AY705" s="20" t="s">
        <v>141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0" t="s">
        <v>88</v>
      </c>
      <c r="BK705" s="228">
        <f>ROUND(I705*H705,2)</f>
        <v>0</v>
      </c>
      <c r="BL705" s="20" t="s">
        <v>244</v>
      </c>
      <c r="BM705" s="227" t="s">
        <v>2205</v>
      </c>
    </row>
    <row r="706" s="2" customFormat="1">
      <c r="A706" s="42"/>
      <c r="B706" s="43"/>
      <c r="C706" s="44"/>
      <c r="D706" s="229" t="s">
        <v>151</v>
      </c>
      <c r="E706" s="44"/>
      <c r="F706" s="230" t="s">
        <v>1353</v>
      </c>
      <c r="G706" s="44"/>
      <c r="H706" s="44"/>
      <c r="I706" s="231"/>
      <c r="J706" s="44"/>
      <c r="K706" s="44"/>
      <c r="L706" s="48"/>
      <c r="M706" s="232"/>
      <c r="N706" s="233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151</v>
      </c>
      <c r="AU706" s="20" t="s">
        <v>90</v>
      </c>
    </row>
    <row r="707" s="12" customFormat="1" ht="22.8" customHeight="1">
      <c r="A707" s="12"/>
      <c r="B707" s="200"/>
      <c r="C707" s="201"/>
      <c r="D707" s="202" t="s">
        <v>79</v>
      </c>
      <c r="E707" s="214" t="s">
        <v>2206</v>
      </c>
      <c r="F707" s="214" t="s">
        <v>2207</v>
      </c>
      <c r="G707" s="201"/>
      <c r="H707" s="201"/>
      <c r="I707" s="204"/>
      <c r="J707" s="215">
        <f>BK707</f>
        <v>0</v>
      </c>
      <c r="K707" s="201"/>
      <c r="L707" s="206"/>
      <c r="M707" s="207"/>
      <c r="N707" s="208"/>
      <c r="O707" s="208"/>
      <c r="P707" s="209">
        <f>SUM(P708:P719)</f>
        <v>0</v>
      </c>
      <c r="Q707" s="208"/>
      <c r="R707" s="209">
        <f>SUM(R708:R719)</f>
        <v>3.9797999999999996</v>
      </c>
      <c r="S707" s="208"/>
      <c r="T707" s="210">
        <f>SUM(T708:T719)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1" t="s">
        <v>90</v>
      </c>
      <c r="AT707" s="212" t="s">
        <v>79</v>
      </c>
      <c r="AU707" s="212" t="s">
        <v>88</v>
      </c>
      <c r="AY707" s="211" t="s">
        <v>141</v>
      </c>
      <c r="BK707" s="213">
        <f>SUM(BK708:BK719)</f>
        <v>0</v>
      </c>
    </row>
    <row r="708" s="2" customFormat="1" ht="37.8" customHeight="1">
      <c r="A708" s="42"/>
      <c r="B708" s="43"/>
      <c r="C708" s="216" t="s">
        <v>1367</v>
      </c>
      <c r="D708" s="216" t="s">
        <v>144</v>
      </c>
      <c r="E708" s="217" t="s">
        <v>2208</v>
      </c>
      <c r="F708" s="218" t="s">
        <v>2209</v>
      </c>
      <c r="G708" s="219" t="s">
        <v>321</v>
      </c>
      <c r="H708" s="220">
        <v>66.329999999999998</v>
      </c>
      <c r="I708" s="221"/>
      <c r="J708" s="222">
        <f>ROUND(I708*H708,2)</f>
        <v>0</v>
      </c>
      <c r="K708" s="218" t="s">
        <v>148</v>
      </c>
      <c r="L708" s="48"/>
      <c r="M708" s="223" t="s">
        <v>78</v>
      </c>
      <c r="N708" s="224" t="s">
        <v>50</v>
      </c>
      <c r="O708" s="88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27" t="s">
        <v>244</v>
      </c>
      <c r="AT708" s="227" t="s">
        <v>144</v>
      </c>
      <c r="AU708" s="227" t="s">
        <v>90</v>
      </c>
      <c r="AY708" s="20" t="s">
        <v>141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20" t="s">
        <v>88</v>
      </c>
      <c r="BK708" s="228">
        <f>ROUND(I708*H708,2)</f>
        <v>0</v>
      </c>
      <c r="BL708" s="20" t="s">
        <v>244</v>
      </c>
      <c r="BM708" s="227" t="s">
        <v>2210</v>
      </c>
    </row>
    <row r="709" s="2" customFormat="1">
      <c r="A709" s="42"/>
      <c r="B709" s="43"/>
      <c r="C709" s="44"/>
      <c r="D709" s="229" t="s">
        <v>151</v>
      </c>
      <c r="E709" s="44"/>
      <c r="F709" s="230" t="s">
        <v>2211</v>
      </c>
      <c r="G709" s="44"/>
      <c r="H709" s="44"/>
      <c r="I709" s="231"/>
      <c r="J709" s="44"/>
      <c r="K709" s="44"/>
      <c r="L709" s="48"/>
      <c r="M709" s="232"/>
      <c r="N709" s="233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151</v>
      </c>
      <c r="AU709" s="20" t="s">
        <v>90</v>
      </c>
    </row>
    <row r="710" s="13" customFormat="1">
      <c r="A710" s="13"/>
      <c r="B710" s="241"/>
      <c r="C710" s="242"/>
      <c r="D710" s="234" t="s">
        <v>283</v>
      </c>
      <c r="E710" s="243" t="s">
        <v>78</v>
      </c>
      <c r="F710" s="244" t="s">
        <v>2212</v>
      </c>
      <c r="G710" s="242"/>
      <c r="H710" s="245">
        <v>66.329999999999998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283</v>
      </c>
      <c r="AU710" s="251" t="s">
        <v>90</v>
      </c>
      <c r="AV710" s="13" t="s">
        <v>90</v>
      </c>
      <c r="AW710" s="13" t="s">
        <v>40</v>
      </c>
      <c r="AX710" s="13" t="s">
        <v>80</v>
      </c>
      <c r="AY710" s="251" t="s">
        <v>141</v>
      </c>
    </row>
    <row r="711" s="14" customFormat="1">
      <c r="A711" s="14"/>
      <c r="B711" s="252"/>
      <c r="C711" s="253"/>
      <c r="D711" s="234" t="s">
        <v>283</v>
      </c>
      <c r="E711" s="254" t="s">
        <v>78</v>
      </c>
      <c r="F711" s="255" t="s">
        <v>285</v>
      </c>
      <c r="G711" s="253"/>
      <c r="H711" s="256">
        <v>66.329999999999998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2" t="s">
        <v>283</v>
      </c>
      <c r="AU711" s="262" t="s">
        <v>90</v>
      </c>
      <c r="AV711" s="14" t="s">
        <v>166</v>
      </c>
      <c r="AW711" s="14" t="s">
        <v>40</v>
      </c>
      <c r="AX711" s="14" t="s">
        <v>88</v>
      </c>
      <c r="AY711" s="262" t="s">
        <v>141</v>
      </c>
    </row>
    <row r="712" s="2" customFormat="1" ht="21.75" customHeight="1">
      <c r="A712" s="42"/>
      <c r="B712" s="43"/>
      <c r="C712" s="290" t="s">
        <v>1373</v>
      </c>
      <c r="D712" s="290" t="s">
        <v>864</v>
      </c>
      <c r="E712" s="291" t="s">
        <v>2213</v>
      </c>
      <c r="F712" s="292" t="s">
        <v>2214</v>
      </c>
      <c r="G712" s="293" t="s">
        <v>321</v>
      </c>
      <c r="H712" s="294">
        <v>66.329999999999998</v>
      </c>
      <c r="I712" s="295"/>
      <c r="J712" s="296">
        <f>ROUND(I712*H712,2)</f>
        <v>0</v>
      </c>
      <c r="K712" s="292" t="s">
        <v>1983</v>
      </c>
      <c r="L712" s="297"/>
      <c r="M712" s="298" t="s">
        <v>78</v>
      </c>
      <c r="N712" s="299" t="s">
        <v>50</v>
      </c>
      <c r="O712" s="88"/>
      <c r="P712" s="225">
        <f>O712*H712</f>
        <v>0</v>
      </c>
      <c r="Q712" s="225">
        <v>0.059999999999999998</v>
      </c>
      <c r="R712" s="225">
        <f>Q712*H712</f>
        <v>3.9797999999999996</v>
      </c>
      <c r="S712" s="225">
        <v>0</v>
      </c>
      <c r="T712" s="226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7" t="s">
        <v>487</v>
      </c>
      <c r="AT712" s="227" t="s">
        <v>864</v>
      </c>
      <c r="AU712" s="227" t="s">
        <v>90</v>
      </c>
      <c r="AY712" s="20" t="s">
        <v>141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88</v>
      </c>
      <c r="BK712" s="228">
        <f>ROUND(I712*H712,2)</f>
        <v>0</v>
      </c>
      <c r="BL712" s="20" t="s">
        <v>244</v>
      </c>
      <c r="BM712" s="227" t="s">
        <v>2215</v>
      </c>
    </row>
    <row r="713" s="2" customFormat="1">
      <c r="A713" s="42"/>
      <c r="B713" s="43"/>
      <c r="C713" s="44"/>
      <c r="D713" s="234" t="s">
        <v>153</v>
      </c>
      <c r="E713" s="44"/>
      <c r="F713" s="235" t="s">
        <v>2216</v>
      </c>
      <c r="G713" s="44"/>
      <c r="H713" s="44"/>
      <c r="I713" s="231"/>
      <c r="J713" s="44"/>
      <c r="K713" s="44"/>
      <c r="L713" s="48"/>
      <c r="M713" s="232"/>
      <c r="N713" s="233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153</v>
      </c>
      <c r="AU713" s="20" t="s">
        <v>90</v>
      </c>
    </row>
    <row r="714" s="2" customFormat="1" ht="49.05" customHeight="1">
      <c r="A714" s="42"/>
      <c r="B714" s="43"/>
      <c r="C714" s="216" t="s">
        <v>1378</v>
      </c>
      <c r="D714" s="216" t="s">
        <v>144</v>
      </c>
      <c r="E714" s="217" t="s">
        <v>2217</v>
      </c>
      <c r="F714" s="218" t="s">
        <v>2218</v>
      </c>
      <c r="G714" s="219" t="s">
        <v>310</v>
      </c>
      <c r="H714" s="220">
        <v>3.98</v>
      </c>
      <c r="I714" s="221"/>
      <c r="J714" s="222">
        <f>ROUND(I714*H714,2)</f>
        <v>0</v>
      </c>
      <c r="K714" s="218" t="s">
        <v>148</v>
      </c>
      <c r="L714" s="48"/>
      <c r="M714" s="223" t="s">
        <v>78</v>
      </c>
      <c r="N714" s="224" t="s">
        <v>50</v>
      </c>
      <c r="O714" s="88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7" t="s">
        <v>244</v>
      </c>
      <c r="AT714" s="227" t="s">
        <v>144</v>
      </c>
      <c r="AU714" s="227" t="s">
        <v>90</v>
      </c>
      <c r="AY714" s="20" t="s">
        <v>141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88</v>
      </c>
      <c r="BK714" s="228">
        <f>ROUND(I714*H714,2)</f>
        <v>0</v>
      </c>
      <c r="BL714" s="20" t="s">
        <v>244</v>
      </c>
      <c r="BM714" s="227" t="s">
        <v>2219</v>
      </c>
    </row>
    <row r="715" s="2" customFormat="1">
      <c r="A715" s="42"/>
      <c r="B715" s="43"/>
      <c r="C715" s="44"/>
      <c r="D715" s="229" t="s">
        <v>151</v>
      </c>
      <c r="E715" s="44"/>
      <c r="F715" s="230" t="s">
        <v>2220</v>
      </c>
      <c r="G715" s="44"/>
      <c r="H715" s="44"/>
      <c r="I715" s="231"/>
      <c r="J715" s="44"/>
      <c r="K715" s="44"/>
      <c r="L715" s="48"/>
      <c r="M715" s="232"/>
      <c r="N715" s="233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151</v>
      </c>
      <c r="AU715" s="20" t="s">
        <v>90</v>
      </c>
    </row>
    <row r="716" s="2" customFormat="1" ht="49.05" customHeight="1">
      <c r="A716" s="42"/>
      <c r="B716" s="43"/>
      <c r="C716" s="216" t="s">
        <v>1383</v>
      </c>
      <c r="D716" s="216" t="s">
        <v>144</v>
      </c>
      <c r="E716" s="217" t="s">
        <v>2221</v>
      </c>
      <c r="F716" s="218" t="s">
        <v>2222</v>
      </c>
      <c r="G716" s="219" t="s">
        <v>310</v>
      </c>
      <c r="H716" s="220">
        <v>3.98</v>
      </c>
      <c r="I716" s="221"/>
      <c r="J716" s="222">
        <f>ROUND(I716*H716,2)</f>
        <v>0</v>
      </c>
      <c r="K716" s="218" t="s">
        <v>148</v>
      </c>
      <c r="L716" s="48"/>
      <c r="M716" s="223" t="s">
        <v>78</v>
      </c>
      <c r="N716" s="224" t="s">
        <v>50</v>
      </c>
      <c r="O716" s="88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R716" s="227" t="s">
        <v>244</v>
      </c>
      <c r="AT716" s="227" t="s">
        <v>144</v>
      </c>
      <c r="AU716" s="227" t="s">
        <v>90</v>
      </c>
      <c r="AY716" s="20" t="s">
        <v>141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20" t="s">
        <v>88</v>
      </c>
      <c r="BK716" s="228">
        <f>ROUND(I716*H716,2)</f>
        <v>0</v>
      </c>
      <c r="BL716" s="20" t="s">
        <v>244</v>
      </c>
      <c r="BM716" s="227" t="s">
        <v>2223</v>
      </c>
    </row>
    <row r="717" s="2" customFormat="1">
      <c r="A717" s="42"/>
      <c r="B717" s="43"/>
      <c r="C717" s="44"/>
      <c r="D717" s="229" t="s">
        <v>151</v>
      </c>
      <c r="E717" s="44"/>
      <c r="F717" s="230" t="s">
        <v>2224</v>
      </c>
      <c r="G717" s="44"/>
      <c r="H717" s="44"/>
      <c r="I717" s="231"/>
      <c r="J717" s="44"/>
      <c r="K717" s="44"/>
      <c r="L717" s="48"/>
      <c r="M717" s="232"/>
      <c r="N717" s="233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0" t="s">
        <v>151</v>
      </c>
      <c r="AU717" s="20" t="s">
        <v>90</v>
      </c>
    </row>
    <row r="718" s="2" customFormat="1" ht="66.75" customHeight="1">
      <c r="A718" s="42"/>
      <c r="B718" s="43"/>
      <c r="C718" s="216" t="s">
        <v>1387</v>
      </c>
      <c r="D718" s="216" t="s">
        <v>144</v>
      </c>
      <c r="E718" s="217" t="s">
        <v>2225</v>
      </c>
      <c r="F718" s="218" t="s">
        <v>2226</v>
      </c>
      <c r="G718" s="219" t="s">
        <v>310</v>
      </c>
      <c r="H718" s="220">
        <v>3.98</v>
      </c>
      <c r="I718" s="221"/>
      <c r="J718" s="222">
        <f>ROUND(I718*H718,2)</f>
        <v>0</v>
      </c>
      <c r="K718" s="218" t="s">
        <v>148</v>
      </c>
      <c r="L718" s="48"/>
      <c r="M718" s="223" t="s">
        <v>78</v>
      </c>
      <c r="N718" s="224" t="s">
        <v>50</v>
      </c>
      <c r="O718" s="88"/>
      <c r="P718" s="225">
        <f>O718*H718</f>
        <v>0</v>
      </c>
      <c r="Q718" s="225">
        <v>0</v>
      </c>
      <c r="R718" s="225">
        <f>Q718*H718</f>
        <v>0</v>
      </c>
      <c r="S718" s="225">
        <v>0</v>
      </c>
      <c r="T718" s="226">
        <f>S718*H718</f>
        <v>0</v>
      </c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R718" s="227" t="s">
        <v>244</v>
      </c>
      <c r="AT718" s="227" t="s">
        <v>144</v>
      </c>
      <c r="AU718" s="227" t="s">
        <v>90</v>
      </c>
      <c r="AY718" s="20" t="s">
        <v>141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88</v>
      </c>
      <c r="BK718" s="228">
        <f>ROUND(I718*H718,2)</f>
        <v>0</v>
      </c>
      <c r="BL718" s="20" t="s">
        <v>244</v>
      </c>
      <c r="BM718" s="227" t="s">
        <v>2227</v>
      </c>
    </row>
    <row r="719" s="2" customFormat="1">
      <c r="A719" s="42"/>
      <c r="B719" s="43"/>
      <c r="C719" s="44"/>
      <c r="D719" s="229" t="s">
        <v>151</v>
      </c>
      <c r="E719" s="44"/>
      <c r="F719" s="230" t="s">
        <v>2228</v>
      </c>
      <c r="G719" s="44"/>
      <c r="H719" s="44"/>
      <c r="I719" s="231"/>
      <c r="J719" s="44"/>
      <c r="K719" s="44"/>
      <c r="L719" s="48"/>
      <c r="M719" s="232"/>
      <c r="N719" s="233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151</v>
      </c>
      <c r="AU719" s="20" t="s">
        <v>90</v>
      </c>
    </row>
    <row r="720" s="12" customFormat="1" ht="22.8" customHeight="1">
      <c r="A720" s="12"/>
      <c r="B720" s="200"/>
      <c r="C720" s="201"/>
      <c r="D720" s="202" t="s">
        <v>79</v>
      </c>
      <c r="E720" s="214" t="s">
        <v>715</v>
      </c>
      <c r="F720" s="214" t="s">
        <v>716</v>
      </c>
      <c r="G720" s="201"/>
      <c r="H720" s="201"/>
      <c r="I720" s="204"/>
      <c r="J720" s="215">
        <f>BK720</f>
        <v>0</v>
      </c>
      <c r="K720" s="201"/>
      <c r="L720" s="206"/>
      <c r="M720" s="207"/>
      <c r="N720" s="208"/>
      <c r="O720" s="208"/>
      <c r="P720" s="209">
        <f>SUM(P721:P875)</f>
        <v>0</v>
      </c>
      <c r="Q720" s="208"/>
      <c r="R720" s="209">
        <f>SUM(R721:R875)</f>
        <v>3.943644710484</v>
      </c>
      <c r="S720" s="208"/>
      <c r="T720" s="210">
        <f>SUM(T721:T875)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1" t="s">
        <v>90</v>
      </c>
      <c r="AT720" s="212" t="s">
        <v>79</v>
      </c>
      <c r="AU720" s="212" t="s">
        <v>88</v>
      </c>
      <c r="AY720" s="211" t="s">
        <v>141</v>
      </c>
      <c r="BK720" s="213">
        <f>SUM(BK721:BK875)</f>
        <v>0</v>
      </c>
    </row>
    <row r="721" s="2" customFormat="1" ht="24.15" customHeight="1">
      <c r="A721" s="42"/>
      <c r="B721" s="43"/>
      <c r="C721" s="216" t="s">
        <v>1392</v>
      </c>
      <c r="D721" s="216" t="s">
        <v>144</v>
      </c>
      <c r="E721" s="217" t="s">
        <v>1442</v>
      </c>
      <c r="F721" s="218" t="s">
        <v>1443</v>
      </c>
      <c r="G721" s="219" t="s">
        <v>321</v>
      </c>
      <c r="H721" s="220">
        <v>460.23700000000002</v>
      </c>
      <c r="I721" s="221"/>
      <c r="J721" s="222">
        <f>ROUND(I721*H721,2)</f>
        <v>0</v>
      </c>
      <c r="K721" s="218" t="s">
        <v>148</v>
      </c>
      <c r="L721" s="48"/>
      <c r="M721" s="223" t="s">
        <v>78</v>
      </c>
      <c r="N721" s="224" t="s">
        <v>50</v>
      </c>
      <c r="O721" s="88"/>
      <c r="P721" s="225">
        <f>O721*H721</f>
        <v>0</v>
      </c>
      <c r="Q721" s="225">
        <v>5.7599999999999997E-07</v>
      </c>
      <c r="R721" s="225">
        <f>Q721*H721</f>
        <v>0.000265096512</v>
      </c>
      <c r="S721" s="225">
        <v>0</v>
      </c>
      <c r="T721" s="226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27" t="s">
        <v>244</v>
      </c>
      <c r="AT721" s="227" t="s">
        <v>144</v>
      </c>
      <c r="AU721" s="227" t="s">
        <v>90</v>
      </c>
      <c r="AY721" s="20" t="s">
        <v>141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0" t="s">
        <v>88</v>
      </c>
      <c r="BK721" s="228">
        <f>ROUND(I721*H721,2)</f>
        <v>0</v>
      </c>
      <c r="BL721" s="20" t="s">
        <v>244</v>
      </c>
      <c r="BM721" s="227" t="s">
        <v>2229</v>
      </c>
    </row>
    <row r="722" s="2" customFormat="1">
      <c r="A722" s="42"/>
      <c r="B722" s="43"/>
      <c r="C722" s="44"/>
      <c r="D722" s="229" t="s">
        <v>151</v>
      </c>
      <c r="E722" s="44"/>
      <c r="F722" s="230" t="s">
        <v>1445</v>
      </c>
      <c r="G722" s="44"/>
      <c r="H722" s="44"/>
      <c r="I722" s="231"/>
      <c r="J722" s="44"/>
      <c r="K722" s="44"/>
      <c r="L722" s="48"/>
      <c r="M722" s="232"/>
      <c r="N722" s="233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151</v>
      </c>
      <c r="AU722" s="20" t="s">
        <v>90</v>
      </c>
    </row>
    <row r="723" s="15" customFormat="1">
      <c r="A723" s="15"/>
      <c r="B723" s="263"/>
      <c r="C723" s="264"/>
      <c r="D723" s="234" t="s">
        <v>283</v>
      </c>
      <c r="E723" s="265" t="s">
        <v>78</v>
      </c>
      <c r="F723" s="266" t="s">
        <v>1784</v>
      </c>
      <c r="G723" s="264"/>
      <c r="H723" s="265" t="s">
        <v>78</v>
      </c>
      <c r="I723" s="267"/>
      <c r="J723" s="264"/>
      <c r="K723" s="264"/>
      <c r="L723" s="268"/>
      <c r="M723" s="269"/>
      <c r="N723" s="270"/>
      <c r="O723" s="270"/>
      <c r="P723" s="270"/>
      <c r="Q723" s="270"/>
      <c r="R723" s="270"/>
      <c r="S723" s="270"/>
      <c r="T723" s="27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2" t="s">
        <v>283</v>
      </c>
      <c r="AU723" s="272" t="s">
        <v>90</v>
      </c>
      <c r="AV723" s="15" t="s">
        <v>88</v>
      </c>
      <c r="AW723" s="15" t="s">
        <v>40</v>
      </c>
      <c r="AX723" s="15" t="s">
        <v>80</v>
      </c>
      <c r="AY723" s="272" t="s">
        <v>141</v>
      </c>
    </row>
    <row r="724" s="13" customFormat="1">
      <c r="A724" s="13"/>
      <c r="B724" s="241"/>
      <c r="C724" s="242"/>
      <c r="D724" s="234" t="s">
        <v>283</v>
      </c>
      <c r="E724" s="243" t="s">
        <v>78</v>
      </c>
      <c r="F724" s="244" t="s">
        <v>1928</v>
      </c>
      <c r="G724" s="242"/>
      <c r="H724" s="245">
        <v>60.786000000000001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283</v>
      </c>
      <c r="AU724" s="251" t="s">
        <v>90</v>
      </c>
      <c r="AV724" s="13" t="s">
        <v>90</v>
      </c>
      <c r="AW724" s="13" t="s">
        <v>40</v>
      </c>
      <c r="AX724" s="13" t="s">
        <v>80</v>
      </c>
      <c r="AY724" s="251" t="s">
        <v>141</v>
      </c>
    </row>
    <row r="725" s="13" customFormat="1">
      <c r="A725" s="13"/>
      <c r="B725" s="241"/>
      <c r="C725" s="242"/>
      <c r="D725" s="234" t="s">
        <v>283</v>
      </c>
      <c r="E725" s="243" t="s">
        <v>78</v>
      </c>
      <c r="F725" s="244" t="s">
        <v>1929</v>
      </c>
      <c r="G725" s="242"/>
      <c r="H725" s="245">
        <v>60.786000000000001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283</v>
      </c>
      <c r="AU725" s="251" t="s">
        <v>90</v>
      </c>
      <c r="AV725" s="13" t="s">
        <v>90</v>
      </c>
      <c r="AW725" s="13" t="s">
        <v>40</v>
      </c>
      <c r="AX725" s="13" t="s">
        <v>80</v>
      </c>
      <c r="AY725" s="251" t="s">
        <v>141</v>
      </c>
    </row>
    <row r="726" s="13" customFormat="1">
      <c r="A726" s="13"/>
      <c r="B726" s="241"/>
      <c r="C726" s="242"/>
      <c r="D726" s="234" t="s">
        <v>283</v>
      </c>
      <c r="E726" s="243" t="s">
        <v>78</v>
      </c>
      <c r="F726" s="244" t="s">
        <v>1930</v>
      </c>
      <c r="G726" s="242"/>
      <c r="H726" s="245">
        <v>63.030000000000001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283</v>
      </c>
      <c r="AU726" s="251" t="s">
        <v>90</v>
      </c>
      <c r="AV726" s="13" t="s">
        <v>90</v>
      </c>
      <c r="AW726" s="13" t="s">
        <v>40</v>
      </c>
      <c r="AX726" s="13" t="s">
        <v>80</v>
      </c>
      <c r="AY726" s="251" t="s">
        <v>141</v>
      </c>
    </row>
    <row r="727" s="13" customFormat="1">
      <c r="A727" s="13"/>
      <c r="B727" s="241"/>
      <c r="C727" s="242"/>
      <c r="D727" s="234" t="s">
        <v>283</v>
      </c>
      <c r="E727" s="243" t="s">
        <v>78</v>
      </c>
      <c r="F727" s="244" t="s">
        <v>1931</v>
      </c>
      <c r="G727" s="242"/>
      <c r="H727" s="245">
        <v>18.084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283</v>
      </c>
      <c r="AU727" s="251" t="s">
        <v>90</v>
      </c>
      <c r="AV727" s="13" t="s">
        <v>90</v>
      </c>
      <c r="AW727" s="13" t="s">
        <v>40</v>
      </c>
      <c r="AX727" s="13" t="s">
        <v>80</v>
      </c>
      <c r="AY727" s="251" t="s">
        <v>141</v>
      </c>
    </row>
    <row r="728" s="13" customFormat="1">
      <c r="A728" s="13"/>
      <c r="B728" s="241"/>
      <c r="C728" s="242"/>
      <c r="D728" s="234" t="s">
        <v>283</v>
      </c>
      <c r="E728" s="243" t="s">
        <v>78</v>
      </c>
      <c r="F728" s="244" t="s">
        <v>1932</v>
      </c>
      <c r="G728" s="242"/>
      <c r="H728" s="245">
        <v>46.826999999999998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283</v>
      </c>
      <c r="AU728" s="251" t="s">
        <v>90</v>
      </c>
      <c r="AV728" s="13" t="s">
        <v>90</v>
      </c>
      <c r="AW728" s="13" t="s">
        <v>40</v>
      </c>
      <c r="AX728" s="13" t="s">
        <v>80</v>
      </c>
      <c r="AY728" s="251" t="s">
        <v>141</v>
      </c>
    </row>
    <row r="729" s="13" customFormat="1">
      <c r="A729" s="13"/>
      <c r="B729" s="241"/>
      <c r="C729" s="242"/>
      <c r="D729" s="234" t="s">
        <v>283</v>
      </c>
      <c r="E729" s="243" t="s">
        <v>78</v>
      </c>
      <c r="F729" s="244" t="s">
        <v>1933</v>
      </c>
      <c r="G729" s="242"/>
      <c r="H729" s="245">
        <v>16.170000000000002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283</v>
      </c>
      <c r="AU729" s="251" t="s">
        <v>90</v>
      </c>
      <c r="AV729" s="13" t="s">
        <v>90</v>
      </c>
      <c r="AW729" s="13" t="s">
        <v>40</v>
      </c>
      <c r="AX729" s="13" t="s">
        <v>80</v>
      </c>
      <c r="AY729" s="251" t="s">
        <v>141</v>
      </c>
    </row>
    <row r="730" s="13" customFormat="1">
      <c r="A730" s="13"/>
      <c r="B730" s="241"/>
      <c r="C730" s="242"/>
      <c r="D730" s="234" t="s">
        <v>283</v>
      </c>
      <c r="E730" s="243" t="s">
        <v>78</v>
      </c>
      <c r="F730" s="244" t="s">
        <v>1934</v>
      </c>
      <c r="G730" s="242"/>
      <c r="H730" s="245">
        <v>63.656999999999996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283</v>
      </c>
      <c r="AU730" s="251" t="s">
        <v>90</v>
      </c>
      <c r="AV730" s="13" t="s">
        <v>90</v>
      </c>
      <c r="AW730" s="13" t="s">
        <v>40</v>
      </c>
      <c r="AX730" s="13" t="s">
        <v>80</v>
      </c>
      <c r="AY730" s="251" t="s">
        <v>141</v>
      </c>
    </row>
    <row r="731" s="13" customFormat="1">
      <c r="A731" s="13"/>
      <c r="B731" s="241"/>
      <c r="C731" s="242"/>
      <c r="D731" s="234" t="s">
        <v>283</v>
      </c>
      <c r="E731" s="243" t="s">
        <v>78</v>
      </c>
      <c r="F731" s="244" t="s">
        <v>1935</v>
      </c>
      <c r="G731" s="242"/>
      <c r="H731" s="245">
        <v>63.689999999999998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283</v>
      </c>
      <c r="AU731" s="251" t="s">
        <v>90</v>
      </c>
      <c r="AV731" s="13" t="s">
        <v>90</v>
      </c>
      <c r="AW731" s="13" t="s">
        <v>40</v>
      </c>
      <c r="AX731" s="13" t="s">
        <v>80</v>
      </c>
      <c r="AY731" s="251" t="s">
        <v>141</v>
      </c>
    </row>
    <row r="732" s="13" customFormat="1">
      <c r="A732" s="13"/>
      <c r="B732" s="241"/>
      <c r="C732" s="242"/>
      <c r="D732" s="234" t="s">
        <v>283</v>
      </c>
      <c r="E732" s="243" t="s">
        <v>78</v>
      </c>
      <c r="F732" s="244" t="s">
        <v>1936</v>
      </c>
      <c r="G732" s="242"/>
      <c r="H732" s="245">
        <v>67.206999999999994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283</v>
      </c>
      <c r="AU732" s="251" t="s">
        <v>90</v>
      </c>
      <c r="AV732" s="13" t="s">
        <v>90</v>
      </c>
      <c r="AW732" s="13" t="s">
        <v>40</v>
      </c>
      <c r="AX732" s="13" t="s">
        <v>80</v>
      </c>
      <c r="AY732" s="251" t="s">
        <v>141</v>
      </c>
    </row>
    <row r="733" s="14" customFormat="1">
      <c r="A733" s="14"/>
      <c r="B733" s="252"/>
      <c r="C733" s="253"/>
      <c r="D733" s="234" t="s">
        <v>283</v>
      </c>
      <c r="E733" s="254" t="s">
        <v>1728</v>
      </c>
      <c r="F733" s="255" t="s">
        <v>285</v>
      </c>
      <c r="G733" s="253"/>
      <c r="H733" s="256">
        <v>460.23700000000002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2" t="s">
        <v>283</v>
      </c>
      <c r="AU733" s="262" t="s">
        <v>90</v>
      </c>
      <c r="AV733" s="14" t="s">
        <v>166</v>
      </c>
      <c r="AW733" s="14" t="s">
        <v>40</v>
      </c>
      <c r="AX733" s="14" t="s">
        <v>88</v>
      </c>
      <c r="AY733" s="262" t="s">
        <v>141</v>
      </c>
    </row>
    <row r="734" s="2" customFormat="1" ht="33" customHeight="1">
      <c r="A734" s="42"/>
      <c r="B734" s="43"/>
      <c r="C734" s="216" t="s">
        <v>1397</v>
      </c>
      <c r="D734" s="216" t="s">
        <v>144</v>
      </c>
      <c r="E734" s="217" t="s">
        <v>2230</v>
      </c>
      <c r="F734" s="218" t="s">
        <v>2231</v>
      </c>
      <c r="G734" s="219" t="s">
        <v>321</v>
      </c>
      <c r="H734" s="220">
        <v>460.23700000000002</v>
      </c>
      <c r="I734" s="221"/>
      <c r="J734" s="222">
        <f>ROUND(I734*H734,2)</f>
        <v>0</v>
      </c>
      <c r="K734" s="218" t="s">
        <v>148</v>
      </c>
      <c r="L734" s="48"/>
      <c r="M734" s="223" t="s">
        <v>78</v>
      </c>
      <c r="N734" s="224" t="s">
        <v>50</v>
      </c>
      <c r="O734" s="88"/>
      <c r="P734" s="225">
        <f>O734*H734</f>
        <v>0</v>
      </c>
      <c r="Q734" s="225">
        <v>4.4799999999999999E-07</v>
      </c>
      <c r="R734" s="225">
        <f>Q734*H734</f>
        <v>0.000206186176</v>
      </c>
      <c r="S734" s="225">
        <v>0</v>
      </c>
      <c r="T734" s="226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27" t="s">
        <v>244</v>
      </c>
      <c r="AT734" s="227" t="s">
        <v>144</v>
      </c>
      <c r="AU734" s="227" t="s">
        <v>90</v>
      </c>
      <c r="AY734" s="20" t="s">
        <v>141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88</v>
      </c>
      <c r="BK734" s="228">
        <f>ROUND(I734*H734,2)</f>
        <v>0</v>
      </c>
      <c r="BL734" s="20" t="s">
        <v>244</v>
      </c>
      <c r="BM734" s="227" t="s">
        <v>2232</v>
      </c>
    </row>
    <row r="735" s="2" customFormat="1">
      <c r="A735" s="42"/>
      <c r="B735" s="43"/>
      <c r="C735" s="44"/>
      <c r="D735" s="229" t="s">
        <v>151</v>
      </c>
      <c r="E735" s="44"/>
      <c r="F735" s="230" t="s">
        <v>2233</v>
      </c>
      <c r="G735" s="44"/>
      <c r="H735" s="44"/>
      <c r="I735" s="231"/>
      <c r="J735" s="44"/>
      <c r="K735" s="44"/>
      <c r="L735" s="48"/>
      <c r="M735" s="232"/>
      <c r="N735" s="233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T735" s="20" t="s">
        <v>151</v>
      </c>
      <c r="AU735" s="20" t="s">
        <v>90</v>
      </c>
    </row>
    <row r="736" s="13" customFormat="1">
      <c r="A736" s="13"/>
      <c r="B736" s="241"/>
      <c r="C736" s="242"/>
      <c r="D736" s="234" t="s">
        <v>283</v>
      </c>
      <c r="E736" s="243" t="s">
        <v>78</v>
      </c>
      <c r="F736" s="244" t="s">
        <v>1728</v>
      </c>
      <c r="G736" s="242"/>
      <c r="H736" s="245">
        <v>460.23700000000002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283</v>
      </c>
      <c r="AU736" s="251" t="s">
        <v>90</v>
      </c>
      <c r="AV736" s="13" t="s">
        <v>90</v>
      </c>
      <c r="AW736" s="13" t="s">
        <v>40</v>
      </c>
      <c r="AX736" s="13" t="s">
        <v>88</v>
      </c>
      <c r="AY736" s="251" t="s">
        <v>141</v>
      </c>
    </row>
    <row r="737" s="2" customFormat="1">
      <c r="A737" s="42"/>
      <c r="B737" s="43"/>
      <c r="C737" s="44"/>
      <c r="D737" s="234" t="s">
        <v>414</v>
      </c>
      <c r="E737" s="44"/>
      <c r="F737" s="284" t="s">
        <v>1927</v>
      </c>
      <c r="G737" s="44"/>
      <c r="H737" s="44"/>
      <c r="I737" s="44"/>
      <c r="J737" s="44"/>
      <c r="K737" s="44"/>
      <c r="L737" s="48"/>
      <c r="M737" s="232"/>
      <c r="N737" s="233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U737" s="20" t="s">
        <v>90</v>
      </c>
    </row>
    <row r="738" s="2" customFormat="1">
      <c r="A738" s="42"/>
      <c r="B738" s="43"/>
      <c r="C738" s="44"/>
      <c r="D738" s="234" t="s">
        <v>414</v>
      </c>
      <c r="E738" s="44"/>
      <c r="F738" s="285" t="s">
        <v>1784</v>
      </c>
      <c r="G738" s="44"/>
      <c r="H738" s="286">
        <v>0</v>
      </c>
      <c r="I738" s="44"/>
      <c r="J738" s="44"/>
      <c r="K738" s="44"/>
      <c r="L738" s="48"/>
      <c r="M738" s="232"/>
      <c r="N738" s="233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U738" s="20" t="s">
        <v>90</v>
      </c>
    </row>
    <row r="739" s="2" customFormat="1">
      <c r="A739" s="42"/>
      <c r="B739" s="43"/>
      <c r="C739" s="44"/>
      <c r="D739" s="234" t="s">
        <v>414</v>
      </c>
      <c r="E739" s="44"/>
      <c r="F739" s="285" t="s">
        <v>1928</v>
      </c>
      <c r="G739" s="44"/>
      <c r="H739" s="286">
        <v>60.786000000000001</v>
      </c>
      <c r="I739" s="44"/>
      <c r="J739" s="44"/>
      <c r="K739" s="44"/>
      <c r="L739" s="48"/>
      <c r="M739" s="232"/>
      <c r="N739" s="233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U739" s="20" t="s">
        <v>90</v>
      </c>
    </row>
    <row r="740" s="2" customFormat="1">
      <c r="A740" s="42"/>
      <c r="B740" s="43"/>
      <c r="C740" s="44"/>
      <c r="D740" s="234" t="s">
        <v>414</v>
      </c>
      <c r="E740" s="44"/>
      <c r="F740" s="285" t="s">
        <v>1929</v>
      </c>
      <c r="G740" s="44"/>
      <c r="H740" s="286">
        <v>60.786000000000001</v>
      </c>
      <c r="I740" s="44"/>
      <c r="J740" s="44"/>
      <c r="K740" s="44"/>
      <c r="L740" s="48"/>
      <c r="M740" s="232"/>
      <c r="N740" s="233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U740" s="20" t="s">
        <v>90</v>
      </c>
    </row>
    <row r="741" s="2" customFormat="1">
      <c r="A741" s="42"/>
      <c r="B741" s="43"/>
      <c r="C741" s="44"/>
      <c r="D741" s="234" t="s">
        <v>414</v>
      </c>
      <c r="E741" s="44"/>
      <c r="F741" s="285" t="s">
        <v>1930</v>
      </c>
      <c r="G741" s="44"/>
      <c r="H741" s="286">
        <v>63.030000000000001</v>
      </c>
      <c r="I741" s="44"/>
      <c r="J741" s="44"/>
      <c r="K741" s="44"/>
      <c r="L741" s="48"/>
      <c r="M741" s="232"/>
      <c r="N741" s="233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U741" s="20" t="s">
        <v>90</v>
      </c>
    </row>
    <row r="742" s="2" customFormat="1">
      <c r="A742" s="42"/>
      <c r="B742" s="43"/>
      <c r="C742" s="44"/>
      <c r="D742" s="234" t="s">
        <v>414</v>
      </c>
      <c r="E742" s="44"/>
      <c r="F742" s="285" t="s">
        <v>1931</v>
      </c>
      <c r="G742" s="44"/>
      <c r="H742" s="286">
        <v>18.084</v>
      </c>
      <c r="I742" s="44"/>
      <c r="J742" s="44"/>
      <c r="K742" s="44"/>
      <c r="L742" s="48"/>
      <c r="M742" s="232"/>
      <c r="N742" s="233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U742" s="20" t="s">
        <v>90</v>
      </c>
    </row>
    <row r="743" s="2" customFormat="1">
      <c r="A743" s="42"/>
      <c r="B743" s="43"/>
      <c r="C743" s="44"/>
      <c r="D743" s="234" t="s">
        <v>414</v>
      </c>
      <c r="E743" s="44"/>
      <c r="F743" s="285" t="s">
        <v>1932</v>
      </c>
      <c r="G743" s="44"/>
      <c r="H743" s="286">
        <v>46.826999999999998</v>
      </c>
      <c r="I743" s="44"/>
      <c r="J743" s="44"/>
      <c r="K743" s="44"/>
      <c r="L743" s="48"/>
      <c r="M743" s="232"/>
      <c r="N743" s="233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U743" s="20" t="s">
        <v>90</v>
      </c>
    </row>
    <row r="744" s="2" customFormat="1">
      <c r="A744" s="42"/>
      <c r="B744" s="43"/>
      <c r="C744" s="44"/>
      <c r="D744" s="234" t="s">
        <v>414</v>
      </c>
      <c r="E744" s="44"/>
      <c r="F744" s="285" t="s">
        <v>1933</v>
      </c>
      <c r="G744" s="44"/>
      <c r="H744" s="286">
        <v>16.170000000000002</v>
      </c>
      <c r="I744" s="44"/>
      <c r="J744" s="44"/>
      <c r="K744" s="44"/>
      <c r="L744" s="48"/>
      <c r="M744" s="232"/>
      <c r="N744" s="233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U744" s="20" t="s">
        <v>90</v>
      </c>
    </row>
    <row r="745" s="2" customFormat="1">
      <c r="A745" s="42"/>
      <c r="B745" s="43"/>
      <c r="C745" s="44"/>
      <c r="D745" s="234" t="s">
        <v>414</v>
      </c>
      <c r="E745" s="44"/>
      <c r="F745" s="285" t="s">
        <v>1934</v>
      </c>
      <c r="G745" s="44"/>
      <c r="H745" s="286">
        <v>63.656999999999996</v>
      </c>
      <c r="I745" s="44"/>
      <c r="J745" s="44"/>
      <c r="K745" s="44"/>
      <c r="L745" s="48"/>
      <c r="M745" s="232"/>
      <c r="N745" s="233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U745" s="20" t="s">
        <v>90</v>
      </c>
    </row>
    <row r="746" s="2" customFormat="1">
      <c r="A746" s="42"/>
      <c r="B746" s="43"/>
      <c r="C746" s="44"/>
      <c r="D746" s="234" t="s">
        <v>414</v>
      </c>
      <c r="E746" s="44"/>
      <c r="F746" s="285" t="s">
        <v>1935</v>
      </c>
      <c r="G746" s="44"/>
      <c r="H746" s="286">
        <v>63.689999999999998</v>
      </c>
      <c r="I746" s="44"/>
      <c r="J746" s="44"/>
      <c r="K746" s="44"/>
      <c r="L746" s="48"/>
      <c r="M746" s="232"/>
      <c r="N746" s="233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U746" s="20" t="s">
        <v>90</v>
      </c>
    </row>
    <row r="747" s="2" customFormat="1">
      <c r="A747" s="42"/>
      <c r="B747" s="43"/>
      <c r="C747" s="44"/>
      <c r="D747" s="234" t="s">
        <v>414</v>
      </c>
      <c r="E747" s="44"/>
      <c r="F747" s="285" t="s">
        <v>1936</v>
      </c>
      <c r="G747" s="44"/>
      <c r="H747" s="286">
        <v>67.206999999999994</v>
      </c>
      <c r="I747" s="44"/>
      <c r="J747" s="44"/>
      <c r="K747" s="44"/>
      <c r="L747" s="48"/>
      <c r="M747" s="232"/>
      <c r="N747" s="233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U747" s="20" t="s">
        <v>90</v>
      </c>
    </row>
    <row r="748" s="2" customFormat="1">
      <c r="A748" s="42"/>
      <c r="B748" s="43"/>
      <c r="C748" s="44"/>
      <c r="D748" s="234" t="s">
        <v>414</v>
      </c>
      <c r="E748" s="44"/>
      <c r="F748" s="285" t="s">
        <v>285</v>
      </c>
      <c r="G748" s="44"/>
      <c r="H748" s="286">
        <v>460.23700000000002</v>
      </c>
      <c r="I748" s="44"/>
      <c r="J748" s="44"/>
      <c r="K748" s="44"/>
      <c r="L748" s="48"/>
      <c r="M748" s="232"/>
      <c r="N748" s="233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U748" s="20" t="s">
        <v>90</v>
      </c>
    </row>
    <row r="749" s="2" customFormat="1" ht="24.15" customHeight="1">
      <c r="A749" s="42"/>
      <c r="B749" s="43"/>
      <c r="C749" s="216" t="s">
        <v>1404</v>
      </c>
      <c r="D749" s="216" t="s">
        <v>144</v>
      </c>
      <c r="E749" s="217" t="s">
        <v>1447</v>
      </c>
      <c r="F749" s="218" t="s">
        <v>1448</v>
      </c>
      <c r="G749" s="219" t="s">
        <v>321</v>
      </c>
      <c r="H749" s="220">
        <v>460.23700000000002</v>
      </c>
      <c r="I749" s="221"/>
      <c r="J749" s="222">
        <f>ROUND(I749*H749,2)</f>
        <v>0</v>
      </c>
      <c r="K749" s="218" t="s">
        <v>148</v>
      </c>
      <c r="L749" s="48"/>
      <c r="M749" s="223" t="s">
        <v>78</v>
      </c>
      <c r="N749" s="224" t="s">
        <v>50</v>
      </c>
      <c r="O749" s="88"/>
      <c r="P749" s="225">
        <f>O749*H749</f>
        <v>0</v>
      </c>
      <c r="Q749" s="225">
        <v>0</v>
      </c>
      <c r="R749" s="225">
        <f>Q749*H749</f>
        <v>0</v>
      </c>
      <c r="S749" s="225">
        <v>0</v>
      </c>
      <c r="T749" s="226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7" t="s">
        <v>244</v>
      </c>
      <c r="AT749" s="227" t="s">
        <v>144</v>
      </c>
      <c r="AU749" s="227" t="s">
        <v>90</v>
      </c>
      <c r="AY749" s="20" t="s">
        <v>141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20" t="s">
        <v>88</v>
      </c>
      <c r="BK749" s="228">
        <f>ROUND(I749*H749,2)</f>
        <v>0</v>
      </c>
      <c r="BL749" s="20" t="s">
        <v>244</v>
      </c>
      <c r="BM749" s="227" t="s">
        <v>2234</v>
      </c>
    </row>
    <row r="750" s="2" customFormat="1">
      <c r="A750" s="42"/>
      <c r="B750" s="43"/>
      <c r="C750" s="44"/>
      <c r="D750" s="229" t="s">
        <v>151</v>
      </c>
      <c r="E750" s="44"/>
      <c r="F750" s="230" t="s">
        <v>1450</v>
      </c>
      <c r="G750" s="44"/>
      <c r="H750" s="44"/>
      <c r="I750" s="231"/>
      <c r="J750" s="44"/>
      <c r="K750" s="44"/>
      <c r="L750" s="48"/>
      <c r="M750" s="232"/>
      <c r="N750" s="233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151</v>
      </c>
      <c r="AU750" s="20" t="s">
        <v>90</v>
      </c>
    </row>
    <row r="751" s="13" customFormat="1">
      <c r="A751" s="13"/>
      <c r="B751" s="241"/>
      <c r="C751" s="242"/>
      <c r="D751" s="234" t="s">
        <v>283</v>
      </c>
      <c r="E751" s="243" t="s">
        <v>78</v>
      </c>
      <c r="F751" s="244" t="s">
        <v>1728</v>
      </c>
      <c r="G751" s="242"/>
      <c r="H751" s="245">
        <v>460.23700000000002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283</v>
      </c>
      <c r="AU751" s="251" t="s">
        <v>90</v>
      </c>
      <c r="AV751" s="13" t="s">
        <v>90</v>
      </c>
      <c r="AW751" s="13" t="s">
        <v>40</v>
      </c>
      <c r="AX751" s="13" t="s">
        <v>88</v>
      </c>
      <c r="AY751" s="251" t="s">
        <v>141</v>
      </c>
    </row>
    <row r="752" s="2" customFormat="1">
      <c r="A752" s="42"/>
      <c r="B752" s="43"/>
      <c r="C752" s="44"/>
      <c r="D752" s="234" t="s">
        <v>414</v>
      </c>
      <c r="E752" s="44"/>
      <c r="F752" s="284" t="s">
        <v>1927</v>
      </c>
      <c r="G752" s="44"/>
      <c r="H752" s="44"/>
      <c r="I752" s="44"/>
      <c r="J752" s="44"/>
      <c r="K752" s="44"/>
      <c r="L752" s="48"/>
      <c r="M752" s="232"/>
      <c r="N752" s="233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U752" s="20" t="s">
        <v>90</v>
      </c>
    </row>
    <row r="753" s="2" customFormat="1">
      <c r="A753" s="42"/>
      <c r="B753" s="43"/>
      <c r="C753" s="44"/>
      <c r="D753" s="234" t="s">
        <v>414</v>
      </c>
      <c r="E753" s="44"/>
      <c r="F753" s="285" t="s">
        <v>1784</v>
      </c>
      <c r="G753" s="44"/>
      <c r="H753" s="286">
        <v>0</v>
      </c>
      <c r="I753" s="44"/>
      <c r="J753" s="44"/>
      <c r="K753" s="44"/>
      <c r="L753" s="48"/>
      <c r="M753" s="232"/>
      <c r="N753" s="233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U753" s="20" t="s">
        <v>90</v>
      </c>
    </row>
    <row r="754" s="2" customFormat="1">
      <c r="A754" s="42"/>
      <c r="B754" s="43"/>
      <c r="C754" s="44"/>
      <c r="D754" s="234" t="s">
        <v>414</v>
      </c>
      <c r="E754" s="44"/>
      <c r="F754" s="285" t="s">
        <v>1928</v>
      </c>
      <c r="G754" s="44"/>
      <c r="H754" s="286">
        <v>60.786000000000001</v>
      </c>
      <c r="I754" s="44"/>
      <c r="J754" s="44"/>
      <c r="K754" s="44"/>
      <c r="L754" s="48"/>
      <c r="M754" s="232"/>
      <c r="N754" s="233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U754" s="20" t="s">
        <v>90</v>
      </c>
    </row>
    <row r="755" s="2" customFormat="1">
      <c r="A755" s="42"/>
      <c r="B755" s="43"/>
      <c r="C755" s="44"/>
      <c r="D755" s="234" t="s">
        <v>414</v>
      </c>
      <c r="E755" s="44"/>
      <c r="F755" s="285" t="s">
        <v>1929</v>
      </c>
      <c r="G755" s="44"/>
      <c r="H755" s="286">
        <v>60.786000000000001</v>
      </c>
      <c r="I755" s="44"/>
      <c r="J755" s="44"/>
      <c r="K755" s="44"/>
      <c r="L755" s="48"/>
      <c r="M755" s="232"/>
      <c r="N755" s="233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U755" s="20" t="s">
        <v>90</v>
      </c>
    </row>
    <row r="756" s="2" customFormat="1">
      <c r="A756" s="42"/>
      <c r="B756" s="43"/>
      <c r="C756" s="44"/>
      <c r="D756" s="234" t="s">
        <v>414</v>
      </c>
      <c r="E756" s="44"/>
      <c r="F756" s="285" t="s">
        <v>1930</v>
      </c>
      <c r="G756" s="44"/>
      <c r="H756" s="286">
        <v>63.030000000000001</v>
      </c>
      <c r="I756" s="44"/>
      <c r="J756" s="44"/>
      <c r="K756" s="44"/>
      <c r="L756" s="48"/>
      <c r="M756" s="232"/>
      <c r="N756" s="233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U756" s="20" t="s">
        <v>90</v>
      </c>
    </row>
    <row r="757" s="2" customFormat="1">
      <c r="A757" s="42"/>
      <c r="B757" s="43"/>
      <c r="C757" s="44"/>
      <c r="D757" s="234" t="s">
        <v>414</v>
      </c>
      <c r="E757" s="44"/>
      <c r="F757" s="285" t="s">
        <v>1931</v>
      </c>
      <c r="G757" s="44"/>
      <c r="H757" s="286">
        <v>18.084</v>
      </c>
      <c r="I757" s="44"/>
      <c r="J757" s="44"/>
      <c r="K757" s="44"/>
      <c r="L757" s="48"/>
      <c r="M757" s="232"/>
      <c r="N757" s="233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U757" s="20" t="s">
        <v>90</v>
      </c>
    </row>
    <row r="758" s="2" customFormat="1">
      <c r="A758" s="42"/>
      <c r="B758" s="43"/>
      <c r="C758" s="44"/>
      <c r="D758" s="234" t="s">
        <v>414</v>
      </c>
      <c r="E758" s="44"/>
      <c r="F758" s="285" t="s">
        <v>1932</v>
      </c>
      <c r="G758" s="44"/>
      <c r="H758" s="286">
        <v>46.826999999999998</v>
      </c>
      <c r="I758" s="44"/>
      <c r="J758" s="44"/>
      <c r="K758" s="44"/>
      <c r="L758" s="48"/>
      <c r="M758" s="232"/>
      <c r="N758" s="233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U758" s="20" t="s">
        <v>90</v>
      </c>
    </row>
    <row r="759" s="2" customFormat="1">
      <c r="A759" s="42"/>
      <c r="B759" s="43"/>
      <c r="C759" s="44"/>
      <c r="D759" s="234" t="s">
        <v>414</v>
      </c>
      <c r="E759" s="44"/>
      <c r="F759" s="285" t="s">
        <v>1933</v>
      </c>
      <c r="G759" s="44"/>
      <c r="H759" s="286">
        <v>16.170000000000002</v>
      </c>
      <c r="I759" s="44"/>
      <c r="J759" s="44"/>
      <c r="K759" s="44"/>
      <c r="L759" s="48"/>
      <c r="M759" s="232"/>
      <c r="N759" s="233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U759" s="20" t="s">
        <v>90</v>
      </c>
    </row>
    <row r="760" s="2" customFormat="1">
      <c r="A760" s="42"/>
      <c r="B760" s="43"/>
      <c r="C760" s="44"/>
      <c r="D760" s="234" t="s">
        <v>414</v>
      </c>
      <c r="E760" s="44"/>
      <c r="F760" s="285" t="s">
        <v>1934</v>
      </c>
      <c r="G760" s="44"/>
      <c r="H760" s="286">
        <v>63.656999999999996</v>
      </c>
      <c r="I760" s="44"/>
      <c r="J760" s="44"/>
      <c r="K760" s="44"/>
      <c r="L760" s="48"/>
      <c r="M760" s="232"/>
      <c r="N760" s="233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U760" s="20" t="s">
        <v>90</v>
      </c>
    </row>
    <row r="761" s="2" customFormat="1">
      <c r="A761" s="42"/>
      <c r="B761" s="43"/>
      <c r="C761" s="44"/>
      <c r="D761" s="234" t="s">
        <v>414</v>
      </c>
      <c r="E761" s="44"/>
      <c r="F761" s="285" t="s">
        <v>1935</v>
      </c>
      <c r="G761" s="44"/>
      <c r="H761" s="286">
        <v>63.689999999999998</v>
      </c>
      <c r="I761" s="44"/>
      <c r="J761" s="44"/>
      <c r="K761" s="44"/>
      <c r="L761" s="48"/>
      <c r="M761" s="232"/>
      <c r="N761" s="233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U761" s="20" t="s">
        <v>90</v>
      </c>
    </row>
    <row r="762" s="2" customFormat="1">
      <c r="A762" s="42"/>
      <c r="B762" s="43"/>
      <c r="C762" s="44"/>
      <c r="D762" s="234" t="s">
        <v>414</v>
      </c>
      <c r="E762" s="44"/>
      <c r="F762" s="285" t="s">
        <v>1936</v>
      </c>
      <c r="G762" s="44"/>
      <c r="H762" s="286">
        <v>67.206999999999994</v>
      </c>
      <c r="I762" s="44"/>
      <c r="J762" s="44"/>
      <c r="K762" s="44"/>
      <c r="L762" s="48"/>
      <c r="M762" s="232"/>
      <c r="N762" s="233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U762" s="20" t="s">
        <v>90</v>
      </c>
    </row>
    <row r="763" s="2" customFormat="1">
      <c r="A763" s="42"/>
      <c r="B763" s="43"/>
      <c r="C763" s="44"/>
      <c r="D763" s="234" t="s">
        <v>414</v>
      </c>
      <c r="E763" s="44"/>
      <c r="F763" s="285" t="s">
        <v>285</v>
      </c>
      <c r="G763" s="44"/>
      <c r="H763" s="286">
        <v>460.23700000000002</v>
      </c>
      <c r="I763" s="44"/>
      <c r="J763" s="44"/>
      <c r="K763" s="44"/>
      <c r="L763" s="48"/>
      <c r="M763" s="232"/>
      <c r="N763" s="233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U763" s="20" t="s">
        <v>90</v>
      </c>
    </row>
    <row r="764" s="2" customFormat="1" ht="24.15" customHeight="1">
      <c r="A764" s="42"/>
      <c r="B764" s="43"/>
      <c r="C764" s="216" t="s">
        <v>1409</v>
      </c>
      <c r="D764" s="216" t="s">
        <v>144</v>
      </c>
      <c r="E764" s="217" t="s">
        <v>1452</v>
      </c>
      <c r="F764" s="218" t="s">
        <v>1453</v>
      </c>
      <c r="G764" s="219" t="s">
        <v>321</v>
      </c>
      <c r="H764" s="220">
        <v>460.23700000000002</v>
      </c>
      <c r="I764" s="221"/>
      <c r="J764" s="222">
        <f>ROUND(I764*H764,2)</f>
        <v>0</v>
      </c>
      <c r="K764" s="218" t="s">
        <v>148</v>
      </c>
      <c r="L764" s="48"/>
      <c r="M764" s="223" t="s">
        <v>78</v>
      </c>
      <c r="N764" s="224" t="s">
        <v>50</v>
      </c>
      <c r="O764" s="88"/>
      <c r="P764" s="225">
        <f>O764*H764</f>
        <v>0</v>
      </c>
      <c r="Q764" s="225">
        <v>3.3000000000000003E-05</v>
      </c>
      <c r="R764" s="225">
        <f>Q764*H764</f>
        <v>0.015187821000000002</v>
      </c>
      <c r="S764" s="225">
        <v>0</v>
      </c>
      <c r="T764" s="226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7" t="s">
        <v>244</v>
      </c>
      <c r="AT764" s="227" t="s">
        <v>144</v>
      </c>
      <c r="AU764" s="227" t="s">
        <v>90</v>
      </c>
      <c r="AY764" s="20" t="s">
        <v>141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88</v>
      </c>
      <c r="BK764" s="228">
        <f>ROUND(I764*H764,2)</f>
        <v>0</v>
      </c>
      <c r="BL764" s="20" t="s">
        <v>244</v>
      </c>
      <c r="BM764" s="227" t="s">
        <v>2235</v>
      </c>
    </row>
    <row r="765" s="2" customFormat="1">
      <c r="A765" s="42"/>
      <c r="B765" s="43"/>
      <c r="C765" s="44"/>
      <c r="D765" s="229" t="s">
        <v>151</v>
      </c>
      <c r="E765" s="44"/>
      <c r="F765" s="230" t="s">
        <v>1455</v>
      </c>
      <c r="G765" s="44"/>
      <c r="H765" s="44"/>
      <c r="I765" s="231"/>
      <c r="J765" s="44"/>
      <c r="K765" s="44"/>
      <c r="L765" s="48"/>
      <c r="M765" s="232"/>
      <c r="N765" s="233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151</v>
      </c>
      <c r="AU765" s="20" t="s">
        <v>90</v>
      </c>
    </row>
    <row r="766" s="13" customFormat="1">
      <c r="A766" s="13"/>
      <c r="B766" s="241"/>
      <c r="C766" s="242"/>
      <c r="D766" s="234" t="s">
        <v>283</v>
      </c>
      <c r="E766" s="243" t="s">
        <v>78</v>
      </c>
      <c r="F766" s="244" t="s">
        <v>1728</v>
      </c>
      <c r="G766" s="242"/>
      <c r="H766" s="245">
        <v>460.23700000000002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283</v>
      </c>
      <c r="AU766" s="251" t="s">
        <v>90</v>
      </c>
      <c r="AV766" s="13" t="s">
        <v>90</v>
      </c>
      <c r="AW766" s="13" t="s">
        <v>40</v>
      </c>
      <c r="AX766" s="13" t="s">
        <v>88</v>
      </c>
      <c r="AY766" s="251" t="s">
        <v>141</v>
      </c>
    </row>
    <row r="767" s="2" customFormat="1">
      <c r="A767" s="42"/>
      <c r="B767" s="43"/>
      <c r="C767" s="44"/>
      <c r="D767" s="234" t="s">
        <v>414</v>
      </c>
      <c r="E767" s="44"/>
      <c r="F767" s="284" t="s">
        <v>1927</v>
      </c>
      <c r="G767" s="44"/>
      <c r="H767" s="44"/>
      <c r="I767" s="44"/>
      <c r="J767" s="44"/>
      <c r="K767" s="44"/>
      <c r="L767" s="48"/>
      <c r="M767" s="232"/>
      <c r="N767" s="233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U767" s="20" t="s">
        <v>90</v>
      </c>
    </row>
    <row r="768" s="2" customFormat="1">
      <c r="A768" s="42"/>
      <c r="B768" s="43"/>
      <c r="C768" s="44"/>
      <c r="D768" s="234" t="s">
        <v>414</v>
      </c>
      <c r="E768" s="44"/>
      <c r="F768" s="285" t="s">
        <v>1784</v>
      </c>
      <c r="G768" s="44"/>
      <c r="H768" s="286">
        <v>0</v>
      </c>
      <c r="I768" s="44"/>
      <c r="J768" s="44"/>
      <c r="K768" s="44"/>
      <c r="L768" s="48"/>
      <c r="M768" s="232"/>
      <c r="N768" s="233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U768" s="20" t="s">
        <v>90</v>
      </c>
    </row>
    <row r="769" s="2" customFormat="1">
      <c r="A769" s="42"/>
      <c r="B769" s="43"/>
      <c r="C769" s="44"/>
      <c r="D769" s="234" t="s">
        <v>414</v>
      </c>
      <c r="E769" s="44"/>
      <c r="F769" s="285" t="s">
        <v>1928</v>
      </c>
      <c r="G769" s="44"/>
      <c r="H769" s="286">
        <v>60.786000000000001</v>
      </c>
      <c r="I769" s="44"/>
      <c r="J769" s="44"/>
      <c r="K769" s="44"/>
      <c r="L769" s="48"/>
      <c r="M769" s="232"/>
      <c r="N769" s="233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U769" s="20" t="s">
        <v>90</v>
      </c>
    </row>
    <row r="770" s="2" customFormat="1">
      <c r="A770" s="42"/>
      <c r="B770" s="43"/>
      <c r="C770" s="44"/>
      <c r="D770" s="234" t="s">
        <v>414</v>
      </c>
      <c r="E770" s="44"/>
      <c r="F770" s="285" t="s">
        <v>1929</v>
      </c>
      <c r="G770" s="44"/>
      <c r="H770" s="286">
        <v>60.786000000000001</v>
      </c>
      <c r="I770" s="44"/>
      <c r="J770" s="44"/>
      <c r="K770" s="44"/>
      <c r="L770" s="48"/>
      <c r="M770" s="232"/>
      <c r="N770" s="233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U770" s="20" t="s">
        <v>90</v>
      </c>
    </row>
    <row r="771" s="2" customFormat="1">
      <c r="A771" s="42"/>
      <c r="B771" s="43"/>
      <c r="C771" s="44"/>
      <c r="D771" s="234" t="s">
        <v>414</v>
      </c>
      <c r="E771" s="44"/>
      <c r="F771" s="285" t="s">
        <v>1930</v>
      </c>
      <c r="G771" s="44"/>
      <c r="H771" s="286">
        <v>63.030000000000001</v>
      </c>
      <c r="I771" s="44"/>
      <c r="J771" s="44"/>
      <c r="K771" s="44"/>
      <c r="L771" s="48"/>
      <c r="M771" s="232"/>
      <c r="N771" s="233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U771" s="20" t="s">
        <v>90</v>
      </c>
    </row>
    <row r="772" s="2" customFormat="1">
      <c r="A772" s="42"/>
      <c r="B772" s="43"/>
      <c r="C772" s="44"/>
      <c r="D772" s="234" t="s">
        <v>414</v>
      </c>
      <c r="E772" s="44"/>
      <c r="F772" s="285" t="s">
        <v>1931</v>
      </c>
      <c r="G772" s="44"/>
      <c r="H772" s="286">
        <v>18.084</v>
      </c>
      <c r="I772" s="44"/>
      <c r="J772" s="44"/>
      <c r="K772" s="44"/>
      <c r="L772" s="48"/>
      <c r="M772" s="232"/>
      <c r="N772" s="233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U772" s="20" t="s">
        <v>90</v>
      </c>
    </row>
    <row r="773" s="2" customFormat="1">
      <c r="A773" s="42"/>
      <c r="B773" s="43"/>
      <c r="C773" s="44"/>
      <c r="D773" s="234" t="s">
        <v>414</v>
      </c>
      <c r="E773" s="44"/>
      <c r="F773" s="285" t="s">
        <v>1932</v>
      </c>
      <c r="G773" s="44"/>
      <c r="H773" s="286">
        <v>46.826999999999998</v>
      </c>
      <c r="I773" s="44"/>
      <c r="J773" s="44"/>
      <c r="K773" s="44"/>
      <c r="L773" s="48"/>
      <c r="M773" s="232"/>
      <c r="N773" s="233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U773" s="20" t="s">
        <v>90</v>
      </c>
    </row>
    <row r="774" s="2" customFormat="1">
      <c r="A774" s="42"/>
      <c r="B774" s="43"/>
      <c r="C774" s="44"/>
      <c r="D774" s="234" t="s">
        <v>414</v>
      </c>
      <c r="E774" s="44"/>
      <c r="F774" s="285" t="s">
        <v>1933</v>
      </c>
      <c r="G774" s="44"/>
      <c r="H774" s="286">
        <v>16.170000000000002</v>
      </c>
      <c r="I774" s="44"/>
      <c r="J774" s="44"/>
      <c r="K774" s="44"/>
      <c r="L774" s="48"/>
      <c r="M774" s="232"/>
      <c r="N774" s="233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U774" s="20" t="s">
        <v>90</v>
      </c>
    </row>
    <row r="775" s="2" customFormat="1">
      <c r="A775" s="42"/>
      <c r="B775" s="43"/>
      <c r="C775" s="44"/>
      <c r="D775" s="234" t="s">
        <v>414</v>
      </c>
      <c r="E775" s="44"/>
      <c r="F775" s="285" t="s">
        <v>1934</v>
      </c>
      <c r="G775" s="44"/>
      <c r="H775" s="286">
        <v>63.656999999999996</v>
      </c>
      <c r="I775" s="44"/>
      <c r="J775" s="44"/>
      <c r="K775" s="44"/>
      <c r="L775" s="48"/>
      <c r="M775" s="232"/>
      <c r="N775" s="233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U775" s="20" t="s">
        <v>90</v>
      </c>
    </row>
    <row r="776" s="2" customFormat="1">
      <c r="A776" s="42"/>
      <c r="B776" s="43"/>
      <c r="C776" s="44"/>
      <c r="D776" s="234" t="s">
        <v>414</v>
      </c>
      <c r="E776" s="44"/>
      <c r="F776" s="285" t="s">
        <v>1935</v>
      </c>
      <c r="G776" s="44"/>
      <c r="H776" s="286">
        <v>63.689999999999998</v>
      </c>
      <c r="I776" s="44"/>
      <c r="J776" s="44"/>
      <c r="K776" s="44"/>
      <c r="L776" s="48"/>
      <c r="M776" s="232"/>
      <c r="N776" s="233"/>
      <c r="O776" s="88"/>
      <c r="P776" s="88"/>
      <c r="Q776" s="88"/>
      <c r="R776" s="88"/>
      <c r="S776" s="88"/>
      <c r="T776" s="89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U776" s="20" t="s">
        <v>90</v>
      </c>
    </row>
    <row r="777" s="2" customFormat="1">
      <c r="A777" s="42"/>
      <c r="B777" s="43"/>
      <c r="C777" s="44"/>
      <c r="D777" s="234" t="s">
        <v>414</v>
      </c>
      <c r="E777" s="44"/>
      <c r="F777" s="285" t="s">
        <v>1936</v>
      </c>
      <c r="G777" s="44"/>
      <c r="H777" s="286">
        <v>67.206999999999994</v>
      </c>
      <c r="I777" s="44"/>
      <c r="J777" s="44"/>
      <c r="K777" s="44"/>
      <c r="L777" s="48"/>
      <c r="M777" s="232"/>
      <c r="N777" s="233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U777" s="20" t="s">
        <v>90</v>
      </c>
    </row>
    <row r="778" s="2" customFormat="1">
      <c r="A778" s="42"/>
      <c r="B778" s="43"/>
      <c r="C778" s="44"/>
      <c r="D778" s="234" t="s">
        <v>414</v>
      </c>
      <c r="E778" s="44"/>
      <c r="F778" s="285" t="s">
        <v>285</v>
      </c>
      <c r="G778" s="44"/>
      <c r="H778" s="286">
        <v>460.23700000000002</v>
      </c>
      <c r="I778" s="44"/>
      <c r="J778" s="44"/>
      <c r="K778" s="44"/>
      <c r="L778" s="48"/>
      <c r="M778" s="232"/>
      <c r="N778" s="233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U778" s="20" t="s">
        <v>90</v>
      </c>
    </row>
    <row r="779" s="2" customFormat="1" ht="37.8" customHeight="1">
      <c r="A779" s="42"/>
      <c r="B779" s="43"/>
      <c r="C779" s="216" t="s">
        <v>1415</v>
      </c>
      <c r="D779" s="216" t="s">
        <v>144</v>
      </c>
      <c r="E779" s="217" t="s">
        <v>1457</v>
      </c>
      <c r="F779" s="218" t="s">
        <v>1458</v>
      </c>
      <c r="G779" s="219" t="s">
        <v>321</v>
      </c>
      <c r="H779" s="220">
        <v>460.23700000000002</v>
      </c>
      <c r="I779" s="221"/>
      <c r="J779" s="222">
        <f>ROUND(I779*H779,2)</f>
        <v>0</v>
      </c>
      <c r="K779" s="218" t="s">
        <v>148</v>
      </c>
      <c r="L779" s="48"/>
      <c r="M779" s="223" t="s">
        <v>78</v>
      </c>
      <c r="N779" s="224" t="s">
        <v>50</v>
      </c>
      <c r="O779" s="88"/>
      <c r="P779" s="225">
        <f>O779*H779</f>
        <v>0</v>
      </c>
      <c r="Q779" s="225">
        <v>0.0045450000000000004</v>
      </c>
      <c r="R779" s="225">
        <f>Q779*H779</f>
        <v>2.0917771650000003</v>
      </c>
      <c r="S779" s="225">
        <v>0</v>
      </c>
      <c r="T779" s="226">
        <f>S779*H779</f>
        <v>0</v>
      </c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R779" s="227" t="s">
        <v>244</v>
      </c>
      <c r="AT779" s="227" t="s">
        <v>144</v>
      </c>
      <c r="AU779" s="227" t="s">
        <v>90</v>
      </c>
      <c r="AY779" s="20" t="s">
        <v>141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88</v>
      </c>
      <c r="BK779" s="228">
        <f>ROUND(I779*H779,2)</f>
        <v>0</v>
      </c>
      <c r="BL779" s="20" t="s">
        <v>244</v>
      </c>
      <c r="BM779" s="227" t="s">
        <v>2236</v>
      </c>
    </row>
    <row r="780" s="2" customFormat="1">
      <c r="A780" s="42"/>
      <c r="B780" s="43"/>
      <c r="C780" s="44"/>
      <c r="D780" s="229" t="s">
        <v>151</v>
      </c>
      <c r="E780" s="44"/>
      <c r="F780" s="230" t="s">
        <v>1460</v>
      </c>
      <c r="G780" s="44"/>
      <c r="H780" s="44"/>
      <c r="I780" s="231"/>
      <c r="J780" s="44"/>
      <c r="K780" s="44"/>
      <c r="L780" s="48"/>
      <c r="M780" s="232"/>
      <c r="N780" s="233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0" t="s">
        <v>151</v>
      </c>
      <c r="AU780" s="20" t="s">
        <v>90</v>
      </c>
    </row>
    <row r="781" s="2" customFormat="1" ht="33" customHeight="1">
      <c r="A781" s="42"/>
      <c r="B781" s="43"/>
      <c r="C781" s="216" t="s">
        <v>1421</v>
      </c>
      <c r="D781" s="216" t="s">
        <v>144</v>
      </c>
      <c r="E781" s="217" t="s">
        <v>1462</v>
      </c>
      <c r="F781" s="218" t="s">
        <v>1463</v>
      </c>
      <c r="G781" s="219" t="s">
        <v>321</v>
      </c>
      <c r="H781" s="220">
        <v>460.23700000000002</v>
      </c>
      <c r="I781" s="221"/>
      <c r="J781" s="222">
        <f>ROUND(I781*H781,2)</f>
        <v>0</v>
      </c>
      <c r="K781" s="218" t="s">
        <v>148</v>
      </c>
      <c r="L781" s="48"/>
      <c r="M781" s="223" t="s">
        <v>78</v>
      </c>
      <c r="N781" s="224" t="s">
        <v>50</v>
      </c>
      <c r="O781" s="88"/>
      <c r="P781" s="225">
        <f>O781*H781</f>
        <v>0</v>
      </c>
      <c r="Q781" s="225">
        <v>0.00040000000000000002</v>
      </c>
      <c r="R781" s="225">
        <f>Q781*H781</f>
        <v>0.18409480000000003</v>
      </c>
      <c r="S781" s="225">
        <v>0</v>
      </c>
      <c r="T781" s="226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7" t="s">
        <v>244</v>
      </c>
      <c r="AT781" s="227" t="s">
        <v>144</v>
      </c>
      <c r="AU781" s="227" t="s">
        <v>90</v>
      </c>
      <c r="AY781" s="20" t="s">
        <v>141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88</v>
      </c>
      <c r="BK781" s="228">
        <f>ROUND(I781*H781,2)</f>
        <v>0</v>
      </c>
      <c r="BL781" s="20" t="s">
        <v>244</v>
      </c>
      <c r="BM781" s="227" t="s">
        <v>2237</v>
      </c>
    </row>
    <row r="782" s="2" customFormat="1">
      <c r="A782" s="42"/>
      <c r="B782" s="43"/>
      <c r="C782" s="44"/>
      <c r="D782" s="229" t="s">
        <v>151</v>
      </c>
      <c r="E782" s="44"/>
      <c r="F782" s="230" t="s">
        <v>1465</v>
      </c>
      <c r="G782" s="44"/>
      <c r="H782" s="44"/>
      <c r="I782" s="231"/>
      <c r="J782" s="44"/>
      <c r="K782" s="44"/>
      <c r="L782" s="48"/>
      <c r="M782" s="232"/>
      <c r="N782" s="233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151</v>
      </c>
      <c r="AU782" s="20" t="s">
        <v>90</v>
      </c>
    </row>
    <row r="783" s="13" customFormat="1">
      <c r="A783" s="13"/>
      <c r="B783" s="241"/>
      <c r="C783" s="242"/>
      <c r="D783" s="234" t="s">
        <v>283</v>
      </c>
      <c r="E783" s="243" t="s">
        <v>78</v>
      </c>
      <c r="F783" s="244" t="s">
        <v>1728</v>
      </c>
      <c r="G783" s="242"/>
      <c r="H783" s="245">
        <v>460.23700000000002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283</v>
      </c>
      <c r="AU783" s="251" t="s">
        <v>90</v>
      </c>
      <c r="AV783" s="13" t="s">
        <v>90</v>
      </c>
      <c r="AW783" s="13" t="s">
        <v>40</v>
      </c>
      <c r="AX783" s="13" t="s">
        <v>88</v>
      </c>
      <c r="AY783" s="251" t="s">
        <v>141</v>
      </c>
    </row>
    <row r="784" s="2" customFormat="1">
      <c r="A784" s="42"/>
      <c r="B784" s="43"/>
      <c r="C784" s="44"/>
      <c r="D784" s="234" t="s">
        <v>414</v>
      </c>
      <c r="E784" s="44"/>
      <c r="F784" s="284" t="s">
        <v>1927</v>
      </c>
      <c r="G784" s="44"/>
      <c r="H784" s="44"/>
      <c r="I784" s="44"/>
      <c r="J784" s="44"/>
      <c r="K784" s="44"/>
      <c r="L784" s="48"/>
      <c r="M784" s="232"/>
      <c r="N784" s="233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U784" s="20" t="s">
        <v>90</v>
      </c>
    </row>
    <row r="785" s="2" customFormat="1">
      <c r="A785" s="42"/>
      <c r="B785" s="43"/>
      <c r="C785" s="44"/>
      <c r="D785" s="234" t="s">
        <v>414</v>
      </c>
      <c r="E785" s="44"/>
      <c r="F785" s="285" t="s">
        <v>1784</v>
      </c>
      <c r="G785" s="44"/>
      <c r="H785" s="286">
        <v>0</v>
      </c>
      <c r="I785" s="44"/>
      <c r="J785" s="44"/>
      <c r="K785" s="44"/>
      <c r="L785" s="48"/>
      <c r="M785" s="232"/>
      <c r="N785" s="233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U785" s="20" t="s">
        <v>90</v>
      </c>
    </row>
    <row r="786" s="2" customFormat="1">
      <c r="A786" s="42"/>
      <c r="B786" s="43"/>
      <c r="C786" s="44"/>
      <c r="D786" s="234" t="s">
        <v>414</v>
      </c>
      <c r="E786" s="44"/>
      <c r="F786" s="285" t="s">
        <v>1928</v>
      </c>
      <c r="G786" s="44"/>
      <c r="H786" s="286">
        <v>60.786000000000001</v>
      </c>
      <c r="I786" s="44"/>
      <c r="J786" s="44"/>
      <c r="K786" s="44"/>
      <c r="L786" s="48"/>
      <c r="M786" s="232"/>
      <c r="N786" s="233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U786" s="20" t="s">
        <v>90</v>
      </c>
    </row>
    <row r="787" s="2" customFormat="1">
      <c r="A787" s="42"/>
      <c r="B787" s="43"/>
      <c r="C787" s="44"/>
      <c r="D787" s="234" t="s">
        <v>414</v>
      </c>
      <c r="E787" s="44"/>
      <c r="F787" s="285" t="s">
        <v>1929</v>
      </c>
      <c r="G787" s="44"/>
      <c r="H787" s="286">
        <v>60.786000000000001</v>
      </c>
      <c r="I787" s="44"/>
      <c r="J787" s="44"/>
      <c r="K787" s="44"/>
      <c r="L787" s="48"/>
      <c r="M787" s="232"/>
      <c r="N787" s="233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U787" s="20" t="s">
        <v>90</v>
      </c>
    </row>
    <row r="788" s="2" customFormat="1">
      <c r="A788" s="42"/>
      <c r="B788" s="43"/>
      <c r="C788" s="44"/>
      <c r="D788" s="234" t="s">
        <v>414</v>
      </c>
      <c r="E788" s="44"/>
      <c r="F788" s="285" t="s">
        <v>1930</v>
      </c>
      <c r="G788" s="44"/>
      <c r="H788" s="286">
        <v>63.030000000000001</v>
      </c>
      <c r="I788" s="44"/>
      <c r="J788" s="44"/>
      <c r="K788" s="44"/>
      <c r="L788" s="48"/>
      <c r="M788" s="232"/>
      <c r="N788" s="233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U788" s="20" t="s">
        <v>90</v>
      </c>
    </row>
    <row r="789" s="2" customFormat="1">
      <c r="A789" s="42"/>
      <c r="B789" s="43"/>
      <c r="C789" s="44"/>
      <c r="D789" s="234" t="s">
        <v>414</v>
      </c>
      <c r="E789" s="44"/>
      <c r="F789" s="285" t="s">
        <v>1931</v>
      </c>
      <c r="G789" s="44"/>
      <c r="H789" s="286">
        <v>18.084</v>
      </c>
      <c r="I789" s="44"/>
      <c r="J789" s="44"/>
      <c r="K789" s="44"/>
      <c r="L789" s="48"/>
      <c r="M789" s="232"/>
      <c r="N789" s="233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U789" s="20" t="s">
        <v>90</v>
      </c>
    </row>
    <row r="790" s="2" customFormat="1">
      <c r="A790" s="42"/>
      <c r="B790" s="43"/>
      <c r="C790" s="44"/>
      <c r="D790" s="234" t="s">
        <v>414</v>
      </c>
      <c r="E790" s="44"/>
      <c r="F790" s="285" t="s">
        <v>1932</v>
      </c>
      <c r="G790" s="44"/>
      <c r="H790" s="286">
        <v>46.826999999999998</v>
      </c>
      <c r="I790" s="44"/>
      <c r="J790" s="44"/>
      <c r="K790" s="44"/>
      <c r="L790" s="48"/>
      <c r="M790" s="232"/>
      <c r="N790" s="233"/>
      <c r="O790" s="88"/>
      <c r="P790" s="88"/>
      <c r="Q790" s="88"/>
      <c r="R790" s="88"/>
      <c r="S790" s="88"/>
      <c r="T790" s="89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U790" s="20" t="s">
        <v>90</v>
      </c>
    </row>
    <row r="791" s="2" customFormat="1">
      <c r="A791" s="42"/>
      <c r="B791" s="43"/>
      <c r="C791" s="44"/>
      <c r="D791" s="234" t="s">
        <v>414</v>
      </c>
      <c r="E791" s="44"/>
      <c r="F791" s="285" t="s">
        <v>1933</v>
      </c>
      <c r="G791" s="44"/>
      <c r="H791" s="286">
        <v>16.170000000000002</v>
      </c>
      <c r="I791" s="44"/>
      <c r="J791" s="44"/>
      <c r="K791" s="44"/>
      <c r="L791" s="48"/>
      <c r="M791" s="232"/>
      <c r="N791" s="233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U791" s="20" t="s">
        <v>90</v>
      </c>
    </row>
    <row r="792" s="2" customFormat="1">
      <c r="A792" s="42"/>
      <c r="B792" s="43"/>
      <c r="C792" s="44"/>
      <c r="D792" s="234" t="s">
        <v>414</v>
      </c>
      <c r="E792" s="44"/>
      <c r="F792" s="285" t="s">
        <v>1934</v>
      </c>
      <c r="G792" s="44"/>
      <c r="H792" s="286">
        <v>63.656999999999996</v>
      </c>
      <c r="I792" s="44"/>
      <c r="J792" s="44"/>
      <c r="K792" s="44"/>
      <c r="L792" s="48"/>
      <c r="M792" s="232"/>
      <c r="N792" s="233"/>
      <c r="O792" s="88"/>
      <c r="P792" s="88"/>
      <c r="Q792" s="88"/>
      <c r="R792" s="88"/>
      <c r="S792" s="88"/>
      <c r="T792" s="89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U792" s="20" t="s">
        <v>90</v>
      </c>
    </row>
    <row r="793" s="2" customFormat="1">
      <c r="A793" s="42"/>
      <c r="B793" s="43"/>
      <c r="C793" s="44"/>
      <c r="D793" s="234" t="s">
        <v>414</v>
      </c>
      <c r="E793" s="44"/>
      <c r="F793" s="285" t="s">
        <v>1935</v>
      </c>
      <c r="G793" s="44"/>
      <c r="H793" s="286">
        <v>63.689999999999998</v>
      </c>
      <c r="I793" s="44"/>
      <c r="J793" s="44"/>
      <c r="K793" s="44"/>
      <c r="L793" s="48"/>
      <c r="M793" s="232"/>
      <c r="N793" s="233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U793" s="20" t="s">
        <v>90</v>
      </c>
    </row>
    <row r="794" s="2" customFormat="1">
      <c r="A794" s="42"/>
      <c r="B794" s="43"/>
      <c r="C794" s="44"/>
      <c r="D794" s="234" t="s">
        <v>414</v>
      </c>
      <c r="E794" s="44"/>
      <c r="F794" s="285" t="s">
        <v>1936</v>
      </c>
      <c r="G794" s="44"/>
      <c r="H794" s="286">
        <v>67.206999999999994</v>
      </c>
      <c r="I794" s="44"/>
      <c r="J794" s="44"/>
      <c r="K794" s="44"/>
      <c r="L794" s="48"/>
      <c r="M794" s="232"/>
      <c r="N794" s="233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U794" s="20" t="s">
        <v>90</v>
      </c>
    </row>
    <row r="795" s="2" customFormat="1">
      <c r="A795" s="42"/>
      <c r="B795" s="43"/>
      <c r="C795" s="44"/>
      <c r="D795" s="234" t="s">
        <v>414</v>
      </c>
      <c r="E795" s="44"/>
      <c r="F795" s="285" t="s">
        <v>285</v>
      </c>
      <c r="G795" s="44"/>
      <c r="H795" s="286">
        <v>460.23700000000002</v>
      </c>
      <c r="I795" s="44"/>
      <c r="J795" s="44"/>
      <c r="K795" s="44"/>
      <c r="L795" s="48"/>
      <c r="M795" s="232"/>
      <c r="N795" s="233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U795" s="20" t="s">
        <v>90</v>
      </c>
    </row>
    <row r="796" s="2" customFormat="1" ht="24.15" customHeight="1">
      <c r="A796" s="42"/>
      <c r="B796" s="43"/>
      <c r="C796" s="290" t="s">
        <v>1426</v>
      </c>
      <c r="D796" s="290" t="s">
        <v>864</v>
      </c>
      <c r="E796" s="291" t="s">
        <v>2238</v>
      </c>
      <c r="F796" s="292" t="s">
        <v>2239</v>
      </c>
      <c r="G796" s="293" t="s">
        <v>321</v>
      </c>
      <c r="H796" s="294">
        <v>506.26100000000002</v>
      </c>
      <c r="I796" s="295"/>
      <c r="J796" s="296">
        <f>ROUND(I796*H796,2)</f>
        <v>0</v>
      </c>
      <c r="K796" s="292" t="s">
        <v>148</v>
      </c>
      <c r="L796" s="297"/>
      <c r="M796" s="298" t="s">
        <v>78</v>
      </c>
      <c r="N796" s="299" t="s">
        <v>50</v>
      </c>
      <c r="O796" s="88"/>
      <c r="P796" s="225">
        <f>O796*H796</f>
        <v>0</v>
      </c>
      <c r="Q796" s="225">
        <v>0.0028999999999999998</v>
      </c>
      <c r="R796" s="225">
        <f>Q796*H796</f>
        <v>1.4681568999999999</v>
      </c>
      <c r="S796" s="225">
        <v>0</v>
      </c>
      <c r="T796" s="226">
        <f>S796*H796</f>
        <v>0</v>
      </c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R796" s="227" t="s">
        <v>487</v>
      </c>
      <c r="AT796" s="227" t="s">
        <v>864</v>
      </c>
      <c r="AU796" s="227" t="s">
        <v>90</v>
      </c>
      <c r="AY796" s="20" t="s">
        <v>141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20" t="s">
        <v>88</v>
      </c>
      <c r="BK796" s="228">
        <f>ROUND(I796*H796,2)</f>
        <v>0</v>
      </c>
      <c r="BL796" s="20" t="s">
        <v>244</v>
      </c>
      <c r="BM796" s="227" t="s">
        <v>2240</v>
      </c>
    </row>
    <row r="797" s="2" customFormat="1">
      <c r="A797" s="42"/>
      <c r="B797" s="43"/>
      <c r="C797" s="44"/>
      <c r="D797" s="234" t="s">
        <v>153</v>
      </c>
      <c r="E797" s="44"/>
      <c r="F797" s="235" t="s">
        <v>2241</v>
      </c>
      <c r="G797" s="44"/>
      <c r="H797" s="44"/>
      <c r="I797" s="231"/>
      <c r="J797" s="44"/>
      <c r="K797" s="44"/>
      <c r="L797" s="48"/>
      <c r="M797" s="232"/>
      <c r="N797" s="233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T797" s="20" t="s">
        <v>153</v>
      </c>
      <c r="AU797" s="20" t="s">
        <v>90</v>
      </c>
    </row>
    <row r="798" s="13" customFormat="1">
      <c r="A798" s="13"/>
      <c r="B798" s="241"/>
      <c r="C798" s="242"/>
      <c r="D798" s="234" t="s">
        <v>283</v>
      </c>
      <c r="E798" s="242"/>
      <c r="F798" s="244" t="s">
        <v>2242</v>
      </c>
      <c r="G798" s="242"/>
      <c r="H798" s="245">
        <v>506.26100000000002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283</v>
      </c>
      <c r="AU798" s="251" t="s">
        <v>90</v>
      </c>
      <c r="AV798" s="13" t="s">
        <v>90</v>
      </c>
      <c r="AW798" s="13" t="s">
        <v>4</v>
      </c>
      <c r="AX798" s="13" t="s">
        <v>88</v>
      </c>
      <c r="AY798" s="251" t="s">
        <v>141</v>
      </c>
    </row>
    <row r="799" s="2" customFormat="1" ht="24.15" customHeight="1">
      <c r="A799" s="42"/>
      <c r="B799" s="43"/>
      <c r="C799" s="216" t="s">
        <v>1431</v>
      </c>
      <c r="D799" s="216" t="s">
        <v>144</v>
      </c>
      <c r="E799" s="217" t="s">
        <v>2243</v>
      </c>
      <c r="F799" s="218" t="s">
        <v>2244</v>
      </c>
      <c r="G799" s="219" t="s">
        <v>448</v>
      </c>
      <c r="H799" s="220">
        <v>230.119</v>
      </c>
      <c r="I799" s="221"/>
      <c r="J799" s="222">
        <f>ROUND(I799*H799,2)</f>
        <v>0</v>
      </c>
      <c r="K799" s="218" t="s">
        <v>148</v>
      </c>
      <c r="L799" s="48"/>
      <c r="M799" s="223" t="s">
        <v>78</v>
      </c>
      <c r="N799" s="224" t="s">
        <v>50</v>
      </c>
      <c r="O799" s="88"/>
      <c r="P799" s="225">
        <f>O799*H799</f>
        <v>0</v>
      </c>
      <c r="Q799" s="225">
        <v>1.84E-05</v>
      </c>
      <c r="R799" s="225">
        <f>Q799*H799</f>
        <v>0.0042341896000000004</v>
      </c>
      <c r="S799" s="225">
        <v>0</v>
      </c>
      <c r="T799" s="226">
        <f>S799*H799</f>
        <v>0</v>
      </c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R799" s="227" t="s">
        <v>244</v>
      </c>
      <c r="AT799" s="227" t="s">
        <v>144</v>
      </c>
      <c r="AU799" s="227" t="s">
        <v>90</v>
      </c>
      <c r="AY799" s="20" t="s">
        <v>141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0" t="s">
        <v>88</v>
      </c>
      <c r="BK799" s="228">
        <f>ROUND(I799*H799,2)</f>
        <v>0</v>
      </c>
      <c r="BL799" s="20" t="s">
        <v>244</v>
      </c>
      <c r="BM799" s="227" t="s">
        <v>2245</v>
      </c>
    </row>
    <row r="800" s="2" customFormat="1">
      <c r="A800" s="42"/>
      <c r="B800" s="43"/>
      <c r="C800" s="44"/>
      <c r="D800" s="229" t="s">
        <v>151</v>
      </c>
      <c r="E800" s="44"/>
      <c r="F800" s="230" t="s">
        <v>2246</v>
      </c>
      <c r="G800" s="44"/>
      <c r="H800" s="44"/>
      <c r="I800" s="231"/>
      <c r="J800" s="44"/>
      <c r="K800" s="44"/>
      <c r="L800" s="48"/>
      <c r="M800" s="232"/>
      <c r="N800" s="233"/>
      <c r="O800" s="88"/>
      <c r="P800" s="88"/>
      <c r="Q800" s="88"/>
      <c r="R800" s="88"/>
      <c r="S800" s="88"/>
      <c r="T800" s="89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T800" s="20" t="s">
        <v>151</v>
      </c>
      <c r="AU800" s="20" t="s">
        <v>90</v>
      </c>
    </row>
    <row r="801" s="13" customFormat="1">
      <c r="A801" s="13"/>
      <c r="B801" s="241"/>
      <c r="C801" s="242"/>
      <c r="D801" s="234" t="s">
        <v>283</v>
      </c>
      <c r="E801" s="243" t="s">
        <v>78</v>
      </c>
      <c r="F801" s="244" t="s">
        <v>2247</v>
      </c>
      <c r="G801" s="242"/>
      <c r="H801" s="245">
        <v>230.119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283</v>
      </c>
      <c r="AU801" s="251" t="s">
        <v>90</v>
      </c>
      <c r="AV801" s="13" t="s">
        <v>90</v>
      </c>
      <c r="AW801" s="13" t="s">
        <v>40</v>
      </c>
      <c r="AX801" s="13" t="s">
        <v>88</v>
      </c>
      <c r="AY801" s="251" t="s">
        <v>141</v>
      </c>
    </row>
    <row r="802" s="2" customFormat="1">
      <c r="A802" s="42"/>
      <c r="B802" s="43"/>
      <c r="C802" s="44"/>
      <c r="D802" s="234" t="s">
        <v>414</v>
      </c>
      <c r="E802" s="44"/>
      <c r="F802" s="284" t="s">
        <v>1927</v>
      </c>
      <c r="G802" s="44"/>
      <c r="H802" s="44"/>
      <c r="I802" s="44"/>
      <c r="J802" s="44"/>
      <c r="K802" s="44"/>
      <c r="L802" s="48"/>
      <c r="M802" s="232"/>
      <c r="N802" s="233"/>
      <c r="O802" s="88"/>
      <c r="P802" s="88"/>
      <c r="Q802" s="88"/>
      <c r="R802" s="88"/>
      <c r="S802" s="88"/>
      <c r="T802" s="89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U802" s="20" t="s">
        <v>90</v>
      </c>
    </row>
    <row r="803" s="2" customFormat="1">
      <c r="A803" s="42"/>
      <c r="B803" s="43"/>
      <c r="C803" s="44"/>
      <c r="D803" s="234" t="s">
        <v>414</v>
      </c>
      <c r="E803" s="44"/>
      <c r="F803" s="285" t="s">
        <v>1784</v>
      </c>
      <c r="G803" s="44"/>
      <c r="H803" s="286">
        <v>0</v>
      </c>
      <c r="I803" s="44"/>
      <c r="J803" s="44"/>
      <c r="K803" s="44"/>
      <c r="L803" s="48"/>
      <c r="M803" s="232"/>
      <c r="N803" s="233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U803" s="20" t="s">
        <v>90</v>
      </c>
    </row>
    <row r="804" s="2" customFormat="1">
      <c r="A804" s="42"/>
      <c r="B804" s="43"/>
      <c r="C804" s="44"/>
      <c r="D804" s="234" t="s">
        <v>414</v>
      </c>
      <c r="E804" s="44"/>
      <c r="F804" s="285" t="s">
        <v>1928</v>
      </c>
      <c r="G804" s="44"/>
      <c r="H804" s="286">
        <v>60.786000000000001</v>
      </c>
      <c r="I804" s="44"/>
      <c r="J804" s="44"/>
      <c r="K804" s="44"/>
      <c r="L804" s="48"/>
      <c r="M804" s="232"/>
      <c r="N804" s="233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U804" s="20" t="s">
        <v>90</v>
      </c>
    </row>
    <row r="805" s="2" customFormat="1">
      <c r="A805" s="42"/>
      <c r="B805" s="43"/>
      <c r="C805" s="44"/>
      <c r="D805" s="234" t="s">
        <v>414</v>
      </c>
      <c r="E805" s="44"/>
      <c r="F805" s="285" t="s">
        <v>1929</v>
      </c>
      <c r="G805" s="44"/>
      <c r="H805" s="286">
        <v>60.786000000000001</v>
      </c>
      <c r="I805" s="44"/>
      <c r="J805" s="44"/>
      <c r="K805" s="44"/>
      <c r="L805" s="48"/>
      <c r="M805" s="232"/>
      <c r="N805" s="233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U805" s="20" t="s">
        <v>90</v>
      </c>
    </row>
    <row r="806" s="2" customFormat="1">
      <c r="A806" s="42"/>
      <c r="B806" s="43"/>
      <c r="C806" s="44"/>
      <c r="D806" s="234" t="s">
        <v>414</v>
      </c>
      <c r="E806" s="44"/>
      <c r="F806" s="285" t="s">
        <v>1930</v>
      </c>
      <c r="G806" s="44"/>
      <c r="H806" s="286">
        <v>63.030000000000001</v>
      </c>
      <c r="I806" s="44"/>
      <c r="J806" s="44"/>
      <c r="K806" s="44"/>
      <c r="L806" s="48"/>
      <c r="M806" s="232"/>
      <c r="N806" s="233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U806" s="20" t="s">
        <v>90</v>
      </c>
    </row>
    <row r="807" s="2" customFormat="1">
      <c r="A807" s="42"/>
      <c r="B807" s="43"/>
      <c r="C807" s="44"/>
      <c r="D807" s="234" t="s">
        <v>414</v>
      </c>
      <c r="E807" s="44"/>
      <c r="F807" s="285" t="s">
        <v>1931</v>
      </c>
      <c r="G807" s="44"/>
      <c r="H807" s="286">
        <v>18.084</v>
      </c>
      <c r="I807" s="44"/>
      <c r="J807" s="44"/>
      <c r="K807" s="44"/>
      <c r="L807" s="48"/>
      <c r="M807" s="232"/>
      <c r="N807" s="233"/>
      <c r="O807" s="88"/>
      <c r="P807" s="88"/>
      <c r="Q807" s="88"/>
      <c r="R807" s="88"/>
      <c r="S807" s="88"/>
      <c r="T807" s="89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U807" s="20" t="s">
        <v>90</v>
      </c>
    </row>
    <row r="808" s="2" customFormat="1">
      <c r="A808" s="42"/>
      <c r="B808" s="43"/>
      <c r="C808" s="44"/>
      <c r="D808" s="234" t="s">
        <v>414</v>
      </c>
      <c r="E808" s="44"/>
      <c r="F808" s="285" t="s">
        <v>1932</v>
      </c>
      <c r="G808" s="44"/>
      <c r="H808" s="286">
        <v>46.826999999999998</v>
      </c>
      <c r="I808" s="44"/>
      <c r="J808" s="44"/>
      <c r="K808" s="44"/>
      <c r="L808" s="48"/>
      <c r="M808" s="232"/>
      <c r="N808" s="233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U808" s="20" t="s">
        <v>90</v>
      </c>
    </row>
    <row r="809" s="2" customFormat="1">
      <c r="A809" s="42"/>
      <c r="B809" s="43"/>
      <c r="C809" s="44"/>
      <c r="D809" s="234" t="s">
        <v>414</v>
      </c>
      <c r="E809" s="44"/>
      <c r="F809" s="285" t="s">
        <v>1933</v>
      </c>
      <c r="G809" s="44"/>
      <c r="H809" s="286">
        <v>16.170000000000002</v>
      </c>
      <c r="I809" s="44"/>
      <c r="J809" s="44"/>
      <c r="K809" s="44"/>
      <c r="L809" s="48"/>
      <c r="M809" s="232"/>
      <c r="N809" s="233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U809" s="20" t="s">
        <v>90</v>
      </c>
    </row>
    <row r="810" s="2" customFormat="1">
      <c r="A810" s="42"/>
      <c r="B810" s="43"/>
      <c r="C810" s="44"/>
      <c r="D810" s="234" t="s">
        <v>414</v>
      </c>
      <c r="E810" s="44"/>
      <c r="F810" s="285" t="s">
        <v>1934</v>
      </c>
      <c r="G810" s="44"/>
      <c r="H810" s="286">
        <v>63.656999999999996</v>
      </c>
      <c r="I810" s="44"/>
      <c r="J810" s="44"/>
      <c r="K810" s="44"/>
      <c r="L810" s="48"/>
      <c r="M810" s="232"/>
      <c r="N810" s="233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U810" s="20" t="s">
        <v>90</v>
      </c>
    </row>
    <row r="811" s="2" customFormat="1">
      <c r="A811" s="42"/>
      <c r="B811" s="43"/>
      <c r="C811" s="44"/>
      <c r="D811" s="234" t="s">
        <v>414</v>
      </c>
      <c r="E811" s="44"/>
      <c r="F811" s="285" t="s">
        <v>1935</v>
      </c>
      <c r="G811" s="44"/>
      <c r="H811" s="286">
        <v>63.689999999999998</v>
      </c>
      <c r="I811" s="44"/>
      <c r="J811" s="44"/>
      <c r="K811" s="44"/>
      <c r="L811" s="48"/>
      <c r="M811" s="232"/>
      <c r="N811" s="233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U811" s="20" t="s">
        <v>90</v>
      </c>
    </row>
    <row r="812" s="2" customFormat="1">
      <c r="A812" s="42"/>
      <c r="B812" s="43"/>
      <c r="C812" s="44"/>
      <c r="D812" s="234" t="s">
        <v>414</v>
      </c>
      <c r="E812" s="44"/>
      <c r="F812" s="285" t="s">
        <v>1936</v>
      </c>
      <c r="G812" s="44"/>
      <c r="H812" s="286">
        <v>67.206999999999994</v>
      </c>
      <c r="I812" s="44"/>
      <c r="J812" s="44"/>
      <c r="K812" s="44"/>
      <c r="L812" s="48"/>
      <c r="M812" s="232"/>
      <c r="N812" s="233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U812" s="20" t="s">
        <v>90</v>
      </c>
    </row>
    <row r="813" s="2" customFormat="1">
      <c r="A813" s="42"/>
      <c r="B813" s="43"/>
      <c r="C813" s="44"/>
      <c r="D813" s="234" t="s">
        <v>414</v>
      </c>
      <c r="E813" s="44"/>
      <c r="F813" s="285" t="s">
        <v>285</v>
      </c>
      <c r="G813" s="44"/>
      <c r="H813" s="286">
        <v>460.23700000000002</v>
      </c>
      <c r="I813" s="44"/>
      <c r="J813" s="44"/>
      <c r="K813" s="44"/>
      <c r="L813" s="48"/>
      <c r="M813" s="232"/>
      <c r="N813" s="233"/>
      <c r="O813" s="88"/>
      <c r="P813" s="88"/>
      <c r="Q813" s="88"/>
      <c r="R813" s="88"/>
      <c r="S813" s="88"/>
      <c r="T813" s="89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U813" s="20" t="s">
        <v>90</v>
      </c>
    </row>
    <row r="814" s="2" customFormat="1" ht="16.5" customHeight="1">
      <c r="A814" s="42"/>
      <c r="B814" s="43"/>
      <c r="C814" s="216" t="s">
        <v>1436</v>
      </c>
      <c r="D814" s="216" t="s">
        <v>144</v>
      </c>
      <c r="E814" s="217" t="s">
        <v>2248</v>
      </c>
      <c r="F814" s="218" t="s">
        <v>2249</v>
      </c>
      <c r="G814" s="219" t="s">
        <v>448</v>
      </c>
      <c r="H814" s="220">
        <v>258.04000000000002</v>
      </c>
      <c r="I814" s="221"/>
      <c r="J814" s="222">
        <f>ROUND(I814*H814,2)</f>
        <v>0</v>
      </c>
      <c r="K814" s="218" t="s">
        <v>148</v>
      </c>
      <c r="L814" s="48"/>
      <c r="M814" s="223" t="s">
        <v>78</v>
      </c>
      <c r="N814" s="224" t="s">
        <v>50</v>
      </c>
      <c r="O814" s="88"/>
      <c r="P814" s="225">
        <f>O814*H814</f>
        <v>0</v>
      </c>
      <c r="Q814" s="225">
        <v>1.26999E-05</v>
      </c>
      <c r="R814" s="225">
        <f>Q814*H814</f>
        <v>0.0032770821960000003</v>
      </c>
      <c r="S814" s="225">
        <v>0</v>
      </c>
      <c r="T814" s="226">
        <f>S814*H814</f>
        <v>0</v>
      </c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R814" s="227" t="s">
        <v>244</v>
      </c>
      <c r="AT814" s="227" t="s">
        <v>144</v>
      </c>
      <c r="AU814" s="227" t="s">
        <v>90</v>
      </c>
      <c r="AY814" s="20" t="s">
        <v>141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20" t="s">
        <v>88</v>
      </c>
      <c r="BK814" s="228">
        <f>ROUND(I814*H814,2)</f>
        <v>0</v>
      </c>
      <c r="BL814" s="20" t="s">
        <v>244</v>
      </c>
      <c r="BM814" s="227" t="s">
        <v>2250</v>
      </c>
    </row>
    <row r="815" s="2" customFormat="1">
      <c r="A815" s="42"/>
      <c r="B815" s="43"/>
      <c r="C815" s="44"/>
      <c r="D815" s="229" t="s">
        <v>151</v>
      </c>
      <c r="E815" s="44"/>
      <c r="F815" s="230" t="s">
        <v>2251</v>
      </c>
      <c r="G815" s="44"/>
      <c r="H815" s="44"/>
      <c r="I815" s="231"/>
      <c r="J815" s="44"/>
      <c r="K815" s="44"/>
      <c r="L815" s="48"/>
      <c r="M815" s="232"/>
      <c r="N815" s="233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151</v>
      </c>
      <c r="AU815" s="20" t="s">
        <v>90</v>
      </c>
    </row>
    <row r="816" s="15" customFormat="1">
      <c r="A816" s="15"/>
      <c r="B816" s="263"/>
      <c r="C816" s="264"/>
      <c r="D816" s="234" t="s">
        <v>283</v>
      </c>
      <c r="E816" s="265" t="s">
        <v>78</v>
      </c>
      <c r="F816" s="266" t="s">
        <v>1784</v>
      </c>
      <c r="G816" s="264"/>
      <c r="H816" s="265" t="s">
        <v>78</v>
      </c>
      <c r="I816" s="267"/>
      <c r="J816" s="264"/>
      <c r="K816" s="264"/>
      <c r="L816" s="268"/>
      <c r="M816" s="269"/>
      <c r="N816" s="270"/>
      <c r="O816" s="270"/>
      <c r="P816" s="270"/>
      <c r="Q816" s="270"/>
      <c r="R816" s="270"/>
      <c r="S816" s="270"/>
      <c r="T816" s="27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2" t="s">
        <v>283</v>
      </c>
      <c r="AU816" s="272" t="s">
        <v>90</v>
      </c>
      <c r="AV816" s="15" t="s">
        <v>88</v>
      </c>
      <c r="AW816" s="15" t="s">
        <v>40</v>
      </c>
      <c r="AX816" s="15" t="s">
        <v>80</v>
      </c>
      <c r="AY816" s="272" t="s">
        <v>141</v>
      </c>
    </row>
    <row r="817" s="13" customFormat="1">
      <c r="A817" s="13"/>
      <c r="B817" s="241"/>
      <c r="C817" s="242"/>
      <c r="D817" s="234" t="s">
        <v>283</v>
      </c>
      <c r="E817" s="243" t="s">
        <v>78</v>
      </c>
      <c r="F817" s="244" t="s">
        <v>1904</v>
      </c>
      <c r="G817" s="242"/>
      <c r="H817" s="245">
        <v>31.620000000000001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283</v>
      </c>
      <c r="AU817" s="251" t="s">
        <v>90</v>
      </c>
      <c r="AV817" s="13" t="s">
        <v>90</v>
      </c>
      <c r="AW817" s="13" t="s">
        <v>40</v>
      </c>
      <c r="AX817" s="13" t="s">
        <v>80</v>
      </c>
      <c r="AY817" s="251" t="s">
        <v>141</v>
      </c>
    </row>
    <row r="818" s="13" customFormat="1">
      <c r="A818" s="13"/>
      <c r="B818" s="241"/>
      <c r="C818" s="242"/>
      <c r="D818" s="234" t="s">
        <v>283</v>
      </c>
      <c r="E818" s="243" t="s">
        <v>78</v>
      </c>
      <c r="F818" s="244" t="s">
        <v>1905</v>
      </c>
      <c r="G818" s="242"/>
      <c r="H818" s="245">
        <v>31.620000000000001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283</v>
      </c>
      <c r="AU818" s="251" t="s">
        <v>90</v>
      </c>
      <c r="AV818" s="13" t="s">
        <v>90</v>
      </c>
      <c r="AW818" s="13" t="s">
        <v>40</v>
      </c>
      <c r="AX818" s="13" t="s">
        <v>80</v>
      </c>
      <c r="AY818" s="251" t="s">
        <v>141</v>
      </c>
    </row>
    <row r="819" s="13" customFormat="1">
      <c r="A819" s="13"/>
      <c r="B819" s="241"/>
      <c r="C819" s="242"/>
      <c r="D819" s="234" t="s">
        <v>283</v>
      </c>
      <c r="E819" s="243" t="s">
        <v>78</v>
      </c>
      <c r="F819" s="244" t="s">
        <v>1906</v>
      </c>
      <c r="G819" s="242"/>
      <c r="H819" s="245">
        <v>32.299999999999997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283</v>
      </c>
      <c r="AU819" s="251" t="s">
        <v>90</v>
      </c>
      <c r="AV819" s="13" t="s">
        <v>90</v>
      </c>
      <c r="AW819" s="13" t="s">
        <v>40</v>
      </c>
      <c r="AX819" s="13" t="s">
        <v>80</v>
      </c>
      <c r="AY819" s="251" t="s">
        <v>141</v>
      </c>
    </row>
    <row r="820" s="13" customFormat="1">
      <c r="A820" s="13"/>
      <c r="B820" s="241"/>
      <c r="C820" s="242"/>
      <c r="D820" s="234" t="s">
        <v>283</v>
      </c>
      <c r="E820" s="243" t="s">
        <v>78</v>
      </c>
      <c r="F820" s="244" t="s">
        <v>2252</v>
      </c>
      <c r="G820" s="242"/>
      <c r="H820" s="245">
        <v>18.68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283</v>
      </c>
      <c r="AU820" s="251" t="s">
        <v>90</v>
      </c>
      <c r="AV820" s="13" t="s">
        <v>90</v>
      </c>
      <c r="AW820" s="13" t="s">
        <v>40</v>
      </c>
      <c r="AX820" s="13" t="s">
        <v>80</v>
      </c>
      <c r="AY820" s="251" t="s">
        <v>141</v>
      </c>
    </row>
    <row r="821" s="13" customFormat="1">
      <c r="A821" s="13"/>
      <c r="B821" s="241"/>
      <c r="C821" s="242"/>
      <c r="D821" s="234" t="s">
        <v>283</v>
      </c>
      <c r="E821" s="243" t="s">
        <v>78</v>
      </c>
      <c r="F821" s="244" t="s">
        <v>2253</v>
      </c>
      <c r="G821" s="242"/>
      <c r="H821" s="245">
        <v>27.390000000000001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283</v>
      </c>
      <c r="AU821" s="251" t="s">
        <v>90</v>
      </c>
      <c r="AV821" s="13" t="s">
        <v>90</v>
      </c>
      <c r="AW821" s="13" t="s">
        <v>40</v>
      </c>
      <c r="AX821" s="13" t="s">
        <v>80</v>
      </c>
      <c r="AY821" s="251" t="s">
        <v>141</v>
      </c>
    </row>
    <row r="822" s="13" customFormat="1">
      <c r="A822" s="13"/>
      <c r="B822" s="241"/>
      <c r="C822" s="242"/>
      <c r="D822" s="234" t="s">
        <v>283</v>
      </c>
      <c r="E822" s="243" t="s">
        <v>78</v>
      </c>
      <c r="F822" s="244" t="s">
        <v>2254</v>
      </c>
      <c r="G822" s="242"/>
      <c r="H822" s="245">
        <v>18.100000000000001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283</v>
      </c>
      <c r="AU822" s="251" t="s">
        <v>90</v>
      </c>
      <c r="AV822" s="13" t="s">
        <v>90</v>
      </c>
      <c r="AW822" s="13" t="s">
        <v>40</v>
      </c>
      <c r="AX822" s="13" t="s">
        <v>80</v>
      </c>
      <c r="AY822" s="251" t="s">
        <v>141</v>
      </c>
    </row>
    <row r="823" s="13" customFormat="1">
      <c r="A823" s="13"/>
      <c r="B823" s="241"/>
      <c r="C823" s="242"/>
      <c r="D823" s="234" t="s">
        <v>283</v>
      </c>
      <c r="E823" s="243" t="s">
        <v>78</v>
      </c>
      <c r="F823" s="244" t="s">
        <v>2255</v>
      </c>
      <c r="G823" s="242"/>
      <c r="H823" s="245">
        <v>32.490000000000002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283</v>
      </c>
      <c r="AU823" s="251" t="s">
        <v>90</v>
      </c>
      <c r="AV823" s="13" t="s">
        <v>90</v>
      </c>
      <c r="AW823" s="13" t="s">
        <v>40</v>
      </c>
      <c r="AX823" s="13" t="s">
        <v>80</v>
      </c>
      <c r="AY823" s="251" t="s">
        <v>141</v>
      </c>
    </row>
    <row r="824" s="13" customFormat="1">
      <c r="A824" s="13"/>
      <c r="B824" s="241"/>
      <c r="C824" s="242"/>
      <c r="D824" s="234" t="s">
        <v>283</v>
      </c>
      <c r="E824" s="243" t="s">
        <v>78</v>
      </c>
      <c r="F824" s="244" t="s">
        <v>1909</v>
      </c>
      <c r="G824" s="242"/>
      <c r="H824" s="245">
        <v>32.5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283</v>
      </c>
      <c r="AU824" s="251" t="s">
        <v>90</v>
      </c>
      <c r="AV824" s="13" t="s">
        <v>90</v>
      </c>
      <c r="AW824" s="13" t="s">
        <v>40</v>
      </c>
      <c r="AX824" s="13" t="s">
        <v>80</v>
      </c>
      <c r="AY824" s="251" t="s">
        <v>141</v>
      </c>
    </row>
    <row r="825" s="13" customFormat="1">
      <c r="A825" s="13"/>
      <c r="B825" s="241"/>
      <c r="C825" s="242"/>
      <c r="D825" s="234" t="s">
        <v>283</v>
      </c>
      <c r="E825" s="243" t="s">
        <v>78</v>
      </c>
      <c r="F825" s="244" t="s">
        <v>1910</v>
      </c>
      <c r="G825" s="242"/>
      <c r="H825" s="245">
        <v>33.340000000000003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283</v>
      </c>
      <c r="AU825" s="251" t="s">
        <v>90</v>
      </c>
      <c r="AV825" s="13" t="s">
        <v>90</v>
      </c>
      <c r="AW825" s="13" t="s">
        <v>40</v>
      </c>
      <c r="AX825" s="13" t="s">
        <v>80</v>
      </c>
      <c r="AY825" s="251" t="s">
        <v>141</v>
      </c>
    </row>
    <row r="826" s="14" customFormat="1">
      <c r="A826" s="14"/>
      <c r="B826" s="252"/>
      <c r="C826" s="253"/>
      <c r="D826" s="234" t="s">
        <v>283</v>
      </c>
      <c r="E826" s="254" t="s">
        <v>78</v>
      </c>
      <c r="F826" s="255" t="s">
        <v>285</v>
      </c>
      <c r="G826" s="253"/>
      <c r="H826" s="256">
        <v>258.04000000000002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283</v>
      </c>
      <c r="AU826" s="262" t="s">
        <v>90</v>
      </c>
      <c r="AV826" s="14" t="s">
        <v>166</v>
      </c>
      <c r="AW826" s="14" t="s">
        <v>40</v>
      </c>
      <c r="AX826" s="14" t="s">
        <v>88</v>
      </c>
      <c r="AY826" s="262" t="s">
        <v>141</v>
      </c>
    </row>
    <row r="827" s="2" customFormat="1" ht="24.15" customHeight="1">
      <c r="A827" s="42"/>
      <c r="B827" s="43"/>
      <c r="C827" s="290" t="s">
        <v>1441</v>
      </c>
      <c r="D827" s="290" t="s">
        <v>864</v>
      </c>
      <c r="E827" s="291" t="s">
        <v>2256</v>
      </c>
      <c r="F827" s="292" t="s">
        <v>2257</v>
      </c>
      <c r="G827" s="293" t="s">
        <v>448</v>
      </c>
      <c r="H827" s="294">
        <v>263.20100000000002</v>
      </c>
      <c r="I827" s="295"/>
      <c r="J827" s="296">
        <f>ROUND(I827*H827,2)</f>
        <v>0</v>
      </c>
      <c r="K827" s="292" t="s">
        <v>1983</v>
      </c>
      <c r="L827" s="297"/>
      <c r="M827" s="298" t="s">
        <v>78</v>
      </c>
      <c r="N827" s="299" t="s">
        <v>50</v>
      </c>
      <c r="O827" s="88"/>
      <c r="P827" s="225">
        <f>O827*H827</f>
        <v>0</v>
      </c>
      <c r="Q827" s="225">
        <v>0.00035</v>
      </c>
      <c r="R827" s="225">
        <f>Q827*H827</f>
        <v>0.092120350000000004</v>
      </c>
      <c r="S827" s="225">
        <v>0</v>
      </c>
      <c r="T827" s="226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7" t="s">
        <v>487</v>
      </c>
      <c r="AT827" s="227" t="s">
        <v>864</v>
      </c>
      <c r="AU827" s="227" t="s">
        <v>90</v>
      </c>
      <c r="AY827" s="20" t="s">
        <v>141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20" t="s">
        <v>88</v>
      </c>
      <c r="BK827" s="228">
        <f>ROUND(I827*H827,2)</f>
        <v>0</v>
      </c>
      <c r="BL827" s="20" t="s">
        <v>244</v>
      </c>
      <c r="BM827" s="227" t="s">
        <v>2258</v>
      </c>
    </row>
    <row r="828" s="2" customFormat="1">
      <c r="A828" s="42"/>
      <c r="B828" s="43"/>
      <c r="C828" s="44"/>
      <c r="D828" s="234" t="s">
        <v>153</v>
      </c>
      <c r="E828" s="44"/>
      <c r="F828" s="235" t="s">
        <v>2259</v>
      </c>
      <c r="G828" s="44"/>
      <c r="H828" s="44"/>
      <c r="I828" s="231"/>
      <c r="J828" s="44"/>
      <c r="K828" s="44"/>
      <c r="L828" s="48"/>
      <c r="M828" s="232"/>
      <c r="N828" s="233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0" t="s">
        <v>153</v>
      </c>
      <c r="AU828" s="20" t="s">
        <v>90</v>
      </c>
    </row>
    <row r="829" s="13" customFormat="1">
      <c r="A829" s="13"/>
      <c r="B829" s="241"/>
      <c r="C829" s="242"/>
      <c r="D829" s="234" t="s">
        <v>283</v>
      </c>
      <c r="E829" s="242"/>
      <c r="F829" s="244" t="s">
        <v>2260</v>
      </c>
      <c r="G829" s="242"/>
      <c r="H829" s="245">
        <v>263.20100000000002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283</v>
      </c>
      <c r="AU829" s="251" t="s">
        <v>90</v>
      </c>
      <c r="AV829" s="13" t="s">
        <v>90</v>
      </c>
      <c r="AW829" s="13" t="s">
        <v>4</v>
      </c>
      <c r="AX829" s="13" t="s">
        <v>88</v>
      </c>
      <c r="AY829" s="251" t="s">
        <v>141</v>
      </c>
    </row>
    <row r="830" s="2" customFormat="1" ht="16.5" customHeight="1">
      <c r="A830" s="42"/>
      <c r="B830" s="43"/>
      <c r="C830" s="216" t="s">
        <v>1446</v>
      </c>
      <c r="D830" s="216" t="s">
        <v>144</v>
      </c>
      <c r="E830" s="217" t="s">
        <v>2261</v>
      </c>
      <c r="F830" s="218" t="s">
        <v>2262</v>
      </c>
      <c r="G830" s="219" t="s">
        <v>448</v>
      </c>
      <c r="H830" s="220">
        <v>12.324999999999999</v>
      </c>
      <c r="I830" s="221"/>
      <c r="J830" s="222">
        <f>ROUND(I830*H830,2)</f>
        <v>0</v>
      </c>
      <c r="K830" s="218" t="s">
        <v>148</v>
      </c>
      <c r="L830" s="48"/>
      <c r="M830" s="223" t="s">
        <v>78</v>
      </c>
      <c r="N830" s="224" t="s">
        <v>50</v>
      </c>
      <c r="O830" s="88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7" t="s">
        <v>244</v>
      </c>
      <c r="AT830" s="227" t="s">
        <v>144</v>
      </c>
      <c r="AU830" s="227" t="s">
        <v>90</v>
      </c>
      <c r="AY830" s="20" t="s">
        <v>141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20" t="s">
        <v>88</v>
      </c>
      <c r="BK830" s="228">
        <f>ROUND(I830*H830,2)</f>
        <v>0</v>
      </c>
      <c r="BL830" s="20" t="s">
        <v>244</v>
      </c>
      <c r="BM830" s="227" t="s">
        <v>2263</v>
      </c>
    </row>
    <row r="831" s="2" customFormat="1">
      <c r="A831" s="42"/>
      <c r="B831" s="43"/>
      <c r="C831" s="44"/>
      <c r="D831" s="229" t="s">
        <v>151</v>
      </c>
      <c r="E831" s="44"/>
      <c r="F831" s="230" t="s">
        <v>2264</v>
      </c>
      <c r="G831" s="44"/>
      <c r="H831" s="44"/>
      <c r="I831" s="231"/>
      <c r="J831" s="44"/>
      <c r="K831" s="44"/>
      <c r="L831" s="48"/>
      <c r="M831" s="232"/>
      <c r="N831" s="233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0" t="s">
        <v>151</v>
      </c>
      <c r="AU831" s="20" t="s">
        <v>90</v>
      </c>
    </row>
    <row r="832" s="13" customFormat="1">
      <c r="A832" s="13"/>
      <c r="B832" s="241"/>
      <c r="C832" s="242"/>
      <c r="D832" s="234" t="s">
        <v>283</v>
      </c>
      <c r="E832" s="243" t="s">
        <v>78</v>
      </c>
      <c r="F832" s="244" t="s">
        <v>2265</v>
      </c>
      <c r="G832" s="242"/>
      <c r="H832" s="245">
        <v>1.6000000000000001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283</v>
      </c>
      <c r="AU832" s="251" t="s">
        <v>90</v>
      </c>
      <c r="AV832" s="13" t="s">
        <v>90</v>
      </c>
      <c r="AW832" s="13" t="s">
        <v>40</v>
      </c>
      <c r="AX832" s="13" t="s">
        <v>80</v>
      </c>
      <c r="AY832" s="251" t="s">
        <v>141</v>
      </c>
    </row>
    <row r="833" s="13" customFormat="1">
      <c r="A833" s="13"/>
      <c r="B833" s="241"/>
      <c r="C833" s="242"/>
      <c r="D833" s="234" t="s">
        <v>283</v>
      </c>
      <c r="E833" s="243" t="s">
        <v>78</v>
      </c>
      <c r="F833" s="244" t="s">
        <v>2266</v>
      </c>
      <c r="G833" s="242"/>
      <c r="H833" s="245">
        <v>0.80000000000000004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1" t="s">
        <v>283</v>
      </c>
      <c r="AU833" s="251" t="s">
        <v>90</v>
      </c>
      <c r="AV833" s="13" t="s">
        <v>90</v>
      </c>
      <c r="AW833" s="13" t="s">
        <v>40</v>
      </c>
      <c r="AX833" s="13" t="s">
        <v>80</v>
      </c>
      <c r="AY833" s="251" t="s">
        <v>141</v>
      </c>
    </row>
    <row r="834" s="13" customFormat="1">
      <c r="A834" s="13"/>
      <c r="B834" s="241"/>
      <c r="C834" s="242"/>
      <c r="D834" s="234" t="s">
        <v>283</v>
      </c>
      <c r="E834" s="243" t="s">
        <v>78</v>
      </c>
      <c r="F834" s="244" t="s">
        <v>2267</v>
      </c>
      <c r="G834" s="242"/>
      <c r="H834" s="245">
        <v>6.75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283</v>
      </c>
      <c r="AU834" s="251" t="s">
        <v>90</v>
      </c>
      <c r="AV834" s="13" t="s">
        <v>90</v>
      </c>
      <c r="AW834" s="13" t="s">
        <v>40</v>
      </c>
      <c r="AX834" s="13" t="s">
        <v>80</v>
      </c>
      <c r="AY834" s="251" t="s">
        <v>141</v>
      </c>
    </row>
    <row r="835" s="13" customFormat="1">
      <c r="A835" s="13"/>
      <c r="B835" s="241"/>
      <c r="C835" s="242"/>
      <c r="D835" s="234" t="s">
        <v>283</v>
      </c>
      <c r="E835" s="243" t="s">
        <v>78</v>
      </c>
      <c r="F835" s="244" t="s">
        <v>2268</v>
      </c>
      <c r="G835" s="242"/>
      <c r="H835" s="245">
        <v>2.25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283</v>
      </c>
      <c r="AU835" s="251" t="s">
        <v>90</v>
      </c>
      <c r="AV835" s="13" t="s">
        <v>90</v>
      </c>
      <c r="AW835" s="13" t="s">
        <v>40</v>
      </c>
      <c r="AX835" s="13" t="s">
        <v>80</v>
      </c>
      <c r="AY835" s="251" t="s">
        <v>141</v>
      </c>
    </row>
    <row r="836" s="13" customFormat="1">
      <c r="A836" s="13"/>
      <c r="B836" s="241"/>
      <c r="C836" s="242"/>
      <c r="D836" s="234" t="s">
        <v>283</v>
      </c>
      <c r="E836" s="243" t="s">
        <v>78</v>
      </c>
      <c r="F836" s="244" t="s">
        <v>2269</v>
      </c>
      <c r="G836" s="242"/>
      <c r="H836" s="245">
        <v>0.92500000000000004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283</v>
      </c>
      <c r="AU836" s="251" t="s">
        <v>90</v>
      </c>
      <c r="AV836" s="13" t="s">
        <v>90</v>
      </c>
      <c r="AW836" s="13" t="s">
        <v>40</v>
      </c>
      <c r="AX836" s="13" t="s">
        <v>80</v>
      </c>
      <c r="AY836" s="251" t="s">
        <v>141</v>
      </c>
    </row>
    <row r="837" s="14" customFormat="1">
      <c r="A837" s="14"/>
      <c r="B837" s="252"/>
      <c r="C837" s="253"/>
      <c r="D837" s="234" t="s">
        <v>283</v>
      </c>
      <c r="E837" s="254" t="s">
        <v>78</v>
      </c>
      <c r="F837" s="255" t="s">
        <v>285</v>
      </c>
      <c r="G837" s="253"/>
      <c r="H837" s="256">
        <v>12.324999999999999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283</v>
      </c>
      <c r="AU837" s="262" t="s">
        <v>90</v>
      </c>
      <c r="AV837" s="14" t="s">
        <v>166</v>
      </c>
      <c r="AW837" s="14" t="s">
        <v>40</v>
      </c>
      <c r="AX837" s="14" t="s">
        <v>88</v>
      </c>
      <c r="AY837" s="262" t="s">
        <v>141</v>
      </c>
    </row>
    <row r="838" s="2" customFormat="1" ht="16.5" customHeight="1">
      <c r="A838" s="42"/>
      <c r="B838" s="43"/>
      <c r="C838" s="290" t="s">
        <v>1451</v>
      </c>
      <c r="D838" s="290" t="s">
        <v>864</v>
      </c>
      <c r="E838" s="291" t="s">
        <v>2270</v>
      </c>
      <c r="F838" s="292" t="s">
        <v>2271</v>
      </c>
      <c r="G838" s="293" t="s">
        <v>448</v>
      </c>
      <c r="H838" s="294">
        <v>12.571999999999999</v>
      </c>
      <c r="I838" s="295"/>
      <c r="J838" s="296">
        <f>ROUND(I838*H838,2)</f>
        <v>0</v>
      </c>
      <c r="K838" s="292" t="s">
        <v>148</v>
      </c>
      <c r="L838" s="297"/>
      <c r="M838" s="298" t="s">
        <v>78</v>
      </c>
      <c r="N838" s="299" t="s">
        <v>50</v>
      </c>
      <c r="O838" s="88"/>
      <c r="P838" s="225">
        <f>O838*H838</f>
        <v>0</v>
      </c>
      <c r="Q838" s="225">
        <v>0.00016000000000000001</v>
      </c>
      <c r="R838" s="225">
        <f>Q838*H838</f>
        <v>0.0020115200000000001</v>
      </c>
      <c r="S838" s="225">
        <v>0</v>
      </c>
      <c r="T838" s="226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R838" s="227" t="s">
        <v>487</v>
      </c>
      <c r="AT838" s="227" t="s">
        <v>864</v>
      </c>
      <c r="AU838" s="227" t="s">
        <v>90</v>
      </c>
      <c r="AY838" s="20" t="s">
        <v>141</v>
      </c>
      <c r="BE838" s="228">
        <f>IF(N838="základní",J838,0)</f>
        <v>0</v>
      </c>
      <c r="BF838" s="228">
        <f>IF(N838="snížená",J838,0)</f>
        <v>0</v>
      </c>
      <c r="BG838" s="228">
        <f>IF(N838="zákl. přenesená",J838,0)</f>
        <v>0</v>
      </c>
      <c r="BH838" s="228">
        <f>IF(N838="sníž. přenesená",J838,0)</f>
        <v>0</v>
      </c>
      <c r="BI838" s="228">
        <f>IF(N838="nulová",J838,0)</f>
        <v>0</v>
      </c>
      <c r="BJ838" s="20" t="s">
        <v>88</v>
      </c>
      <c r="BK838" s="228">
        <f>ROUND(I838*H838,2)</f>
        <v>0</v>
      </c>
      <c r="BL838" s="20" t="s">
        <v>244</v>
      </c>
      <c r="BM838" s="227" t="s">
        <v>2272</v>
      </c>
    </row>
    <row r="839" s="13" customFormat="1">
      <c r="A839" s="13"/>
      <c r="B839" s="241"/>
      <c r="C839" s="242"/>
      <c r="D839" s="234" t="s">
        <v>283</v>
      </c>
      <c r="E839" s="242"/>
      <c r="F839" s="244" t="s">
        <v>2273</v>
      </c>
      <c r="G839" s="242"/>
      <c r="H839" s="245">
        <v>12.571999999999999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1" t="s">
        <v>283</v>
      </c>
      <c r="AU839" s="251" t="s">
        <v>90</v>
      </c>
      <c r="AV839" s="13" t="s">
        <v>90</v>
      </c>
      <c r="AW839" s="13" t="s">
        <v>4</v>
      </c>
      <c r="AX839" s="13" t="s">
        <v>88</v>
      </c>
      <c r="AY839" s="251" t="s">
        <v>141</v>
      </c>
    </row>
    <row r="840" s="2" customFormat="1" ht="24.15" customHeight="1">
      <c r="A840" s="42"/>
      <c r="B840" s="43"/>
      <c r="C840" s="216" t="s">
        <v>1456</v>
      </c>
      <c r="D840" s="216" t="s">
        <v>144</v>
      </c>
      <c r="E840" s="217" t="s">
        <v>2274</v>
      </c>
      <c r="F840" s="218" t="s">
        <v>2275</v>
      </c>
      <c r="G840" s="219" t="s">
        <v>448</v>
      </c>
      <c r="H840" s="220">
        <v>258.04000000000002</v>
      </c>
      <c r="I840" s="221"/>
      <c r="J840" s="222">
        <f>ROUND(I840*H840,2)</f>
        <v>0</v>
      </c>
      <c r="K840" s="218" t="s">
        <v>148</v>
      </c>
      <c r="L840" s="48"/>
      <c r="M840" s="223" t="s">
        <v>78</v>
      </c>
      <c r="N840" s="224" t="s">
        <v>50</v>
      </c>
      <c r="O840" s="88"/>
      <c r="P840" s="225">
        <f>O840*H840</f>
        <v>0</v>
      </c>
      <c r="Q840" s="225">
        <v>0</v>
      </c>
      <c r="R840" s="225">
        <f>Q840*H840</f>
        <v>0</v>
      </c>
      <c r="S840" s="225">
        <v>0</v>
      </c>
      <c r="T840" s="226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27" t="s">
        <v>244</v>
      </c>
      <c r="AT840" s="227" t="s">
        <v>144</v>
      </c>
      <c r="AU840" s="227" t="s">
        <v>90</v>
      </c>
      <c r="AY840" s="20" t="s">
        <v>141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0" t="s">
        <v>88</v>
      </c>
      <c r="BK840" s="228">
        <f>ROUND(I840*H840,2)</f>
        <v>0</v>
      </c>
      <c r="BL840" s="20" t="s">
        <v>244</v>
      </c>
      <c r="BM840" s="227" t="s">
        <v>2276</v>
      </c>
    </row>
    <row r="841" s="2" customFormat="1">
      <c r="A841" s="42"/>
      <c r="B841" s="43"/>
      <c r="C841" s="44"/>
      <c r="D841" s="229" t="s">
        <v>151</v>
      </c>
      <c r="E841" s="44"/>
      <c r="F841" s="230" t="s">
        <v>2277</v>
      </c>
      <c r="G841" s="44"/>
      <c r="H841" s="44"/>
      <c r="I841" s="231"/>
      <c r="J841" s="44"/>
      <c r="K841" s="44"/>
      <c r="L841" s="48"/>
      <c r="M841" s="232"/>
      <c r="N841" s="233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151</v>
      </c>
      <c r="AU841" s="20" t="s">
        <v>90</v>
      </c>
    </row>
    <row r="842" s="15" customFormat="1">
      <c r="A842" s="15"/>
      <c r="B842" s="263"/>
      <c r="C842" s="264"/>
      <c r="D842" s="234" t="s">
        <v>283</v>
      </c>
      <c r="E842" s="265" t="s">
        <v>78</v>
      </c>
      <c r="F842" s="266" t="s">
        <v>1784</v>
      </c>
      <c r="G842" s="264"/>
      <c r="H842" s="265" t="s">
        <v>78</v>
      </c>
      <c r="I842" s="267"/>
      <c r="J842" s="264"/>
      <c r="K842" s="264"/>
      <c r="L842" s="268"/>
      <c r="M842" s="269"/>
      <c r="N842" s="270"/>
      <c r="O842" s="270"/>
      <c r="P842" s="270"/>
      <c r="Q842" s="270"/>
      <c r="R842" s="270"/>
      <c r="S842" s="270"/>
      <c r="T842" s="271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2" t="s">
        <v>283</v>
      </c>
      <c r="AU842" s="272" t="s">
        <v>90</v>
      </c>
      <c r="AV842" s="15" t="s">
        <v>88</v>
      </c>
      <c r="AW842" s="15" t="s">
        <v>40</v>
      </c>
      <c r="AX842" s="15" t="s">
        <v>80</v>
      </c>
      <c r="AY842" s="272" t="s">
        <v>141</v>
      </c>
    </row>
    <row r="843" s="13" customFormat="1">
      <c r="A843" s="13"/>
      <c r="B843" s="241"/>
      <c r="C843" s="242"/>
      <c r="D843" s="234" t="s">
        <v>283</v>
      </c>
      <c r="E843" s="243" t="s">
        <v>78</v>
      </c>
      <c r="F843" s="244" t="s">
        <v>1904</v>
      </c>
      <c r="G843" s="242"/>
      <c r="H843" s="245">
        <v>31.620000000000001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283</v>
      </c>
      <c r="AU843" s="251" t="s">
        <v>90</v>
      </c>
      <c r="AV843" s="13" t="s">
        <v>90</v>
      </c>
      <c r="AW843" s="13" t="s">
        <v>40</v>
      </c>
      <c r="AX843" s="13" t="s">
        <v>80</v>
      </c>
      <c r="AY843" s="251" t="s">
        <v>141</v>
      </c>
    </row>
    <row r="844" s="13" customFormat="1">
      <c r="A844" s="13"/>
      <c r="B844" s="241"/>
      <c r="C844" s="242"/>
      <c r="D844" s="234" t="s">
        <v>283</v>
      </c>
      <c r="E844" s="243" t="s">
        <v>78</v>
      </c>
      <c r="F844" s="244" t="s">
        <v>1905</v>
      </c>
      <c r="G844" s="242"/>
      <c r="H844" s="245">
        <v>31.620000000000001</v>
      </c>
      <c r="I844" s="246"/>
      <c r="J844" s="242"/>
      <c r="K844" s="242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283</v>
      </c>
      <c r="AU844" s="251" t="s">
        <v>90</v>
      </c>
      <c r="AV844" s="13" t="s">
        <v>90</v>
      </c>
      <c r="AW844" s="13" t="s">
        <v>40</v>
      </c>
      <c r="AX844" s="13" t="s">
        <v>80</v>
      </c>
      <c r="AY844" s="251" t="s">
        <v>141</v>
      </c>
    </row>
    <row r="845" s="13" customFormat="1">
      <c r="A845" s="13"/>
      <c r="B845" s="241"/>
      <c r="C845" s="242"/>
      <c r="D845" s="234" t="s">
        <v>283</v>
      </c>
      <c r="E845" s="243" t="s">
        <v>78</v>
      </c>
      <c r="F845" s="244" t="s">
        <v>1906</v>
      </c>
      <c r="G845" s="242"/>
      <c r="H845" s="245">
        <v>32.299999999999997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283</v>
      </c>
      <c r="AU845" s="251" t="s">
        <v>90</v>
      </c>
      <c r="AV845" s="13" t="s">
        <v>90</v>
      </c>
      <c r="AW845" s="13" t="s">
        <v>40</v>
      </c>
      <c r="AX845" s="13" t="s">
        <v>80</v>
      </c>
      <c r="AY845" s="251" t="s">
        <v>141</v>
      </c>
    </row>
    <row r="846" s="13" customFormat="1">
      <c r="A846" s="13"/>
      <c r="B846" s="241"/>
      <c r="C846" s="242"/>
      <c r="D846" s="234" t="s">
        <v>283</v>
      </c>
      <c r="E846" s="243" t="s">
        <v>78</v>
      </c>
      <c r="F846" s="244" t="s">
        <v>2252</v>
      </c>
      <c r="G846" s="242"/>
      <c r="H846" s="245">
        <v>18.68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283</v>
      </c>
      <c r="AU846" s="251" t="s">
        <v>90</v>
      </c>
      <c r="AV846" s="13" t="s">
        <v>90</v>
      </c>
      <c r="AW846" s="13" t="s">
        <v>40</v>
      </c>
      <c r="AX846" s="13" t="s">
        <v>80</v>
      </c>
      <c r="AY846" s="251" t="s">
        <v>141</v>
      </c>
    </row>
    <row r="847" s="13" customFormat="1">
      <c r="A847" s="13"/>
      <c r="B847" s="241"/>
      <c r="C847" s="242"/>
      <c r="D847" s="234" t="s">
        <v>283</v>
      </c>
      <c r="E847" s="243" t="s">
        <v>78</v>
      </c>
      <c r="F847" s="244" t="s">
        <v>2253</v>
      </c>
      <c r="G847" s="242"/>
      <c r="H847" s="245">
        <v>27.390000000000001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283</v>
      </c>
      <c r="AU847" s="251" t="s">
        <v>90</v>
      </c>
      <c r="AV847" s="13" t="s">
        <v>90</v>
      </c>
      <c r="AW847" s="13" t="s">
        <v>40</v>
      </c>
      <c r="AX847" s="13" t="s">
        <v>80</v>
      </c>
      <c r="AY847" s="251" t="s">
        <v>141</v>
      </c>
    </row>
    <row r="848" s="13" customFormat="1">
      <c r="A848" s="13"/>
      <c r="B848" s="241"/>
      <c r="C848" s="242"/>
      <c r="D848" s="234" t="s">
        <v>283</v>
      </c>
      <c r="E848" s="243" t="s">
        <v>78</v>
      </c>
      <c r="F848" s="244" t="s">
        <v>2254</v>
      </c>
      <c r="G848" s="242"/>
      <c r="H848" s="245">
        <v>18.100000000000001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283</v>
      </c>
      <c r="AU848" s="251" t="s">
        <v>90</v>
      </c>
      <c r="AV848" s="13" t="s">
        <v>90</v>
      </c>
      <c r="AW848" s="13" t="s">
        <v>40</v>
      </c>
      <c r="AX848" s="13" t="s">
        <v>80</v>
      </c>
      <c r="AY848" s="251" t="s">
        <v>141</v>
      </c>
    </row>
    <row r="849" s="13" customFormat="1">
      <c r="A849" s="13"/>
      <c r="B849" s="241"/>
      <c r="C849" s="242"/>
      <c r="D849" s="234" t="s">
        <v>283</v>
      </c>
      <c r="E849" s="243" t="s">
        <v>78</v>
      </c>
      <c r="F849" s="244" t="s">
        <v>2255</v>
      </c>
      <c r="G849" s="242"/>
      <c r="H849" s="245">
        <v>32.490000000000002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283</v>
      </c>
      <c r="AU849" s="251" t="s">
        <v>90</v>
      </c>
      <c r="AV849" s="13" t="s">
        <v>90</v>
      </c>
      <c r="AW849" s="13" t="s">
        <v>40</v>
      </c>
      <c r="AX849" s="13" t="s">
        <v>80</v>
      </c>
      <c r="AY849" s="251" t="s">
        <v>141</v>
      </c>
    </row>
    <row r="850" s="13" customFormat="1">
      <c r="A850" s="13"/>
      <c r="B850" s="241"/>
      <c r="C850" s="242"/>
      <c r="D850" s="234" t="s">
        <v>283</v>
      </c>
      <c r="E850" s="243" t="s">
        <v>78</v>
      </c>
      <c r="F850" s="244" t="s">
        <v>1909</v>
      </c>
      <c r="G850" s="242"/>
      <c r="H850" s="245">
        <v>32.5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283</v>
      </c>
      <c r="AU850" s="251" t="s">
        <v>90</v>
      </c>
      <c r="AV850" s="13" t="s">
        <v>90</v>
      </c>
      <c r="AW850" s="13" t="s">
        <v>40</v>
      </c>
      <c r="AX850" s="13" t="s">
        <v>80</v>
      </c>
      <c r="AY850" s="251" t="s">
        <v>141</v>
      </c>
    </row>
    <row r="851" s="13" customFormat="1">
      <c r="A851" s="13"/>
      <c r="B851" s="241"/>
      <c r="C851" s="242"/>
      <c r="D851" s="234" t="s">
        <v>283</v>
      </c>
      <c r="E851" s="243" t="s">
        <v>78</v>
      </c>
      <c r="F851" s="244" t="s">
        <v>1910</v>
      </c>
      <c r="G851" s="242"/>
      <c r="H851" s="245">
        <v>33.340000000000003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283</v>
      </c>
      <c r="AU851" s="251" t="s">
        <v>90</v>
      </c>
      <c r="AV851" s="13" t="s">
        <v>90</v>
      </c>
      <c r="AW851" s="13" t="s">
        <v>40</v>
      </c>
      <c r="AX851" s="13" t="s">
        <v>80</v>
      </c>
      <c r="AY851" s="251" t="s">
        <v>141</v>
      </c>
    </row>
    <row r="852" s="14" customFormat="1">
      <c r="A852" s="14"/>
      <c r="B852" s="252"/>
      <c r="C852" s="253"/>
      <c r="D852" s="234" t="s">
        <v>283</v>
      </c>
      <c r="E852" s="254" t="s">
        <v>78</v>
      </c>
      <c r="F852" s="255" t="s">
        <v>285</v>
      </c>
      <c r="G852" s="253"/>
      <c r="H852" s="256">
        <v>258.04000000000002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283</v>
      </c>
      <c r="AU852" s="262" t="s">
        <v>90</v>
      </c>
      <c r="AV852" s="14" t="s">
        <v>166</v>
      </c>
      <c r="AW852" s="14" t="s">
        <v>40</v>
      </c>
      <c r="AX852" s="14" t="s">
        <v>88</v>
      </c>
      <c r="AY852" s="262" t="s">
        <v>141</v>
      </c>
    </row>
    <row r="853" s="2" customFormat="1" ht="24.15" customHeight="1">
      <c r="A853" s="42"/>
      <c r="B853" s="43"/>
      <c r="C853" s="290" t="s">
        <v>1461</v>
      </c>
      <c r="D853" s="290" t="s">
        <v>864</v>
      </c>
      <c r="E853" s="291" t="s">
        <v>2238</v>
      </c>
      <c r="F853" s="292" t="s">
        <v>2239</v>
      </c>
      <c r="G853" s="293" t="s">
        <v>321</v>
      </c>
      <c r="H853" s="294">
        <v>28.384</v>
      </c>
      <c r="I853" s="295"/>
      <c r="J853" s="296">
        <f>ROUND(I853*H853,2)</f>
        <v>0</v>
      </c>
      <c r="K853" s="292" t="s">
        <v>148</v>
      </c>
      <c r="L853" s="297"/>
      <c r="M853" s="298" t="s">
        <v>78</v>
      </c>
      <c r="N853" s="299" t="s">
        <v>50</v>
      </c>
      <c r="O853" s="88"/>
      <c r="P853" s="225">
        <f>O853*H853</f>
        <v>0</v>
      </c>
      <c r="Q853" s="225">
        <v>0.0028999999999999998</v>
      </c>
      <c r="R853" s="225">
        <f>Q853*H853</f>
        <v>0.082313600000000001</v>
      </c>
      <c r="S853" s="225">
        <v>0</v>
      </c>
      <c r="T853" s="226">
        <f>S853*H853</f>
        <v>0</v>
      </c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R853" s="227" t="s">
        <v>487</v>
      </c>
      <c r="AT853" s="227" t="s">
        <v>864</v>
      </c>
      <c r="AU853" s="227" t="s">
        <v>90</v>
      </c>
      <c r="AY853" s="20" t="s">
        <v>141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20" t="s">
        <v>88</v>
      </c>
      <c r="BK853" s="228">
        <f>ROUND(I853*H853,2)</f>
        <v>0</v>
      </c>
      <c r="BL853" s="20" t="s">
        <v>244</v>
      </c>
      <c r="BM853" s="227" t="s">
        <v>2278</v>
      </c>
    </row>
    <row r="854" s="13" customFormat="1">
      <c r="A854" s="13"/>
      <c r="B854" s="241"/>
      <c r="C854" s="242"/>
      <c r="D854" s="234" t="s">
        <v>283</v>
      </c>
      <c r="E854" s="242"/>
      <c r="F854" s="244" t="s">
        <v>2279</v>
      </c>
      <c r="G854" s="242"/>
      <c r="H854" s="245">
        <v>28.384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283</v>
      </c>
      <c r="AU854" s="251" t="s">
        <v>90</v>
      </c>
      <c r="AV854" s="13" t="s">
        <v>90</v>
      </c>
      <c r="AW854" s="13" t="s">
        <v>4</v>
      </c>
      <c r="AX854" s="13" t="s">
        <v>88</v>
      </c>
      <c r="AY854" s="251" t="s">
        <v>141</v>
      </c>
    </row>
    <row r="855" s="2" customFormat="1" ht="24.15" customHeight="1">
      <c r="A855" s="42"/>
      <c r="B855" s="43"/>
      <c r="C855" s="216" t="s">
        <v>1466</v>
      </c>
      <c r="D855" s="216" t="s">
        <v>144</v>
      </c>
      <c r="E855" s="217" t="s">
        <v>1483</v>
      </c>
      <c r="F855" s="218" t="s">
        <v>1484</v>
      </c>
      <c r="G855" s="219" t="s">
        <v>321</v>
      </c>
      <c r="H855" s="220">
        <v>460.23700000000002</v>
      </c>
      <c r="I855" s="221"/>
      <c r="J855" s="222">
        <f>ROUND(I855*H855,2)</f>
        <v>0</v>
      </c>
      <c r="K855" s="218" t="s">
        <v>148</v>
      </c>
      <c r="L855" s="48"/>
      <c r="M855" s="223" t="s">
        <v>78</v>
      </c>
      <c r="N855" s="224" t="s">
        <v>50</v>
      </c>
      <c r="O855" s="88"/>
      <c r="P855" s="225">
        <f>O855*H855</f>
        <v>0</v>
      </c>
      <c r="Q855" s="225">
        <v>0</v>
      </c>
      <c r="R855" s="225">
        <f>Q855*H855</f>
        <v>0</v>
      </c>
      <c r="S855" s="225">
        <v>0</v>
      </c>
      <c r="T855" s="226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27" t="s">
        <v>244</v>
      </c>
      <c r="AT855" s="227" t="s">
        <v>144</v>
      </c>
      <c r="AU855" s="227" t="s">
        <v>90</v>
      </c>
      <c r="AY855" s="20" t="s">
        <v>141</v>
      </c>
      <c r="BE855" s="228">
        <f>IF(N855="základní",J855,0)</f>
        <v>0</v>
      </c>
      <c r="BF855" s="228">
        <f>IF(N855="snížená",J855,0)</f>
        <v>0</v>
      </c>
      <c r="BG855" s="228">
        <f>IF(N855="zákl. přenesená",J855,0)</f>
        <v>0</v>
      </c>
      <c r="BH855" s="228">
        <f>IF(N855="sníž. přenesená",J855,0)</f>
        <v>0</v>
      </c>
      <c r="BI855" s="228">
        <f>IF(N855="nulová",J855,0)</f>
        <v>0</v>
      </c>
      <c r="BJ855" s="20" t="s">
        <v>88</v>
      </c>
      <c r="BK855" s="228">
        <f>ROUND(I855*H855,2)</f>
        <v>0</v>
      </c>
      <c r="BL855" s="20" t="s">
        <v>244</v>
      </c>
      <c r="BM855" s="227" t="s">
        <v>2280</v>
      </c>
    </row>
    <row r="856" s="2" customFormat="1">
      <c r="A856" s="42"/>
      <c r="B856" s="43"/>
      <c r="C856" s="44"/>
      <c r="D856" s="229" t="s">
        <v>151</v>
      </c>
      <c r="E856" s="44"/>
      <c r="F856" s="230" t="s">
        <v>1486</v>
      </c>
      <c r="G856" s="44"/>
      <c r="H856" s="44"/>
      <c r="I856" s="231"/>
      <c r="J856" s="44"/>
      <c r="K856" s="44"/>
      <c r="L856" s="48"/>
      <c r="M856" s="232"/>
      <c r="N856" s="233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151</v>
      </c>
      <c r="AU856" s="20" t="s">
        <v>90</v>
      </c>
    </row>
    <row r="857" s="13" customFormat="1">
      <c r="A857" s="13"/>
      <c r="B857" s="241"/>
      <c r="C857" s="242"/>
      <c r="D857" s="234" t="s">
        <v>283</v>
      </c>
      <c r="E857" s="243" t="s">
        <v>78</v>
      </c>
      <c r="F857" s="244" t="s">
        <v>1728</v>
      </c>
      <c r="G857" s="242"/>
      <c r="H857" s="245">
        <v>460.23700000000002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283</v>
      </c>
      <c r="AU857" s="251" t="s">
        <v>90</v>
      </c>
      <c r="AV857" s="13" t="s">
        <v>90</v>
      </c>
      <c r="AW857" s="13" t="s">
        <v>40</v>
      </c>
      <c r="AX857" s="13" t="s">
        <v>88</v>
      </c>
      <c r="AY857" s="251" t="s">
        <v>141</v>
      </c>
    </row>
    <row r="858" s="2" customFormat="1">
      <c r="A858" s="42"/>
      <c r="B858" s="43"/>
      <c r="C858" s="44"/>
      <c r="D858" s="234" t="s">
        <v>414</v>
      </c>
      <c r="E858" s="44"/>
      <c r="F858" s="284" t="s">
        <v>1927</v>
      </c>
      <c r="G858" s="44"/>
      <c r="H858" s="44"/>
      <c r="I858" s="44"/>
      <c r="J858" s="44"/>
      <c r="K858" s="44"/>
      <c r="L858" s="48"/>
      <c r="M858" s="232"/>
      <c r="N858" s="233"/>
      <c r="O858" s="88"/>
      <c r="P858" s="88"/>
      <c r="Q858" s="88"/>
      <c r="R858" s="88"/>
      <c r="S858" s="88"/>
      <c r="T858" s="89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U858" s="20" t="s">
        <v>90</v>
      </c>
    </row>
    <row r="859" s="2" customFormat="1">
      <c r="A859" s="42"/>
      <c r="B859" s="43"/>
      <c r="C859" s="44"/>
      <c r="D859" s="234" t="s">
        <v>414</v>
      </c>
      <c r="E859" s="44"/>
      <c r="F859" s="285" t="s">
        <v>1784</v>
      </c>
      <c r="G859" s="44"/>
      <c r="H859" s="286">
        <v>0</v>
      </c>
      <c r="I859" s="44"/>
      <c r="J859" s="44"/>
      <c r="K859" s="44"/>
      <c r="L859" s="48"/>
      <c r="M859" s="232"/>
      <c r="N859" s="233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U859" s="20" t="s">
        <v>90</v>
      </c>
    </row>
    <row r="860" s="2" customFormat="1">
      <c r="A860" s="42"/>
      <c r="B860" s="43"/>
      <c r="C860" s="44"/>
      <c r="D860" s="234" t="s">
        <v>414</v>
      </c>
      <c r="E860" s="44"/>
      <c r="F860" s="285" t="s">
        <v>1928</v>
      </c>
      <c r="G860" s="44"/>
      <c r="H860" s="286">
        <v>60.786000000000001</v>
      </c>
      <c r="I860" s="44"/>
      <c r="J860" s="44"/>
      <c r="K860" s="44"/>
      <c r="L860" s="48"/>
      <c r="M860" s="232"/>
      <c r="N860" s="233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U860" s="20" t="s">
        <v>90</v>
      </c>
    </row>
    <row r="861" s="2" customFormat="1">
      <c r="A861" s="42"/>
      <c r="B861" s="43"/>
      <c r="C861" s="44"/>
      <c r="D861" s="234" t="s">
        <v>414</v>
      </c>
      <c r="E861" s="44"/>
      <c r="F861" s="285" t="s">
        <v>1929</v>
      </c>
      <c r="G861" s="44"/>
      <c r="H861" s="286">
        <v>60.786000000000001</v>
      </c>
      <c r="I861" s="44"/>
      <c r="J861" s="44"/>
      <c r="K861" s="44"/>
      <c r="L861" s="48"/>
      <c r="M861" s="232"/>
      <c r="N861" s="233"/>
      <c r="O861" s="88"/>
      <c r="P861" s="88"/>
      <c r="Q861" s="88"/>
      <c r="R861" s="88"/>
      <c r="S861" s="88"/>
      <c r="T861" s="89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U861" s="20" t="s">
        <v>90</v>
      </c>
    </row>
    <row r="862" s="2" customFormat="1">
      <c r="A862" s="42"/>
      <c r="B862" s="43"/>
      <c r="C862" s="44"/>
      <c r="D862" s="234" t="s">
        <v>414</v>
      </c>
      <c r="E862" s="44"/>
      <c r="F862" s="285" t="s">
        <v>1930</v>
      </c>
      <c r="G862" s="44"/>
      <c r="H862" s="286">
        <v>63.030000000000001</v>
      </c>
      <c r="I862" s="44"/>
      <c r="J862" s="44"/>
      <c r="K862" s="44"/>
      <c r="L862" s="48"/>
      <c r="M862" s="232"/>
      <c r="N862" s="233"/>
      <c r="O862" s="88"/>
      <c r="P862" s="88"/>
      <c r="Q862" s="88"/>
      <c r="R862" s="88"/>
      <c r="S862" s="88"/>
      <c r="T862" s="89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U862" s="20" t="s">
        <v>90</v>
      </c>
    </row>
    <row r="863" s="2" customFormat="1">
      <c r="A863" s="42"/>
      <c r="B863" s="43"/>
      <c r="C863" s="44"/>
      <c r="D863" s="234" t="s">
        <v>414</v>
      </c>
      <c r="E863" s="44"/>
      <c r="F863" s="285" t="s">
        <v>1931</v>
      </c>
      <c r="G863" s="44"/>
      <c r="H863" s="286">
        <v>18.084</v>
      </c>
      <c r="I863" s="44"/>
      <c r="J863" s="44"/>
      <c r="K863" s="44"/>
      <c r="L863" s="48"/>
      <c r="M863" s="232"/>
      <c r="N863" s="233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U863" s="20" t="s">
        <v>90</v>
      </c>
    </row>
    <row r="864" s="2" customFormat="1">
      <c r="A864" s="42"/>
      <c r="B864" s="43"/>
      <c r="C864" s="44"/>
      <c r="D864" s="234" t="s">
        <v>414</v>
      </c>
      <c r="E864" s="44"/>
      <c r="F864" s="285" t="s">
        <v>1932</v>
      </c>
      <c r="G864" s="44"/>
      <c r="H864" s="286">
        <v>46.826999999999998</v>
      </c>
      <c r="I864" s="44"/>
      <c r="J864" s="44"/>
      <c r="K864" s="44"/>
      <c r="L864" s="48"/>
      <c r="M864" s="232"/>
      <c r="N864" s="233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U864" s="20" t="s">
        <v>90</v>
      </c>
    </row>
    <row r="865" s="2" customFormat="1">
      <c r="A865" s="42"/>
      <c r="B865" s="43"/>
      <c r="C865" s="44"/>
      <c r="D865" s="234" t="s">
        <v>414</v>
      </c>
      <c r="E865" s="44"/>
      <c r="F865" s="285" t="s">
        <v>1933</v>
      </c>
      <c r="G865" s="44"/>
      <c r="H865" s="286">
        <v>16.170000000000002</v>
      </c>
      <c r="I865" s="44"/>
      <c r="J865" s="44"/>
      <c r="K865" s="44"/>
      <c r="L865" s="48"/>
      <c r="M865" s="232"/>
      <c r="N865" s="233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U865" s="20" t="s">
        <v>90</v>
      </c>
    </row>
    <row r="866" s="2" customFormat="1">
      <c r="A866" s="42"/>
      <c r="B866" s="43"/>
      <c r="C866" s="44"/>
      <c r="D866" s="234" t="s">
        <v>414</v>
      </c>
      <c r="E866" s="44"/>
      <c r="F866" s="285" t="s">
        <v>1934</v>
      </c>
      <c r="G866" s="44"/>
      <c r="H866" s="286">
        <v>63.656999999999996</v>
      </c>
      <c r="I866" s="44"/>
      <c r="J866" s="44"/>
      <c r="K866" s="44"/>
      <c r="L866" s="48"/>
      <c r="M866" s="232"/>
      <c r="N866" s="233"/>
      <c r="O866" s="88"/>
      <c r="P866" s="88"/>
      <c r="Q866" s="88"/>
      <c r="R866" s="88"/>
      <c r="S866" s="88"/>
      <c r="T866" s="89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U866" s="20" t="s">
        <v>90</v>
      </c>
    </row>
    <row r="867" s="2" customFormat="1">
      <c r="A867" s="42"/>
      <c r="B867" s="43"/>
      <c r="C867" s="44"/>
      <c r="D867" s="234" t="s">
        <v>414</v>
      </c>
      <c r="E867" s="44"/>
      <c r="F867" s="285" t="s">
        <v>1935</v>
      </c>
      <c r="G867" s="44"/>
      <c r="H867" s="286">
        <v>63.689999999999998</v>
      </c>
      <c r="I867" s="44"/>
      <c r="J867" s="44"/>
      <c r="K867" s="44"/>
      <c r="L867" s="48"/>
      <c r="M867" s="232"/>
      <c r="N867" s="233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U867" s="20" t="s">
        <v>90</v>
      </c>
    </row>
    <row r="868" s="2" customFormat="1">
      <c r="A868" s="42"/>
      <c r="B868" s="43"/>
      <c r="C868" s="44"/>
      <c r="D868" s="234" t="s">
        <v>414</v>
      </c>
      <c r="E868" s="44"/>
      <c r="F868" s="285" t="s">
        <v>1936</v>
      </c>
      <c r="G868" s="44"/>
      <c r="H868" s="286">
        <v>67.206999999999994</v>
      </c>
      <c r="I868" s="44"/>
      <c r="J868" s="44"/>
      <c r="K868" s="44"/>
      <c r="L868" s="48"/>
      <c r="M868" s="232"/>
      <c r="N868" s="233"/>
      <c r="O868" s="88"/>
      <c r="P868" s="88"/>
      <c r="Q868" s="88"/>
      <c r="R868" s="88"/>
      <c r="S868" s="88"/>
      <c r="T868" s="89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U868" s="20" t="s">
        <v>90</v>
      </c>
    </row>
    <row r="869" s="2" customFormat="1">
      <c r="A869" s="42"/>
      <c r="B869" s="43"/>
      <c r="C869" s="44"/>
      <c r="D869" s="234" t="s">
        <v>414</v>
      </c>
      <c r="E869" s="44"/>
      <c r="F869" s="285" t="s">
        <v>285</v>
      </c>
      <c r="G869" s="44"/>
      <c r="H869" s="286">
        <v>460.23700000000002</v>
      </c>
      <c r="I869" s="44"/>
      <c r="J869" s="44"/>
      <c r="K869" s="44"/>
      <c r="L869" s="48"/>
      <c r="M869" s="232"/>
      <c r="N869" s="233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U869" s="20" t="s">
        <v>90</v>
      </c>
    </row>
    <row r="870" s="2" customFormat="1" ht="49.05" customHeight="1">
      <c r="A870" s="42"/>
      <c r="B870" s="43"/>
      <c r="C870" s="216" t="s">
        <v>1471</v>
      </c>
      <c r="D870" s="216" t="s">
        <v>144</v>
      </c>
      <c r="E870" s="217" t="s">
        <v>1488</v>
      </c>
      <c r="F870" s="218" t="s">
        <v>1489</v>
      </c>
      <c r="G870" s="219" t="s">
        <v>310</v>
      </c>
      <c r="H870" s="220">
        <v>3.944</v>
      </c>
      <c r="I870" s="221"/>
      <c r="J870" s="222">
        <f>ROUND(I870*H870,2)</f>
        <v>0</v>
      </c>
      <c r="K870" s="218" t="s">
        <v>148</v>
      </c>
      <c r="L870" s="48"/>
      <c r="M870" s="223" t="s">
        <v>78</v>
      </c>
      <c r="N870" s="224" t="s">
        <v>50</v>
      </c>
      <c r="O870" s="88"/>
      <c r="P870" s="225">
        <f>O870*H870</f>
        <v>0</v>
      </c>
      <c r="Q870" s="225">
        <v>0</v>
      </c>
      <c r="R870" s="225">
        <f>Q870*H870</f>
        <v>0</v>
      </c>
      <c r="S870" s="225">
        <v>0</v>
      </c>
      <c r="T870" s="226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7" t="s">
        <v>244</v>
      </c>
      <c r="AT870" s="227" t="s">
        <v>144</v>
      </c>
      <c r="AU870" s="227" t="s">
        <v>90</v>
      </c>
      <c r="AY870" s="20" t="s">
        <v>141</v>
      </c>
      <c r="BE870" s="228">
        <f>IF(N870="základní",J870,0)</f>
        <v>0</v>
      </c>
      <c r="BF870" s="228">
        <f>IF(N870="snížená",J870,0)</f>
        <v>0</v>
      </c>
      <c r="BG870" s="228">
        <f>IF(N870="zákl. přenesená",J870,0)</f>
        <v>0</v>
      </c>
      <c r="BH870" s="228">
        <f>IF(N870="sníž. přenesená",J870,0)</f>
        <v>0</v>
      </c>
      <c r="BI870" s="228">
        <f>IF(N870="nulová",J870,0)</f>
        <v>0</v>
      </c>
      <c r="BJ870" s="20" t="s">
        <v>88</v>
      </c>
      <c r="BK870" s="228">
        <f>ROUND(I870*H870,2)</f>
        <v>0</v>
      </c>
      <c r="BL870" s="20" t="s">
        <v>244</v>
      </c>
      <c r="BM870" s="227" t="s">
        <v>2281</v>
      </c>
    </row>
    <row r="871" s="2" customFormat="1">
      <c r="A871" s="42"/>
      <c r="B871" s="43"/>
      <c r="C871" s="44"/>
      <c r="D871" s="229" t="s">
        <v>151</v>
      </c>
      <c r="E871" s="44"/>
      <c r="F871" s="230" t="s">
        <v>1491</v>
      </c>
      <c r="G871" s="44"/>
      <c r="H871" s="44"/>
      <c r="I871" s="231"/>
      <c r="J871" s="44"/>
      <c r="K871" s="44"/>
      <c r="L871" s="48"/>
      <c r="M871" s="232"/>
      <c r="N871" s="233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151</v>
      </c>
      <c r="AU871" s="20" t="s">
        <v>90</v>
      </c>
    </row>
    <row r="872" s="2" customFormat="1" ht="49.05" customHeight="1">
      <c r="A872" s="42"/>
      <c r="B872" s="43"/>
      <c r="C872" s="216" t="s">
        <v>1477</v>
      </c>
      <c r="D872" s="216" t="s">
        <v>144</v>
      </c>
      <c r="E872" s="217" t="s">
        <v>1493</v>
      </c>
      <c r="F872" s="218" t="s">
        <v>1494</v>
      </c>
      <c r="G872" s="219" t="s">
        <v>310</v>
      </c>
      <c r="H872" s="220">
        <v>3.944</v>
      </c>
      <c r="I872" s="221"/>
      <c r="J872" s="222">
        <f>ROUND(I872*H872,2)</f>
        <v>0</v>
      </c>
      <c r="K872" s="218" t="s">
        <v>148</v>
      </c>
      <c r="L872" s="48"/>
      <c r="M872" s="223" t="s">
        <v>78</v>
      </c>
      <c r="N872" s="224" t="s">
        <v>50</v>
      </c>
      <c r="O872" s="88"/>
      <c r="P872" s="225">
        <f>O872*H872</f>
        <v>0</v>
      </c>
      <c r="Q872" s="225">
        <v>0</v>
      </c>
      <c r="R872" s="225">
        <f>Q872*H872</f>
        <v>0</v>
      </c>
      <c r="S872" s="225">
        <v>0</v>
      </c>
      <c r="T872" s="226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27" t="s">
        <v>244</v>
      </c>
      <c r="AT872" s="227" t="s">
        <v>144</v>
      </c>
      <c r="AU872" s="227" t="s">
        <v>90</v>
      </c>
      <c r="AY872" s="20" t="s">
        <v>141</v>
      </c>
      <c r="BE872" s="228">
        <f>IF(N872="základní",J872,0)</f>
        <v>0</v>
      </c>
      <c r="BF872" s="228">
        <f>IF(N872="snížená",J872,0)</f>
        <v>0</v>
      </c>
      <c r="BG872" s="228">
        <f>IF(N872="zákl. přenesená",J872,0)</f>
        <v>0</v>
      </c>
      <c r="BH872" s="228">
        <f>IF(N872="sníž. přenesená",J872,0)</f>
        <v>0</v>
      </c>
      <c r="BI872" s="228">
        <f>IF(N872="nulová",J872,0)</f>
        <v>0</v>
      </c>
      <c r="BJ872" s="20" t="s">
        <v>88</v>
      </c>
      <c r="BK872" s="228">
        <f>ROUND(I872*H872,2)</f>
        <v>0</v>
      </c>
      <c r="BL872" s="20" t="s">
        <v>244</v>
      </c>
      <c r="BM872" s="227" t="s">
        <v>2282</v>
      </c>
    </row>
    <row r="873" s="2" customFormat="1">
      <c r="A873" s="42"/>
      <c r="B873" s="43"/>
      <c r="C873" s="44"/>
      <c r="D873" s="229" t="s">
        <v>151</v>
      </c>
      <c r="E873" s="44"/>
      <c r="F873" s="230" t="s">
        <v>1496</v>
      </c>
      <c r="G873" s="44"/>
      <c r="H873" s="44"/>
      <c r="I873" s="231"/>
      <c r="J873" s="44"/>
      <c r="K873" s="44"/>
      <c r="L873" s="48"/>
      <c r="M873" s="232"/>
      <c r="N873" s="233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0" t="s">
        <v>151</v>
      </c>
      <c r="AU873" s="20" t="s">
        <v>90</v>
      </c>
    </row>
    <row r="874" s="2" customFormat="1" ht="62.7" customHeight="1">
      <c r="A874" s="42"/>
      <c r="B874" s="43"/>
      <c r="C874" s="216" t="s">
        <v>1482</v>
      </c>
      <c r="D874" s="216" t="s">
        <v>144</v>
      </c>
      <c r="E874" s="217" t="s">
        <v>1498</v>
      </c>
      <c r="F874" s="218" t="s">
        <v>1499</v>
      </c>
      <c r="G874" s="219" t="s">
        <v>310</v>
      </c>
      <c r="H874" s="220">
        <v>3.944</v>
      </c>
      <c r="I874" s="221"/>
      <c r="J874" s="222">
        <f>ROUND(I874*H874,2)</f>
        <v>0</v>
      </c>
      <c r="K874" s="218" t="s">
        <v>148</v>
      </c>
      <c r="L874" s="48"/>
      <c r="M874" s="223" t="s">
        <v>78</v>
      </c>
      <c r="N874" s="224" t="s">
        <v>50</v>
      </c>
      <c r="O874" s="88"/>
      <c r="P874" s="225">
        <f>O874*H874</f>
        <v>0</v>
      </c>
      <c r="Q874" s="225">
        <v>0</v>
      </c>
      <c r="R874" s="225">
        <f>Q874*H874</f>
        <v>0</v>
      </c>
      <c r="S874" s="225">
        <v>0</v>
      </c>
      <c r="T874" s="226">
        <f>S874*H874</f>
        <v>0</v>
      </c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R874" s="227" t="s">
        <v>244</v>
      </c>
      <c r="AT874" s="227" t="s">
        <v>144</v>
      </c>
      <c r="AU874" s="227" t="s">
        <v>90</v>
      </c>
      <c r="AY874" s="20" t="s">
        <v>141</v>
      </c>
      <c r="BE874" s="228">
        <f>IF(N874="základní",J874,0)</f>
        <v>0</v>
      </c>
      <c r="BF874" s="228">
        <f>IF(N874="snížená",J874,0)</f>
        <v>0</v>
      </c>
      <c r="BG874" s="228">
        <f>IF(N874="zákl. přenesená",J874,0)</f>
        <v>0</v>
      </c>
      <c r="BH874" s="228">
        <f>IF(N874="sníž. přenesená",J874,0)</f>
        <v>0</v>
      </c>
      <c r="BI874" s="228">
        <f>IF(N874="nulová",J874,0)</f>
        <v>0</v>
      </c>
      <c r="BJ874" s="20" t="s">
        <v>88</v>
      </c>
      <c r="BK874" s="228">
        <f>ROUND(I874*H874,2)</f>
        <v>0</v>
      </c>
      <c r="BL874" s="20" t="s">
        <v>244</v>
      </c>
      <c r="BM874" s="227" t="s">
        <v>2283</v>
      </c>
    </row>
    <row r="875" s="2" customFormat="1">
      <c r="A875" s="42"/>
      <c r="B875" s="43"/>
      <c r="C875" s="44"/>
      <c r="D875" s="229" t="s">
        <v>151</v>
      </c>
      <c r="E875" s="44"/>
      <c r="F875" s="230" t="s">
        <v>1501</v>
      </c>
      <c r="G875" s="44"/>
      <c r="H875" s="44"/>
      <c r="I875" s="231"/>
      <c r="J875" s="44"/>
      <c r="K875" s="44"/>
      <c r="L875" s="48"/>
      <c r="M875" s="232"/>
      <c r="N875" s="233"/>
      <c r="O875" s="88"/>
      <c r="P875" s="88"/>
      <c r="Q875" s="88"/>
      <c r="R875" s="88"/>
      <c r="S875" s="88"/>
      <c r="T875" s="89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T875" s="20" t="s">
        <v>151</v>
      </c>
      <c r="AU875" s="20" t="s">
        <v>90</v>
      </c>
    </row>
    <row r="876" s="12" customFormat="1" ht="22.8" customHeight="1">
      <c r="A876" s="12"/>
      <c r="B876" s="200"/>
      <c r="C876" s="201"/>
      <c r="D876" s="202" t="s">
        <v>79</v>
      </c>
      <c r="E876" s="214" t="s">
        <v>736</v>
      </c>
      <c r="F876" s="214" t="s">
        <v>737</v>
      </c>
      <c r="G876" s="201"/>
      <c r="H876" s="201"/>
      <c r="I876" s="204"/>
      <c r="J876" s="215">
        <f>BK876</f>
        <v>0</v>
      </c>
      <c r="K876" s="201"/>
      <c r="L876" s="206"/>
      <c r="M876" s="207"/>
      <c r="N876" s="208"/>
      <c r="O876" s="208"/>
      <c r="P876" s="209">
        <f>SUM(P877:P978)</f>
        <v>0</v>
      </c>
      <c r="Q876" s="208"/>
      <c r="R876" s="209">
        <f>SUM(R877:R978)</f>
        <v>0.96764760999999999</v>
      </c>
      <c r="S876" s="208"/>
      <c r="T876" s="210">
        <f>SUM(T877:T978)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1" t="s">
        <v>90</v>
      </c>
      <c r="AT876" s="212" t="s">
        <v>79</v>
      </c>
      <c r="AU876" s="212" t="s">
        <v>88</v>
      </c>
      <c r="AY876" s="211" t="s">
        <v>141</v>
      </c>
      <c r="BK876" s="213">
        <f>SUM(BK877:BK978)</f>
        <v>0</v>
      </c>
    </row>
    <row r="877" s="2" customFormat="1" ht="24.15" customHeight="1">
      <c r="A877" s="42"/>
      <c r="B877" s="43"/>
      <c r="C877" s="216" t="s">
        <v>1487</v>
      </c>
      <c r="D877" s="216" t="s">
        <v>144</v>
      </c>
      <c r="E877" s="217" t="s">
        <v>1503</v>
      </c>
      <c r="F877" s="218" t="s">
        <v>1504</v>
      </c>
      <c r="G877" s="219" t="s">
        <v>321</v>
      </c>
      <c r="H877" s="220">
        <v>49.090000000000003</v>
      </c>
      <c r="I877" s="221"/>
      <c r="J877" s="222">
        <f>ROUND(I877*H877,2)</f>
        <v>0</v>
      </c>
      <c r="K877" s="218" t="s">
        <v>148</v>
      </c>
      <c r="L877" s="48"/>
      <c r="M877" s="223" t="s">
        <v>78</v>
      </c>
      <c r="N877" s="224" t="s">
        <v>50</v>
      </c>
      <c r="O877" s="88"/>
      <c r="P877" s="225">
        <f>O877*H877</f>
        <v>0</v>
      </c>
      <c r="Q877" s="225">
        <v>0</v>
      </c>
      <c r="R877" s="225">
        <f>Q877*H877</f>
        <v>0</v>
      </c>
      <c r="S877" s="225">
        <v>0</v>
      </c>
      <c r="T877" s="226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7" t="s">
        <v>244</v>
      </c>
      <c r="AT877" s="227" t="s">
        <v>144</v>
      </c>
      <c r="AU877" s="227" t="s">
        <v>90</v>
      </c>
      <c r="AY877" s="20" t="s">
        <v>141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20" t="s">
        <v>88</v>
      </c>
      <c r="BK877" s="228">
        <f>ROUND(I877*H877,2)</f>
        <v>0</v>
      </c>
      <c r="BL877" s="20" t="s">
        <v>244</v>
      </c>
      <c r="BM877" s="227" t="s">
        <v>2284</v>
      </c>
    </row>
    <row r="878" s="2" customFormat="1">
      <c r="A878" s="42"/>
      <c r="B878" s="43"/>
      <c r="C878" s="44"/>
      <c r="D878" s="229" t="s">
        <v>151</v>
      </c>
      <c r="E878" s="44"/>
      <c r="F878" s="230" t="s">
        <v>1506</v>
      </c>
      <c r="G878" s="44"/>
      <c r="H878" s="44"/>
      <c r="I878" s="231"/>
      <c r="J878" s="44"/>
      <c r="K878" s="44"/>
      <c r="L878" s="48"/>
      <c r="M878" s="232"/>
      <c r="N878" s="233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0" t="s">
        <v>151</v>
      </c>
      <c r="AU878" s="20" t="s">
        <v>90</v>
      </c>
    </row>
    <row r="879" s="13" customFormat="1">
      <c r="A879" s="13"/>
      <c r="B879" s="241"/>
      <c r="C879" s="242"/>
      <c r="D879" s="234" t="s">
        <v>283</v>
      </c>
      <c r="E879" s="243" t="s">
        <v>78</v>
      </c>
      <c r="F879" s="244" t="s">
        <v>782</v>
      </c>
      <c r="G879" s="242"/>
      <c r="H879" s="245">
        <v>39.359999999999999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283</v>
      </c>
      <c r="AU879" s="251" t="s">
        <v>90</v>
      </c>
      <c r="AV879" s="13" t="s">
        <v>90</v>
      </c>
      <c r="AW879" s="13" t="s">
        <v>40</v>
      </c>
      <c r="AX879" s="13" t="s">
        <v>80</v>
      </c>
      <c r="AY879" s="251" t="s">
        <v>141</v>
      </c>
    </row>
    <row r="880" s="13" customFormat="1">
      <c r="A880" s="13"/>
      <c r="B880" s="241"/>
      <c r="C880" s="242"/>
      <c r="D880" s="234" t="s">
        <v>283</v>
      </c>
      <c r="E880" s="243" t="s">
        <v>78</v>
      </c>
      <c r="F880" s="244" t="s">
        <v>1507</v>
      </c>
      <c r="G880" s="242"/>
      <c r="H880" s="245">
        <v>4.726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283</v>
      </c>
      <c r="AU880" s="251" t="s">
        <v>90</v>
      </c>
      <c r="AV880" s="13" t="s">
        <v>90</v>
      </c>
      <c r="AW880" s="13" t="s">
        <v>40</v>
      </c>
      <c r="AX880" s="13" t="s">
        <v>80</v>
      </c>
      <c r="AY880" s="251" t="s">
        <v>141</v>
      </c>
    </row>
    <row r="881" s="13" customFormat="1">
      <c r="A881" s="13"/>
      <c r="B881" s="241"/>
      <c r="C881" s="242"/>
      <c r="D881" s="234" t="s">
        <v>283</v>
      </c>
      <c r="E881" s="243" t="s">
        <v>78</v>
      </c>
      <c r="F881" s="244" t="s">
        <v>2285</v>
      </c>
      <c r="G881" s="242"/>
      <c r="H881" s="245">
        <v>5.0039999999999996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283</v>
      </c>
      <c r="AU881" s="251" t="s">
        <v>90</v>
      </c>
      <c r="AV881" s="13" t="s">
        <v>90</v>
      </c>
      <c r="AW881" s="13" t="s">
        <v>40</v>
      </c>
      <c r="AX881" s="13" t="s">
        <v>80</v>
      </c>
      <c r="AY881" s="251" t="s">
        <v>141</v>
      </c>
    </row>
    <row r="882" s="14" customFormat="1">
      <c r="A882" s="14"/>
      <c r="B882" s="252"/>
      <c r="C882" s="253"/>
      <c r="D882" s="234" t="s">
        <v>283</v>
      </c>
      <c r="E882" s="254" t="s">
        <v>78</v>
      </c>
      <c r="F882" s="255" t="s">
        <v>285</v>
      </c>
      <c r="G882" s="253"/>
      <c r="H882" s="256">
        <v>49.090000000000003</v>
      </c>
      <c r="I882" s="257"/>
      <c r="J882" s="253"/>
      <c r="K882" s="253"/>
      <c r="L882" s="258"/>
      <c r="M882" s="259"/>
      <c r="N882" s="260"/>
      <c r="O882" s="260"/>
      <c r="P882" s="260"/>
      <c r="Q882" s="260"/>
      <c r="R882" s="260"/>
      <c r="S882" s="260"/>
      <c r="T882" s="26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2" t="s">
        <v>283</v>
      </c>
      <c r="AU882" s="262" t="s">
        <v>90</v>
      </c>
      <c r="AV882" s="14" t="s">
        <v>166</v>
      </c>
      <c r="AW882" s="14" t="s">
        <v>40</v>
      </c>
      <c r="AX882" s="14" t="s">
        <v>88</v>
      </c>
      <c r="AY882" s="262" t="s">
        <v>141</v>
      </c>
    </row>
    <row r="883" s="2" customFormat="1">
      <c r="A883" s="42"/>
      <c r="B883" s="43"/>
      <c r="C883" s="44"/>
      <c r="D883" s="234" t="s">
        <v>414</v>
      </c>
      <c r="E883" s="44"/>
      <c r="F883" s="284" t="s">
        <v>1508</v>
      </c>
      <c r="G883" s="44"/>
      <c r="H883" s="44"/>
      <c r="I883" s="44"/>
      <c r="J883" s="44"/>
      <c r="K883" s="44"/>
      <c r="L883" s="48"/>
      <c r="M883" s="232"/>
      <c r="N883" s="233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U883" s="20" t="s">
        <v>90</v>
      </c>
    </row>
    <row r="884" s="2" customFormat="1">
      <c r="A884" s="42"/>
      <c r="B884" s="43"/>
      <c r="C884" s="44"/>
      <c r="D884" s="234" t="s">
        <v>414</v>
      </c>
      <c r="E884" s="44"/>
      <c r="F884" s="285" t="s">
        <v>1872</v>
      </c>
      <c r="G884" s="44"/>
      <c r="H884" s="286">
        <v>0</v>
      </c>
      <c r="I884" s="44"/>
      <c r="J884" s="44"/>
      <c r="K884" s="44"/>
      <c r="L884" s="48"/>
      <c r="M884" s="232"/>
      <c r="N884" s="233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U884" s="20" t="s">
        <v>90</v>
      </c>
    </row>
    <row r="885" s="2" customFormat="1">
      <c r="A885" s="42"/>
      <c r="B885" s="43"/>
      <c r="C885" s="44"/>
      <c r="D885" s="234" t="s">
        <v>414</v>
      </c>
      <c r="E885" s="44"/>
      <c r="F885" s="285" t="s">
        <v>1873</v>
      </c>
      <c r="G885" s="44"/>
      <c r="H885" s="286">
        <v>39.359999999999999</v>
      </c>
      <c r="I885" s="44"/>
      <c r="J885" s="44"/>
      <c r="K885" s="44"/>
      <c r="L885" s="48"/>
      <c r="M885" s="232"/>
      <c r="N885" s="233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U885" s="20" t="s">
        <v>90</v>
      </c>
    </row>
    <row r="886" s="2" customFormat="1">
      <c r="A886" s="42"/>
      <c r="B886" s="43"/>
      <c r="C886" s="44"/>
      <c r="D886" s="234" t="s">
        <v>414</v>
      </c>
      <c r="E886" s="44"/>
      <c r="F886" s="285" t="s">
        <v>285</v>
      </c>
      <c r="G886" s="44"/>
      <c r="H886" s="286">
        <v>39.359999999999999</v>
      </c>
      <c r="I886" s="44"/>
      <c r="J886" s="44"/>
      <c r="K886" s="44"/>
      <c r="L886" s="48"/>
      <c r="M886" s="232"/>
      <c r="N886" s="233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U886" s="20" t="s">
        <v>90</v>
      </c>
    </row>
    <row r="887" s="2" customFormat="1">
      <c r="A887" s="42"/>
      <c r="B887" s="43"/>
      <c r="C887" s="44"/>
      <c r="D887" s="234" t="s">
        <v>414</v>
      </c>
      <c r="E887" s="44"/>
      <c r="F887" s="284" t="s">
        <v>1513</v>
      </c>
      <c r="G887" s="44"/>
      <c r="H887" s="44"/>
      <c r="I887" s="44"/>
      <c r="J887" s="44"/>
      <c r="K887" s="44"/>
      <c r="L887" s="48"/>
      <c r="M887" s="232"/>
      <c r="N887" s="233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U887" s="20" t="s">
        <v>90</v>
      </c>
    </row>
    <row r="888" s="2" customFormat="1">
      <c r="A888" s="42"/>
      <c r="B888" s="43"/>
      <c r="C888" s="44"/>
      <c r="D888" s="234" t="s">
        <v>414</v>
      </c>
      <c r="E888" s="44"/>
      <c r="F888" s="285" t="s">
        <v>2286</v>
      </c>
      <c r="G888" s="44"/>
      <c r="H888" s="286">
        <v>23.629999999999999</v>
      </c>
      <c r="I888" s="44"/>
      <c r="J888" s="44"/>
      <c r="K888" s="44"/>
      <c r="L888" s="48"/>
      <c r="M888" s="232"/>
      <c r="N888" s="233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U888" s="20" t="s">
        <v>90</v>
      </c>
    </row>
    <row r="889" s="2" customFormat="1">
      <c r="A889" s="42"/>
      <c r="B889" s="43"/>
      <c r="C889" s="44"/>
      <c r="D889" s="234" t="s">
        <v>414</v>
      </c>
      <c r="E889" s="44"/>
      <c r="F889" s="285" t="s">
        <v>285</v>
      </c>
      <c r="G889" s="44"/>
      <c r="H889" s="286">
        <v>23.629999999999999</v>
      </c>
      <c r="I889" s="44"/>
      <c r="J889" s="44"/>
      <c r="K889" s="44"/>
      <c r="L889" s="48"/>
      <c r="M889" s="232"/>
      <c r="N889" s="233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U889" s="20" t="s">
        <v>90</v>
      </c>
    </row>
    <row r="890" s="2" customFormat="1">
      <c r="A890" s="42"/>
      <c r="B890" s="43"/>
      <c r="C890" s="44"/>
      <c r="D890" s="234" t="s">
        <v>414</v>
      </c>
      <c r="E890" s="44"/>
      <c r="F890" s="284" t="s">
        <v>2287</v>
      </c>
      <c r="G890" s="44"/>
      <c r="H890" s="44"/>
      <c r="I890" s="44"/>
      <c r="J890" s="44"/>
      <c r="K890" s="44"/>
      <c r="L890" s="48"/>
      <c r="M890" s="232"/>
      <c r="N890" s="233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U890" s="20" t="s">
        <v>90</v>
      </c>
    </row>
    <row r="891" s="2" customFormat="1">
      <c r="A891" s="42"/>
      <c r="B891" s="43"/>
      <c r="C891" s="44"/>
      <c r="D891" s="234" t="s">
        <v>414</v>
      </c>
      <c r="E891" s="44"/>
      <c r="F891" s="285" t="s">
        <v>2288</v>
      </c>
      <c r="G891" s="44"/>
      <c r="H891" s="286">
        <v>11.119999999999999</v>
      </c>
      <c r="I891" s="44"/>
      <c r="J891" s="44"/>
      <c r="K891" s="44"/>
      <c r="L891" s="48"/>
      <c r="M891" s="232"/>
      <c r="N891" s="233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U891" s="20" t="s">
        <v>90</v>
      </c>
    </row>
    <row r="892" s="2" customFormat="1">
      <c r="A892" s="42"/>
      <c r="B892" s="43"/>
      <c r="C892" s="44"/>
      <c r="D892" s="234" t="s">
        <v>414</v>
      </c>
      <c r="E892" s="44"/>
      <c r="F892" s="285" t="s">
        <v>2289</v>
      </c>
      <c r="G892" s="44"/>
      <c r="H892" s="286">
        <v>5.5599999999999996</v>
      </c>
      <c r="I892" s="44"/>
      <c r="J892" s="44"/>
      <c r="K892" s="44"/>
      <c r="L892" s="48"/>
      <c r="M892" s="232"/>
      <c r="N892" s="233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U892" s="20" t="s">
        <v>90</v>
      </c>
    </row>
    <row r="893" s="2" customFormat="1">
      <c r="A893" s="42"/>
      <c r="B893" s="43"/>
      <c r="C893" s="44"/>
      <c r="D893" s="234" t="s">
        <v>414</v>
      </c>
      <c r="E893" s="44"/>
      <c r="F893" s="285" t="s">
        <v>285</v>
      </c>
      <c r="G893" s="44"/>
      <c r="H893" s="286">
        <v>16.68</v>
      </c>
      <c r="I893" s="44"/>
      <c r="J893" s="44"/>
      <c r="K893" s="44"/>
      <c r="L893" s="48"/>
      <c r="M893" s="232"/>
      <c r="N893" s="233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U893" s="20" t="s">
        <v>90</v>
      </c>
    </row>
    <row r="894" s="2" customFormat="1" ht="24.15" customHeight="1">
      <c r="A894" s="42"/>
      <c r="B894" s="43"/>
      <c r="C894" s="216" t="s">
        <v>1492</v>
      </c>
      <c r="D894" s="216" t="s">
        <v>144</v>
      </c>
      <c r="E894" s="217" t="s">
        <v>1517</v>
      </c>
      <c r="F894" s="218" t="s">
        <v>1518</v>
      </c>
      <c r="G894" s="219" t="s">
        <v>321</v>
      </c>
      <c r="H894" s="220">
        <v>49.090000000000003</v>
      </c>
      <c r="I894" s="221"/>
      <c r="J894" s="222">
        <f>ROUND(I894*H894,2)</f>
        <v>0</v>
      </c>
      <c r="K894" s="218" t="s">
        <v>148</v>
      </c>
      <c r="L894" s="48"/>
      <c r="M894" s="223" t="s">
        <v>78</v>
      </c>
      <c r="N894" s="224" t="s">
        <v>50</v>
      </c>
      <c r="O894" s="88"/>
      <c r="P894" s="225">
        <f>O894*H894</f>
        <v>0</v>
      </c>
      <c r="Q894" s="225">
        <v>0.00029999999999999997</v>
      </c>
      <c r="R894" s="225">
        <f>Q894*H894</f>
        <v>0.014727000000000001</v>
      </c>
      <c r="S894" s="225">
        <v>0</v>
      </c>
      <c r="T894" s="226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7" t="s">
        <v>244</v>
      </c>
      <c r="AT894" s="227" t="s">
        <v>144</v>
      </c>
      <c r="AU894" s="227" t="s">
        <v>90</v>
      </c>
      <c r="AY894" s="20" t="s">
        <v>141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20" t="s">
        <v>88</v>
      </c>
      <c r="BK894" s="228">
        <f>ROUND(I894*H894,2)</f>
        <v>0</v>
      </c>
      <c r="BL894" s="20" t="s">
        <v>244</v>
      </c>
      <c r="BM894" s="227" t="s">
        <v>2290</v>
      </c>
    </row>
    <row r="895" s="2" customFormat="1">
      <c r="A895" s="42"/>
      <c r="B895" s="43"/>
      <c r="C895" s="44"/>
      <c r="D895" s="229" t="s">
        <v>151</v>
      </c>
      <c r="E895" s="44"/>
      <c r="F895" s="230" t="s">
        <v>1520</v>
      </c>
      <c r="G895" s="44"/>
      <c r="H895" s="44"/>
      <c r="I895" s="231"/>
      <c r="J895" s="44"/>
      <c r="K895" s="44"/>
      <c r="L895" s="48"/>
      <c r="M895" s="232"/>
      <c r="N895" s="233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151</v>
      </c>
      <c r="AU895" s="20" t="s">
        <v>90</v>
      </c>
    </row>
    <row r="896" s="13" customFormat="1">
      <c r="A896" s="13"/>
      <c r="B896" s="241"/>
      <c r="C896" s="242"/>
      <c r="D896" s="234" t="s">
        <v>283</v>
      </c>
      <c r="E896" s="243" t="s">
        <v>78</v>
      </c>
      <c r="F896" s="244" t="s">
        <v>782</v>
      </c>
      <c r="G896" s="242"/>
      <c r="H896" s="245">
        <v>39.359999999999999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283</v>
      </c>
      <c r="AU896" s="251" t="s">
        <v>90</v>
      </c>
      <c r="AV896" s="13" t="s">
        <v>90</v>
      </c>
      <c r="AW896" s="13" t="s">
        <v>40</v>
      </c>
      <c r="AX896" s="13" t="s">
        <v>80</v>
      </c>
      <c r="AY896" s="251" t="s">
        <v>141</v>
      </c>
    </row>
    <row r="897" s="13" customFormat="1">
      <c r="A897" s="13"/>
      <c r="B897" s="241"/>
      <c r="C897" s="242"/>
      <c r="D897" s="234" t="s">
        <v>283</v>
      </c>
      <c r="E897" s="243" t="s">
        <v>78</v>
      </c>
      <c r="F897" s="244" t="s">
        <v>1507</v>
      </c>
      <c r="G897" s="242"/>
      <c r="H897" s="245">
        <v>4.726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283</v>
      </c>
      <c r="AU897" s="251" t="s">
        <v>90</v>
      </c>
      <c r="AV897" s="13" t="s">
        <v>90</v>
      </c>
      <c r="AW897" s="13" t="s">
        <v>40</v>
      </c>
      <c r="AX897" s="13" t="s">
        <v>80</v>
      </c>
      <c r="AY897" s="251" t="s">
        <v>141</v>
      </c>
    </row>
    <row r="898" s="13" customFormat="1">
      <c r="A898" s="13"/>
      <c r="B898" s="241"/>
      <c r="C898" s="242"/>
      <c r="D898" s="234" t="s">
        <v>283</v>
      </c>
      <c r="E898" s="243" t="s">
        <v>78</v>
      </c>
      <c r="F898" s="244" t="s">
        <v>2285</v>
      </c>
      <c r="G898" s="242"/>
      <c r="H898" s="245">
        <v>5.0039999999999996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283</v>
      </c>
      <c r="AU898" s="251" t="s">
        <v>90</v>
      </c>
      <c r="AV898" s="13" t="s">
        <v>90</v>
      </c>
      <c r="AW898" s="13" t="s">
        <v>40</v>
      </c>
      <c r="AX898" s="13" t="s">
        <v>80</v>
      </c>
      <c r="AY898" s="251" t="s">
        <v>141</v>
      </c>
    </row>
    <row r="899" s="14" customFormat="1">
      <c r="A899" s="14"/>
      <c r="B899" s="252"/>
      <c r="C899" s="253"/>
      <c r="D899" s="234" t="s">
        <v>283</v>
      </c>
      <c r="E899" s="254" t="s">
        <v>78</v>
      </c>
      <c r="F899" s="255" t="s">
        <v>285</v>
      </c>
      <c r="G899" s="253"/>
      <c r="H899" s="256">
        <v>49.090000000000003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2" t="s">
        <v>283</v>
      </c>
      <c r="AU899" s="262" t="s">
        <v>90</v>
      </c>
      <c r="AV899" s="14" t="s">
        <v>166</v>
      </c>
      <c r="AW899" s="14" t="s">
        <v>40</v>
      </c>
      <c r="AX899" s="14" t="s">
        <v>88</v>
      </c>
      <c r="AY899" s="262" t="s">
        <v>141</v>
      </c>
    </row>
    <row r="900" s="2" customFormat="1">
      <c r="A900" s="42"/>
      <c r="B900" s="43"/>
      <c r="C900" s="44"/>
      <c r="D900" s="234" t="s">
        <v>414</v>
      </c>
      <c r="E900" s="44"/>
      <c r="F900" s="284" t="s">
        <v>1508</v>
      </c>
      <c r="G900" s="44"/>
      <c r="H900" s="44"/>
      <c r="I900" s="44"/>
      <c r="J900" s="44"/>
      <c r="K900" s="44"/>
      <c r="L900" s="48"/>
      <c r="M900" s="232"/>
      <c r="N900" s="233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U900" s="20" t="s">
        <v>90</v>
      </c>
    </row>
    <row r="901" s="2" customFormat="1">
      <c r="A901" s="42"/>
      <c r="B901" s="43"/>
      <c r="C901" s="44"/>
      <c r="D901" s="234" t="s">
        <v>414</v>
      </c>
      <c r="E901" s="44"/>
      <c r="F901" s="285" t="s">
        <v>1872</v>
      </c>
      <c r="G901" s="44"/>
      <c r="H901" s="286">
        <v>0</v>
      </c>
      <c r="I901" s="44"/>
      <c r="J901" s="44"/>
      <c r="K901" s="44"/>
      <c r="L901" s="48"/>
      <c r="M901" s="232"/>
      <c r="N901" s="233"/>
      <c r="O901" s="88"/>
      <c r="P901" s="88"/>
      <c r="Q901" s="88"/>
      <c r="R901" s="88"/>
      <c r="S901" s="88"/>
      <c r="T901" s="89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U901" s="20" t="s">
        <v>90</v>
      </c>
    </row>
    <row r="902" s="2" customFormat="1">
      <c r="A902" s="42"/>
      <c r="B902" s="43"/>
      <c r="C902" s="44"/>
      <c r="D902" s="234" t="s">
        <v>414</v>
      </c>
      <c r="E902" s="44"/>
      <c r="F902" s="285" t="s">
        <v>1873</v>
      </c>
      <c r="G902" s="44"/>
      <c r="H902" s="286">
        <v>39.359999999999999</v>
      </c>
      <c r="I902" s="44"/>
      <c r="J902" s="44"/>
      <c r="K902" s="44"/>
      <c r="L902" s="48"/>
      <c r="M902" s="232"/>
      <c r="N902" s="233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U902" s="20" t="s">
        <v>90</v>
      </c>
    </row>
    <row r="903" s="2" customFormat="1">
      <c r="A903" s="42"/>
      <c r="B903" s="43"/>
      <c r="C903" s="44"/>
      <c r="D903" s="234" t="s">
        <v>414</v>
      </c>
      <c r="E903" s="44"/>
      <c r="F903" s="285" t="s">
        <v>285</v>
      </c>
      <c r="G903" s="44"/>
      <c r="H903" s="286">
        <v>39.359999999999999</v>
      </c>
      <c r="I903" s="44"/>
      <c r="J903" s="44"/>
      <c r="K903" s="44"/>
      <c r="L903" s="48"/>
      <c r="M903" s="232"/>
      <c r="N903" s="233"/>
      <c r="O903" s="88"/>
      <c r="P903" s="88"/>
      <c r="Q903" s="88"/>
      <c r="R903" s="88"/>
      <c r="S903" s="88"/>
      <c r="T903" s="89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U903" s="20" t="s">
        <v>90</v>
      </c>
    </row>
    <row r="904" s="2" customFormat="1">
      <c r="A904" s="42"/>
      <c r="B904" s="43"/>
      <c r="C904" s="44"/>
      <c r="D904" s="234" t="s">
        <v>414</v>
      </c>
      <c r="E904" s="44"/>
      <c r="F904" s="284" t="s">
        <v>1513</v>
      </c>
      <c r="G904" s="44"/>
      <c r="H904" s="44"/>
      <c r="I904" s="44"/>
      <c r="J904" s="44"/>
      <c r="K904" s="44"/>
      <c r="L904" s="48"/>
      <c r="M904" s="232"/>
      <c r="N904" s="233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U904" s="20" t="s">
        <v>90</v>
      </c>
    </row>
    <row r="905" s="2" customFormat="1">
      <c r="A905" s="42"/>
      <c r="B905" s="43"/>
      <c r="C905" s="44"/>
      <c r="D905" s="234" t="s">
        <v>414</v>
      </c>
      <c r="E905" s="44"/>
      <c r="F905" s="285" t="s">
        <v>2286</v>
      </c>
      <c r="G905" s="44"/>
      <c r="H905" s="286">
        <v>23.629999999999999</v>
      </c>
      <c r="I905" s="44"/>
      <c r="J905" s="44"/>
      <c r="K905" s="44"/>
      <c r="L905" s="48"/>
      <c r="M905" s="232"/>
      <c r="N905" s="233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U905" s="20" t="s">
        <v>90</v>
      </c>
    </row>
    <row r="906" s="2" customFormat="1">
      <c r="A906" s="42"/>
      <c r="B906" s="43"/>
      <c r="C906" s="44"/>
      <c r="D906" s="234" t="s">
        <v>414</v>
      </c>
      <c r="E906" s="44"/>
      <c r="F906" s="285" t="s">
        <v>285</v>
      </c>
      <c r="G906" s="44"/>
      <c r="H906" s="286">
        <v>23.629999999999999</v>
      </c>
      <c r="I906" s="44"/>
      <c r="J906" s="44"/>
      <c r="K906" s="44"/>
      <c r="L906" s="48"/>
      <c r="M906" s="232"/>
      <c r="N906" s="233"/>
      <c r="O906" s="88"/>
      <c r="P906" s="88"/>
      <c r="Q906" s="88"/>
      <c r="R906" s="88"/>
      <c r="S906" s="88"/>
      <c r="T906" s="89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U906" s="20" t="s">
        <v>90</v>
      </c>
    </row>
    <row r="907" s="2" customFormat="1">
      <c r="A907" s="42"/>
      <c r="B907" s="43"/>
      <c r="C907" s="44"/>
      <c r="D907" s="234" t="s">
        <v>414</v>
      </c>
      <c r="E907" s="44"/>
      <c r="F907" s="284" t="s">
        <v>2287</v>
      </c>
      <c r="G907" s="44"/>
      <c r="H907" s="44"/>
      <c r="I907" s="44"/>
      <c r="J907" s="44"/>
      <c r="K907" s="44"/>
      <c r="L907" s="48"/>
      <c r="M907" s="232"/>
      <c r="N907" s="233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U907" s="20" t="s">
        <v>90</v>
      </c>
    </row>
    <row r="908" s="2" customFormat="1">
      <c r="A908" s="42"/>
      <c r="B908" s="43"/>
      <c r="C908" s="44"/>
      <c r="D908" s="234" t="s">
        <v>414</v>
      </c>
      <c r="E908" s="44"/>
      <c r="F908" s="285" t="s">
        <v>2288</v>
      </c>
      <c r="G908" s="44"/>
      <c r="H908" s="286">
        <v>11.119999999999999</v>
      </c>
      <c r="I908" s="44"/>
      <c r="J908" s="44"/>
      <c r="K908" s="44"/>
      <c r="L908" s="48"/>
      <c r="M908" s="232"/>
      <c r="N908" s="233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U908" s="20" t="s">
        <v>90</v>
      </c>
    </row>
    <row r="909" s="2" customFormat="1">
      <c r="A909" s="42"/>
      <c r="B909" s="43"/>
      <c r="C909" s="44"/>
      <c r="D909" s="234" t="s">
        <v>414</v>
      </c>
      <c r="E909" s="44"/>
      <c r="F909" s="285" t="s">
        <v>2289</v>
      </c>
      <c r="G909" s="44"/>
      <c r="H909" s="286">
        <v>5.5599999999999996</v>
      </c>
      <c r="I909" s="44"/>
      <c r="J909" s="44"/>
      <c r="K909" s="44"/>
      <c r="L909" s="48"/>
      <c r="M909" s="232"/>
      <c r="N909" s="233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U909" s="20" t="s">
        <v>90</v>
      </c>
    </row>
    <row r="910" s="2" customFormat="1">
      <c r="A910" s="42"/>
      <c r="B910" s="43"/>
      <c r="C910" s="44"/>
      <c r="D910" s="234" t="s">
        <v>414</v>
      </c>
      <c r="E910" s="44"/>
      <c r="F910" s="285" t="s">
        <v>285</v>
      </c>
      <c r="G910" s="44"/>
      <c r="H910" s="286">
        <v>16.68</v>
      </c>
      <c r="I910" s="44"/>
      <c r="J910" s="44"/>
      <c r="K910" s="44"/>
      <c r="L910" s="48"/>
      <c r="M910" s="232"/>
      <c r="N910" s="233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U910" s="20" t="s">
        <v>90</v>
      </c>
    </row>
    <row r="911" s="2" customFormat="1" ht="37.8" customHeight="1">
      <c r="A911" s="42"/>
      <c r="B911" s="43"/>
      <c r="C911" s="216" t="s">
        <v>1497</v>
      </c>
      <c r="D911" s="216" t="s">
        <v>144</v>
      </c>
      <c r="E911" s="217" t="s">
        <v>1522</v>
      </c>
      <c r="F911" s="218" t="s">
        <v>1523</v>
      </c>
      <c r="G911" s="219" t="s">
        <v>321</v>
      </c>
      <c r="H911" s="220">
        <v>39.359999999999999</v>
      </c>
      <c r="I911" s="221"/>
      <c r="J911" s="222">
        <f>ROUND(I911*H911,2)</f>
        <v>0</v>
      </c>
      <c r="K911" s="218" t="s">
        <v>148</v>
      </c>
      <c r="L911" s="48"/>
      <c r="M911" s="223" t="s">
        <v>78</v>
      </c>
      <c r="N911" s="224" t="s">
        <v>50</v>
      </c>
      <c r="O911" s="88"/>
      <c r="P911" s="225">
        <f>O911*H911</f>
        <v>0</v>
      </c>
      <c r="Q911" s="225">
        <v>0.0053759999999999997</v>
      </c>
      <c r="R911" s="225">
        <f>Q911*H911</f>
        <v>0.21159935999999999</v>
      </c>
      <c r="S911" s="225">
        <v>0</v>
      </c>
      <c r="T911" s="226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7" t="s">
        <v>244</v>
      </c>
      <c r="AT911" s="227" t="s">
        <v>144</v>
      </c>
      <c r="AU911" s="227" t="s">
        <v>90</v>
      </c>
      <c r="AY911" s="20" t="s">
        <v>141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20" t="s">
        <v>88</v>
      </c>
      <c r="BK911" s="228">
        <f>ROUND(I911*H911,2)</f>
        <v>0</v>
      </c>
      <c r="BL911" s="20" t="s">
        <v>244</v>
      </c>
      <c r="BM911" s="227" t="s">
        <v>2291</v>
      </c>
    </row>
    <row r="912" s="2" customFormat="1">
      <c r="A912" s="42"/>
      <c r="B912" s="43"/>
      <c r="C912" s="44"/>
      <c r="D912" s="229" t="s">
        <v>151</v>
      </c>
      <c r="E912" s="44"/>
      <c r="F912" s="230" t="s">
        <v>1525</v>
      </c>
      <c r="G912" s="44"/>
      <c r="H912" s="44"/>
      <c r="I912" s="231"/>
      <c r="J912" s="44"/>
      <c r="K912" s="44"/>
      <c r="L912" s="48"/>
      <c r="M912" s="232"/>
      <c r="N912" s="233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151</v>
      </c>
      <c r="AU912" s="20" t="s">
        <v>90</v>
      </c>
    </row>
    <row r="913" s="15" customFormat="1">
      <c r="A913" s="15"/>
      <c r="B913" s="263"/>
      <c r="C913" s="264"/>
      <c r="D913" s="234" t="s">
        <v>283</v>
      </c>
      <c r="E913" s="265" t="s">
        <v>78</v>
      </c>
      <c r="F913" s="266" t="s">
        <v>1872</v>
      </c>
      <c r="G913" s="264"/>
      <c r="H913" s="265" t="s">
        <v>78</v>
      </c>
      <c r="I913" s="267"/>
      <c r="J913" s="264"/>
      <c r="K913" s="264"/>
      <c r="L913" s="268"/>
      <c r="M913" s="269"/>
      <c r="N913" s="270"/>
      <c r="O913" s="270"/>
      <c r="P913" s="270"/>
      <c r="Q913" s="270"/>
      <c r="R913" s="270"/>
      <c r="S913" s="270"/>
      <c r="T913" s="271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2" t="s">
        <v>283</v>
      </c>
      <c r="AU913" s="272" t="s">
        <v>90</v>
      </c>
      <c r="AV913" s="15" t="s">
        <v>88</v>
      </c>
      <c r="AW913" s="15" t="s">
        <v>40</v>
      </c>
      <c r="AX913" s="15" t="s">
        <v>80</v>
      </c>
      <c r="AY913" s="272" t="s">
        <v>141</v>
      </c>
    </row>
    <row r="914" s="13" customFormat="1">
      <c r="A914" s="13"/>
      <c r="B914" s="241"/>
      <c r="C914" s="242"/>
      <c r="D914" s="234" t="s">
        <v>283</v>
      </c>
      <c r="E914" s="243" t="s">
        <v>78</v>
      </c>
      <c r="F914" s="244" t="s">
        <v>1873</v>
      </c>
      <c r="G914" s="242"/>
      <c r="H914" s="245">
        <v>39.359999999999999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283</v>
      </c>
      <c r="AU914" s="251" t="s">
        <v>90</v>
      </c>
      <c r="AV914" s="13" t="s">
        <v>90</v>
      </c>
      <c r="AW914" s="13" t="s">
        <v>40</v>
      </c>
      <c r="AX914" s="13" t="s">
        <v>80</v>
      </c>
      <c r="AY914" s="251" t="s">
        <v>141</v>
      </c>
    </row>
    <row r="915" s="14" customFormat="1">
      <c r="A915" s="14"/>
      <c r="B915" s="252"/>
      <c r="C915" s="253"/>
      <c r="D915" s="234" t="s">
        <v>283</v>
      </c>
      <c r="E915" s="254" t="s">
        <v>782</v>
      </c>
      <c r="F915" s="255" t="s">
        <v>285</v>
      </c>
      <c r="G915" s="253"/>
      <c r="H915" s="256">
        <v>39.359999999999999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283</v>
      </c>
      <c r="AU915" s="262" t="s">
        <v>90</v>
      </c>
      <c r="AV915" s="14" t="s">
        <v>166</v>
      </c>
      <c r="AW915" s="14" t="s">
        <v>40</v>
      </c>
      <c r="AX915" s="14" t="s">
        <v>88</v>
      </c>
      <c r="AY915" s="262" t="s">
        <v>141</v>
      </c>
    </row>
    <row r="916" s="2" customFormat="1" ht="16.5" customHeight="1">
      <c r="A916" s="42"/>
      <c r="B916" s="43"/>
      <c r="C916" s="290" t="s">
        <v>1502</v>
      </c>
      <c r="D916" s="290" t="s">
        <v>864</v>
      </c>
      <c r="E916" s="291" t="s">
        <v>1527</v>
      </c>
      <c r="F916" s="292" t="s">
        <v>1528</v>
      </c>
      <c r="G916" s="293" t="s">
        <v>321</v>
      </c>
      <c r="H916" s="294">
        <v>43.295999999999999</v>
      </c>
      <c r="I916" s="295"/>
      <c r="J916" s="296">
        <f>ROUND(I916*H916,2)</f>
        <v>0</v>
      </c>
      <c r="K916" s="292" t="s">
        <v>148</v>
      </c>
      <c r="L916" s="297"/>
      <c r="M916" s="298" t="s">
        <v>78</v>
      </c>
      <c r="N916" s="299" t="s">
        <v>50</v>
      </c>
      <c r="O916" s="88"/>
      <c r="P916" s="225">
        <f>O916*H916</f>
        <v>0</v>
      </c>
      <c r="Q916" s="225">
        <v>0.0126</v>
      </c>
      <c r="R916" s="225">
        <f>Q916*H916</f>
        <v>0.54552959999999995</v>
      </c>
      <c r="S916" s="225">
        <v>0</v>
      </c>
      <c r="T916" s="226">
        <f>S916*H916</f>
        <v>0</v>
      </c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R916" s="227" t="s">
        <v>487</v>
      </c>
      <c r="AT916" s="227" t="s">
        <v>864</v>
      </c>
      <c r="AU916" s="227" t="s">
        <v>90</v>
      </c>
      <c r="AY916" s="20" t="s">
        <v>141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20" t="s">
        <v>88</v>
      </c>
      <c r="BK916" s="228">
        <f>ROUND(I916*H916,2)</f>
        <v>0</v>
      </c>
      <c r="BL916" s="20" t="s">
        <v>244</v>
      </c>
      <c r="BM916" s="227" t="s">
        <v>2292</v>
      </c>
    </row>
    <row r="917" s="13" customFormat="1">
      <c r="A917" s="13"/>
      <c r="B917" s="241"/>
      <c r="C917" s="242"/>
      <c r="D917" s="234" t="s">
        <v>283</v>
      </c>
      <c r="E917" s="242"/>
      <c r="F917" s="244" t="s">
        <v>2293</v>
      </c>
      <c r="G917" s="242"/>
      <c r="H917" s="245">
        <v>43.295999999999999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283</v>
      </c>
      <c r="AU917" s="251" t="s">
        <v>90</v>
      </c>
      <c r="AV917" s="13" t="s">
        <v>90</v>
      </c>
      <c r="AW917" s="13" t="s">
        <v>4</v>
      </c>
      <c r="AX917" s="13" t="s">
        <v>88</v>
      </c>
      <c r="AY917" s="251" t="s">
        <v>141</v>
      </c>
    </row>
    <row r="918" s="2" customFormat="1" ht="33" customHeight="1">
      <c r="A918" s="42"/>
      <c r="B918" s="43"/>
      <c r="C918" s="216" t="s">
        <v>1516</v>
      </c>
      <c r="D918" s="216" t="s">
        <v>144</v>
      </c>
      <c r="E918" s="217" t="s">
        <v>1542</v>
      </c>
      <c r="F918" s="218" t="s">
        <v>1543</v>
      </c>
      <c r="G918" s="219" t="s">
        <v>321</v>
      </c>
      <c r="H918" s="220">
        <v>39.359999999999999</v>
      </c>
      <c r="I918" s="221"/>
      <c r="J918" s="222">
        <f>ROUND(I918*H918,2)</f>
        <v>0</v>
      </c>
      <c r="K918" s="218" t="s">
        <v>148</v>
      </c>
      <c r="L918" s="48"/>
      <c r="M918" s="223" t="s">
        <v>78</v>
      </c>
      <c r="N918" s="224" t="s">
        <v>50</v>
      </c>
      <c r="O918" s="88"/>
      <c r="P918" s="225">
        <f>O918*H918</f>
        <v>0</v>
      </c>
      <c r="Q918" s="225">
        <v>0</v>
      </c>
      <c r="R918" s="225">
        <f>Q918*H918</f>
        <v>0</v>
      </c>
      <c r="S918" s="225">
        <v>0</v>
      </c>
      <c r="T918" s="226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R918" s="227" t="s">
        <v>244</v>
      </c>
      <c r="AT918" s="227" t="s">
        <v>144</v>
      </c>
      <c r="AU918" s="227" t="s">
        <v>90</v>
      </c>
      <c r="AY918" s="20" t="s">
        <v>141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88</v>
      </c>
      <c r="BK918" s="228">
        <f>ROUND(I918*H918,2)</f>
        <v>0</v>
      </c>
      <c r="BL918" s="20" t="s">
        <v>244</v>
      </c>
      <c r="BM918" s="227" t="s">
        <v>2294</v>
      </c>
    </row>
    <row r="919" s="2" customFormat="1">
      <c r="A919" s="42"/>
      <c r="B919" s="43"/>
      <c r="C919" s="44"/>
      <c r="D919" s="229" t="s">
        <v>151</v>
      </c>
      <c r="E919" s="44"/>
      <c r="F919" s="230" t="s">
        <v>1545</v>
      </c>
      <c r="G919" s="44"/>
      <c r="H919" s="44"/>
      <c r="I919" s="231"/>
      <c r="J919" s="44"/>
      <c r="K919" s="44"/>
      <c r="L919" s="48"/>
      <c r="M919" s="232"/>
      <c r="N919" s="233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151</v>
      </c>
      <c r="AU919" s="20" t="s">
        <v>90</v>
      </c>
    </row>
    <row r="920" s="13" customFormat="1">
      <c r="A920" s="13"/>
      <c r="B920" s="241"/>
      <c r="C920" s="242"/>
      <c r="D920" s="234" t="s">
        <v>283</v>
      </c>
      <c r="E920" s="243" t="s">
        <v>78</v>
      </c>
      <c r="F920" s="244" t="s">
        <v>782</v>
      </c>
      <c r="G920" s="242"/>
      <c r="H920" s="245">
        <v>39.359999999999999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283</v>
      </c>
      <c r="AU920" s="251" t="s">
        <v>90</v>
      </c>
      <c r="AV920" s="13" t="s">
        <v>90</v>
      </c>
      <c r="AW920" s="13" t="s">
        <v>40</v>
      </c>
      <c r="AX920" s="13" t="s">
        <v>80</v>
      </c>
      <c r="AY920" s="251" t="s">
        <v>141</v>
      </c>
    </row>
    <row r="921" s="14" customFormat="1">
      <c r="A921" s="14"/>
      <c r="B921" s="252"/>
      <c r="C921" s="253"/>
      <c r="D921" s="234" t="s">
        <v>283</v>
      </c>
      <c r="E921" s="254" t="s">
        <v>78</v>
      </c>
      <c r="F921" s="255" t="s">
        <v>285</v>
      </c>
      <c r="G921" s="253"/>
      <c r="H921" s="256">
        <v>39.359999999999999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2" t="s">
        <v>283</v>
      </c>
      <c r="AU921" s="262" t="s">
        <v>90</v>
      </c>
      <c r="AV921" s="14" t="s">
        <v>166</v>
      </c>
      <c r="AW921" s="14" t="s">
        <v>40</v>
      </c>
      <c r="AX921" s="14" t="s">
        <v>88</v>
      </c>
      <c r="AY921" s="262" t="s">
        <v>141</v>
      </c>
    </row>
    <row r="922" s="2" customFormat="1">
      <c r="A922" s="42"/>
      <c r="B922" s="43"/>
      <c r="C922" s="44"/>
      <c r="D922" s="234" t="s">
        <v>414</v>
      </c>
      <c r="E922" s="44"/>
      <c r="F922" s="284" t="s">
        <v>1508</v>
      </c>
      <c r="G922" s="44"/>
      <c r="H922" s="44"/>
      <c r="I922" s="44"/>
      <c r="J922" s="44"/>
      <c r="K922" s="44"/>
      <c r="L922" s="48"/>
      <c r="M922" s="232"/>
      <c r="N922" s="233"/>
      <c r="O922" s="88"/>
      <c r="P922" s="88"/>
      <c r="Q922" s="88"/>
      <c r="R922" s="88"/>
      <c r="S922" s="88"/>
      <c r="T922" s="89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U922" s="20" t="s">
        <v>90</v>
      </c>
    </row>
    <row r="923" s="2" customFormat="1">
      <c r="A923" s="42"/>
      <c r="B923" s="43"/>
      <c r="C923" s="44"/>
      <c r="D923" s="234" t="s">
        <v>414</v>
      </c>
      <c r="E923" s="44"/>
      <c r="F923" s="285" t="s">
        <v>1872</v>
      </c>
      <c r="G923" s="44"/>
      <c r="H923" s="286">
        <v>0</v>
      </c>
      <c r="I923" s="44"/>
      <c r="J923" s="44"/>
      <c r="K923" s="44"/>
      <c r="L923" s="48"/>
      <c r="M923" s="232"/>
      <c r="N923" s="233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U923" s="20" t="s">
        <v>90</v>
      </c>
    </row>
    <row r="924" s="2" customFormat="1">
      <c r="A924" s="42"/>
      <c r="B924" s="43"/>
      <c r="C924" s="44"/>
      <c r="D924" s="234" t="s">
        <v>414</v>
      </c>
      <c r="E924" s="44"/>
      <c r="F924" s="285" t="s">
        <v>1873</v>
      </c>
      <c r="G924" s="44"/>
      <c r="H924" s="286">
        <v>39.359999999999999</v>
      </c>
      <c r="I924" s="44"/>
      <c r="J924" s="44"/>
      <c r="K924" s="44"/>
      <c r="L924" s="48"/>
      <c r="M924" s="232"/>
      <c r="N924" s="233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U924" s="20" t="s">
        <v>90</v>
      </c>
    </row>
    <row r="925" s="2" customFormat="1">
      <c r="A925" s="42"/>
      <c r="B925" s="43"/>
      <c r="C925" s="44"/>
      <c r="D925" s="234" t="s">
        <v>414</v>
      </c>
      <c r="E925" s="44"/>
      <c r="F925" s="285" t="s">
        <v>285</v>
      </c>
      <c r="G925" s="44"/>
      <c r="H925" s="286">
        <v>39.359999999999999</v>
      </c>
      <c r="I925" s="44"/>
      <c r="J925" s="44"/>
      <c r="K925" s="44"/>
      <c r="L925" s="48"/>
      <c r="M925" s="232"/>
      <c r="N925" s="233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U925" s="20" t="s">
        <v>90</v>
      </c>
    </row>
    <row r="926" s="2" customFormat="1" ht="33" customHeight="1">
      <c r="A926" s="42"/>
      <c r="B926" s="43"/>
      <c r="C926" s="216" t="s">
        <v>1521</v>
      </c>
      <c r="D926" s="216" t="s">
        <v>144</v>
      </c>
      <c r="E926" s="217" t="s">
        <v>1547</v>
      </c>
      <c r="F926" s="218" t="s">
        <v>1548</v>
      </c>
      <c r="G926" s="219" t="s">
        <v>448</v>
      </c>
      <c r="H926" s="220">
        <v>38.399999999999999</v>
      </c>
      <c r="I926" s="221"/>
      <c r="J926" s="222">
        <f>ROUND(I926*H926,2)</f>
        <v>0</v>
      </c>
      <c r="K926" s="218" t="s">
        <v>148</v>
      </c>
      <c r="L926" s="48"/>
      <c r="M926" s="223" t="s">
        <v>78</v>
      </c>
      <c r="N926" s="224" t="s">
        <v>50</v>
      </c>
      <c r="O926" s="88"/>
      <c r="P926" s="225">
        <f>O926*H926</f>
        <v>0</v>
      </c>
      <c r="Q926" s="225">
        <v>0.00018000000000000001</v>
      </c>
      <c r="R926" s="225">
        <f>Q926*H926</f>
        <v>0.0069120000000000006</v>
      </c>
      <c r="S926" s="225">
        <v>0</v>
      </c>
      <c r="T926" s="226">
        <f>S926*H926</f>
        <v>0</v>
      </c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R926" s="227" t="s">
        <v>244</v>
      </c>
      <c r="AT926" s="227" t="s">
        <v>144</v>
      </c>
      <c r="AU926" s="227" t="s">
        <v>90</v>
      </c>
      <c r="AY926" s="20" t="s">
        <v>141</v>
      </c>
      <c r="BE926" s="228">
        <f>IF(N926="základní",J926,0)</f>
        <v>0</v>
      </c>
      <c r="BF926" s="228">
        <f>IF(N926="snížená",J926,0)</f>
        <v>0</v>
      </c>
      <c r="BG926" s="228">
        <f>IF(N926="zákl. přenesená",J926,0)</f>
        <v>0</v>
      </c>
      <c r="BH926" s="228">
        <f>IF(N926="sníž. přenesená",J926,0)</f>
        <v>0</v>
      </c>
      <c r="BI926" s="228">
        <f>IF(N926="nulová",J926,0)</f>
        <v>0</v>
      </c>
      <c r="BJ926" s="20" t="s">
        <v>88</v>
      </c>
      <c r="BK926" s="228">
        <f>ROUND(I926*H926,2)</f>
        <v>0</v>
      </c>
      <c r="BL926" s="20" t="s">
        <v>244</v>
      </c>
      <c r="BM926" s="227" t="s">
        <v>2295</v>
      </c>
    </row>
    <row r="927" s="2" customFormat="1">
      <c r="A927" s="42"/>
      <c r="B927" s="43"/>
      <c r="C927" s="44"/>
      <c r="D927" s="229" t="s">
        <v>151</v>
      </c>
      <c r="E927" s="44"/>
      <c r="F927" s="230" t="s">
        <v>1550</v>
      </c>
      <c r="G927" s="44"/>
      <c r="H927" s="44"/>
      <c r="I927" s="231"/>
      <c r="J927" s="44"/>
      <c r="K927" s="44"/>
      <c r="L927" s="48"/>
      <c r="M927" s="232"/>
      <c r="N927" s="233"/>
      <c r="O927" s="88"/>
      <c r="P927" s="88"/>
      <c r="Q927" s="88"/>
      <c r="R927" s="88"/>
      <c r="S927" s="88"/>
      <c r="T927" s="89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T927" s="20" t="s">
        <v>151</v>
      </c>
      <c r="AU927" s="20" t="s">
        <v>90</v>
      </c>
    </row>
    <row r="928" s="15" customFormat="1">
      <c r="A928" s="15"/>
      <c r="B928" s="263"/>
      <c r="C928" s="264"/>
      <c r="D928" s="234" t="s">
        <v>283</v>
      </c>
      <c r="E928" s="265" t="s">
        <v>78</v>
      </c>
      <c r="F928" s="266" t="s">
        <v>1872</v>
      </c>
      <c r="G928" s="264"/>
      <c r="H928" s="265" t="s">
        <v>78</v>
      </c>
      <c r="I928" s="267"/>
      <c r="J928" s="264"/>
      <c r="K928" s="264"/>
      <c r="L928" s="268"/>
      <c r="M928" s="269"/>
      <c r="N928" s="270"/>
      <c r="O928" s="270"/>
      <c r="P928" s="270"/>
      <c r="Q928" s="270"/>
      <c r="R928" s="270"/>
      <c r="S928" s="270"/>
      <c r="T928" s="27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2" t="s">
        <v>283</v>
      </c>
      <c r="AU928" s="272" t="s">
        <v>90</v>
      </c>
      <c r="AV928" s="15" t="s">
        <v>88</v>
      </c>
      <c r="AW928" s="15" t="s">
        <v>40</v>
      </c>
      <c r="AX928" s="15" t="s">
        <v>80</v>
      </c>
      <c r="AY928" s="272" t="s">
        <v>141</v>
      </c>
    </row>
    <row r="929" s="13" customFormat="1">
      <c r="A929" s="13"/>
      <c r="B929" s="241"/>
      <c r="C929" s="242"/>
      <c r="D929" s="234" t="s">
        <v>283</v>
      </c>
      <c r="E929" s="243" t="s">
        <v>78</v>
      </c>
      <c r="F929" s="244" t="s">
        <v>2296</v>
      </c>
      <c r="G929" s="242"/>
      <c r="H929" s="245">
        <v>38.399999999999999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283</v>
      </c>
      <c r="AU929" s="251" t="s">
        <v>90</v>
      </c>
      <c r="AV929" s="13" t="s">
        <v>90</v>
      </c>
      <c r="AW929" s="13" t="s">
        <v>40</v>
      </c>
      <c r="AX929" s="13" t="s">
        <v>80</v>
      </c>
      <c r="AY929" s="251" t="s">
        <v>141</v>
      </c>
    </row>
    <row r="930" s="14" customFormat="1">
      <c r="A930" s="14"/>
      <c r="B930" s="252"/>
      <c r="C930" s="253"/>
      <c r="D930" s="234" t="s">
        <v>283</v>
      </c>
      <c r="E930" s="254" t="s">
        <v>78</v>
      </c>
      <c r="F930" s="255" t="s">
        <v>285</v>
      </c>
      <c r="G930" s="253"/>
      <c r="H930" s="256">
        <v>38.399999999999999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283</v>
      </c>
      <c r="AU930" s="262" t="s">
        <v>90</v>
      </c>
      <c r="AV930" s="14" t="s">
        <v>166</v>
      </c>
      <c r="AW930" s="14" t="s">
        <v>40</v>
      </c>
      <c r="AX930" s="14" t="s">
        <v>88</v>
      </c>
      <c r="AY930" s="262" t="s">
        <v>141</v>
      </c>
    </row>
    <row r="931" s="2" customFormat="1" ht="16.5" customHeight="1">
      <c r="A931" s="42"/>
      <c r="B931" s="43"/>
      <c r="C931" s="290" t="s">
        <v>1526</v>
      </c>
      <c r="D931" s="290" t="s">
        <v>864</v>
      </c>
      <c r="E931" s="291" t="s">
        <v>1554</v>
      </c>
      <c r="F931" s="292" t="s">
        <v>1555</v>
      </c>
      <c r="G931" s="293" t="s">
        <v>448</v>
      </c>
      <c r="H931" s="294">
        <v>40.32</v>
      </c>
      <c r="I931" s="295"/>
      <c r="J931" s="296">
        <f>ROUND(I931*H931,2)</f>
        <v>0</v>
      </c>
      <c r="K931" s="292" t="s">
        <v>148</v>
      </c>
      <c r="L931" s="297"/>
      <c r="M931" s="298" t="s">
        <v>78</v>
      </c>
      <c r="N931" s="299" t="s">
        <v>50</v>
      </c>
      <c r="O931" s="88"/>
      <c r="P931" s="225">
        <f>O931*H931</f>
        <v>0</v>
      </c>
      <c r="Q931" s="225">
        <v>0.00012</v>
      </c>
      <c r="R931" s="225">
        <f>Q931*H931</f>
        <v>0.0048384000000000005</v>
      </c>
      <c r="S931" s="225">
        <v>0</v>
      </c>
      <c r="T931" s="226">
        <f>S931*H931</f>
        <v>0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R931" s="227" t="s">
        <v>487</v>
      </c>
      <c r="AT931" s="227" t="s">
        <v>864</v>
      </c>
      <c r="AU931" s="227" t="s">
        <v>90</v>
      </c>
      <c r="AY931" s="20" t="s">
        <v>141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20" t="s">
        <v>88</v>
      </c>
      <c r="BK931" s="228">
        <f>ROUND(I931*H931,2)</f>
        <v>0</v>
      </c>
      <c r="BL931" s="20" t="s">
        <v>244</v>
      </c>
      <c r="BM931" s="227" t="s">
        <v>2297</v>
      </c>
    </row>
    <row r="932" s="13" customFormat="1">
      <c r="A932" s="13"/>
      <c r="B932" s="241"/>
      <c r="C932" s="242"/>
      <c r="D932" s="234" t="s">
        <v>283</v>
      </c>
      <c r="E932" s="242"/>
      <c r="F932" s="244" t="s">
        <v>2298</v>
      </c>
      <c r="G932" s="242"/>
      <c r="H932" s="245">
        <v>40.32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283</v>
      </c>
      <c r="AU932" s="251" t="s">
        <v>90</v>
      </c>
      <c r="AV932" s="13" t="s">
        <v>90</v>
      </c>
      <c r="AW932" s="13" t="s">
        <v>4</v>
      </c>
      <c r="AX932" s="13" t="s">
        <v>88</v>
      </c>
      <c r="AY932" s="251" t="s">
        <v>141</v>
      </c>
    </row>
    <row r="933" s="2" customFormat="1" ht="24.15" customHeight="1">
      <c r="A933" s="42"/>
      <c r="B933" s="43"/>
      <c r="C933" s="216" t="s">
        <v>1531</v>
      </c>
      <c r="D933" s="216" t="s">
        <v>144</v>
      </c>
      <c r="E933" s="217" t="s">
        <v>1559</v>
      </c>
      <c r="F933" s="218" t="s">
        <v>1560</v>
      </c>
      <c r="G933" s="219" t="s">
        <v>448</v>
      </c>
      <c r="H933" s="220">
        <v>17.600000000000001</v>
      </c>
      <c r="I933" s="221"/>
      <c r="J933" s="222">
        <f>ROUND(I933*H933,2)</f>
        <v>0</v>
      </c>
      <c r="K933" s="218" t="s">
        <v>148</v>
      </c>
      <c r="L933" s="48"/>
      <c r="M933" s="223" t="s">
        <v>78</v>
      </c>
      <c r="N933" s="224" t="s">
        <v>50</v>
      </c>
      <c r="O933" s="88"/>
      <c r="P933" s="225">
        <f>O933*H933</f>
        <v>0</v>
      </c>
      <c r="Q933" s="225">
        <v>3.0000000000000001E-05</v>
      </c>
      <c r="R933" s="225">
        <f>Q933*H933</f>
        <v>0.00052800000000000004</v>
      </c>
      <c r="S933" s="225">
        <v>0</v>
      </c>
      <c r="T933" s="226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27" t="s">
        <v>244</v>
      </c>
      <c r="AT933" s="227" t="s">
        <v>144</v>
      </c>
      <c r="AU933" s="227" t="s">
        <v>90</v>
      </c>
      <c r="AY933" s="20" t="s">
        <v>141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0" t="s">
        <v>88</v>
      </c>
      <c r="BK933" s="228">
        <f>ROUND(I933*H933,2)</f>
        <v>0</v>
      </c>
      <c r="BL933" s="20" t="s">
        <v>244</v>
      </c>
      <c r="BM933" s="227" t="s">
        <v>2299</v>
      </c>
    </row>
    <row r="934" s="2" customFormat="1">
      <c r="A934" s="42"/>
      <c r="B934" s="43"/>
      <c r="C934" s="44"/>
      <c r="D934" s="229" t="s">
        <v>151</v>
      </c>
      <c r="E934" s="44"/>
      <c r="F934" s="230" t="s">
        <v>1562</v>
      </c>
      <c r="G934" s="44"/>
      <c r="H934" s="44"/>
      <c r="I934" s="231"/>
      <c r="J934" s="44"/>
      <c r="K934" s="44"/>
      <c r="L934" s="48"/>
      <c r="M934" s="232"/>
      <c r="N934" s="233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151</v>
      </c>
      <c r="AU934" s="20" t="s">
        <v>90</v>
      </c>
    </row>
    <row r="935" s="15" customFormat="1">
      <c r="A935" s="15"/>
      <c r="B935" s="263"/>
      <c r="C935" s="264"/>
      <c r="D935" s="234" t="s">
        <v>283</v>
      </c>
      <c r="E935" s="265" t="s">
        <v>78</v>
      </c>
      <c r="F935" s="266" t="s">
        <v>1872</v>
      </c>
      <c r="G935" s="264"/>
      <c r="H935" s="265" t="s">
        <v>78</v>
      </c>
      <c r="I935" s="267"/>
      <c r="J935" s="264"/>
      <c r="K935" s="264"/>
      <c r="L935" s="268"/>
      <c r="M935" s="269"/>
      <c r="N935" s="270"/>
      <c r="O935" s="270"/>
      <c r="P935" s="270"/>
      <c r="Q935" s="270"/>
      <c r="R935" s="270"/>
      <c r="S935" s="270"/>
      <c r="T935" s="27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2" t="s">
        <v>283</v>
      </c>
      <c r="AU935" s="272" t="s">
        <v>90</v>
      </c>
      <c r="AV935" s="15" t="s">
        <v>88</v>
      </c>
      <c r="AW935" s="15" t="s">
        <v>40</v>
      </c>
      <c r="AX935" s="15" t="s">
        <v>80</v>
      </c>
      <c r="AY935" s="272" t="s">
        <v>141</v>
      </c>
    </row>
    <row r="936" s="13" customFormat="1">
      <c r="A936" s="13"/>
      <c r="B936" s="241"/>
      <c r="C936" s="242"/>
      <c r="D936" s="234" t="s">
        <v>283</v>
      </c>
      <c r="E936" s="243" t="s">
        <v>78</v>
      </c>
      <c r="F936" s="244" t="s">
        <v>2300</v>
      </c>
      <c r="G936" s="242"/>
      <c r="H936" s="245">
        <v>17.600000000000001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283</v>
      </c>
      <c r="AU936" s="251" t="s">
        <v>90</v>
      </c>
      <c r="AV936" s="13" t="s">
        <v>90</v>
      </c>
      <c r="AW936" s="13" t="s">
        <v>40</v>
      </c>
      <c r="AX936" s="13" t="s">
        <v>80</v>
      </c>
      <c r="AY936" s="251" t="s">
        <v>141</v>
      </c>
    </row>
    <row r="937" s="14" customFormat="1">
      <c r="A937" s="14"/>
      <c r="B937" s="252"/>
      <c r="C937" s="253"/>
      <c r="D937" s="234" t="s">
        <v>283</v>
      </c>
      <c r="E937" s="254" t="s">
        <v>78</v>
      </c>
      <c r="F937" s="255" t="s">
        <v>285</v>
      </c>
      <c r="G937" s="253"/>
      <c r="H937" s="256">
        <v>17.600000000000001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2" t="s">
        <v>283</v>
      </c>
      <c r="AU937" s="262" t="s">
        <v>90</v>
      </c>
      <c r="AV937" s="14" t="s">
        <v>166</v>
      </c>
      <c r="AW937" s="14" t="s">
        <v>40</v>
      </c>
      <c r="AX937" s="14" t="s">
        <v>88</v>
      </c>
      <c r="AY937" s="262" t="s">
        <v>141</v>
      </c>
    </row>
    <row r="938" s="2" customFormat="1" ht="24.15" customHeight="1">
      <c r="A938" s="42"/>
      <c r="B938" s="43"/>
      <c r="C938" s="216" t="s">
        <v>1536</v>
      </c>
      <c r="D938" s="216" t="s">
        <v>144</v>
      </c>
      <c r="E938" s="217" t="s">
        <v>1565</v>
      </c>
      <c r="F938" s="218" t="s">
        <v>1566</v>
      </c>
      <c r="G938" s="219" t="s">
        <v>618</v>
      </c>
      <c r="H938" s="220">
        <v>24</v>
      </c>
      <c r="I938" s="221"/>
      <c r="J938" s="222">
        <f>ROUND(I938*H938,2)</f>
        <v>0</v>
      </c>
      <c r="K938" s="218" t="s">
        <v>148</v>
      </c>
      <c r="L938" s="48"/>
      <c r="M938" s="223" t="s">
        <v>78</v>
      </c>
      <c r="N938" s="224" t="s">
        <v>50</v>
      </c>
      <c r="O938" s="88"/>
      <c r="P938" s="225">
        <f>O938*H938</f>
        <v>0</v>
      </c>
      <c r="Q938" s="225">
        <v>0</v>
      </c>
      <c r="R938" s="225">
        <f>Q938*H938</f>
        <v>0</v>
      </c>
      <c r="S938" s="225">
        <v>0</v>
      </c>
      <c r="T938" s="226">
        <f>S938*H938</f>
        <v>0</v>
      </c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R938" s="227" t="s">
        <v>244</v>
      </c>
      <c r="AT938" s="227" t="s">
        <v>144</v>
      </c>
      <c r="AU938" s="227" t="s">
        <v>90</v>
      </c>
      <c r="AY938" s="20" t="s">
        <v>141</v>
      </c>
      <c r="BE938" s="228">
        <f>IF(N938="základní",J938,0)</f>
        <v>0</v>
      </c>
      <c r="BF938" s="228">
        <f>IF(N938="snížená",J938,0)</f>
        <v>0</v>
      </c>
      <c r="BG938" s="228">
        <f>IF(N938="zákl. přenesená",J938,0)</f>
        <v>0</v>
      </c>
      <c r="BH938" s="228">
        <f>IF(N938="sníž. přenesená",J938,0)</f>
        <v>0</v>
      </c>
      <c r="BI938" s="228">
        <f>IF(N938="nulová",J938,0)</f>
        <v>0</v>
      </c>
      <c r="BJ938" s="20" t="s">
        <v>88</v>
      </c>
      <c r="BK938" s="228">
        <f>ROUND(I938*H938,2)</f>
        <v>0</v>
      </c>
      <c r="BL938" s="20" t="s">
        <v>244</v>
      </c>
      <c r="BM938" s="227" t="s">
        <v>2301</v>
      </c>
    </row>
    <row r="939" s="2" customFormat="1">
      <c r="A939" s="42"/>
      <c r="B939" s="43"/>
      <c r="C939" s="44"/>
      <c r="D939" s="229" t="s">
        <v>151</v>
      </c>
      <c r="E939" s="44"/>
      <c r="F939" s="230" t="s">
        <v>1568</v>
      </c>
      <c r="G939" s="44"/>
      <c r="H939" s="44"/>
      <c r="I939" s="231"/>
      <c r="J939" s="44"/>
      <c r="K939" s="44"/>
      <c r="L939" s="48"/>
      <c r="M939" s="232"/>
      <c r="N939" s="233"/>
      <c r="O939" s="88"/>
      <c r="P939" s="88"/>
      <c r="Q939" s="88"/>
      <c r="R939" s="88"/>
      <c r="S939" s="88"/>
      <c r="T939" s="89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T939" s="20" t="s">
        <v>151</v>
      </c>
      <c r="AU939" s="20" t="s">
        <v>90</v>
      </c>
    </row>
    <row r="940" s="13" customFormat="1">
      <c r="A940" s="13"/>
      <c r="B940" s="241"/>
      <c r="C940" s="242"/>
      <c r="D940" s="234" t="s">
        <v>283</v>
      </c>
      <c r="E940" s="243" t="s">
        <v>78</v>
      </c>
      <c r="F940" s="244" t="s">
        <v>2302</v>
      </c>
      <c r="G940" s="242"/>
      <c r="H940" s="245">
        <v>24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1" t="s">
        <v>283</v>
      </c>
      <c r="AU940" s="251" t="s">
        <v>90</v>
      </c>
      <c r="AV940" s="13" t="s">
        <v>90</v>
      </c>
      <c r="AW940" s="13" t="s">
        <v>40</v>
      </c>
      <c r="AX940" s="13" t="s">
        <v>88</v>
      </c>
      <c r="AY940" s="251" t="s">
        <v>141</v>
      </c>
    </row>
    <row r="941" s="2" customFormat="1" ht="24.15" customHeight="1">
      <c r="A941" s="42"/>
      <c r="B941" s="43"/>
      <c r="C941" s="216" t="s">
        <v>1541</v>
      </c>
      <c r="D941" s="216" t="s">
        <v>144</v>
      </c>
      <c r="E941" s="217" t="s">
        <v>1571</v>
      </c>
      <c r="F941" s="218" t="s">
        <v>1572</v>
      </c>
      <c r="G941" s="219" t="s">
        <v>618</v>
      </c>
      <c r="H941" s="220">
        <v>12</v>
      </c>
      <c r="I941" s="221"/>
      <c r="J941" s="222">
        <f>ROUND(I941*H941,2)</f>
        <v>0</v>
      </c>
      <c r="K941" s="218" t="s">
        <v>148</v>
      </c>
      <c r="L941" s="48"/>
      <c r="M941" s="223" t="s">
        <v>78</v>
      </c>
      <c r="N941" s="224" t="s">
        <v>50</v>
      </c>
      <c r="O941" s="88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7" t="s">
        <v>244</v>
      </c>
      <c r="AT941" s="227" t="s">
        <v>144</v>
      </c>
      <c r="AU941" s="227" t="s">
        <v>90</v>
      </c>
      <c r="AY941" s="20" t="s">
        <v>141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20" t="s">
        <v>88</v>
      </c>
      <c r="BK941" s="228">
        <f>ROUND(I941*H941,2)</f>
        <v>0</v>
      </c>
      <c r="BL941" s="20" t="s">
        <v>244</v>
      </c>
      <c r="BM941" s="227" t="s">
        <v>2303</v>
      </c>
    </row>
    <row r="942" s="2" customFormat="1">
      <c r="A942" s="42"/>
      <c r="B942" s="43"/>
      <c r="C942" s="44"/>
      <c r="D942" s="229" t="s">
        <v>151</v>
      </c>
      <c r="E942" s="44"/>
      <c r="F942" s="230" t="s">
        <v>1574</v>
      </c>
      <c r="G942" s="44"/>
      <c r="H942" s="44"/>
      <c r="I942" s="231"/>
      <c r="J942" s="44"/>
      <c r="K942" s="44"/>
      <c r="L942" s="48"/>
      <c r="M942" s="232"/>
      <c r="N942" s="233"/>
      <c r="O942" s="88"/>
      <c r="P942" s="88"/>
      <c r="Q942" s="88"/>
      <c r="R942" s="88"/>
      <c r="S942" s="88"/>
      <c r="T942" s="89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T942" s="20" t="s">
        <v>151</v>
      </c>
      <c r="AU942" s="20" t="s">
        <v>90</v>
      </c>
    </row>
    <row r="943" s="13" customFormat="1">
      <c r="A943" s="13"/>
      <c r="B943" s="241"/>
      <c r="C943" s="242"/>
      <c r="D943" s="234" t="s">
        <v>283</v>
      </c>
      <c r="E943" s="243" t="s">
        <v>78</v>
      </c>
      <c r="F943" s="244" t="s">
        <v>2304</v>
      </c>
      <c r="G943" s="242"/>
      <c r="H943" s="245">
        <v>12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283</v>
      </c>
      <c r="AU943" s="251" t="s">
        <v>90</v>
      </c>
      <c r="AV943" s="13" t="s">
        <v>90</v>
      </c>
      <c r="AW943" s="13" t="s">
        <v>40</v>
      </c>
      <c r="AX943" s="13" t="s">
        <v>88</v>
      </c>
      <c r="AY943" s="251" t="s">
        <v>141</v>
      </c>
    </row>
    <row r="944" s="2" customFormat="1" ht="24.15" customHeight="1">
      <c r="A944" s="42"/>
      <c r="B944" s="43"/>
      <c r="C944" s="216" t="s">
        <v>1546</v>
      </c>
      <c r="D944" s="216" t="s">
        <v>144</v>
      </c>
      <c r="E944" s="217" t="s">
        <v>1583</v>
      </c>
      <c r="F944" s="218" t="s">
        <v>1584</v>
      </c>
      <c r="G944" s="219" t="s">
        <v>321</v>
      </c>
      <c r="H944" s="220">
        <v>49.090000000000003</v>
      </c>
      <c r="I944" s="221"/>
      <c r="J944" s="222">
        <f>ROUND(I944*H944,2)</f>
        <v>0</v>
      </c>
      <c r="K944" s="218" t="s">
        <v>148</v>
      </c>
      <c r="L944" s="48"/>
      <c r="M944" s="223" t="s">
        <v>78</v>
      </c>
      <c r="N944" s="224" t="s">
        <v>50</v>
      </c>
      <c r="O944" s="88"/>
      <c r="P944" s="225">
        <f>O944*H944</f>
        <v>0</v>
      </c>
      <c r="Q944" s="225">
        <v>4.5000000000000003E-05</v>
      </c>
      <c r="R944" s="225">
        <f>Q944*H944</f>
        <v>0.0022090500000000002</v>
      </c>
      <c r="S944" s="225">
        <v>0</v>
      </c>
      <c r="T944" s="226">
        <f>S944*H944</f>
        <v>0</v>
      </c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R944" s="227" t="s">
        <v>244</v>
      </c>
      <c r="AT944" s="227" t="s">
        <v>144</v>
      </c>
      <c r="AU944" s="227" t="s">
        <v>90</v>
      </c>
      <c r="AY944" s="20" t="s">
        <v>141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0" t="s">
        <v>88</v>
      </c>
      <c r="BK944" s="228">
        <f>ROUND(I944*H944,2)</f>
        <v>0</v>
      </c>
      <c r="BL944" s="20" t="s">
        <v>244</v>
      </c>
      <c r="BM944" s="227" t="s">
        <v>2305</v>
      </c>
    </row>
    <row r="945" s="2" customFormat="1">
      <c r="A945" s="42"/>
      <c r="B945" s="43"/>
      <c r="C945" s="44"/>
      <c r="D945" s="229" t="s">
        <v>151</v>
      </c>
      <c r="E945" s="44"/>
      <c r="F945" s="230" t="s">
        <v>1586</v>
      </c>
      <c r="G945" s="44"/>
      <c r="H945" s="44"/>
      <c r="I945" s="231"/>
      <c r="J945" s="44"/>
      <c r="K945" s="44"/>
      <c r="L945" s="48"/>
      <c r="M945" s="232"/>
      <c r="N945" s="233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0" t="s">
        <v>151</v>
      </c>
      <c r="AU945" s="20" t="s">
        <v>90</v>
      </c>
    </row>
    <row r="946" s="13" customFormat="1">
      <c r="A946" s="13"/>
      <c r="B946" s="241"/>
      <c r="C946" s="242"/>
      <c r="D946" s="234" t="s">
        <v>283</v>
      </c>
      <c r="E946" s="243" t="s">
        <v>78</v>
      </c>
      <c r="F946" s="244" t="s">
        <v>782</v>
      </c>
      <c r="G946" s="242"/>
      <c r="H946" s="245">
        <v>39.359999999999999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1" t="s">
        <v>283</v>
      </c>
      <c r="AU946" s="251" t="s">
        <v>90</v>
      </c>
      <c r="AV946" s="13" t="s">
        <v>90</v>
      </c>
      <c r="AW946" s="13" t="s">
        <v>40</v>
      </c>
      <c r="AX946" s="13" t="s">
        <v>80</v>
      </c>
      <c r="AY946" s="251" t="s">
        <v>141</v>
      </c>
    </row>
    <row r="947" s="13" customFormat="1">
      <c r="A947" s="13"/>
      <c r="B947" s="241"/>
      <c r="C947" s="242"/>
      <c r="D947" s="234" t="s">
        <v>283</v>
      </c>
      <c r="E947" s="243" t="s">
        <v>78</v>
      </c>
      <c r="F947" s="244" t="s">
        <v>1507</v>
      </c>
      <c r="G947" s="242"/>
      <c r="H947" s="245">
        <v>4.726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283</v>
      </c>
      <c r="AU947" s="251" t="s">
        <v>90</v>
      </c>
      <c r="AV947" s="13" t="s">
        <v>90</v>
      </c>
      <c r="AW947" s="13" t="s">
        <v>40</v>
      </c>
      <c r="AX947" s="13" t="s">
        <v>80</v>
      </c>
      <c r="AY947" s="251" t="s">
        <v>141</v>
      </c>
    </row>
    <row r="948" s="13" customFormat="1">
      <c r="A948" s="13"/>
      <c r="B948" s="241"/>
      <c r="C948" s="242"/>
      <c r="D948" s="234" t="s">
        <v>283</v>
      </c>
      <c r="E948" s="243" t="s">
        <v>78</v>
      </c>
      <c r="F948" s="244" t="s">
        <v>2285</v>
      </c>
      <c r="G948" s="242"/>
      <c r="H948" s="245">
        <v>5.0039999999999996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283</v>
      </c>
      <c r="AU948" s="251" t="s">
        <v>90</v>
      </c>
      <c r="AV948" s="13" t="s">
        <v>90</v>
      </c>
      <c r="AW948" s="13" t="s">
        <v>40</v>
      </c>
      <c r="AX948" s="13" t="s">
        <v>80</v>
      </c>
      <c r="AY948" s="251" t="s">
        <v>141</v>
      </c>
    </row>
    <row r="949" s="14" customFormat="1">
      <c r="A949" s="14"/>
      <c r="B949" s="252"/>
      <c r="C949" s="253"/>
      <c r="D949" s="234" t="s">
        <v>283</v>
      </c>
      <c r="E949" s="254" t="s">
        <v>78</v>
      </c>
      <c r="F949" s="255" t="s">
        <v>285</v>
      </c>
      <c r="G949" s="253"/>
      <c r="H949" s="256">
        <v>49.090000000000003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2" t="s">
        <v>283</v>
      </c>
      <c r="AU949" s="262" t="s">
        <v>90</v>
      </c>
      <c r="AV949" s="14" t="s">
        <v>166</v>
      </c>
      <c r="AW949" s="14" t="s">
        <v>40</v>
      </c>
      <c r="AX949" s="14" t="s">
        <v>88</v>
      </c>
      <c r="AY949" s="262" t="s">
        <v>141</v>
      </c>
    </row>
    <row r="950" s="2" customFormat="1">
      <c r="A950" s="42"/>
      <c r="B950" s="43"/>
      <c r="C950" s="44"/>
      <c r="D950" s="234" t="s">
        <v>414</v>
      </c>
      <c r="E950" s="44"/>
      <c r="F950" s="284" t="s">
        <v>1508</v>
      </c>
      <c r="G950" s="44"/>
      <c r="H950" s="44"/>
      <c r="I950" s="44"/>
      <c r="J950" s="44"/>
      <c r="K950" s="44"/>
      <c r="L950" s="48"/>
      <c r="M950" s="232"/>
      <c r="N950" s="233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U950" s="20" t="s">
        <v>90</v>
      </c>
    </row>
    <row r="951" s="2" customFormat="1">
      <c r="A951" s="42"/>
      <c r="B951" s="43"/>
      <c r="C951" s="44"/>
      <c r="D951" s="234" t="s">
        <v>414</v>
      </c>
      <c r="E951" s="44"/>
      <c r="F951" s="285" t="s">
        <v>1872</v>
      </c>
      <c r="G951" s="44"/>
      <c r="H951" s="286">
        <v>0</v>
      </c>
      <c r="I951" s="44"/>
      <c r="J951" s="44"/>
      <c r="K951" s="44"/>
      <c r="L951" s="48"/>
      <c r="M951" s="232"/>
      <c r="N951" s="233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U951" s="20" t="s">
        <v>90</v>
      </c>
    </row>
    <row r="952" s="2" customFormat="1">
      <c r="A952" s="42"/>
      <c r="B952" s="43"/>
      <c r="C952" s="44"/>
      <c r="D952" s="234" t="s">
        <v>414</v>
      </c>
      <c r="E952" s="44"/>
      <c r="F952" s="285" t="s">
        <v>1873</v>
      </c>
      <c r="G952" s="44"/>
      <c r="H952" s="286">
        <v>39.359999999999999</v>
      </c>
      <c r="I952" s="44"/>
      <c r="J952" s="44"/>
      <c r="K952" s="44"/>
      <c r="L952" s="48"/>
      <c r="M952" s="232"/>
      <c r="N952" s="233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U952" s="20" t="s">
        <v>90</v>
      </c>
    </row>
    <row r="953" s="2" customFormat="1">
      <c r="A953" s="42"/>
      <c r="B953" s="43"/>
      <c r="C953" s="44"/>
      <c r="D953" s="234" t="s">
        <v>414</v>
      </c>
      <c r="E953" s="44"/>
      <c r="F953" s="285" t="s">
        <v>285</v>
      </c>
      <c r="G953" s="44"/>
      <c r="H953" s="286">
        <v>39.359999999999999</v>
      </c>
      <c r="I953" s="44"/>
      <c r="J953" s="44"/>
      <c r="K953" s="44"/>
      <c r="L953" s="48"/>
      <c r="M953" s="232"/>
      <c r="N953" s="233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U953" s="20" t="s">
        <v>90</v>
      </c>
    </row>
    <row r="954" s="2" customFormat="1">
      <c r="A954" s="42"/>
      <c r="B954" s="43"/>
      <c r="C954" s="44"/>
      <c r="D954" s="234" t="s">
        <v>414</v>
      </c>
      <c r="E954" s="44"/>
      <c r="F954" s="284" t="s">
        <v>1513</v>
      </c>
      <c r="G954" s="44"/>
      <c r="H954" s="44"/>
      <c r="I954" s="44"/>
      <c r="J954" s="44"/>
      <c r="K954" s="44"/>
      <c r="L954" s="48"/>
      <c r="M954" s="232"/>
      <c r="N954" s="233"/>
      <c r="O954" s="88"/>
      <c r="P954" s="88"/>
      <c r="Q954" s="88"/>
      <c r="R954" s="88"/>
      <c r="S954" s="88"/>
      <c r="T954" s="89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U954" s="20" t="s">
        <v>90</v>
      </c>
    </row>
    <row r="955" s="2" customFormat="1">
      <c r="A955" s="42"/>
      <c r="B955" s="43"/>
      <c r="C955" s="44"/>
      <c r="D955" s="234" t="s">
        <v>414</v>
      </c>
      <c r="E955" s="44"/>
      <c r="F955" s="285" t="s">
        <v>2286</v>
      </c>
      <c r="G955" s="44"/>
      <c r="H955" s="286">
        <v>23.629999999999999</v>
      </c>
      <c r="I955" s="44"/>
      <c r="J955" s="44"/>
      <c r="K955" s="44"/>
      <c r="L955" s="48"/>
      <c r="M955" s="232"/>
      <c r="N955" s="233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U955" s="20" t="s">
        <v>90</v>
      </c>
    </row>
    <row r="956" s="2" customFormat="1">
      <c r="A956" s="42"/>
      <c r="B956" s="43"/>
      <c r="C956" s="44"/>
      <c r="D956" s="234" t="s">
        <v>414</v>
      </c>
      <c r="E956" s="44"/>
      <c r="F956" s="285" t="s">
        <v>285</v>
      </c>
      <c r="G956" s="44"/>
      <c r="H956" s="286">
        <v>23.629999999999999</v>
      </c>
      <c r="I956" s="44"/>
      <c r="J956" s="44"/>
      <c r="K956" s="44"/>
      <c r="L956" s="48"/>
      <c r="M956" s="232"/>
      <c r="N956" s="233"/>
      <c r="O956" s="88"/>
      <c r="P956" s="88"/>
      <c r="Q956" s="88"/>
      <c r="R956" s="88"/>
      <c r="S956" s="88"/>
      <c r="T956" s="89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U956" s="20" t="s">
        <v>90</v>
      </c>
    </row>
    <row r="957" s="2" customFormat="1">
      <c r="A957" s="42"/>
      <c r="B957" s="43"/>
      <c r="C957" s="44"/>
      <c r="D957" s="234" t="s">
        <v>414</v>
      </c>
      <c r="E957" s="44"/>
      <c r="F957" s="284" t="s">
        <v>2287</v>
      </c>
      <c r="G957" s="44"/>
      <c r="H957" s="44"/>
      <c r="I957" s="44"/>
      <c r="J957" s="44"/>
      <c r="K957" s="44"/>
      <c r="L957" s="48"/>
      <c r="M957" s="232"/>
      <c r="N957" s="233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U957" s="20" t="s">
        <v>90</v>
      </c>
    </row>
    <row r="958" s="2" customFormat="1">
      <c r="A958" s="42"/>
      <c r="B958" s="43"/>
      <c r="C958" s="44"/>
      <c r="D958" s="234" t="s">
        <v>414</v>
      </c>
      <c r="E958" s="44"/>
      <c r="F958" s="285" t="s">
        <v>2288</v>
      </c>
      <c r="G958" s="44"/>
      <c r="H958" s="286">
        <v>11.119999999999999</v>
      </c>
      <c r="I958" s="44"/>
      <c r="J958" s="44"/>
      <c r="K958" s="44"/>
      <c r="L958" s="48"/>
      <c r="M958" s="232"/>
      <c r="N958" s="233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U958" s="20" t="s">
        <v>90</v>
      </c>
    </row>
    <row r="959" s="2" customFormat="1">
      <c r="A959" s="42"/>
      <c r="B959" s="43"/>
      <c r="C959" s="44"/>
      <c r="D959" s="234" t="s">
        <v>414</v>
      </c>
      <c r="E959" s="44"/>
      <c r="F959" s="285" t="s">
        <v>2289</v>
      </c>
      <c r="G959" s="44"/>
      <c r="H959" s="286">
        <v>5.5599999999999996</v>
      </c>
      <c r="I959" s="44"/>
      <c r="J959" s="44"/>
      <c r="K959" s="44"/>
      <c r="L959" s="48"/>
      <c r="M959" s="232"/>
      <c r="N959" s="233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U959" s="20" t="s">
        <v>90</v>
      </c>
    </row>
    <row r="960" s="2" customFormat="1">
      <c r="A960" s="42"/>
      <c r="B960" s="43"/>
      <c r="C960" s="44"/>
      <c r="D960" s="234" t="s">
        <v>414</v>
      </c>
      <c r="E960" s="44"/>
      <c r="F960" s="285" t="s">
        <v>285</v>
      </c>
      <c r="G960" s="44"/>
      <c r="H960" s="286">
        <v>16.68</v>
      </c>
      <c r="I960" s="44"/>
      <c r="J960" s="44"/>
      <c r="K960" s="44"/>
      <c r="L960" s="48"/>
      <c r="M960" s="232"/>
      <c r="N960" s="233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U960" s="20" t="s">
        <v>90</v>
      </c>
    </row>
    <row r="961" s="2" customFormat="1" ht="37.8" customHeight="1">
      <c r="A961" s="42"/>
      <c r="B961" s="43"/>
      <c r="C961" s="216" t="s">
        <v>1553</v>
      </c>
      <c r="D961" s="216" t="s">
        <v>144</v>
      </c>
      <c r="E961" s="217" t="s">
        <v>1588</v>
      </c>
      <c r="F961" s="218" t="s">
        <v>1589</v>
      </c>
      <c r="G961" s="219" t="s">
        <v>448</v>
      </c>
      <c r="H961" s="220">
        <v>23.629999999999999</v>
      </c>
      <c r="I961" s="221"/>
      <c r="J961" s="222">
        <f>ROUND(I961*H961,2)</f>
        <v>0</v>
      </c>
      <c r="K961" s="218" t="s">
        <v>148</v>
      </c>
      <c r="L961" s="48"/>
      <c r="M961" s="223" t="s">
        <v>78</v>
      </c>
      <c r="N961" s="224" t="s">
        <v>50</v>
      </c>
      <c r="O961" s="88"/>
      <c r="P961" s="225">
        <f>O961*H961</f>
        <v>0</v>
      </c>
      <c r="Q961" s="225">
        <v>0.00097999999999999997</v>
      </c>
      <c r="R961" s="225">
        <f>Q961*H961</f>
        <v>0.023157399999999998</v>
      </c>
      <c r="S961" s="225">
        <v>0</v>
      </c>
      <c r="T961" s="226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7" t="s">
        <v>244</v>
      </c>
      <c r="AT961" s="227" t="s">
        <v>144</v>
      </c>
      <c r="AU961" s="227" t="s">
        <v>90</v>
      </c>
      <c r="AY961" s="20" t="s">
        <v>141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88</v>
      </c>
      <c r="BK961" s="228">
        <f>ROUND(I961*H961,2)</f>
        <v>0</v>
      </c>
      <c r="BL961" s="20" t="s">
        <v>244</v>
      </c>
      <c r="BM961" s="227" t="s">
        <v>2306</v>
      </c>
    </row>
    <row r="962" s="2" customFormat="1">
      <c r="A962" s="42"/>
      <c r="B962" s="43"/>
      <c r="C962" s="44"/>
      <c r="D962" s="229" t="s">
        <v>151</v>
      </c>
      <c r="E962" s="44"/>
      <c r="F962" s="230" t="s">
        <v>1591</v>
      </c>
      <c r="G962" s="44"/>
      <c r="H962" s="44"/>
      <c r="I962" s="231"/>
      <c r="J962" s="44"/>
      <c r="K962" s="44"/>
      <c r="L962" s="48"/>
      <c r="M962" s="232"/>
      <c r="N962" s="233"/>
      <c r="O962" s="88"/>
      <c r="P962" s="88"/>
      <c r="Q962" s="88"/>
      <c r="R962" s="88"/>
      <c r="S962" s="88"/>
      <c r="T962" s="89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T962" s="20" t="s">
        <v>151</v>
      </c>
      <c r="AU962" s="20" t="s">
        <v>90</v>
      </c>
    </row>
    <row r="963" s="13" customFormat="1">
      <c r="A963" s="13"/>
      <c r="B963" s="241"/>
      <c r="C963" s="242"/>
      <c r="D963" s="234" t="s">
        <v>283</v>
      </c>
      <c r="E963" s="243" t="s">
        <v>78</v>
      </c>
      <c r="F963" s="244" t="s">
        <v>2286</v>
      </c>
      <c r="G963" s="242"/>
      <c r="H963" s="245">
        <v>23.629999999999999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283</v>
      </c>
      <c r="AU963" s="251" t="s">
        <v>90</v>
      </c>
      <c r="AV963" s="13" t="s">
        <v>90</v>
      </c>
      <c r="AW963" s="13" t="s">
        <v>40</v>
      </c>
      <c r="AX963" s="13" t="s">
        <v>80</v>
      </c>
      <c r="AY963" s="251" t="s">
        <v>141</v>
      </c>
    </row>
    <row r="964" s="14" customFormat="1">
      <c r="A964" s="14"/>
      <c r="B964" s="252"/>
      <c r="C964" s="253"/>
      <c r="D964" s="234" t="s">
        <v>283</v>
      </c>
      <c r="E964" s="254" t="s">
        <v>779</v>
      </c>
      <c r="F964" s="255" t="s">
        <v>285</v>
      </c>
      <c r="G964" s="253"/>
      <c r="H964" s="256">
        <v>23.629999999999999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283</v>
      </c>
      <c r="AU964" s="262" t="s">
        <v>90</v>
      </c>
      <c r="AV964" s="14" t="s">
        <v>166</v>
      </c>
      <c r="AW964" s="14" t="s">
        <v>40</v>
      </c>
      <c r="AX964" s="14" t="s">
        <v>88</v>
      </c>
      <c r="AY964" s="262" t="s">
        <v>141</v>
      </c>
    </row>
    <row r="965" s="2" customFormat="1" ht="16.5" customHeight="1">
      <c r="A965" s="42"/>
      <c r="B965" s="43"/>
      <c r="C965" s="290" t="s">
        <v>1558</v>
      </c>
      <c r="D965" s="290" t="s">
        <v>864</v>
      </c>
      <c r="E965" s="291" t="s">
        <v>1527</v>
      </c>
      <c r="F965" s="292" t="s">
        <v>1528</v>
      </c>
      <c r="G965" s="293" t="s">
        <v>321</v>
      </c>
      <c r="H965" s="294">
        <v>5.1989999999999998</v>
      </c>
      <c r="I965" s="295"/>
      <c r="J965" s="296">
        <f>ROUND(I965*H965,2)</f>
        <v>0</v>
      </c>
      <c r="K965" s="292" t="s">
        <v>148</v>
      </c>
      <c r="L965" s="297"/>
      <c r="M965" s="298" t="s">
        <v>78</v>
      </c>
      <c r="N965" s="299" t="s">
        <v>50</v>
      </c>
      <c r="O965" s="88"/>
      <c r="P965" s="225">
        <f>O965*H965</f>
        <v>0</v>
      </c>
      <c r="Q965" s="225">
        <v>0.0126</v>
      </c>
      <c r="R965" s="225">
        <f>Q965*H965</f>
        <v>0.065507399999999993</v>
      </c>
      <c r="S965" s="225">
        <v>0</v>
      </c>
      <c r="T965" s="226">
        <f>S965*H965</f>
        <v>0</v>
      </c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R965" s="227" t="s">
        <v>487</v>
      </c>
      <c r="AT965" s="227" t="s">
        <v>864</v>
      </c>
      <c r="AU965" s="227" t="s">
        <v>90</v>
      </c>
      <c r="AY965" s="20" t="s">
        <v>141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20" t="s">
        <v>88</v>
      </c>
      <c r="BK965" s="228">
        <f>ROUND(I965*H965,2)</f>
        <v>0</v>
      </c>
      <c r="BL965" s="20" t="s">
        <v>244</v>
      </c>
      <c r="BM965" s="227" t="s">
        <v>2307</v>
      </c>
    </row>
    <row r="966" s="13" customFormat="1">
      <c r="A966" s="13"/>
      <c r="B966" s="241"/>
      <c r="C966" s="242"/>
      <c r="D966" s="234" t="s">
        <v>283</v>
      </c>
      <c r="E966" s="242"/>
      <c r="F966" s="244" t="s">
        <v>2308</v>
      </c>
      <c r="G966" s="242"/>
      <c r="H966" s="245">
        <v>5.1989999999999998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283</v>
      </c>
      <c r="AU966" s="251" t="s">
        <v>90</v>
      </c>
      <c r="AV966" s="13" t="s">
        <v>90</v>
      </c>
      <c r="AW966" s="13" t="s">
        <v>4</v>
      </c>
      <c r="AX966" s="13" t="s">
        <v>88</v>
      </c>
      <c r="AY966" s="251" t="s">
        <v>141</v>
      </c>
    </row>
    <row r="967" s="2" customFormat="1" ht="37.8" customHeight="1">
      <c r="A967" s="42"/>
      <c r="B967" s="43"/>
      <c r="C967" s="216" t="s">
        <v>1564</v>
      </c>
      <c r="D967" s="216" t="s">
        <v>144</v>
      </c>
      <c r="E967" s="217" t="s">
        <v>2309</v>
      </c>
      <c r="F967" s="218" t="s">
        <v>2310</v>
      </c>
      <c r="G967" s="219" t="s">
        <v>448</v>
      </c>
      <c r="H967" s="220">
        <v>16.68</v>
      </c>
      <c r="I967" s="221"/>
      <c r="J967" s="222">
        <f>ROUND(I967*H967,2)</f>
        <v>0</v>
      </c>
      <c r="K967" s="218" t="s">
        <v>78</v>
      </c>
      <c r="L967" s="48"/>
      <c r="M967" s="223" t="s">
        <v>78</v>
      </c>
      <c r="N967" s="224" t="s">
        <v>50</v>
      </c>
      <c r="O967" s="88"/>
      <c r="P967" s="225">
        <f>O967*H967</f>
        <v>0</v>
      </c>
      <c r="Q967" s="225">
        <v>0.00097999999999999997</v>
      </c>
      <c r="R967" s="225">
        <f>Q967*H967</f>
        <v>0.016346400000000001</v>
      </c>
      <c r="S967" s="225">
        <v>0</v>
      </c>
      <c r="T967" s="226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7" t="s">
        <v>244</v>
      </c>
      <c r="AT967" s="227" t="s">
        <v>144</v>
      </c>
      <c r="AU967" s="227" t="s">
        <v>90</v>
      </c>
      <c r="AY967" s="20" t="s">
        <v>141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20" t="s">
        <v>88</v>
      </c>
      <c r="BK967" s="228">
        <f>ROUND(I967*H967,2)</f>
        <v>0</v>
      </c>
      <c r="BL967" s="20" t="s">
        <v>244</v>
      </c>
      <c r="BM967" s="227" t="s">
        <v>2311</v>
      </c>
    </row>
    <row r="968" s="13" customFormat="1">
      <c r="A968" s="13"/>
      <c r="B968" s="241"/>
      <c r="C968" s="242"/>
      <c r="D968" s="234" t="s">
        <v>283</v>
      </c>
      <c r="E968" s="243" t="s">
        <v>78</v>
      </c>
      <c r="F968" s="244" t="s">
        <v>2288</v>
      </c>
      <c r="G968" s="242"/>
      <c r="H968" s="245">
        <v>11.119999999999999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283</v>
      </c>
      <c r="AU968" s="251" t="s">
        <v>90</v>
      </c>
      <c r="AV968" s="13" t="s">
        <v>90</v>
      </c>
      <c r="AW968" s="13" t="s">
        <v>40</v>
      </c>
      <c r="AX968" s="13" t="s">
        <v>80</v>
      </c>
      <c r="AY968" s="251" t="s">
        <v>141</v>
      </c>
    </row>
    <row r="969" s="13" customFormat="1">
      <c r="A969" s="13"/>
      <c r="B969" s="241"/>
      <c r="C969" s="242"/>
      <c r="D969" s="234" t="s">
        <v>283</v>
      </c>
      <c r="E969" s="243" t="s">
        <v>78</v>
      </c>
      <c r="F969" s="244" t="s">
        <v>2289</v>
      </c>
      <c r="G969" s="242"/>
      <c r="H969" s="245">
        <v>5.5599999999999996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1" t="s">
        <v>283</v>
      </c>
      <c r="AU969" s="251" t="s">
        <v>90</v>
      </c>
      <c r="AV969" s="13" t="s">
        <v>90</v>
      </c>
      <c r="AW969" s="13" t="s">
        <v>40</v>
      </c>
      <c r="AX969" s="13" t="s">
        <v>80</v>
      </c>
      <c r="AY969" s="251" t="s">
        <v>141</v>
      </c>
    </row>
    <row r="970" s="14" customFormat="1">
      <c r="A970" s="14"/>
      <c r="B970" s="252"/>
      <c r="C970" s="253"/>
      <c r="D970" s="234" t="s">
        <v>283</v>
      </c>
      <c r="E970" s="254" t="s">
        <v>1737</v>
      </c>
      <c r="F970" s="255" t="s">
        <v>285</v>
      </c>
      <c r="G970" s="253"/>
      <c r="H970" s="256">
        <v>16.68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283</v>
      </c>
      <c r="AU970" s="262" t="s">
        <v>90</v>
      </c>
      <c r="AV970" s="14" t="s">
        <v>166</v>
      </c>
      <c r="AW970" s="14" t="s">
        <v>40</v>
      </c>
      <c r="AX970" s="14" t="s">
        <v>88</v>
      </c>
      <c r="AY970" s="262" t="s">
        <v>141</v>
      </c>
    </row>
    <row r="971" s="2" customFormat="1" ht="16.5" customHeight="1">
      <c r="A971" s="42"/>
      <c r="B971" s="43"/>
      <c r="C971" s="290" t="s">
        <v>1570</v>
      </c>
      <c r="D971" s="290" t="s">
        <v>864</v>
      </c>
      <c r="E971" s="291" t="s">
        <v>1527</v>
      </c>
      <c r="F971" s="292" t="s">
        <v>1528</v>
      </c>
      <c r="G971" s="293" t="s">
        <v>321</v>
      </c>
      <c r="H971" s="294">
        <v>6.0549999999999997</v>
      </c>
      <c r="I971" s="295"/>
      <c r="J971" s="296">
        <f>ROUND(I971*H971,2)</f>
        <v>0</v>
      </c>
      <c r="K971" s="292" t="s">
        <v>148</v>
      </c>
      <c r="L971" s="297"/>
      <c r="M971" s="298" t="s">
        <v>78</v>
      </c>
      <c r="N971" s="299" t="s">
        <v>50</v>
      </c>
      <c r="O971" s="88"/>
      <c r="P971" s="225">
        <f>O971*H971</f>
        <v>0</v>
      </c>
      <c r="Q971" s="225">
        <v>0.0126</v>
      </c>
      <c r="R971" s="225">
        <f>Q971*H971</f>
        <v>0.076293</v>
      </c>
      <c r="S971" s="225">
        <v>0</v>
      </c>
      <c r="T971" s="226">
        <f>S971*H971</f>
        <v>0</v>
      </c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R971" s="227" t="s">
        <v>487</v>
      </c>
      <c r="AT971" s="227" t="s">
        <v>864</v>
      </c>
      <c r="AU971" s="227" t="s">
        <v>90</v>
      </c>
      <c r="AY971" s="20" t="s">
        <v>141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0" t="s">
        <v>88</v>
      </c>
      <c r="BK971" s="228">
        <f>ROUND(I971*H971,2)</f>
        <v>0</v>
      </c>
      <c r="BL971" s="20" t="s">
        <v>244</v>
      </c>
      <c r="BM971" s="227" t="s">
        <v>2312</v>
      </c>
    </row>
    <row r="972" s="13" customFormat="1">
      <c r="A972" s="13"/>
      <c r="B972" s="241"/>
      <c r="C972" s="242"/>
      <c r="D972" s="234" t="s">
        <v>283</v>
      </c>
      <c r="E972" s="242"/>
      <c r="F972" s="244" t="s">
        <v>2313</v>
      </c>
      <c r="G972" s="242"/>
      <c r="H972" s="245">
        <v>6.0549999999999997</v>
      </c>
      <c r="I972" s="246"/>
      <c r="J972" s="242"/>
      <c r="K972" s="242"/>
      <c r="L972" s="247"/>
      <c r="M972" s="248"/>
      <c r="N972" s="249"/>
      <c r="O972" s="249"/>
      <c r="P972" s="249"/>
      <c r="Q972" s="249"/>
      <c r="R972" s="249"/>
      <c r="S972" s="249"/>
      <c r="T972" s="25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1" t="s">
        <v>283</v>
      </c>
      <c r="AU972" s="251" t="s">
        <v>90</v>
      </c>
      <c r="AV972" s="13" t="s">
        <v>90</v>
      </c>
      <c r="AW972" s="13" t="s">
        <v>4</v>
      </c>
      <c r="AX972" s="13" t="s">
        <v>88</v>
      </c>
      <c r="AY972" s="251" t="s">
        <v>141</v>
      </c>
    </row>
    <row r="973" s="2" customFormat="1" ht="49.05" customHeight="1">
      <c r="A973" s="42"/>
      <c r="B973" s="43"/>
      <c r="C973" s="216" t="s">
        <v>1576</v>
      </c>
      <c r="D973" s="216" t="s">
        <v>144</v>
      </c>
      <c r="E973" s="217" t="s">
        <v>1596</v>
      </c>
      <c r="F973" s="218" t="s">
        <v>1597</v>
      </c>
      <c r="G973" s="219" t="s">
        <v>310</v>
      </c>
      <c r="H973" s="220">
        <v>0.96799999999999997</v>
      </c>
      <c r="I973" s="221"/>
      <c r="J973" s="222">
        <f>ROUND(I973*H973,2)</f>
        <v>0</v>
      </c>
      <c r="K973" s="218" t="s">
        <v>148</v>
      </c>
      <c r="L973" s="48"/>
      <c r="M973" s="223" t="s">
        <v>78</v>
      </c>
      <c r="N973" s="224" t="s">
        <v>50</v>
      </c>
      <c r="O973" s="88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7" t="s">
        <v>244</v>
      </c>
      <c r="AT973" s="227" t="s">
        <v>144</v>
      </c>
      <c r="AU973" s="227" t="s">
        <v>90</v>
      </c>
      <c r="AY973" s="20" t="s">
        <v>141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88</v>
      </c>
      <c r="BK973" s="228">
        <f>ROUND(I973*H973,2)</f>
        <v>0</v>
      </c>
      <c r="BL973" s="20" t="s">
        <v>244</v>
      </c>
      <c r="BM973" s="227" t="s">
        <v>2314</v>
      </c>
    </row>
    <row r="974" s="2" customFormat="1">
      <c r="A974" s="42"/>
      <c r="B974" s="43"/>
      <c r="C974" s="44"/>
      <c r="D974" s="229" t="s">
        <v>151</v>
      </c>
      <c r="E974" s="44"/>
      <c r="F974" s="230" t="s">
        <v>1599</v>
      </c>
      <c r="G974" s="44"/>
      <c r="H974" s="44"/>
      <c r="I974" s="231"/>
      <c r="J974" s="44"/>
      <c r="K974" s="44"/>
      <c r="L974" s="48"/>
      <c r="M974" s="232"/>
      <c r="N974" s="233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0" t="s">
        <v>151</v>
      </c>
      <c r="AU974" s="20" t="s">
        <v>90</v>
      </c>
    </row>
    <row r="975" s="2" customFormat="1" ht="49.05" customHeight="1">
      <c r="A975" s="42"/>
      <c r="B975" s="43"/>
      <c r="C975" s="216" t="s">
        <v>1582</v>
      </c>
      <c r="D975" s="216" t="s">
        <v>144</v>
      </c>
      <c r="E975" s="217" t="s">
        <v>1601</v>
      </c>
      <c r="F975" s="218" t="s">
        <v>1602</v>
      </c>
      <c r="G975" s="219" t="s">
        <v>310</v>
      </c>
      <c r="H975" s="220">
        <v>0.96799999999999997</v>
      </c>
      <c r="I975" s="221"/>
      <c r="J975" s="222">
        <f>ROUND(I975*H975,2)</f>
        <v>0</v>
      </c>
      <c r="K975" s="218" t="s">
        <v>148</v>
      </c>
      <c r="L975" s="48"/>
      <c r="M975" s="223" t="s">
        <v>78</v>
      </c>
      <c r="N975" s="224" t="s">
        <v>50</v>
      </c>
      <c r="O975" s="88"/>
      <c r="P975" s="225">
        <f>O975*H975</f>
        <v>0</v>
      </c>
      <c r="Q975" s="225">
        <v>0</v>
      </c>
      <c r="R975" s="225">
        <f>Q975*H975</f>
        <v>0</v>
      </c>
      <c r="S975" s="225">
        <v>0</v>
      </c>
      <c r="T975" s="226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27" t="s">
        <v>244</v>
      </c>
      <c r="AT975" s="227" t="s">
        <v>144</v>
      </c>
      <c r="AU975" s="227" t="s">
        <v>90</v>
      </c>
      <c r="AY975" s="20" t="s">
        <v>141</v>
      </c>
      <c r="BE975" s="228">
        <f>IF(N975="základní",J975,0)</f>
        <v>0</v>
      </c>
      <c r="BF975" s="228">
        <f>IF(N975="snížená",J975,0)</f>
        <v>0</v>
      </c>
      <c r="BG975" s="228">
        <f>IF(N975="zákl. přenesená",J975,0)</f>
        <v>0</v>
      </c>
      <c r="BH975" s="228">
        <f>IF(N975="sníž. přenesená",J975,0)</f>
        <v>0</v>
      </c>
      <c r="BI975" s="228">
        <f>IF(N975="nulová",J975,0)</f>
        <v>0</v>
      </c>
      <c r="BJ975" s="20" t="s">
        <v>88</v>
      </c>
      <c r="BK975" s="228">
        <f>ROUND(I975*H975,2)</f>
        <v>0</v>
      </c>
      <c r="BL975" s="20" t="s">
        <v>244</v>
      </c>
      <c r="BM975" s="227" t="s">
        <v>2315</v>
      </c>
    </row>
    <row r="976" s="2" customFormat="1">
      <c r="A976" s="42"/>
      <c r="B976" s="43"/>
      <c r="C976" s="44"/>
      <c r="D976" s="229" t="s">
        <v>151</v>
      </c>
      <c r="E976" s="44"/>
      <c r="F976" s="230" t="s">
        <v>1604</v>
      </c>
      <c r="G976" s="44"/>
      <c r="H976" s="44"/>
      <c r="I976" s="231"/>
      <c r="J976" s="44"/>
      <c r="K976" s="44"/>
      <c r="L976" s="48"/>
      <c r="M976" s="232"/>
      <c r="N976" s="233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T976" s="20" t="s">
        <v>151</v>
      </c>
      <c r="AU976" s="20" t="s">
        <v>90</v>
      </c>
    </row>
    <row r="977" s="2" customFormat="1" ht="62.7" customHeight="1">
      <c r="A977" s="42"/>
      <c r="B977" s="43"/>
      <c r="C977" s="216" t="s">
        <v>1587</v>
      </c>
      <c r="D977" s="216" t="s">
        <v>144</v>
      </c>
      <c r="E977" s="217" t="s">
        <v>1606</v>
      </c>
      <c r="F977" s="218" t="s">
        <v>1607</v>
      </c>
      <c r="G977" s="219" t="s">
        <v>310</v>
      </c>
      <c r="H977" s="220">
        <v>0.96799999999999997</v>
      </c>
      <c r="I977" s="221"/>
      <c r="J977" s="222">
        <f>ROUND(I977*H977,2)</f>
        <v>0</v>
      </c>
      <c r="K977" s="218" t="s">
        <v>148</v>
      </c>
      <c r="L977" s="48"/>
      <c r="M977" s="223" t="s">
        <v>78</v>
      </c>
      <c r="N977" s="224" t="s">
        <v>50</v>
      </c>
      <c r="O977" s="88"/>
      <c r="P977" s="225">
        <f>O977*H977</f>
        <v>0</v>
      </c>
      <c r="Q977" s="225">
        <v>0</v>
      </c>
      <c r="R977" s="225">
        <f>Q977*H977</f>
        <v>0</v>
      </c>
      <c r="S977" s="225">
        <v>0</v>
      </c>
      <c r="T977" s="226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7" t="s">
        <v>244</v>
      </c>
      <c r="AT977" s="227" t="s">
        <v>144</v>
      </c>
      <c r="AU977" s="227" t="s">
        <v>90</v>
      </c>
      <c r="AY977" s="20" t="s">
        <v>141</v>
      </c>
      <c r="BE977" s="228">
        <f>IF(N977="základní",J977,0)</f>
        <v>0</v>
      </c>
      <c r="BF977" s="228">
        <f>IF(N977="snížená",J977,0)</f>
        <v>0</v>
      </c>
      <c r="BG977" s="228">
        <f>IF(N977="zákl. přenesená",J977,0)</f>
        <v>0</v>
      </c>
      <c r="BH977" s="228">
        <f>IF(N977="sníž. přenesená",J977,0)</f>
        <v>0</v>
      </c>
      <c r="BI977" s="228">
        <f>IF(N977="nulová",J977,0)</f>
        <v>0</v>
      </c>
      <c r="BJ977" s="20" t="s">
        <v>88</v>
      </c>
      <c r="BK977" s="228">
        <f>ROUND(I977*H977,2)</f>
        <v>0</v>
      </c>
      <c r="BL977" s="20" t="s">
        <v>244</v>
      </c>
      <c r="BM977" s="227" t="s">
        <v>2316</v>
      </c>
    </row>
    <row r="978" s="2" customFormat="1">
      <c r="A978" s="42"/>
      <c r="B978" s="43"/>
      <c r="C978" s="44"/>
      <c r="D978" s="229" t="s">
        <v>151</v>
      </c>
      <c r="E978" s="44"/>
      <c r="F978" s="230" t="s">
        <v>1609</v>
      </c>
      <c r="G978" s="44"/>
      <c r="H978" s="44"/>
      <c r="I978" s="231"/>
      <c r="J978" s="44"/>
      <c r="K978" s="44"/>
      <c r="L978" s="48"/>
      <c r="M978" s="232"/>
      <c r="N978" s="233"/>
      <c r="O978" s="88"/>
      <c r="P978" s="88"/>
      <c r="Q978" s="88"/>
      <c r="R978" s="88"/>
      <c r="S978" s="88"/>
      <c r="T978" s="89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T978" s="20" t="s">
        <v>151</v>
      </c>
      <c r="AU978" s="20" t="s">
        <v>90</v>
      </c>
    </row>
    <row r="979" s="12" customFormat="1" ht="22.8" customHeight="1">
      <c r="A979" s="12"/>
      <c r="B979" s="200"/>
      <c r="C979" s="201"/>
      <c r="D979" s="202" t="s">
        <v>79</v>
      </c>
      <c r="E979" s="214" t="s">
        <v>1610</v>
      </c>
      <c r="F979" s="214" t="s">
        <v>1611</v>
      </c>
      <c r="G979" s="201"/>
      <c r="H979" s="201"/>
      <c r="I979" s="204"/>
      <c r="J979" s="215">
        <f>BK979</f>
        <v>0</v>
      </c>
      <c r="K979" s="201"/>
      <c r="L979" s="206"/>
      <c r="M979" s="207"/>
      <c r="N979" s="208"/>
      <c r="O979" s="208"/>
      <c r="P979" s="209">
        <f>SUM(P980:P1089)</f>
        <v>0</v>
      </c>
      <c r="Q979" s="208"/>
      <c r="R979" s="209">
        <f>SUM(R980:R1089)</f>
        <v>0.24357856680000001</v>
      </c>
      <c r="S979" s="208"/>
      <c r="T979" s="210">
        <f>SUM(T980:T1089)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11" t="s">
        <v>90</v>
      </c>
      <c r="AT979" s="212" t="s">
        <v>79</v>
      </c>
      <c r="AU979" s="212" t="s">
        <v>88</v>
      </c>
      <c r="AY979" s="211" t="s">
        <v>141</v>
      </c>
      <c r="BK979" s="213">
        <f>SUM(BK980:BK1089)</f>
        <v>0</v>
      </c>
    </row>
    <row r="980" s="2" customFormat="1" ht="37.8" customHeight="1">
      <c r="A980" s="42"/>
      <c r="B980" s="43"/>
      <c r="C980" s="216" t="s">
        <v>1592</v>
      </c>
      <c r="D980" s="216" t="s">
        <v>144</v>
      </c>
      <c r="E980" s="217" t="s">
        <v>2317</v>
      </c>
      <c r="F980" s="218" t="s">
        <v>2318</v>
      </c>
      <c r="G980" s="219" t="s">
        <v>321</v>
      </c>
      <c r="H980" s="220">
        <v>592.58299999999997</v>
      </c>
      <c r="I980" s="221"/>
      <c r="J980" s="222">
        <f>ROUND(I980*H980,2)</f>
        <v>0</v>
      </c>
      <c r="K980" s="218" t="s">
        <v>148</v>
      </c>
      <c r="L980" s="48"/>
      <c r="M980" s="223" t="s">
        <v>78</v>
      </c>
      <c r="N980" s="224" t="s">
        <v>50</v>
      </c>
      <c r="O980" s="88"/>
      <c r="P980" s="225">
        <f>O980*H980</f>
        <v>0</v>
      </c>
      <c r="Q980" s="225">
        <v>6.7000000000000002E-05</v>
      </c>
      <c r="R980" s="225">
        <f>Q980*H980</f>
        <v>0.039703060999999998</v>
      </c>
      <c r="S980" s="225">
        <v>0</v>
      </c>
      <c r="T980" s="226">
        <f>S980*H980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7" t="s">
        <v>244</v>
      </c>
      <c r="AT980" s="227" t="s">
        <v>144</v>
      </c>
      <c r="AU980" s="227" t="s">
        <v>90</v>
      </c>
      <c r="AY980" s="20" t="s">
        <v>141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0" t="s">
        <v>88</v>
      </c>
      <c r="BK980" s="228">
        <f>ROUND(I980*H980,2)</f>
        <v>0</v>
      </c>
      <c r="BL980" s="20" t="s">
        <v>244</v>
      </c>
      <c r="BM980" s="227" t="s">
        <v>2319</v>
      </c>
    </row>
    <row r="981" s="2" customFormat="1">
      <c r="A981" s="42"/>
      <c r="B981" s="43"/>
      <c r="C981" s="44"/>
      <c r="D981" s="229" t="s">
        <v>151</v>
      </c>
      <c r="E981" s="44"/>
      <c r="F981" s="230" t="s">
        <v>2320</v>
      </c>
      <c r="G981" s="44"/>
      <c r="H981" s="44"/>
      <c r="I981" s="231"/>
      <c r="J981" s="44"/>
      <c r="K981" s="44"/>
      <c r="L981" s="48"/>
      <c r="M981" s="232"/>
      <c r="N981" s="233"/>
      <c r="O981" s="88"/>
      <c r="P981" s="88"/>
      <c r="Q981" s="88"/>
      <c r="R981" s="88"/>
      <c r="S981" s="88"/>
      <c r="T981" s="89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T981" s="20" t="s">
        <v>151</v>
      </c>
      <c r="AU981" s="20" t="s">
        <v>90</v>
      </c>
    </row>
    <row r="982" s="15" customFormat="1">
      <c r="A982" s="15"/>
      <c r="B982" s="263"/>
      <c r="C982" s="264"/>
      <c r="D982" s="234" t="s">
        <v>283</v>
      </c>
      <c r="E982" s="265" t="s">
        <v>78</v>
      </c>
      <c r="F982" s="266" t="s">
        <v>2321</v>
      </c>
      <c r="G982" s="264"/>
      <c r="H982" s="265" t="s">
        <v>78</v>
      </c>
      <c r="I982" s="267"/>
      <c r="J982" s="264"/>
      <c r="K982" s="264"/>
      <c r="L982" s="268"/>
      <c r="M982" s="269"/>
      <c r="N982" s="270"/>
      <c r="O982" s="270"/>
      <c r="P982" s="270"/>
      <c r="Q982" s="270"/>
      <c r="R982" s="270"/>
      <c r="S982" s="270"/>
      <c r="T982" s="271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2" t="s">
        <v>283</v>
      </c>
      <c r="AU982" s="272" t="s">
        <v>90</v>
      </c>
      <c r="AV982" s="15" t="s">
        <v>88</v>
      </c>
      <c r="AW982" s="15" t="s">
        <v>40</v>
      </c>
      <c r="AX982" s="15" t="s">
        <v>80</v>
      </c>
      <c r="AY982" s="272" t="s">
        <v>141</v>
      </c>
    </row>
    <row r="983" s="13" customFormat="1">
      <c r="A983" s="13"/>
      <c r="B983" s="241"/>
      <c r="C983" s="242"/>
      <c r="D983" s="234" t="s">
        <v>283</v>
      </c>
      <c r="E983" s="243" t="s">
        <v>78</v>
      </c>
      <c r="F983" s="244" t="s">
        <v>2322</v>
      </c>
      <c r="G983" s="242"/>
      <c r="H983" s="245">
        <v>445.32600000000002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283</v>
      </c>
      <c r="AU983" s="251" t="s">
        <v>90</v>
      </c>
      <c r="AV983" s="13" t="s">
        <v>90</v>
      </c>
      <c r="AW983" s="13" t="s">
        <v>40</v>
      </c>
      <c r="AX983" s="13" t="s">
        <v>80</v>
      </c>
      <c r="AY983" s="251" t="s">
        <v>141</v>
      </c>
    </row>
    <row r="984" s="13" customFormat="1">
      <c r="A984" s="13"/>
      <c r="B984" s="241"/>
      <c r="C984" s="242"/>
      <c r="D984" s="234" t="s">
        <v>283</v>
      </c>
      <c r="E984" s="243" t="s">
        <v>78</v>
      </c>
      <c r="F984" s="244" t="s">
        <v>2323</v>
      </c>
      <c r="G984" s="242"/>
      <c r="H984" s="245">
        <v>73.022000000000006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283</v>
      </c>
      <c r="AU984" s="251" t="s">
        <v>90</v>
      </c>
      <c r="AV984" s="13" t="s">
        <v>90</v>
      </c>
      <c r="AW984" s="13" t="s">
        <v>40</v>
      </c>
      <c r="AX984" s="13" t="s">
        <v>80</v>
      </c>
      <c r="AY984" s="251" t="s">
        <v>141</v>
      </c>
    </row>
    <row r="985" s="16" customFormat="1">
      <c r="A985" s="16"/>
      <c r="B985" s="273"/>
      <c r="C985" s="274"/>
      <c r="D985" s="234" t="s">
        <v>283</v>
      </c>
      <c r="E985" s="275" t="s">
        <v>1747</v>
      </c>
      <c r="F985" s="276" t="s">
        <v>358</v>
      </c>
      <c r="G985" s="274"/>
      <c r="H985" s="277">
        <v>518.34799999999996</v>
      </c>
      <c r="I985" s="278"/>
      <c r="J985" s="274"/>
      <c r="K985" s="274"/>
      <c r="L985" s="279"/>
      <c r="M985" s="280"/>
      <c r="N985" s="281"/>
      <c r="O985" s="281"/>
      <c r="P985" s="281"/>
      <c r="Q985" s="281"/>
      <c r="R985" s="281"/>
      <c r="S985" s="281"/>
      <c r="T985" s="28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83" t="s">
        <v>283</v>
      </c>
      <c r="AU985" s="283" t="s">
        <v>90</v>
      </c>
      <c r="AV985" s="16" t="s">
        <v>160</v>
      </c>
      <c r="AW985" s="16" t="s">
        <v>40</v>
      </c>
      <c r="AX985" s="16" t="s">
        <v>80</v>
      </c>
      <c r="AY985" s="283" t="s">
        <v>141</v>
      </c>
    </row>
    <row r="986" s="15" customFormat="1">
      <c r="A986" s="15"/>
      <c r="B986" s="263"/>
      <c r="C986" s="264"/>
      <c r="D986" s="234" t="s">
        <v>283</v>
      </c>
      <c r="E986" s="265" t="s">
        <v>78</v>
      </c>
      <c r="F986" s="266" t="s">
        <v>1834</v>
      </c>
      <c r="G986" s="264"/>
      <c r="H986" s="265" t="s">
        <v>78</v>
      </c>
      <c r="I986" s="267"/>
      <c r="J986" s="264"/>
      <c r="K986" s="264"/>
      <c r="L986" s="268"/>
      <c r="M986" s="269"/>
      <c r="N986" s="270"/>
      <c r="O986" s="270"/>
      <c r="P986" s="270"/>
      <c r="Q986" s="270"/>
      <c r="R986" s="270"/>
      <c r="S986" s="270"/>
      <c r="T986" s="27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2" t="s">
        <v>283</v>
      </c>
      <c r="AU986" s="272" t="s">
        <v>90</v>
      </c>
      <c r="AV986" s="15" t="s">
        <v>88</v>
      </c>
      <c r="AW986" s="15" t="s">
        <v>40</v>
      </c>
      <c r="AX986" s="15" t="s">
        <v>80</v>
      </c>
      <c r="AY986" s="272" t="s">
        <v>141</v>
      </c>
    </row>
    <row r="987" s="13" customFormat="1">
      <c r="A987" s="13"/>
      <c r="B987" s="241"/>
      <c r="C987" s="242"/>
      <c r="D987" s="234" t="s">
        <v>283</v>
      </c>
      <c r="E987" s="243" t="s">
        <v>78</v>
      </c>
      <c r="F987" s="244" t="s">
        <v>2324</v>
      </c>
      <c r="G987" s="242"/>
      <c r="H987" s="245">
        <v>38.723999999999997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1" t="s">
        <v>283</v>
      </c>
      <c r="AU987" s="251" t="s">
        <v>90</v>
      </c>
      <c r="AV987" s="13" t="s">
        <v>90</v>
      </c>
      <c r="AW987" s="13" t="s">
        <v>40</v>
      </c>
      <c r="AX987" s="13" t="s">
        <v>80</v>
      </c>
      <c r="AY987" s="251" t="s">
        <v>141</v>
      </c>
    </row>
    <row r="988" s="13" customFormat="1">
      <c r="A988" s="13"/>
      <c r="B988" s="241"/>
      <c r="C988" s="242"/>
      <c r="D988" s="234" t="s">
        <v>283</v>
      </c>
      <c r="E988" s="243" t="s">
        <v>78</v>
      </c>
      <c r="F988" s="244" t="s">
        <v>2325</v>
      </c>
      <c r="G988" s="242"/>
      <c r="H988" s="245">
        <v>6.6379999999999999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1" t="s">
        <v>283</v>
      </c>
      <c r="AU988" s="251" t="s">
        <v>90</v>
      </c>
      <c r="AV988" s="13" t="s">
        <v>90</v>
      </c>
      <c r="AW988" s="13" t="s">
        <v>40</v>
      </c>
      <c r="AX988" s="13" t="s">
        <v>80</v>
      </c>
      <c r="AY988" s="251" t="s">
        <v>141</v>
      </c>
    </row>
    <row r="989" s="16" customFormat="1">
      <c r="A989" s="16"/>
      <c r="B989" s="273"/>
      <c r="C989" s="274"/>
      <c r="D989" s="234" t="s">
        <v>283</v>
      </c>
      <c r="E989" s="275" t="s">
        <v>1750</v>
      </c>
      <c r="F989" s="276" t="s">
        <v>358</v>
      </c>
      <c r="G989" s="274"/>
      <c r="H989" s="277">
        <v>45.362000000000002</v>
      </c>
      <c r="I989" s="278"/>
      <c r="J989" s="274"/>
      <c r="K989" s="274"/>
      <c r="L989" s="279"/>
      <c r="M989" s="280"/>
      <c r="N989" s="281"/>
      <c r="O989" s="281"/>
      <c r="P989" s="281"/>
      <c r="Q989" s="281"/>
      <c r="R989" s="281"/>
      <c r="S989" s="281"/>
      <c r="T989" s="28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83" t="s">
        <v>283</v>
      </c>
      <c r="AU989" s="283" t="s">
        <v>90</v>
      </c>
      <c r="AV989" s="16" t="s">
        <v>160</v>
      </c>
      <c r="AW989" s="16" t="s">
        <v>40</v>
      </c>
      <c r="AX989" s="16" t="s">
        <v>80</v>
      </c>
      <c r="AY989" s="283" t="s">
        <v>141</v>
      </c>
    </row>
    <row r="990" s="15" customFormat="1">
      <c r="A990" s="15"/>
      <c r="B990" s="263"/>
      <c r="C990" s="264"/>
      <c r="D990" s="234" t="s">
        <v>283</v>
      </c>
      <c r="E990" s="265" t="s">
        <v>78</v>
      </c>
      <c r="F990" s="266" t="s">
        <v>2326</v>
      </c>
      <c r="G990" s="264"/>
      <c r="H990" s="265" t="s">
        <v>78</v>
      </c>
      <c r="I990" s="267"/>
      <c r="J990" s="264"/>
      <c r="K990" s="264"/>
      <c r="L990" s="268"/>
      <c r="M990" s="269"/>
      <c r="N990" s="270"/>
      <c r="O990" s="270"/>
      <c r="P990" s="270"/>
      <c r="Q990" s="270"/>
      <c r="R990" s="270"/>
      <c r="S990" s="270"/>
      <c r="T990" s="271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2" t="s">
        <v>283</v>
      </c>
      <c r="AU990" s="272" t="s">
        <v>90</v>
      </c>
      <c r="AV990" s="15" t="s">
        <v>88</v>
      </c>
      <c r="AW990" s="15" t="s">
        <v>40</v>
      </c>
      <c r="AX990" s="15" t="s">
        <v>80</v>
      </c>
      <c r="AY990" s="272" t="s">
        <v>141</v>
      </c>
    </row>
    <row r="991" s="13" customFormat="1">
      <c r="A991" s="13"/>
      <c r="B991" s="241"/>
      <c r="C991" s="242"/>
      <c r="D991" s="234" t="s">
        <v>283</v>
      </c>
      <c r="E991" s="243" t="s">
        <v>78</v>
      </c>
      <c r="F991" s="244" t="s">
        <v>2327</v>
      </c>
      <c r="G991" s="242"/>
      <c r="H991" s="245">
        <v>1.843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283</v>
      </c>
      <c r="AU991" s="251" t="s">
        <v>90</v>
      </c>
      <c r="AV991" s="13" t="s">
        <v>90</v>
      </c>
      <c r="AW991" s="13" t="s">
        <v>40</v>
      </c>
      <c r="AX991" s="13" t="s">
        <v>80</v>
      </c>
      <c r="AY991" s="251" t="s">
        <v>141</v>
      </c>
    </row>
    <row r="992" s="13" customFormat="1">
      <c r="A992" s="13"/>
      <c r="B992" s="241"/>
      <c r="C992" s="242"/>
      <c r="D992" s="234" t="s">
        <v>283</v>
      </c>
      <c r="E992" s="243" t="s">
        <v>78</v>
      </c>
      <c r="F992" s="244" t="s">
        <v>2328</v>
      </c>
      <c r="G992" s="242"/>
      <c r="H992" s="245">
        <v>2.8799999999999999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283</v>
      </c>
      <c r="AU992" s="251" t="s">
        <v>90</v>
      </c>
      <c r="AV992" s="13" t="s">
        <v>90</v>
      </c>
      <c r="AW992" s="13" t="s">
        <v>40</v>
      </c>
      <c r="AX992" s="13" t="s">
        <v>80</v>
      </c>
      <c r="AY992" s="251" t="s">
        <v>141</v>
      </c>
    </row>
    <row r="993" s="16" customFormat="1">
      <c r="A993" s="16"/>
      <c r="B993" s="273"/>
      <c r="C993" s="274"/>
      <c r="D993" s="234" t="s">
        <v>283</v>
      </c>
      <c r="E993" s="275" t="s">
        <v>1743</v>
      </c>
      <c r="F993" s="276" t="s">
        <v>358</v>
      </c>
      <c r="G993" s="274"/>
      <c r="H993" s="277">
        <v>4.7229999999999999</v>
      </c>
      <c r="I993" s="278"/>
      <c r="J993" s="274"/>
      <c r="K993" s="274"/>
      <c r="L993" s="279"/>
      <c r="M993" s="280"/>
      <c r="N993" s="281"/>
      <c r="O993" s="281"/>
      <c r="P993" s="281"/>
      <c r="Q993" s="281"/>
      <c r="R993" s="281"/>
      <c r="S993" s="281"/>
      <c r="T993" s="282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3" t="s">
        <v>283</v>
      </c>
      <c r="AU993" s="283" t="s">
        <v>90</v>
      </c>
      <c r="AV993" s="16" t="s">
        <v>160</v>
      </c>
      <c r="AW993" s="16" t="s">
        <v>40</v>
      </c>
      <c r="AX993" s="16" t="s">
        <v>80</v>
      </c>
      <c r="AY993" s="283" t="s">
        <v>141</v>
      </c>
    </row>
    <row r="994" s="15" customFormat="1">
      <c r="A994" s="15"/>
      <c r="B994" s="263"/>
      <c r="C994" s="264"/>
      <c r="D994" s="234" t="s">
        <v>283</v>
      </c>
      <c r="E994" s="265" t="s">
        <v>78</v>
      </c>
      <c r="F994" s="266" t="s">
        <v>2329</v>
      </c>
      <c r="G994" s="264"/>
      <c r="H994" s="265" t="s">
        <v>78</v>
      </c>
      <c r="I994" s="267"/>
      <c r="J994" s="264"/>
      <c r="K994" s="264"/>
      <c r="L994" s="268"/>
      <c r="M994" s="269"/>
      <c r="N994" s="270"/>
      <c r="O994" s="270"/>
      <c r="P994" s="270"/>
      <c r="Q994" s="270"/>
      <c r="R994" s="270"/>
      <c r="S994" s="270"/>
      <c r="T994" s="271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2" t="s">
        <v>283</v>
      </c>
      <c r="AU994" s="272" t="s">
        <v>90</v>
      </c>
      <c r="AV994" s="15" t="s">
        <v>88</v>
      </c>
      <c r="AW994" s="15" t="s">
        <v>40</v>
      </c>
      <c r="AX994" s="15" t="s">
        <v>80</v>
      </c>
      <c r="AY994" s="272" t="s">
        <v>141</v>
      </c>
    </row>
    <row r="995" s="13" customFormat="1">
      <c r="A995" s="13"/>
      <c r="B995" s="241"/>
      <c r="C995" s="242"/>
      <c r="D995" s="234" t="s">
        <v>283</v>
      </c>
      <c r="E995" s="243" t="s">
        <v>78</v>
      </c>
      <c r="F995" s="244" t="s">
        <v>2330</v>
      </c>
      <c r="G995" s="242"/>
      <c r="H995" s="245">
        <v>24.149999999999999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283</v>
      </c>
      <c r="AU995" s="251" t="s">
        <v>90</v>
      </c>
      <c r="AV995" s="13" t="s">
        <v>90</v>
      </c>
      <c r="AW995" s="13" t="s">
        <v>40</v>
      </c>
      <c r="AX995" s="13" t="s">
        <v>80</v>
      </c>
      <c r="AY995" s="251" t="s">
        <v>141</v>
      </c>
    </row>
    <row r="996" s="16" customFormat="1">
      <c r="A996" s="16"/>
      <c r="B996" s="273"/>
      <c r="C996" s="274"/>
      <c r="D996" s="234" t="s">
        <v>283</v>
      </c>
      <c r="E996" s="275" t="s">
        <v>1740</v>
      </c>
      <c r="F996" s="276" t="s">
        <v>358</v>
      </c>
      <c r="G996" s="274"/>
      <c r="H996" s="277">
        <v>24.149999999999999</v>
      </c>
      <c r="I996" s="278"/>
      <c r="J996" s="274"/>
      <c r="K996" s="274"/>
      <c r="L996" s="279"/>
      <c r="M996" s="280"/>
      <c r="N996" s="281"/>
      <c r="O996" s="281"/>
      <c r="P996" s="281"/>
      <c r="Q996" s="281"/>
      <c r="R996" s="281"/>
      <c r="S996" s="281"/>
      <c r="T996" s="282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83" t="s">
        <v>283</v>
      </c>
      <c r="AU996" s="283" t="s">
        <v>90</v>
      </c>
      <c r="AV996" s="16" t="s">
        <v>160</v>
      </c>
      <c r="AW996" s="16" t="s">
        <v>40</v>
      </c>
      <c r="AX996" s="16" t="s">
        <v>80</v>
      </c>
      <c r="AY996" s="283" t="s">
        <v>141</v>
      </c>
    </row>
    <row r="997" s="14" customFormat="1">
      <c r="A997" s="14"/>
      <c r="B997" s="252"/>
      <c r="C997" s="253"/>
      <c r="D997" s="234" t="s">
        <v>283</v>
      </c>
      <c r="E997" s="254" t="s">
        <v>78</v>
      </c>
      <c r="F997" s="255" t="s">
        <v>285</v>
      </c>
      <c r="G997" s="253"/>
      <c r="H997" s="256">
        <v>592.58299999999997</v>
      </c>
      <c r="I997" s="257"/>
      <c r="J997" s="253"/>
      <c r="K997" s="253"/>
      <c r="L997" s="258"/>
      <c r="M997" s="259"/>
      <c r="N997" s="260"/>
      <c r="O997" s="260"/>
      <c r="P997" s="260"/>
      <c r="Q997" s="260"/>
      <c r="R997" s="260"/>
      <c r="S997" s="260"/>
      <c r="T997" s="26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2" t="s">
        <v>283</v>
      </c>
      <c r="AU997" s="262" t="s">
        <v>90</v>
      </c>
      <c r="AV997" s="14" t="s">
        <v>166</v>
      </c>
      <c r="AW997" s="14" t="s">
        <v>40</v>
      </c>
      <c r="AX997" s="14" t="s">
        <v>88</v>
      </c>
      <c r="AY997" s="262" t="s">
        <v>141</v>
      </c>
    </row>
    <row r="998" s="2" customFormat="1" ht="37.8" customHeight="1">
      <c r="A998" s="42"/>
      <c r="B998" s="43"/>
      <c r="C998" s="216" t="s">
        <v>1595</v>
      </c>
      <c r="D998" s="216" t="s">
        <v>144</v>
      </c>
      <c r="E998" s="217" t="s">
        <v>2331</v>
      </c>
      <c r="F998" s="218" t="s">
        <v>2332</v>
      </c>
      <c r="G998" s="219" t="s">
        <v>321</v>
      </c>
      <c r="H998" s="220">
        <v>592.58299999999997</v>
      </c>
      <c r="I998" s="221"/>
      <c r="J998" s="222">
        <f>ROUND(I998*H998,2)</f>
        <v>0</v>
      </c>
      <c r="K998" s="218" t="s">
        <v>148</v>
      </c>
      <c r="L998" s="48"/>
      <c r="M998" s="223" t="s">
        <v>78</v>
      </c>
      <c r="N998" s="224" t="s">
        <v>50</v>
      </c>
      <c r="O998" s="88"/>
      <c r="P998" s="225">
        <f>O998*H998</f>
        <v>0</v>
      </c>
      <c r="Q998" s="225">
        <v>8.0000000000000007E-05</v>
      </c>
      <c r="R998" s="225">
        <f>Q998*H998</f>
        <v>0.04740664</v>
      </c>
      <c r="S998" s="225">
        <v>0</v>
      </c>
      <c r="T998" s="226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7" t="s">
        <v>244</v>
      </c>
      <c r="AT998" s="227" t="s">
        <v>144</v>
      </c>
      <c r="AU998" s="227" t="s">
        <v>90</v>
      </c>
      <c r="AY998" s="20" t="s">
        <v>141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88</v>
      </c>
      <c r="BK998" s="228">
        <f>ROUND(I998*H998,2)</f>
        <v>0</v>
      </c>
      <c r="BL998" s="20" t="s">
        <v>244</v>
      </c>
      <c r="BM998" s="227" t="s">
        <v>2333</v>
      </c>
    </row>
    <row r="999" s="2" customFormat="1">
      <c r="A999" s="42"/>
      <c r="B999" s="43"/>
      <c r="C999" s="44"/>
      <c r="D999" s="229" t="s">
        <v>151</v>
      </c>
      <c r="E999" s="44"/>
      <c r="F999" s="230" t="s">
        <v>2334</v>
      </c>
      <c r="G999" s="44"/>
      <c r="H999" s="44"/>
      <c r="I999" s="231"/>
      <c r="J999" s="44"/>
      <c r="K999" s="44"/>
      <c r="L999" s="48"/>
      <c r="M999" s="232"/>
      <c r="N999" s="233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151</v>
      </c>
      <c r="AU999" s="20" t="s">
        <v>90</v>
      </c>
    </row>
    <row r="1000" s="13" customFormat="1">
      <c r="A1000" s="13"/>
      <c r="B1000" s="241"/>
      <c r="C1000" s="242"/>
      <c r="D1000" s="234" t="s">
        <v>283</v>
      </c>
      <c r="E1000" s="243" t="s">
        <v>78</v>
      </c>
      <c r="F1000" s="244" t="s">
        <v>1740</v>
      </c>
      <c r="G1000" s="242"/>
      <c r="H1000" s="245">
        <v>24.149999999999999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283</v>
      </c>
      <c r="AU1000" s="251" t="s">
        <v>90</v>
      </c>
      <c r="AV1000" s="13" t="s">
        <v>90</v>
      </c>
      <c r="AW1000" s="13" t="s">
        <v>40</v>
      </c>
      <c r="AX1000" s="13" t="s">
        <v>80</v>
      </c>
      <c r="AY1000" s="251" t="s">
        <v>141</v>
      </c>
    </row>
    <row r="1001" s="13" customFormat="1">
      <c r="A1001" s="13"/>
      <c r="B1001" s="241"/>
      <c r="C1001" s="242"/>
      <c r="D1001" s="234" t="s">
        <v>283</v>
      </c>
      <c r="E1001" s="243" t="s">
        <v>78</v>
      </c>
      <c r="F1001" s="244" t="s">
        <v>1743</v>
      </c>
      <c r="G1001" s="242"/>
      <c r="H1001" s="245">
        <v>4.7229999999999999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283</v>
      </c>
      <c r="AU1001" s="251" t="s">
        <v>90</v>
      </c>
      <c r="AV1001" s="13" t="s">
        <v>90</v>
      </c>
      <c r="AW1001" s="13" t="s">
        <v>40</v>
      </c>
      <c r="AX1001" s="13" t="s">
        <v>80</v>
      </c>
      <c r="AY1001" s="251" t="s">
        <v>141</v>
      </c>
    </row>
    <row r="1002" s="13" customFormat="1">
      <c r="A1002" s="13"/>
      <c r="B1002" s="241"/>
      <c r="C1002" s="242"/>
      <c r="D1002" s="234" t="s">
        <v>283</v>
      </c>
      <c r="E1002" s="243" t="s">
        <v>78</v>
      </c>
      <c r="F1002" s="244" t="s">
        <v>1747</v>
      </c>
      <c r="G1002" s="242"/>
      <c r="H1002" s="245">
        <v>518.34799999999996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283</v>
      </c>
      <c r="AU1002" s="251" t="s">
        <v>90</v>
      </c>
      <c r="AV1002" s="13" t="s">
        <v>90</v>
      </c>
      <c r="AW1002" s="13" t="s">
        <v>40</v>
      </c>
      <c r="AX1002" s="13" t="s">
        <v>80</v>
      </c>
      <c r="AY1002" s="251" t="s">
        <v>141</v>
      </c>
    </row>
    <row r="1003" s="13" customFormat="1">
      <c r="A1003" s="13"/>
      <c r="B1003" s="241"/>
      <c r="C1003" s="242"/>
      <c r="D1003" s="234" t="s">
        <v>283</v>
      </c>
      <c r="E1003" s="243" t="s">
        <v>78</v>
      </c>
      <c r="F1003" s="244" t="s">
        <v>1750</v>
      </c>
      <c r="G1003" s="242"/>
      <c r="H1003" s="245">
        <v>45.362000000000002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283</v>
      </c>
      <c r="AU1003" s="251" t="s">
        <v>90</v>
      </c>
      <c r="AV1003" s="13" t="s">
        <v>90</v>
      </c>
      <c r="AW1003" s="13" t="s">
        <v>40</v>
      </c>
      <c r="AX1003" s="13" t="s">
        <v>80</v>
      </c>
      <c r="AY1003" s="251" t="s">
        <v>141</v>
      </c>
    </row>
    <row r="1004" s="14" customFormat="1">
      <c r="A1004" s="14"/>
      <c r="B1004" s="252"/>
      <c r="C1004" s="253"/>
      <c r="D1004" s="234" t="s">
        <v>283</v>
      </c>
      <c r="E1004" s="254" t="s">
        <v>78</v>
      </c>
      <c r="F1004" s="255" t="s">
        <v>285</v>
      </c>
      <c r="G1004" s="253"/>
      <c r="H1004" s="256">
        <v>592.58299999999997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2" t="s">
        <v>283</v>
      </c>
      <c r="AU1004" s="262" t="s">
        <v>90</v>
      </c>
      <c r="AV1004" s="14" t="s">
        <v>166</v>
      </c>
      <c r="AW1004" s="14" t="s">
        <v>40</v>
      </c>
      <c r="AX1004" s="14" t="s">
        <v>88</v>
      </c>
      <c r="AY1004" s="262" t="s">
        <v>141</v>
      </c>
    </row>
    <row r="1005" s="2" customFormat="1">
      <c r="A1005" s="42"/>
      <c r="B1005" s="43"/>
      <c r="C1005" s="44"/>
      <c r="D1005" s="234" t="s">
        <v>414</v>
      </c>
      <c r="E1005" s="44"/>
      <c r="F1005" s="284" t="s">
        <v>2335</v>
      </c>
      <c r="G1005" s="44"/>
      <c r="H1005" s="44"/>
      <c r="I1005" s="44"/>
      <c r="J1005" s="44"/>
      <c r="K1005" s="44"/>
      <c r="L1005" s="48"/>
      <c r="M1005" s="232"/>
      <c r="N1005" s="233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U1005" s="20" t="s">
        <v>90</v>
      </c>
    </row>
    <row r="1006" s="2" customFormat="1">
      <c r="A1006" s="42"/>
      <c r="B1006" s="43"/>
      <c r="C1006" s="44"/>
      <c r="D1006" s="234" t="s">
        <v>414</v>
      </c>
      <c r="E1006" s="44"/>
      <c r="F1006" s="285" t="s">
        <v>2329</v>
      </c>
      <c r="G1006" s="44"/>
      <c r="H1006" s="286">
        <v>0</v>
      </c>
      <c r="I1006" s="44"/>
      <c r="J1006" s="44"/>
      <c r="K1006" s="44"/>
      <c r="L1006" s="48"/>
      <c r="M1006" s="232"/>
      <c r="N1006" s="233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U1006" s="20" t="s">
        <v>90</v>
      </c>
    </row>
    <row r="1007" s="2" customFormat="1">
      <c r="A1007" s="42"/>
      <c r="B1007" s="43"/>
      <c r="C1007" s="44"/>
      <c r="D1007" s="234" t="s">
        <v>414</v>
      </c>
      <c r="E1007" s="44"/>
      <c r="F1007" s="285" t="s">
        <v>2330</v>
      </c>
      <c r="G1007" s="44"/>
      <c r="H1007" s="286">
        <v>24.149999999999999</v>
      </c>
      <c r="I1007" s="44"/>
      <c r="J1007" s="44"/>
      <c r="K1007" s="44"/>
      <c r="L1007" s="48"/>
      <c r="M1007" s="232"/>
      <c r="N1007" s="233"/>
      <c r="O1007" s="88"/>
      <c r="P1007" s="88"/>
      <c r="Q1007" s="88"/>
      <c r="R1007" s="88"/>
      <c r="S1007" s="88"/>
      <c r="T1007" s="89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U1007" s="20" t="s">
        <v>90</v>
      </c>
    </row>
    <row r="1008" s="2" customFormat="1">
      <c r="A1008" s="42"/>
      <c r="B1008" s="43"/>
      <c r="C1008" s="44"/>
      <c r="D1008" s="234" t="s">
        <v>414</v>
      </c>
      <c r="E1008" s="44"/>
      <c r="F1008" s="285" t="s">
        <v>358</v>
      </c>
      <c r="G1008" s="44"/>
      <c r="H1008" s="286">
        <v>24.149999999999999</v>
      </c>
      <c r="I1008" s="44"/>
      <c r="J1008" s="44"/>
      <c r="K1008" s="44"/>
      <c r="L1008" s="48"/>
      <c r="M1008" s="232"/>
      <c r="N1008" s="233"/>
      <c r="O1008" s="88"/>
      <c r="P1008" s="88"/>
      <c r="Q1008" s="88"/>
      <c r="R1008" s="88"/>
      <c r="S1008" s="88"/>
      <c r="T1008" s="89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U1008" s="20" t="s">
        <v>90</v>
      </c>
    </row>
    <row r="1009" s="2" customFormat="1">
      <c r="A1009" s="42"/>
      <c r="B1009" s="43"/>
      <c r="C1009" s="44"/>
      <c r="D1009" s="234" t="s">
        <v>414</v>
      </c>
      <c r="E1009" s="44"/>
      <c r="F1009" s="284" t="s">
        <v>2336</v>
      </c>
      <c r="G1009" s="44"/>
      <c r="H1009" s="44"/>
      <c r="I1009" s="44"/>
      <c r="J1009" s="44"/>
      <c r="K1009" s="44"/>
      <c r="L1009" s="48"/>
      <c r="M1009" s="232"/>
      <c r="N1009" s="233"/>
      <c r="O1009" s="88"/>
      <c r="P1009" s="88"/>
      <c r="Q1009" s="88"/>
      <c r="R1009" s="88"/>
      <c r="S1009" s="88"/>
      <c r="T1009" s="89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U1009" s="20" t="s">
        <v>90</v>
      </c>
    </row>
    <row r="1010" s="2" customFormat="1">
      <c r="A1010" s="42"/>
      <c r="B1010" s="43"/>
      <c r="C1010" s="44"/>
      <c r="D1010" s="234" t="s">
        <v>414</v>
      </c>
      <c r="E1010" s="44"/>
      <c r="F1010" s="285" t="s">
        <v>2326</v>
      </c>
      <c r="G1010" s="44"/>
      <c r="H1010" s="286">
        <v>0</v>
      </c>
      <c r="I1010" s="44"/>
      <c r="J1010" s="44"/>
      <c r="K1010" s="44"/>
      <c r="L1010" s="48"/>
      <c r="M1010" s="232"/>
      <c r="N1010" s="233"/>
      <c r="O1010" s="88"/>
      <c r="P1010" s="88"/>
      <c r="Q1010" s="88"/>
      <c r="R1010" s="88"/>
      <c r="S1010" s="88"/>
      <c r="T1010" s="89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U1010" s="20" t="s">
        <v>90</v>
      </c>
    </row>
    <row r="1011" s="2" customFormat="1">
      <c r="A1011" s="42"/>
      <c r="B1011" s="43"/>
      <c r="C1011" s="44"/>
      <c r="D1011" s="234" t="s">
        <v>414</v>
      </c>
      <c r="E1011" s="44"/>
      <c r="F1011" s="285" t="s">
        <v>2327</v>
      </c>
      <c r="G1011" s="44"/>
      <c r="H1011" s="286">
        <v>1.843</v>
      </c>
      <c r="I1011" s="44"/>
      <c r="J1011" s="44"/>
      <c r="K1011" s="44"/>
      <c r="L1011" s="48"/>
      <c r="M1011" s="232"/>
      <c r="N1011" s="233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U1011" s="20" t="s">
        <v>90</v>
      </c>
    </row>
    <row r="1012" s="2" customFormat="1">
      <c r="A1012" s="42"/>
      <c r="B1012" s="43"/>
      <c r="C1012" s="44"/>
      <c r="D1012" s="234" t="s">
        <v>414</v>
      </c>
      <c r="E1012" s="44"/>
      <c r="F1012" s="285" t="s">
        <v>2328</v>
      </c>
      <c r="G1012" s="44"/>
      <c r="H1012" s="286">
        <v>2.8799999999999999</v>
      </c>
      <c r="I1012" s="44"/>
      <c r="J1012" s="44"/>
      <c r="K1012" s="44"/>
      <c r="L1012" s="48"/>
      <c r="M1012" s="232"/>
      <c r="N1012" s="233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U1012" s="20" t="s">
        <v>90</v>
      </c>
    </row>
    <row r="1013" s="2" customFormat="1">
      <c r="A1013" s="42"/>
      <c r="B1013" s="43"/>
      <c r="C1013" s="44"/>
      <c r="D1013" s="234" t="s">
        <v>414</v>
      </c>
      <c r="E1013" s="44"/>
      <c r="F1013" s="285" t="s">
        <v>358</v>
      </c>
      <c r="G1013" s="44"/>
      <c r="H1013" s="286">
        <v>4.7229999999999999</v>
      </c>
      <c r="I1013" s="44"/>
      <c r="J1013" s="44"/>
      <c r="K1013" s="44"/>
      <c r="L1013" s="48"/>
      <c r="M1013" s="232"/>
      <c r="N1013" s="233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U1013" s="20" t="s">
        <v>90</v>
      </c>
    </row>
    <row r="1014" s="2" customFormat="1">
      <c r="A1014" s="42"/>
      <c r="B1014" s="43"/>
      <c r="C1014" s="44"/>
      <c r="D1014" s="234" t="s">
        <v>414</v>
      </c>
      <c r="E1014" s="44"/>
      <c r="F1014" s="284" t="s">
        <v>2337</v>
      </c>
      <c r="G1014" s="44"/>
      <c r="H1014" s="44"/>
      <c r="I1014" s="44"/>
      <c r="J1014" s="44"/>
      <c r="K1014" s="44"/>
      <c r="L1014" s="48"/>
      <c r="M1014" s="232"/>
      <c r="N1014" s="233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U1014" s="20" t="s">
        <v>90</v>
      </c>
    </row>
    <row r="1015" s="2" customFormat="1">
      <c r="A1015" s="42"/>
      <c r="B1015" s="43"/>
      <c r="C1015" s="44"/>
      <c r="D1015" s="234" t="s">
        <v>414</v>
      </c>
      <c r="E1015" s="44"/>
      <c r="F1015" s="285" t="s">
        <v>2321</v>
      </c>
      <c r="G1015" s="44"/>
      <c r="H1015" s="286">
        <v>0</v>
      </c>
      <c r="I1015" s="44"/>
      <c r="J1015" s="44"/>
      <c r="K1015" s="44"/>
      <c r="L1015" s="48"/>
      <c r="M1015" s="232"/>
      <c r="N1015" s="233"/>
      <c r="O1015" s="88"/>
      <c r="P1015" s="88"/>
      <c r="Q1015" s="88"/>
      <c r="R1015" s="88"/>
      <c r="S1015" s="88"/>
      <c r="T1015" s="89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U1015" s="20" t="s">
        <v>90</v>
      </c>
    </row>
    <row r="1016" s="2" customFormat="1">
      <c r="A1016" s="42"/>
      <c r="B1016" s="43"/>
      <c r="C1016" s="44"/>
      <c r="D1016" s="234" t="s">
        <v>414</v>
      </c>
      <c r="E1016" s="44"/>
      <c r="F1016" s="285" t="s">
        <v>2322</v>
      </c>
      <c r="G1016" s="44"/>
      <c r="H1016" s="286">
        <v>445.32600000000002</v>
      </c>
      <c r="I1016" s="44"/>
      <c r="J1016" s="44"/>
      <c r="K1016" s="44"/>
      <c r="L1016" s="48"/>
      <c r="M1016" s="232"/>
      <c r="N1016" s="233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U1016" s="20" t="s">
        <v>90</v>
      </c>
    </row>
    <row r="1017" s="2" customFormat="1">
      <c r="A1017" s="42"/>
      <c r="B1017" s="43"/>
      <c r="C1017" s="44"/>
      <c r="D1017" s="234" t="s">
        <v>414</v>
      </c>
      <c r="E1017" s="44"/>
      <c r="F1017" s="285" t="s">
        <v>2323</v>
      </c>
      <c r="G1017" s="44"/>
      <c r="H1017" s="286">
        <v>73.022000000000006</v>
      </c>
      <c r="I1017" s="44"/>
      <c r="J1017" s="44"/>
      <c r="K1017" s="44"/>
      <c r="L1017" s="48"/>
      <c r="M1017" s="232"/>
      <c r="N1017" s="233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U1017" s="20" t="s">
        <v>90</v>
      </c>
    </row>
    <row r="1018" s="2" customFormat="1">
      <c r="A1018" s="42"/>
      <c r="B1018" s="43"/>
      <c r="C1018" s="44"/>
      <c r="D1018" s="234" t="s">
        <v>414</v>
      </c>
      <c r="E1018" s="44"/>
      <c r="F1018" s="285" t="s">
        <v>358</v>
      </c>
      <c r="G1018" s="44"/>
      <c r="H1018" s="286">
        <v>518.34799999999996</v>
      </c>
      <c r="I1018" s="44"/>
      <c r="J1018" s="44"/>
      <c r="K1018" s="44"/>
      <c r="L1018" s="48"/>
      <c r="M1018" s="232"/>
      <c r="N1018" s="233"/>
      <c r="O1018" s="88"/>
      <c r="P1018" s="88"/>
      <c r="Q1018" s="88"/>
      <c r="R1018" s="88"/>
      <c r="S1018" s="88"/>
      <c r="T1018" s="89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U1018" s="20" t="s">
        <v>90</v>
      </c>
    </row>
    <row r="1019" s="2" customFormat="1">
      <c r="A1019" s="42"/>
      <c r="B1019" s="43"/>
      <c r="C1019" s="44"/>
      <c r="D1019" s="234" t="s">
        <v>414</v>
      </c>
      <c r="E1019" s="44"/>
      <c r="F1019" s="284" t="s">
        <v>2338</v>
      </c>
      <c r="G1019" s="44"/>
      <c r="H1019" s="44"/>
      <c r="I1019" s="44"/>
      <c r="J1019" s="44"/>
      <c r="K1019" s="44"/>
      <c r="L1019" s="48"/>
      <c r="M1019" s="232"/>
      <c r="N1019" s="233"/>
      <c r="O1019" s="88"/>
      <c r="P1019" s="88"/>
      <c r="Q1019" s="88"/>
      <c r="R1019" s="88"/>
      <c r="S1019" s="88"/>
      <c r="T1019" s="89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U1019" s="20" t="s">
        <v>90</v>
      </c>
    </row>
    <row r="1020" s="2" customFormat="1">
      <c r="A1020" s="42"/>
      <c r="B1020" s="43"/>
      <c r="C1020" s="44"/>
      <c r="D1020" s="234" t="s">
        <v>414</v>
      </c>
      <c r="E1020" s="44"/>
      <c r="F1020" s="285" t="s">
        <v>1834</v>
      </c>
      <c r="G1020" s="44"/>
      <c r="H1020" s="286">
        <v>0</v>
      </c>
      <c r="I1020" s="44"/>
      <c r="J1020" s="44"/>
      <c r="K1020" s="44"/>
      <c r="L1020" s="48"/>
      <c r="M1020" s="232"/>
      <c r="N1020" s="233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U1020" s="20" t="s">
        <v>90</v>
      </c>
    </row>
    <row r="1021" s="2" customFormat="1">
      <c r="A1021" s="42"/>
      <c r="B1021" s="43"/>
      <c r="C1021" s="44"/>
      <c r="D1021" s="234" t="s">
        <v>414</v>
      </c>
      <c r="E1021" s="44"/>
      <c r="F1021" s="285" t="s">
        <v>2324</v>
      </c>
      <c r="G1021" s="44"/>
      <c r="H1021" s="286">
        <v>38.723999999999997</v>
      </c>
      <c r="I1021" s="44"/>
      <c r="J1021" s="44"/>
      <c r="K1021" s="44"/>
      <c r="L1021" s="48"/>
      <c r="M1021" s="232"/>
      <c r="N1021" s="233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U1021" s="20" t="s">
        <v>90</v>
      </c>
    </row>
    <row r="1022" s="2" customFormat="1">
      <c r="A1022" s="42"/>
      <c r="B1022" s="43"/>
      <c r="C1022" s="44"/>
      <c r="D1022" s="234" t="s">
        <v>414</v>
      </c>
      <c r="E1022" s="44"/>
      <c r="F1022" s="285" t="s">
        <v>2325</v>
      </c>
      <c r="G1022" s="44"/>
      <c r="H1022" s="286">
        <v>6.6379999999999999</v>
      </c>
      <c r="I1022" s="44"/>
      <c r="J1022" s="44"/>
      <c r="K1022" s="44"/>
      <c r="L1022" s="48"/>
      <c r="M1022" s="232"/>
      <c r="N1022" s="233"/>
      <c r="O1022" s="88"/>
      <c r="P1022" s="88"/>
      <c r="Q1022" s="88"/>
      <c r="R1022" s="88"/>
      <c r="S1022" s="88"/>
      <c r="T1022" s="89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U1022" s="20" t="s">
        <v>90</v>
      </c>
    </row>
    <row r="1023" s="2" customFormat="1">
      <c r="A1023" s="42"/>
      <c r="B1023" s="43"/>
      <c r="C1023" s="44"/>
      <c r="D1023" s="234" t="s">
        <v>414</v>
      </c>
      <c r="E1023" s="44"/>
      <c r="F1023" s="285" t="s">
        <v>358</v>
      </c>
      <c r="G1023" s="44"/>
      <c r="H1023" s="286">
        <v>45.362000000000002</v>
      </c>
      <c r="I1023" s="44"/>
      <c r="J1023" s="44"/>
      <c r="K1023" s="44"/>
      <c r="L1023" s="48"/>
      <c r="M1023" s="232"/>
      <c r="N1023" s="233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U1023" s="20" t="s">
        <v>90</v>
      </c>
    </row>
    <row r="1024" s="2" customFormat="1" ht="24.15" customHeight="1">
      <c r="A1024" s="42"/>
      <c r="B1024" s="43"/>
      <c r="C1024" s="216" t="s">
        <v>1600</v>
      </c>
      <c r="D1024" s="216" t="s">
        <v>144</v>
      </c>
      <c r="E1024" s="217" t="s">
        <v>2339</v>
      </c>
      <c r="F1024" s="218" t="s">
        <v>2340</v>
      </c>
      <c r="G1024" s="219" t="s">
        <v>321</v>
      </c>
      <c r="H1024" s="220">
        <v>592.58299999999997</v>
      </c>
      <c r="I1024" s="221"/>
      <c r="J1024" s="222">
        <f>ROUND(I1024*H1024,2)</f>
        <v>0</v>
      </c>
      <c r="K1024" s="218" t="s">
        <v>148</v>
      </c>
      <c r="L1024" s="48"/>
      <c r="M1024" s="223" t="s">
        <v>78</v>
      </c>
      <c r="N1024" s="224" t="s">
        <v>50</v>
      </c>
      <c r="O1024" s="88"/>
      <c r="P1024" s="225">
        <f>O1024*H1024</f>
        <v>0</v>
      </c>
      <c r="Q1024" s="225">
        <v>0.000135</v>
      </c>
      <c r="R1024" s="225">
        <f>Q1024*H1024</f>
        <v>0.079998705000000003</v>
      </c>
      <c r="S1024" s="225">
        <v>0</v>
      </c>
      <c r="T1024" s="226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7" t="s">
        <v>244</v>
      </c>
      <c r="AT1024" s="227" t="s">
        <v>144</v>
      </c>
      <c r="AU1024" s="227" t="s">
        <v>90</v>
      </c>
      <c r="AY1024" s="20" t="s">
        <v>141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88</v>
      </c>
      <c r="BK1024" s="228">
        <f>ROUND(I1024*H1024,2)</f>
        <v>0</v>
      </c>
      <c r="BL1024" s="20" t="s">
        <v>244</v>
      </c>
      <c r="BM1024" s="227" t="s">
        <v>2341</v>
      </c>
    </row>
    <row r="1025" s="2" customFormat="1">
      <c r="A1025" s="42"/>
      <c r="B1025" s="43"/>
      <c r="C1025" s="44"/>
      <c r="D1025" s="229" t="s">
        <v>151</v>
      </c>
      <c r="E1025" s="44"/>
      <c r="F1025" s="230" t="s">
        <v>2342</v>
      </c>
      <c r="G1025" s="44"/>
      <c r="H1025" s="44"/>
      <c r="I1025" s="231"/>
      <c r="J1025" s="44"/>
      <c r="K1025" s="44"/>
      <c r="L1025" s="48"/>
      <c r="M1025" s="232"/>
      <c r="N1025" s="233"/>
      <c r="O1025" s="88"/>
      <c r="P1025" s="88"/>
      <c r="Q1025" s="88"/>
      <c r="R1025" s="88"/>
      <c r="S1025" s="88"/>
      <c r="T1025" s="89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T1025" s="20" t="s">
        <v>151</v>
      </c>
      <c r="AU1025" s="20" t="s">
        <v>90</v>
      </c>
    </row>
    <row r="1026" s="13" customFormat="1">
      <c r="A1026" s="13"/>
      <c r="B1026" s="241"/>
      <c r="C1026" s="242"/>
      <c r="D1026" s="234" t="s">
        <v>283</v>
      </c>
      <c r="E1026" s="243" t="s">
        <v>78</v>
      </c>
      <c r="F1026" s="244" t="s">
        <v>1740</v>
      </c>
      <c r="G1026" s="242"/>
      <c r="H1026" s="245">
        <v>24.149999999999999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1" t="s">
        <v>283</v>
      </c>
      <c r="AU1026" s="251" t="s">
        <v>90</v>
      </c>
      <c r="AV1026" s="13" t="s">
        <v>90</v>
      </c>
      <c r="AW1026" s="13" t="s">
        <v>40</v>
      </c>
      <c r="AX1026" s="13" t="s">
        <v>80</v>
      </c>
      <c r="AY1026" s="251" t="s">
        <v>141</v>
      </c>
    </row>
    <row r="1027" s="13" customFormat="1">
      <c r="A1027" s="13"/>
      <c r="B1027" s="241"/>
      <c r="C1027" s="242"/>
      <c r="D1027" s="234" t="s">
        <v>283</v>
      </c>
      <c r="E1027" s="243" t="s">
        <v>78</v>
      </c>
      <c r="F1027" s="244" t="s">
        <v>1743</v>
      </c>
      <c r="G1027" s="242"/>
      <c r="H1027" s="245">
        <v>4.7229999999999999</v>
      </c>
      <c r="I1027" s="246"/>
      <c r="J1027" s="242"/>
      <c r="K1027" s="242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283</v>
      </c>
      <c r="AU1027" s="251" t="s">
        <v>90</v>
      </c>
      <c r="AV1027" s="13" t="s">
        <v>90</v>
      </c>
      <c r="AW1027" s="13" t="s">
        <v>40</v>
      </c>
      <c r="AX1027" s="13" t="s">
        <v>80</v>
      </c>
      <c r="AY1027" s="251" t="s">
        <v>141</v>
      </c>
    </row>
    <row r="1028" s="13" customFormat="1">
      <c r="A1028" s="13"/>
      <c r="B1028" s="241"/>
      <c r="C1028" s="242"/>
      <c r="D1028" s="234" t="s">
        <v>283</v>
      </c>
      <c r="E1028" s="243" t="s">
        <v>78</v>
      </c>
      <c r="F1028" s="244" t="s">
        <v>1747</v>
      </c>
      <c r="G1028" s="242"/>
      <c r="H1028" s="245">
        <v>518.34799999999996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283</v>
      </c>
      <c r="AU1028" s="251" t="s">
        <v>90</v>
      </c>
      <c r="AV1028" s="13" t="s">
        <v>90</v>
      </c>
      <c r="AW1028" s="13" t="s">
        <v>40</v>
      </c>
      <c r="AX1028" s="13" t="s">
        <v>80</v>
      </c>
      <c r="AY1028" s="251" t="s">
        <v>141</v>
      </c>
    </row>
    <row r="1029" s="13" customFormat="1">
      <c r="A1029" s="13"/>
      <c r="B1029" s="241"/>
      <c r="C1029" s="242"/>
      <c r="D1029" s="234" t="s">
        <v>283</v>
      </c>
      <c r="E1029" s="243" t="s">
        <v>78</v>
      </c>
      <c r="F1029" s="244" t="s">
        <v>1750</v>
      </c>
      <c r="G1029" s="242"/>
      <c r="H1029" s="245">
        <v>45.362000000000002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283</v>
      </c>
      <c r="AU1029" s="251" t="s">
        <v>90</v>
      </c>
      <c r="AV1029" s="13" t="s">
        <v>90</v>
      </c>
      <c r="AW1029" s="13" t="s">
        <v>40</v>
      </c>
      <c r="AX1029" s="13" t="s">
        <v>80</v>
      </c>
      <c r="AY1029" s="251" t="s">
        <v>141</v>
      </c>
    </row>
    <row r="1030" s="14" customFormat="1">
      <c r="A1030" s="14"/>
      <c r="B1030" s="252"/>
      <c r="C1030" s="253"/>
      <c r="D1030" s="234" t="s">
        <v>283</v>
      </c>
      <c r="E1030" s="254" t="s">
        <v>78</v>
      </c>
      <c r="F1030" s="255" t="s">
        <v>285</v>
      </c>
      <c r="G1030" s="253"/>
      <c r="H1030" s="256">
        <v>592.58299999999997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2" t="s">
        <v>283</v>
      </c>
      <c r="AU1030" s="262" t="s">
        <v>90</v>
      </c>
      <c r="AV1030" s="14" t="s">
        <v>166</v>
      </c>
      <c r="AW1030" s="14" t="s">
        <v>40</v>
      </c>
      <c r="AX1030" s="14" t="s">
        <v>88</v>
      </c>
      <c r="AY1030" s="262" t="s">
        <v>141</v>
      </c>
    </row>
    <row r="1031" s="2" customFormat="1">
      <c r="A1031" s="42"/>
      <c r="B1031" s="43"/>
      <c r="C1031" s="44"/>
      <c r="D1031" s="234" t="s">
        <v>414</v>
      </c>
      <c r="E1031" s="44"/>
      <c r="F1031" s="284" t="s">
        <v>2335</v>
      </c>
      <c r="G1031" s="44"/>
      <c r="H1031" s="44"/>
      <c r="I1031" s="44"/>
      <c r="J1031" s="44"/>
      <c r="K1031" s="44"/>
      <c r="L1031" s="48"/>
      <c r="M1031" s="232"/>
      <c r="N1031" s="233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U1031" s="20" t="s">
        <v>90</v>
      </c>
    </row>
    <row r="1032" s="2" customFormat="1">
      <c r="A1032" s="42"/>
      <c r="B1032" s="43"/>
      <c r="C1032" s="44"/>
      <c r="D1032" s="234" t="s">
        <v>414</v>
      </c>
      <c r="E1032" s="44"/>
      <c r="F1032" s="285" t="s">
        <v>2329</v>
      </c>
      <c r="G1032" s="44"/>
      <c r="H1032" s="286">
        <v>0</v>
      </c>
      <c r="I1032" s="44"/>
      <c r="J1032" s="44"/>
      <c r="K1032" s="44"/>
      <c r="L1032" s="48"/>
      <c r="M1032" s="232"/>
      <c r="N1032" s="233"/>
      <c r="O1032" s="88"/>
      <c r="P1032" s="88"/>
      <c r="Q1032" s="88"/>
      <c r="R1032" s="88"/>
      <c r="S1032" s="88"/>
      <c r="T1032" s="89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U1032" s="20" t="s">
        <v>90</v>
      </c>
    </row>
    <row r="1033" s="2" customFormat="1">
      <c r="A1033" s="42"/>
      <c r="B1033" s="43"/>
      <c r="C1033" s="44"/>
      <c r="D1033" s="234" t="s">
        <v>414</v>
      </c>
      <c r="E1033" s="44"/>
      <c r="F1033" s="285" t="s">
        <v>2330</v>
      </c>
      <c r="G1033" s="44"/>
      <c r="H1033" s="286">
        <v>24.149999999999999</v>
      </c>
      <c r="I1033" s="44"/>
      <c r="J1033" s="44"/>
      <c r="K1033" s="44"/>
      <c r="L1033" s="48"/>
      <c r="M1033" s="232"/>
      <c r="N1033" s="233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U1033" s="20" t="s">
        <v>90</v>
      </c>
    </row>
    <row r="1034" s="2" customFormat="1">
      <c r="A1034" s="42"/>
      <c r="B1034" s="43"/>
      <c r="C1034" s="44"/>
      <c r="D1034" s="234" t="s">
        <v>414</v>
      </c>
      <c r="E1034" s="44"/>
      <c r="F1034" s="285" t="s">
        <v>358</v>
      </c>
      <c r="G1034" s="44"/>
      <c r="H1034" s="286">
        <v>24.149999999999999</v>
      </c>
      <c r="I1034" s="44"/>
      <c r="J1034" s="44"/>
      <c r="K1034" s="44"/>
      <c r="L1034" s="48"/>
      <c r="M1034" s="232"/>
      <c r="N1034" s="233"/>
      <c r="O1034" s="88"/>
      <c r="P1034" s="88"/>
      <c r="Q1034" s="88"/>
      <c r="R1034" s="88"/>
      <c r="S1034" s="88"/>
      <c r="T1034" s="89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U1034" s="20" t="s">
        <v>90</v>
      </c>
    </row>
    <row r="1035" s="2" customFormat="1">
      <c r="A1035" s="42"/>
      <c r="B1035" s="43"/>
      <c r="C1035" s="44"/>
      <c r="D1035" s="234" t="s">
        <v>414</v>
      </c>
      <c r="E1035" s="44"/>
      <c r="F1035" s="284" t="s">
        <v>2336</v>
      </c>
      <c r="G1035" s="44"/>
      <c r="H1035" s="44"/>
      <c r="I1035" s="44"/>
      <c r="J1035" s="44"/>
      <c r="K1035" s="44"/>
      <c r="L1035" s="48"/>
      <c r="M1035" s="232"/>
      <c r="N1035" s="233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U1035" s="20" t="s">
        <v>90</v>
      </c>
    </row>
    <row r="1036" s="2" customFormat="1">
      <c r="A1036" s="42"/>
      <c r="B1036" s="43"/>
      <c r="C1036" s="44"/>
      <c r="D1036" s="234" t="s">
        <v>414</v>
      </c>
      <c r="E1036" s="44"/>
      <c r="F1036" s="285" t="s">
        <v>2326</v>
      </c>
      <c r="G1036" s="44"/>
      <c r="H1036" s="286">
        <v>0</v>
      </c>
      <c r="I1036" s="44"/>
      <c r="J1036" s="44"/>
      <c r="K1036" s="44"/>
      <c r="L1036" s="48"/>
      <c r="M1036" s="232"/>
      <c r="N1036" s="233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U1036" s="20" t="s">
        <v>90</v>
      </c>
    </row>
    <row r="1037" s="2" customFormat="1">
      <c r="A1037" s="42"/>
      <c r="B1037" s="43"/>
      <c r="C1037" s="44"/>
      <c r="D1037" s="234" t="s">
        <v>414</v>
      </c>
      <c r="E1037" s="44"/>
      <c r="F1037" s="285" t="s">
        <v>2327</v>
      </c>
      <c r="G1037" s="44"/>
      <c r="H1037" s="286">
        <v>1.843</v>
      </c>
      <c r="I1037" s="44"/>
      <c r="J1037" s="44"/>
      <c r="K1037" s="44"/>
      <c r="L1037" s="48"/>
      <c r="M1037" s="232"/>
      <c r="N1037" s="233"/>
      <c r="O1037" s="88"/>
      <c r="P1037" s="88"/>
      <c r="Q1037" s="88"/>
      <c r="R1037" s="88"/>
      <c r="S1037" s="88"/>
      <c r="T1037" s="89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U1037" s="20" t="s">
        <v>90</v>
      </c>
    </row>
    <row r="1038" s="2" customFormat="1">
      <c r="A1038" s="42"/>
      <c r="B1038" s="43"/>
      <c r="C1038" s="44"/>
      <c r="D1038" s="234" t="s">
        <v>414</v>
      </c>
      <c r="E1038" s="44"/>
      <c r="F1038" s="285" t="s">
        <v>2328</v>
      </c>
      <c r="G1038" s="44"/>
      <c r="H1038" s="286">
        <v>2.8799999999999999</v>
      </c>
      <c r="I1038" s="44"/>
      <c r="J1038" s="44"/>
      <c r="K1038" s="44"/>
      <c r="L1038" s="48"/>
      <c r="M1038" s="232"/>
      <c r="N1038" s="233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U1038" s="20" t="s">
        <v>90</v>
      </c>
    </row>
    <row r="1039" s="2" customFormat="1">
      <c r="A1039" s="42"/>
      <c r="B1039" s="43"/>
      <c r="C1039" s="44"/>
      <c r="D1039" s="234" t="s">
        <v>414</v>
      </c>
      <c r="E1039" s="44"/>
      <c r="F1039" s="285" t="s">
        <v>358</v>
      </c>
      <c r="G1039" s="44"/>
      <c r="H1039" s="286">
        <v>4.7229999999999999</v>
      </c>
      <c r="I1039" s="44"/>
      <c r="J1039" s="44"/>
      <c r="K1039" s="44"/>
      <c r="L1039" s="48"/>
      <c r="M1039" s="232"/>
      <c r="N1039" s="233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U1039" s="20" t="s">
        <v>90</v>
      </c>
    </row>
    <row r="1040" s="2" customFormat="1">
      <c r="A1040" s="42"/>
      <c r="B1040" s="43"/>
      <c r="C1040" s="44"/>
      <c r="D1040" s="234" t="s">
        <v>414</v>
      </c>
      <c r="E1040" s="44"/>
      <c r="F1040" s="284" t="s">
        <v>2337</v>
      </c>
      <c r="G1040" s="44"/>
      <c r="H1040" s="44"/>
      <c r="I1040" s="44"/>
      <c r="J1040" s="44"/>
      <c r="K1040" s="44"/>
      <c r="L1040" s="48"/>
      <c r="M1040" s="232"/>
      <c r="N1040" s="233"/>
      <c r="O1040" s="88"/>
      <c r="P1040" s="88"/>
      <c r="Q1040" s="88"/>
      <c r="R1040" s="88"/>
      <c r="S1040" s="88"/>
      <c r="T1040" s="89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U1040" s="20" t="s">
        <v>90</v>
      </c>
    </row>
    <row r="1041" s="2" customFormat="1">
      <c r="A1041" s="42"/>
      <c r="B1041" s="43"/>
      <c r="C1041" s="44"/>
      <c r="D1041" s="234" t="s">
        <v>414</v>
      </c>
      <c r="E1041" s="44"/>
      <c r="F1041" s="285" t="s">
        <v>2321</v>
      </c>
      <c r="G1041" s="44"/>
      <c r="H1041" s="286">
        <v>0</v>
      </c>
      <c r="I1041" s="44"/>
      <c r="J1041" s="44"/>
      <c r="K1041" s="44"/>
      <c r="L1041" s="48"/>
      <c r="M1041" s="232"/>
      <c r="N1041" s="233"/>
      <c r="O1041" s="88"/>
      <c r="P1041" s="88"/>
      <c r="Q1041" s="88"/>
      <c r="R1041" s="88"/>
      <c r="S1041" s="88"/>
      <c r="T1041" s="89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U1041" s="20" t="s">
        <v>90</v>
      </c>
    </row>
    <row r="1042" s="2" customFormat="1">
      <c r="A1042" s="42"/>
      <c r="B1042" s="43"/>
      <c r="C1042" s="44"/>
      <c r="D1042" s="234" t="s">
        <v>414</v>
      </c>
      <c r="E1042" s="44"/>
      <c r="F1042" s="285" t="s">
        <v>2322</v>
      </c>
      <c r="G1042" s="44"/>
      <c r="H1042" s="286">
        <v>445.32600000000002</v>
      </c>
      <c r="I1042" s="44"/>
      <c r="J1042" s="44"/>
      <c r="K1042" s="44"/>
      <c r="L1042" s="48"/>
      <c r="M1042" s="232"/>
      <c r="N1042" s="233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U1042" s="20" t="s">
        <v>90</v>
      </c>
    </row>
    <row r="1043" s="2" customFormat="1">
      <c r="A1043" s="42"/>
      <c r="B1043" s="43"/>
      <c r="C1043" s="44"/>
      <c r="D1043" s="234" t="s">
        <v>414</v>
      </c>
      <c r="E1043" s="44"/>
      <c r="F1043" s="285" t="s">
        <v>2323</v>
      </c>
      <c r="G1043" s="44"/>
      <c r="H1043" s="286">
        <v>73.022000000000006</v>
      </c>
      <c r="I1043" s="44"/>
      <c r="J1043" s="44"/>
      <c r="K1043" s="44"/>
      <c r="L1043" s="48"/>
      <c r="M1043" s="232"/>
      <c r="N1043" s="233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U1043" s="20" t="s">
        <v>90</v>
      </c>
    </row>
    <row r="1044" s="2" customFormat="1">
      <c r="A1044" s="42"/>
      <c r="B1044" s="43"/>
      <c r="C1044" s="44"/>
      <c r="D1044" s="234" t="s">
        <v>414</v>
      </c>
      <c r="E1044" s="44"/>
      <c r="F1044" s="285" t="s">
        <v>358</v>
      </c>
      <c r="G1044" s="44"/>
      <c r="H1044" s="286">
        <v>518.34799999999996</v>
      </c>
      <c r="I1044" s="44"/>
      <c r="J1044" s="44"/>
      <c r="K1044" s="44"/>
      <c r="L1044" s="48"/>
      <c r="M1044" s="232"/>
      <c r="N1044" s="233"/>
      <c r="O1044" s="88"/>
      <c r="P1044" s="88"/>
      <c r="Q1044" s="88"/>
      <c r="R1044" s="88"/>
      <c r="S1044" s="88"/>
      <c r="T1044" s="89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U1044" s="20" t="s">
        <v>90</v>
      </c>
    </row>
    <row r="1045" s="2" customFormat="1">
      <c r="A1045" s="42"/>
      <c r="B1045" s="43"/>
      <c r="C1045" s="44"/>
      <c r="D1045" s="234" t="s">
        <v>414</v>
      </c>
      <c r="E1045" s="44"/>
      <c r="F1045" s="284" t="s">
        <v>2338</v>
      </c>
      <c r="G1045" s="44"/>
      <c r="H1045" s="44"/>
      <c r="I1045" s="44"/>
      <c r="J1045" s="44"/>
      <c r="K1045" s="44"/>
      <c r="L1045" s="48"/>
      <c r="M1045" s="232"/>
      <c r="N1045" s="233"/>
      <c r="O1045" s="88"/>
      <c r="P1045" s="88"/>
      <c r="Q1045" s="88"/>
      <c r="R1045" s="88"/>
      <c r="S1045" s="88"/>
      <c r="T1045" s="89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U1045" s="20" t="s">
        <v>90</v>
      </c>
    </row>
    <row r="1046" s="2" customFormat="1">
      <c r="A1046" s="42"/>
      <c r="B1046" s="43"/>
      <c r="C1046" s="44"/>
      <c r="D1046" s="234" t="s">
        <v>414</v>
      </c>
      <c r="E1046" s="44"/>
      <c r="F1046" s="285" t="s">
        <v>1834</v>
      </c>
      <c r="G1046" s="44"/>
      <c r="H1046" s="286">
        <v>0</v>
      </c>
      <c r="I1046" s="44"/>
      <c r="J1046" s="44"/>
      <c r="K1046" s="44"/>
      <c r="L1046" s="48"/>
      <c r="M1046" s="232"/>
      <c r="N1046" s="233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U1046" s="20" t="s">
        <v>90</v>
      </c>
    </row>
    <row r="1047" s="2" customFormat="1">
      <c r="A1047" s="42"/>
      <c r="B1047" s="43"/>
      <c r="C1047" s="44"/>
      <c r="D1047" s="234" t="s">
        <v>414</v>
      </c>
      <c r="E1047" s="44"/>
      <c r="F1047" s="285" t="s">
        <v>2324</v>
      </c>
      <c r="G1047" s="44"/>
      <c r="H1047" s="286">
        <v>38.723999999999997</v>
      </c>
      <c r="I1047" s="44"/>
      <c r="J1047" s="44"/>
      <c r="K1047" s="44"/>
      <c r="L1047" s="48"/>
      <c r="M1047" s="232"/>
      <c r="N1047" s="233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U1047" s="20" t="s">
        <v>90</v>
      </c>
    </row>
    <row r="1048" s="2" customFormat="1">
      <c r="A1048" s="42"/>
      <c r="B1048" s="43"/>
      <c r="C1048" s="44"/>
      <c r="D1048" s="234" t="s">
        <v>414</v>
      </c>
      <c r="E1048" s="44"/>
      <c r="F1048" s="285" t="s">
        <v>2325</v>
      </c>
      <c r="G1048" s="44"/>
      <c r="H1048" s="286">
        <v>6.6379999999999999</v>
      </c>
      <c r="I1048" s="44"/>
      <c r="J1048" s="44"/>
      <c r="K1048" s="44"/>
      <c r="L1048" s="48"/>
      <c r="M1048" s="232"/>
      <c r="N1048" s="233"/>
      <c r="O1048" s="88"/>
      <c r="P1048" s="88"/>
      <c r="Q1048" s="88"/>
      <c r="R1048" s="88"/>
      <c r="S1048" s="88"/>
      <c r="T1048" s="89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U1048" s="20" t="s">
        <v>90</v>
      </c>
    </row>
    <row r="1049" s="2" customFormat="1">
      <c r="A1049" s="42"/>
      <c r="B1049" s="43"/>
      <c r="C1049" s="44"/>
      <c r="D1049" s="234" t="s">
        <v>414</v>
      </c>
      <c r="E1049" s="44"/>
      <c r="F1049" s="285" t="s">
        <v>358</v>
      </c>
      <c r="G1049" s="44"/>
      <c r="H1049" s="286">
        <v>45.362000000000002</v>
      </c>
      <c r="I1049" s="44"/>
      <c r="J1049" s="44"/>
      <c r="K1049" s="44"/>
      <c r="L1049" s="48"/>
      <c r="M1049" s="232"/>
      <c r="N1049" s="233"/>
      <c r="O1049" s="88"/>
      <c r="P1049" s="88"/>
      <c r="Q1049" s="88"/>
      <c r="R1049" s="88"/>
      <c r="S1049" s="88"/>
      <c r="T1049" s="89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U1049" s="20" t="s">
        <v>90</v>
      </c>
    </row>
    <row r="1050" s="2" customFormat="1" ht="24.15" customHeight="1">
      <c r="A1050" s="42"/>
      <c r="B1050" s="43"/>
      <c r="C1050" s="216" t="s">
        <v>1605</v>
      </c>
      <c r="D1050" s="216" t="s">
        <v>144</v>
      </c>
      <c r="E1050" s="217" t="s">
        <v>2343</v>
      </c>
      <c r="F1050" s="218" t="s">
        <v>2344</v>
      </c>
      <c r="G1050" s="219" t="s">
        <v>321</v>
      </c>
      <c r="H1050" s="220">
        <v>28.873000000000001</v>
      </c>
      <c r="I1050" s="221"/>
      <c r="J1050" s="222">
        <f>ROUND(I1050*H1050,2)</f>
        <v>0</v>
      </c>
      <c r="K1050" s="218" t="s">
        <v>148</v>
      </c>
      <c r="L1050" s="48"/>
      <c r="M1050" s="223" t="s">
        <v>78</v>
      </c>
      <c r="N1050" s="224" t="s">
        <v>50</v>
      </c>
      <c r="O1050" s="88"/>
      <c r="P1050" s="225">
        <f>O1050*H1050</f>
        <v>0</v>
      </c>
      <c r="Q1050" s="225">
        <v>0.00012305000000000001</v>
      </c>
      <c r="R1050" s="225">
        <f>Q1050*H1050</f>
        <v>0.0035528226500000006</v>
      </c>
      <c r="S1050" s="225">
        <v>0</v>
      </c>
      <c r="T1050" s="226">
        <f>S1050*H1050</f>
        <v>0</v>
      </c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R1050" s="227" t="s">
        <v>244</v>
      </c>
      <c r="AT1050" s="227" t="s">
        <v>144</v>
      </c>
      <c r="AU1050" s="227" t="s">
        <v>90</v>
      </c>
      <c r="AY1050" s="20" t="s">
        <v>141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20" t="s">
        <v>88</v>
      </c>
      <c r="BK1050" s="228">
        <f>ROUND(I1050*H1050,2)</f>
        <v>0</v>
      </c>
      <c r="BL1050" s="20" t="s">
        <v>244</v>
      </c>
      <c r="BM1050" s="227" t="s">
        <v>2345</v>
      </c>
    </row>
    <row r="1051" s="2" customFormat="1">
      <c r="A1051" s="42"/>
      <c r="B1051" s="43"/>
      <c r="C1051" s="44"/>
      <c r="D1051" s="229" t="s">
        <v>151</v>
      </c>
      <c r="E1051" s="44"/>
      <c r="F1051" s="230" t="s">
        <v>2346</v>
      </c>
      <c r="G1051" s="44"/>
      <c r="H1051" s="44"/>
      <c r="I1051" s="231"/>
      <c r="J1051" s="44"/>
      <c r="K1051" s="44"/>
      <c r="L1051" s="48"/>
      <c r="M1051" s="232"/>
      <c r="N1051" s="233"/>
      <c r="O1051" s="88"/>
      <c r="P1051" s="88"/>
      <c r="Q1051" s="88"/>
      <c r="R1051" s="88"/>
      <c r="S1051" s="88"/>
      <c r="T1051" s="89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T1051" s="20" t="s">
        <v>151</v>
      </c>
      <c r="AU1051" s="20" t="s">
        <v>90</v>
      </c>
    </row>
    <row r="1052" s="13" customFormat="1">
      <c r="A1052" s="13"/>
      <c r="B1052" s="241"/>
      <c r="C1052" s="242"/>
      <c r="D1052" s="234" t="s">
        <v>283</v>
      </c>
      <c r="E1052" s="243" t="s">
        <v>78</v>
      </c>
      <c r="F1052" s="244" t="s">
        <v>1740</v>
      </c>
      <c r="G1052" s="242"/>
      <c r="H1052" s="245">
        <v>24.149999999999999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283</v>
      </c>
      <c r="AU1052" s="251" t="s">
        <v>90</v>
      </c>
      <c r="AV1052" s="13" t="s">
        <v>90</v>
      </c>
      <c r="AW1052" s="13" t="s">
        <v>40</v>
      </c>
      <c r="AX1052" s="13" t="s">
        <v>80</v>
      </c>
      <c r="AY1052" s="251" t="s">
        <v>141</v>
      </c>
    </row>
    <row r="1053" s="13" customFormat="1">
      <c r="A1053" s="13"/>
      <c r="B1053" s="241"/>
      <c r="C1053" s="242"/>
      <c r="D1053" s="234" t="s">
        <v>283</v>
      </c>
      <c r="E1053" s="243" t="s">
        <v>78</v>
      </c>
      <c r="F1053" s="244" t="s">
        <v>1743</v>
      </c>
      <c r="G1053" s="242"/>
      <c r="H1053" s="245">
        <v>4.7229999999999999</v>
      </c>
      <c r="I1053" s="246"/>
      <c r="J1053" s="242"/>
      <c r="K1053" s="242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1" t="s">
        <v>283</v>
      </c>
      <c r="AU1053" s="251" t="s">
        <v>90</v>
      </c>
      <c r="AV1053" s="13" t="s">
        <v>90</v>
      </c>
      <c r="AW1053" s="13" t="s">
        <v>40</v>
      </c>
      <c r="AX1053" s="13" t="s">
        <v>80</v>
      </c>
      <c r="AY1053" s="251" t="s">
        <v>141</v>
      </c>
    </row>
    <row r="1054" s="14" customFormat="1">
      <c r="A1054" s="14"/>
      <c r="B1054" s="252"/>
      <c r="C1054" s="253"/>
      <c r="D1054" s="234" t="s">
        <v>283</v>
      </c>
      <c r="E1054" s="254" t="s">
        <v>78</v>
      </c>
      <c r="F1054" s="255" t="s">
        <v>285</v>
      </c>
      <c r="G1054" s="253"/>
      <c r="H1054" s="256">
        <v>28.873000000000001</v>
      </c>
      <c r="I1054" s="257"/>
      <c r="J1054" s="253"/>
      <c r="K1054" s="253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2" t="s">
        <v>283</v>
      </c>
      <c r="AU1054" s="262" t="s">
        <v>90</v>
      </c>
      <c r="AV1054" s="14" t="s">
        <v>166</v>
      </c>
      <c r="AW1054" s="14" t="s">
        <v>40</v>
      </c>
      <c r="AX1054" s="14" t="s">
        <v>88</v>
      </c>
      <c r="AY1054" s="262" t="s">
        <v>141</v>
      </c>
    </row>
    <row r="1055" s="2" customFormat="1">
      <c r="A1055" s="42"/>
      <c r="B1055" s="43"/>
      <c r="C1055" s="44"/>
      <c r="D1055" s="234" t="s">
        <v>414</v>
      </c>
      <c r="E1055" s="44"/>
      <c r="F1055" s="284" t="s">
        <v>2335</v>
      </c>
      <c r="G1055" s="44"/>
      <c r="H1055" s="44"/>
      <c r="I1055" s="44"/>
      <c r="J1055" s="44"/>
      <c r="K1055" s="44"/>
      <c r="L1055" s="48"/>
      <c r="M1055" s="232"/>
      <c r="N1055" s="233"/>
      <c r="O1055" s="88"/>
      <c r="P1055" s="88"/>
      <c r="Q1055" s="88"/>
      <c r="R1055" s="88"/>
      <c r="S1055" s="88"/>
      <c r="T1055" s="89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U1055" s="20" t="s">
        <v>90</v>
      </c>
    </row>
    <row r="1056" s="2" customFormat="1">
      <c r="A1056" s="42"/>
      <c r="B1056" s="43"/>
      <c r="C1056" s="44"/>
      <c r="D1056" s="234" t="s">
        <v>414</v>
      </c>
      <c r="E1056" s="44"/>
      <c r="F1056" s="285" t="s">
        <v>2329</v>
      </c>
      <c r="G1056" s="44"/>
      <c r="H1056" s="286">
        <v>0</v>
      </c>
      <c r="I1056" s="44"/>
      <c r="J1056" s="44"/>
      <c r="K1056" s="44"/>
      <c r="L1056" s="48"/>
      <c r="M1056" s="232"/>
      <c r="N1056" s="233"/>
      <c r="O1056" s="88"/>
      <c r="P1056" s="88"/>
      <c r="Q1056" s="88"/>
      <c r="R1056" s="88"/>
      <c r="S1056" s="88"/>
      <c r="T1056" s="89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U1056" s="20" t="s">
        <v>90</v>
      </c>
    </row>
    <row r="1057" s="2" customFormat="1">
      <c r="A1057" s="42"/>
      <c r="B1057" s="43"/>
      <c r="C1057" s="44"/>
      <c r="D1057" s="234" t="s">
        <v>414</v>
      </c>
      <c r="E1057" s="44"/>
      <c r="F1057" s="285" t="s">
        <v>2330</v>
      </c>
      <c r="G1057" s="44"/>
      <c r="H1057" s="286">
        <v>24.149999999999999</v>
      </c>
      <c r="I1057" s="44"/>
      <c r="J1057" s="44"/>
      <c r="K1057" s="44"/>
      <c r="L1057" s="48"/>
      <c r="M1057" s="232"/>
      <c r="N1057" s="233"/>
      <c r="O1057" s="88"/>
      <c r="P1057" s="88"/>
      <c r="Q1057" s="88"/>
      <c r="R1057" s="88"/>
      <c r="S1057" s="88"/>
      <c r="T1057" s="89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U1057" s="20" t="s">
        <v>90</v>
      </c>
    </row>
    <row r="1058" s="2" customFormat="1">
      <c r="A1058" s="42"/>
      <c r="B1058" s="43"/>
      <c r="C1058" s="44"/>
      <c r="D1058" s="234" t="s">
        <v>414</v>
      </c>
      <c r="E1058" s="44"/>
      <c r="F1058" s="285" t="s">
        <v>358</v>
      </c>
      <c r="G1058" s="44"/>
      <c r="H1058" s="286">
        <v>24.149999999999999</v>
      </c>
      <c r="I1058" s="44"/>
      <c r="J1058" s="44"/>
      <c r="K1058" s="44"/>
      <c r="L1058" s="48"/>
      <c r="M1058" s="232"/>
      <c r="N1058" s="233"/>
      <c r="O1058" s="88"/>
      <c r="P1058" s="88"/>
      <c r="Q1058" s="88"/>
      <c r="R1058" s="88"/>
      <c r="S1058" s="88"/>
      <c r="T1058" s="89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U1058" s="20" t="s">
        <v>90</v>
      </c>
    </row>
    <row r="1059" s="2" customFormat="1">
      <c r="A1059" s="42"/>
      <c r="B1059" s="43"/>
      <c r="C1059" s="44"/>
      <c r="D1059" s="234" t="s">
        <v>414</v>
      </c>
      <c r="E1059" s="44"/>
      <c r="F1059" s="284" t="s">
        <v>2336</v>
      </c>
      <c r="G1059" s="44"/>
      <c r="H1059" s="44"/>
      <c r="I1059" s="44"/>
      <c r="J1059" s="44"/>
      <c r="K1059" s="44"/>
      <c r="L1059" s="48"/>
      <c r="M1059" s="232"/>
      <c r="N1059" s="233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U1059" s="20" t="s">
        <v>90</v>
      </c>
    </row>
    <row r="1060" s="2" customFormat="1">
      <c r="A1060" s="42"/>
      <c r="B1060" s="43"/>
      <c r="C1060" s="44"/>
      <c r="D1060" s="234" t="s">
        <v>414</v>
      </c>
      <c r="E1060" s="44"/>
      <c r="F1060" s="285" t="s">
        <v>2326</v>
      </c>
      <c r="G1060" s="44"/>
      <c r="H1060" s="286">
        <v>0</v>
      </c>
      <c r="I1060" s="44"/>
      <c r="J1060" s="44"/>
      <c r="K1060" s="44"/>
      <c r="L1060" s="48"/>
      <c r="M1060" s="232"/>
      <c r="N1060" s="233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U1060" s="20" t="s">
        <v>90</v>
      </c>
    </row>
    <row r="1061" s="2" customFormat="1">
      <c r="A1061" s="42"/>
      <c r="B1061" s="43"/>
      <c r="C1061" s="44"/>
      <c r="D1061" s="234" t="s">
        <v>414</v>
      </c>
      <c r="E1061" s="44"/>
      <c r="F1061" s="285" t="s">
        <v>2327</v>
      </c>
      <c r="G1061" s="44"/>
      <c r="H1061" s="286">
        <v>1.843</v>
      </c>
      <c r="I1061" s="44"/>
      <c r="J1061" s="44"/>
      <c r="K1061" s="44"/>
      <c r="L1061" s="48"/>
      <c r="M1061" s="232"/>
      <c r="N1061" s="233"/>
      <c r="O1061" s="88"/>
      <c r="P1061" s="88"/>
      <c r="Q1061" s="88"/>
      <c r="R1061" s="88"/>
      <c r="S1061" s="88"/>
      <c r="T1061" s="89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U1061" s="20" t="s">
        <v>90</v>
      </c>
    </row>
    <row r="1062" s="2" customFormat="1">
      <c r="A1062" s="42"/>
      <c r="B1062" s="43"/>
      <c r="C1062" s="44"/>
      <c r="D1062" s="234" t="s">
        <v>414</v>
      </c>
      <c r="E1062" s="44"/>
      <c r="F1062" s="285" t="s">
        <v>2328</v>
      </c>
      <c r="G1062" s="44"/>
      <c r="H1062" s="286">
        <v>2.8799999999999999</v>
      </c>
      <c r="I1062" s="44"/>
      <c r="J1062" s="44"/>
      <c r="K1062" s="44"/>
      <c r="L1062" s="48"/>
      <c r="M1062" s="232"/>
      <c r="N1062" s="233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U1062" s="20" t="s">
        <v>90</v>
      </c>
    </row>
    <row r="1063" s="2" customFormat="1">
      <c r="A1063" s="42"/>
      <c r="B1063" s="43"/>
      <c r="C1063" s="44"/>
      <c r="D1063" s="234" t="s">
        <v>414</v>
      </c>
      <c r="E1063" s="44"/>
      <c r="F1063" s="285" t="s">
        <v>358</v>
      </c>
      <c r="G1063" s="44"/>
      <c r="H1063" s="286">
        <v>4.7229999999999999</v>
      </c>
      <c r="I1063" s="44"/>
      <c r="J1063" s="44"/>
      <c r="K1063" s="44"/>
      <c r="L1063" s="48"/>
      <c r="M1063" s="232"/>
      <c r="N1063" s="233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U1063" s="20" t="s">
        <v>90</v>
      </c>
    </row>
    <row r="1064" s="2" customFormat="1" ht="24.15" customHeight="1">
      <c r="A1064" s="42"/>
      <c r="B1064" s="43"/>
      <c r="C1064" s="216" t="s">
        <v>1612</v>
      </c>
      <c r="D1064" s="216" t="s">
        <v>144</v>
      </c>
      <c r="E1064" s="217" t="s">
        <v>2347</v>
      </c>
      <c r="F1064" s="218" t="s">
        <v>2348</v>
      </c>
      <c r="G1064" s="219" t="s">
        <v>321</v>
      </c>
      <c r="H1064" s="220">
        <v>592.58299999999997</v>
      </c>
      <c r="I1064" s="221"/>
      <c r="J1064" s="222">
        <f>ROUND(I1064*H1064,2)</f>
        <v>0</v>
      </c>
      <c r="K1064" s="218" t="s">
        <v>148</v>
      </c>
      <c r="L1064" s="48"/>
      <c r="M1064" s="223" t="s">
        <v>78</v>
      </c>
      <c r="N1064" s="224" t="s">
        <v>50</v>
      </c>
      <c r="O1064" s="88"/>
      <c r="P1064" s="225">
        <f>O1064*H1064</f>
        <v>0</v>
      </c>
      <c r="Q1064" s="225">
        <v>0.00012305000000000001</v>
      </c>
      <c r="R1064" s="225">
        <f>Q1064*H1064</f>
        <v>0.072917338149999997</v>
      </c>
      <c r="S1064" s="225">
        <v>0</v>
      </c>
      <c r="T1064" s="226">
        <f>S1064*H1064</f>
        <v>0</v>
      </c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R1064" s="227" t="s">
        <v>244</v>
      </c>
      <c r="AT1064" s="227" t="s">
        <v>144</v>
      </c>
      <c r="AU1064" s="227" t="s">
        <v>90</v>
      </c>
      <c r="AY1064" s="20" t="s">
        <v>141</v>
      </c>
      <c r="BE1064" s="228">
        <f>IF(N1064="základní",J1064,0)</f>
        <v>0</v>
      </c>
      <c r="BF1064" s="228">
        <f>IF(N1064="snížená",J1064,0)</f>
        <v>0</v>
      </c>
      <c r="BG1064" s="228">
        <f>IF(N1064="zákl. přenesená",J1064,0)</f>
        <v>0</v>
      </c>
      <c r="BH1064" s="228">
        <f>IF(N1064="sníž. přenesená",J1064,0)</f>
        <v>0</v>
      </c>
      <c r="BI1064" s="228">
        <f>IF(N1064="nulová",J1064,0)</f>
        <v>0</v>
      </c>
      <c r="BJ1064" s="20" t="s">
        <v>88</v>
      </c>
      <c r="BK1064" s="228">
        <f>ROUND(I1064*H1064,2)</f>
        <v>0</v>
      </c>
      <c r="BL1064" s="20" t="s">
        <v>244</v>
      </c>
      <c r="BM1064" s="227" t="s">
        <v>2349</v>
      </c>
    </row>
    <row r="1065" s="2" customFormat="1">
      <c r="A1065" s="42"/>
      <c r="B1065" s="43"/>
      <c r="C1065" s="44"/>
      <c r="D1065" s="229" t="s">
        <v>151</v>
      </c>
      <c r="E1065" s="44"/>
      <c r="F1065" s="230" t="s">
        <v>2350</v>
      </c>
      <c r="G1065" s="44"/>
      <c r="H1065" s="44"/>
      <c r="I1065" s="231"/>
      <c r="J1065" s="44"/>
      <c r="K1065" s="44"/>
      <c r="L1065" s="48"/>
      <c r="M1065" s="232"/>
      <c r="N1065" s="233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T1065" s="20" t="s">
        <v>151</v>
      </c>
      <c r="AU1065" s="20" t="s">
        <v>90</v>
      </c>
    </row>
    <row r="1066" s="13" customFormat="1">
      <c r="A1066" s="13"/>
      <c r="B1066" s="241"/>
      <c r="C1066" s="242"/>
      <c r="D1066" s="234" t="s">
        <v>283</v>
      </c>
      <c r="E1066" s="243" t="s">
        <v>78</v>
      </c>
      <c r="F1066" s="244" t="s">
        <v>1740</v>
      </c>
      <c r="G1066" s="242"/>
      <c r="H1066" s="245">
        <v>24.149999999999999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1" t="s">
        <v>283</v>
      </c>
      <c r="AU1066" s="251" t="s">
        <v>90</v>
      </c>
      <c r="AV1066" s="13" t="s">
        <v>90</v>
      </c>
      <c r="AW1066" s="13" t="s">
        <v>40</v>
      </c>
      <c r="AX1066" s="13" t="s">
        <v>80</v>
      </c>
      <c r="AY1066" s="251" t="s">
        <v>141</v>
      </c>
    </row>
    <row r="1067" s="13" customFormat="1">
      <c r="A1067" s="13"/>
      <c r="B1067" s="241"/>
      <c r="C1067" s="242"/>
      <c r="D1067" s="234" t="s">
        <v>283</v>
      </c>
      <c r="E1067" s="243" t="s">
        <v>78</v>
      </c>
      <c r="F1067" s="244" t="s">
        <v>1743</v>
      </c>
      <c r="G1067" s="242"/>
      <c r="H1067" s="245">
        <v>4.7229999999999999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283</v>
      </c>
      <c r="AU1067" s="251" t="s">
        <v>90</v>
      </c>
      <c r="AV1067" s="13" t="s">
        <v>90</v>
      </c>
      <c r="AW1067" s="13" t="s">
        <v>40</v>
      </c>
      <c r="AX1067" s="13" t="s">
        <v>80</v>
      </c>
      <c r="AY1067" s="251" t="s">
        <v>141</v>
      </c>
    </row>
    <row r="1068" s="13" customFormat="1">
      <c r="A1068" s="13"/>
      <c r="B1068" s="241"/>
      <c r="C1068" s="242"/>
      <c r="D1068" s="234" t="s">
        <v>283</v>
      </c>
      <c r="E1068" s="243" t="s">
        <v>78</v>
      </c>
      <c r="F1068" s="244" t="s">
        <v>1747</v>
      </c>
      <c r="G1068" s="242"/>
      <c r="H1068" s="245">
        <v>518.34799999999996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1" t="s">
        <v>283</v>
      </c>
      <c r="AU1068" s="251" t="s">
        <v>90</v>
      </c>
      <c r="AV1068" s="13" t="s">
        <v>90</v>
      </c>
      <c r="AW1068" s="13" t="s">
        <v>40</v>
      </c>
      <c r="AX1068" s="13" t="s">
        <v>80</v>
      </c>
      <c r="AY1068" s="251" t="s">
        <v>141</v>
      </c>
    </row>
    <row r="1069" s="13" customFormat="1">
      <c r="A1069" s="13"/>
      <c r="B1069" s="241"/>
      <c r="C1069" s="242"/>
      <c r="D1069" s="234" t="s">
        <v>283</v>
      </c>
      <c r="E1069" s="243" t="s">
        <v>78</v>
      </c>
      <c r="F1069" s="244" t="s">
        <v>1750</v>
      </c>
      <c r="G1069" s="242"/>
      <c r="H1069" s="245">
        <v>45.362000000000002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283</v>
      </c>
      <c r="AU1069" s="251" t="s">
        <v>90</v>
      </c>
      <c r="AV1069" s="13" t="s">
        <v>90</v>
      </c>
      <c r="AW1069" s="13" t="s">
        <v>40</v>
      </c>
      <c r="AX1069" s="13" t="s">
        <v>80</v>
      </c>
      <c r="AY1069" s="251" t="s">
        <v>141</v>
      </c>
    </row>
    <row r="1070" s="14" customFormat="1">
      <c r="A1070" s="14"/>
      <c r="B1070" s="252"/>
      <c r="C1070" s="253"/>
      <c r="D1070" s="234" t="s">
        <v>283</v>
      </c>
      <c r="E1070" s="254" t="s">
        <v>78</v>
      </c>
      <c r="F1070" s="255" t="s">
        <v>285</v>
      </c>
      <c r="G1070" s="253"/>
      <c r="H1070" s="256">
        <v>592.58299999999997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283</v>
      </c>
      <c r="AU1070" s="262" t="s">
        <v>90</v>
      </c>
      <c r="AV1070" s="14" t="s">
        <v>166</v>
      </c>
      <c r="AW1070" s="14" t="s">
        <v>40</v>
      </c>
      <c r="AX1070" s="14" t="s">
        <v>88</v>
      </c>
      <c r="AY1070" s="262" t="s">
        <v>141</v>
      </c>
    </row>
    <row r="1071" s="2" customFormat="1">
      <c r="A1071" s="42"/>
      <c r="B1071" s="43"/>
      <c r="C1071" s="44"/>
      <c r="D1071" s="234" t="s">
        <v>414</v>
      </c>
      <c r="E1071" s="44"/>
      <c r="F1071" s="284" t="s">
        <v>2335</v>
      </c>
      <c r="G1071" s="44"/>
      <c r="H1071" s="44"/>
      <c r="I1071" s="44"/>
      <c r="J1071" s="44"/>
      <c r="K1071" s="44"/>
      <c r="L1071" s="48"/>
      <c r="M1071" s="232"/>
      <c r="N1071" s="233"/>
      <c r="O1071" s="88"/>
      <c r="P1071" s="88"/>
      <c r="Q1071" s="88"/>
      <c r="R1071" s="88"/>
      <c r="S1071" s="88"/>
      <c r="T1071" s="89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U1071" s="20" t="s">
        <v>90</v>
      </c>
    </row>
    <row r="1072" s="2" customFormat="1">
      <c r="A1072" s="42"/>
      <c r="B1072" s="43"/>
      <c r="C1072" s="44"/>
      <c r="D1072" s="234" t="s">
        <v>414</v>
      </c>
      <c r="E1072" s="44"/>
      <c r="F1072" s="285" t="s">
        <v>2329</v>
      </c>
      <c r="G1072" s="44"/>
      <c r="H1072" s="286">
        <v>0</v>
      </c>
      <c r="I1072" s="44"/>
      <c r="J1072" s="44"/>
      <c r="K1072" s="44"/>
      <c r="L1072" s="48"/>
      <c r="M1072" s="232"/>
      <c r="N1072" s="233"/>
      <c r="O1072" s="88"/>
      <c r="P1072" s="88"/>
      <c r="Q1072" s="88"/>
      <c r="R1072" s="88"/>
      <c r="S1072" s="88"/>
      <c r="T1072" s="89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U1072" s="20" t="s">
        <v>90</v>
      </c>
    </row>
    <row r="1073" s="2" customFormat="1">
      <c r="A1073" s="42"/>
      <c r="B1073" s="43"/>
      <c r="C1073" s="44"/>
      <c r="D1073" s="234" t="s">
        <v>414</v>
      </c>
      <c r="E1073" s="44"/>
      <c r="F1073" s="285" t="s">
        <v>2330</v>
      </c>
      <c r="G1073" s="44"/>
      <c r="H1073" s="286">
        <v>24.149999999999999</v>
      </c>
      <c r="I1073" s="44"/>
      <c r="J1073" s="44"/>
      <c r="K1073" s="44"/>
      <c r="L1073" s="48"/>
      <c r="M1073" s="232"/>
      <c r="N1073" s="233"/>
      <c r="O1073" s="88"/>
      <c r="P1073" s="88"/>
      <c r="Q1073" s="88"/>
      <c r="R1073" s="88"/>
      <c r="S1073" s="88"/>
      <c r="T1073" s="89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U1073" s="20" t="s">
        <v>90</v>
      </c>
    </row>
    <row r="1074" s="2" customFormat="1">
      <c r="A1074" s="42"/>
      <c r="B1074" s="43"/>
      <c r="C1074" s="44"/>
      <c r="D1074" s="234" t="s">
        <v>414</v>
      </c>
      <c r="E1074" s="44"/>
      <c r="F1074" s="285" t="s">
        <v>358</v>
      </c>
      <c r="G1074" s="44"/>
      <c r="H1074" s="286">
        <v>24.149999999999999</v>
      </c>
      <c r="I1074" s="44"/>
      <c r="J1074" s="44"/>
      <c r="K1074" s="44"/>
      <c r="L1074" s="48"/>
      <c r="M1074" s="232"/>
      <c r="N1074" s="233"/>
      <c r="O1074" s="88"/>
      <c r="P1074" s="88"/>
      <c r="Q1074" s="88"/>
      <c r="R1074" s="88"/>
      <c r="S1074" s="88"/>
      <c r="T1074" s="89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U1074" s="20" t="s">
        <v>90</v>
      </c>
    </row>
    <row r="1075" s="2" customFormat="1">
      <c r="A1075" s="42"/>
      <c r="B1075" s="43"/>
      <c r="C1075" s="44"/>
      <c r="D1075" s="234" t="s">
        <v>414</v>
      </c>
      <c r="E1075" s="44"/>
      <c r="F1075" s="284" t="s">
        <v>2336</v>
      </c>
      <c r="G1075" s="44"/>
      <c r="H1075" s="44"/>
      <c r="I1075" s="44"/>
      <c r="J1075" s="44"/>
      <c r="K1075" s="44"/>
      <c r="L1075" s="48"/>
      <c r="M1075" s="232"/>
      <c r="N1075" s="233"/>
      <c r="O1075" s="88"/>
      <c r="P1075" s="88"/>
      <c r="Q1075" s="88"/>
      <c r="R1075" s="88"/>
      <c r="S1075" s="88"/>
      <c r="T1075" s="89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U1075" s="20" t="s">
        <v>90</v>
      </c>
    </row>
    <row r="1076" s="2" customFormat="1">
      <c r="A1076" s="42"/>
      <c r="B1076" s="43"/>
      <c r="C1076" s="44"/>
      <c r="D1076" s="234" t="s">
        <v>414</v>
      </c>
      <c r="E1076" s="44"/>
      <c r="F1076" s="285" t="s">
        <v>2326</v>
      </c>
      <c r="G1076" s="44"/>
      <c r="H1076" s="286">
        <v>0</v>
      </c>
      <c r="I1076" s="44"/>
      <c r="J1076" s="44"/>
      <c r="K1076" s="44"/>
      <c r="L1076" s="48"/>
      <c r="M1076" s="232"/>
      <c r="N1076" s="233"/>
      <c r="O1076" s="88"/>
      <c r="P1076" s="88"/>
      <c r="Q1076" s="88"/>
      <c r="R1076" s="88"/>
      <c r="S1076" s="88"/>
      <c r="T1076" s="89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U1076" s="20" t="s">
        <v>90</v>
      </c>
    </row>
    <row r="1077" s="2" customFormat="1">
      <c r="A1077" s="42"/>
      <c r="B1077" s="43"/>
      <c r="C1077" s="44"/>
      <c r="D1077" s="234" t="s">
        <v>414</v>
      </c>
      <c r="E1077" s="44"/>
      <c r="F1077" s="285" t="s">
        <v>2327</v>
      </c>
      <c r="G1077" s="44"/>
      <c r="H1077" s="286">
        <v>1.843</v>
      </c>
      <c r="I1077" s="44"/>
      <c r="J1077" s="44"/>
      <c r="K1077" s="44"/>
      <c r="L1077" s="48"/>
      <c r="M1077" s="232"/>
      <c r="N1077" s="233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U1077" s="20" t="s">
        <v>90</v>
      </c>
    </row>
    <row r="1078" s="2" customFormat="1">
      <c r="A1078" s="42"/>
      <c r="B1078" s="43"/>
      <c r="C1078" s="44"/>
      <c r="D1078" s="234" t="s">
        <v>414</v>
      </c>
      <c r="E1078" s="44"/>
      <c r="F1078" s="285" t="s">
        <v>2328</v>
      </c>
      <c r="G1078" s="44"/>
      <c r="H1078" s="286">
        <v>2.8799999999999999</v>
      </c>
      <c r="I1078" s="44"/>
      <c r="J1078" s="44"/>
      <c r="K1078" s="44"/>
      <c r="L1078" s="48"/>
      <c r="M1078" s="232"/>
      <c r="N1078" s="233"/>
      <c r="O1078" s="88"/>
      <c r="P1078" s="88"/>
      <c r="Q1078" s="88"/>
      <c r="R1078" s="88"/>
      <c r="S1078" s="88"/>
      <c r="T1078" s="89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U1078" s="20" t="s">
        <v>90</v>
      </c>
    </row>
    <row r="1079" s="2" customFormat="1">
      <c r="A1079" s="42"/>
      <c r="B1079" s="43"/>
      <c r="C1079" s="44"/>
      <c r="D1079" s="234" t="s">
        <v>414</v>
      </c>
      <c r="E1079" s="44"/>
      <c r="F1079" s="285" t="s">
        <v>358</v>
      </c>
      <c r="G1079" s="44"/>
      <c r="H1079" s="286">
        <v>4.7229999999999999</v>
      </c>
      <c r="I1079" s="44"/>
      <c r="J1079" s="44"/>
      <c r="K1079" s="44"/>
      <c r="L1079" s="48"/>
      <c r="M1079" s="232"/>
      <c r="N1079" s="233"/>
      <c r="O1079" s="88"/>
      <c r="P1079" s="88"/>
      <c r="Q1079" s="88"/>
      <c r="R1079" s="88"/>
      <c r="S1079" s="88"/>
      <c r="T1079" s="89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U1079" s="20" t="s">
        <v>90</v>
      </c>
    </row>
    <row r="1080" s="2" customFormat="1">
      <c r="A1080" s="42"/>
      <c r="B1080" s="43"/>
      <c r="C1080" s="44"/>
      <c r="D1080" s="234" t="s">
        <v>414</v>
      </c>
      <c r="E1080" s="44"/>
      <c r="F1080" s="284" t="s">
        <v>2337</v>
      </c>
      <c r="G1080" s="44"/>
      <c r="H1080" s="44"/>
      <c r="I1080" s="44"/>
      <c r="J1080" s="44"/>
      <c r="K1080" s="44"/>
      <c r="L1080" s="48"/>
      <c r="M1080" s="232"/>
      <c r="N1080" s="233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U1080" s="20" t="s">
        <v>90</v>
      </c>
    </row>
    <row r="1081" s="2" customFormat="1">
      <c r="A1081" s="42"/>
      <c r="B1081" s="43"/>
      <c r="C1081" s="44"/>
      <c r="D1081" s="234" t="s">
        <v>414</v>
      </c>
      <c r="E1081" s="44"/>
      <c r="F1081" s="285" t="s">
        <v>2321</v>
      </c>
      <c r="G1081" s="44"/>
      <c r="H1081" s="286">
        <v>0</v>
      </c>
      <c r="I1081" s="44"/>
      <c r="J1081" s="44"/>
      <c r="K1081" s="44"/>
      <c r="L1081" s="48"/>
      <c r="M1081" s="232"/>
      <c r="N1081" s="233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U1081" s="20" t="s">
        <v>90</v>
      </c>
    </row>
    <row r="1082" s="2" customFormat="1">
      <c r="A1082" s="42"/>
      <c r="B1082" s="43"/>
      <c r="C1082" s="44"/>
      <c r="D1082" s="234" t="s">
        <v>414</v>
      </c>
      <c r="E1082" s="44"/>
      <c r="F1082" s="285" t="s">
        <v>2322</v>
      </c>
      <c r="G1082" s="44"/>
      <c r="H1082" s="286">
        <v>445.32600000000002</v>
      </c>
      <c r="I1082" s="44"/>
      <c r="J1082" s="44"/>
      <c r="K1082" s="44"/>
      <c r="L1082" s="48"/>
      <c r="M1082" s="232"/>
      <c r="N1082" s="233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U1082" s="20" t="s">
        <v>90</v>
      </c>
    </row>
    <row r="1083" s="2" customFormat="1">
      <c r="A1083" s="42"/>
      <c r="B1083" s="43"/>
      <c r="C1083" s="44"/>
      <c r="D1083" s="234" t="s">
        <v>414</v>
      </c>
      <c r="E1083" s="44"/>
      <c r="F1083" s="285" t="s">
        <v>2323</v>
      </c>
      <c r="G1083" s="44"/>
      <c r="H1083" s="286">
        <v>73.022000000000006</v>
      </c>
      <c r="I1083" s="44"/>
      <c r="J1083" s="44"/>
      <c r="K1083" s="44"/>
      <c r="L1083" s="48"/>
      <c r="M1083" s="232"/>
      <c r="N1083" s="233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U1083" s="20" t="s">
        <v>90</v>
      </c>
    </row>
    <row r="1084" s="2" customFormat="1">
      <c r="A1084" s="42"/>
      <c r="B1084" s="43"/>
      <c r="C1084" s="44"/>
      <c r="D1084" s="234" t="s">
        <v>414</v>
      </c>
      <c r="E1084" s="44"/>
      <c r="F1084" s="285" t="s">
        <v>358</v>
      </c>
      <c r="G1084" s="44"/>
      <c r="H1084" s="286">
        <v>518.34799999999996</v>
      </c>
      <c r="I1084" s="44"/>
      <c r="J1084" s="44"/>
      <c r="K1084" s="44"/>
      <c r="L1084" s="48"/>
      <c r="M1084" s="232"/>
      <c r="N1084" s="233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U1084" s="20" t="s">
        <v>90</v>
      </c>
    </row>
    <row r="1085" s="2" customFormat="1">
      <c r="A1085" s="42"/>
      <c r="B1085" s="43"/>
      <c r="C1085" s="44"/>
      <c r="D1085" s="234" t="s">
        <v>414</v>
      </c>
      <c r="E1085" s="44"/>
      <c r="F1085" s="284" t="s">
        <v>2338</v>
      </c>
      <c r="G1085" s="44"/>
      <c r="H1085" s="44"/>
      <c r="I1085" s="44"/>
      <c r="J1085" s="44"/>
      <c r="K1085" s="44"/>
      <c r="L1085" s="48"/>
      <c r="M1085" s="232"/>
      <c r="N1085" s="233"/>
      <c r="O1085" s="88"/>
      <c r="P1085" s="88"/>
      <c r="Q1085" s="88"/>
      <c r="R1085" s="88"/>
      <c r="S1085" s="88"/>
      <c r="T1085" s="89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U1085" s="20" t="s">
        <v>90</v>
      </c>
    </row>
    <row r="1086" s="2" customFormat="1">
      <c r="A1086" s="42"/>
      <c r="B1086" s="43"/>
      <c r="C1086" s="44"/>
      <c r="D1086" s="234" t="s">
        <v>414</v>
      </c>
      <c r="E1086" s="44"/>
      <c r="F1086" s="285" t="s">
        <v>1834</v>
      </c>
      <c r="G1086" s="44"/>
      <c r="H1086" s="286">
        <v>0</v>
      </c>
      <c r="I1086" s="44"/>
      <c r="J1086" s="44"/>
      <c r="K1086" s="44"/>
      <c r="L1086" s="48"/>
      <c r="M1086" s="232"/>
      <c r="N1086" s="233"/>
      <c r="O1086" s="88"/>
      <c r="P1086" s="88"/>
      <c r="Q1086" s="88"/>
      <c r="R1086" s="88"/>
      <c r="S1086" s="88"/>
      <c r="T1086" s="89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U1086" s="20" t="s">
        <v>90</v>
      </c>
    </row>
    <row r="1087" s="2" customFormat="1">
      <c r="A1087" s="42"/>
      <c r="B1087" s="43"/>
      <c r="C1087" s="44"/>
      <c r="D1087" s="234" t="s">
        <v>414</v>
      </c>
      <c r="E1087" s="44"/>
      <c r="F1087" s="285" t="s">
        <v>2324</v>
      </c>
      <c r="G1087" s="44"/>
      <c r="H1087" s="286">
        <v>38.723999999999997</v>
      </c>
      <c r="I1087" s="44"/>
      <c r="J1087" s="44"/>
      <c r="K1087" s="44"/>
      <c r="L1087" s="48"/>
      <c r="M1087" s="232"/>
      <c r="N1087" s="233"/>
      <c r="O1087" s="88"/>
      <c r="P1087" s="88"/>
      <c r="Q1087" s="88"/>
      <c r="R1087" s="88"/>
      <c r="S1087" s="88"/>
      <c r="T1087" s="89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U1087" s="20" t="s">
        <v>90</v>
      </c>
    </row>
    <row r="1088" s="2" customFormat="1">
      <c r="A1088" s="42"/>
      <c r="B1088" s="43"/>
      <c r="C1088" s="44"/>
      <c r="D1088" s="234" t="s">
        <v>414</v>
      </c>
      <c r="E1088" s="44"/>
      <c r="F1088" s="285" t="s">
        <v>2325</v>
      </c>
      <c r="G1088" s="44"/>
      <c r="H1088" s="286">
        <v>6.6379999999999999</v>
      </c>
      <c r="I1088" s="44"/>
      <c r="J1088" s="44"/>
      <c r="K1088" s="44"/>
      <c r="L1088" s="48"/>
      <c r="M1088" s="232"/>
      <c r="N1088" s="233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U1088" s="20" t="s">
        <v>90</v>
      </c>
    </row>
    <row r="1089" s="2" customFormat="1">
      <c r="A1089" s="42"/>
      <c r="B1089" s="43"/>
      <c r="C1089" s="44"/>
      <c r="D1089" s="234" t="s">
        <v>414</v>
      </c>
      <c r="E1089" s="44"/>
      <c r="F1089" s="285" t="s">
        <v>358</v>
      </c>
      <c r="G1089" s="44"/>
      <c r="H1089" s="286">
        <v>45.362000000000002</v>
      </c>
      <c r="I1089" s="44"/>
      <c r="J1089" s="44"/>
      <c r="K1089" s="44"/>
      <c r="L1089" s="48"/>
      <c r="M1089" s="232"/>
      <c r="N1089" s="233"/>
      <c r="O1089" s="88"/>
      <c r="P1089" s="88"/>
      <c r="Q1089" s="88"/>
      <c r="R1089" s="88"/>
      <c r="S1089" s="88"/>
      <c r="T1089" s="89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U1089" s="20" t="s">
        <v>90</v>
      </c>
    </row>
    <row r="1090" s="12" customFormat="1" ht="22.8" customHeight="1">
      <c r="A1090" s="12"/>
      <c r="B1090" s="200"/>
      <c r="C1090" s="201"/>
      <c r="D1090" s="202" t="s">
        <v>79</v>
      </c>
      <c r="E1090" s="214" t="s">
        <v>1638</v>
      </c>
      <c r="F1090" s="214" t="s">
        <v>1639</v>
      </c>
      <c r="G1090" s="201"/>
      <c r="H1090" s="201"/>
      <c r="I1090" s="204"/>
      <c r="J1090" s="215">
        <f>BK1090</f>
        <v>0</v>
      </c>
      <c r="K1090" s="201"/>
      <c r="L1090" s="206"/>
      <c r="M1090" s="207"/>
      <c r="N1090" s="208"/>
      <c r="O1090" s="208"/>
      <c r="P1090" s="209">
        <f>SUM(P1091:P1502)</f>
        <v>0</v>
      </c>
      <c r="Q1090" s="208"/>
      <c r="R1090" s="209">
        <f>SUM(R1091:R1502)</f>
        <v>3.8412072107499999</v>
      </c>
      <c r="S1090" s="208"/>
      <c r="T1090" s="210">
        <f>SUM(T1091:T1502)</f>
        <v>0.27138559999999995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1" t="s">
        <v>90</v>
      </c>
      <c r="AT1090" s="212" t="s">
        <v>79</v>
      </c>
      <c r="AU1090" s="212" t="s">
        <v>88</v>
      </c>
      <c r="AY1090" s="211" t="s">
        <v>141</v>
      </c>
      <c r="BK1090" s="213">
        <f>SUM(BK1091:BK1502)</f>
        <v>0</v>
      </c>
    </row>
    <row r="1091" s="2" customFormat="1" ht="24.15" customHeight="1">
      <c r="A1091" s="42"/>
      <c r="B1091" s="43"/>
      <c r="C1091" s="216" t="s">
        <v>1621</v>
      </c>
      <c r="D1091" s="216" t="s">
        <v>144</v>
      </c>
      <c r="E1091" s="217" t="s">
        <v>1641</v>
      </c>
      <c r="F1091" s="218" t="s">
        <v>1642</v>
      </c>
      <c r="G1091" s="219" t="s">
        <v>321</v>
      </c>
      <c r="H1091" s="220">
        <v>818.50699999999995</v>
      </c>
      <c r="I1091" s="221"/>
      <c r="J1091" s="222">
        <f>ROUND(I1091*H1091,2)</f>
        <v>0</v>
      </c>
      <c r="K1091" s="218" t="s">
        <v>148</v>
      </c>
      <c r="L1091" s="48"/>
      <c r="M1091" s="223" t="s">
        <v>78</v>
      </c>
      <c r="N1091" s="224" t="s">
        <v>50</v>
      </c>
      <c r="O1091" s="88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7" t="s">
        <v>244</v>
      </c>
      <c r="AT1091" s="227" t="s">
        <v>144</v>
      </c>
      <c r="AU1091" s="227" t="s">
        <v>90</v>
      </c>
      <c r="AY1091" s="20" t="s">
        <v>141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0" t="s">
        <v>88</v>
      </c>
      <c r="BK1091" s="228">
        <f>ROUND(I1091*H1091,2)</f>
        <v>0</v>
      </c>
      <c r="BL1091" s="20" t="s">
        <v>244</v>
      </c>
      <c r="BM1091" s="227" t="s">
        <v>2351</v>
      </c>
    </row>
    <row r="1092" s="2" customFormat="1">
      <c r="A1092" s="42"/>
      <c r="B1092" s="43"/>
      <c r="C1092" s="44"/>
      <c r="D1092" s="229" t="s">
        <v>151</v>
      </c>
      <c r="E1092" s="44"/>
      <c r="F1092" s="230" t="s">
        <v>1644</v>
      </c>
      <c r="G1092" s="44"/>
      <c r="H1092" s="44"/>
      <c r="I1092" s="231"/>
      <c r="J1092" s="44"/>
      <c r="K1092" s="44"/>
      <c r="L1092" s="48"/>
      <c r="M1092" s="232"/>
      <c r="N1092" s="233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151</v>
      </c>
      <c r="AU1092" s="20" t="s">
        <v>90</v>
      </c>
    </row>
    <row r="1093" s="13" customFormat="1">
      <c r="A1093" s="13"/>
      <c r="B1093" s="241"/>
      <c r="C1093" s="242"/>
      <c r="D1093" s="234" t="s">
        <v>283</v>
      </c>
      <c r="E1093" s="243" t="s">
        <v>78</v>
      </c>
      <c r="F1093" s="244" t="s">
        <v>1855</v>
      </c>
      <c r="G1093" s="242"/>
      <c r="H1093" s="245">
        <v>105.92700000000001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283</v>
      </c>
      <c r="AU1093" s="251" t="s">
        <v>90</v>
      </c>
      <c r="AV1093" s="13" t="s">
        <v>90</v>
      </c>
      <c r="AW1093" s="13" t="s">
        <v>40</v>
      </c>
      <c r="AX1093" s="13" t="s">
        <v>80</v>
      </c>
      <c r="AY1093" s="251" t="s">
        <v>141</v>
      </c>
    </row>
    <row r="1094" s="13" customFormat="1">
      <c r="A1094" s="13"/>
      <c r="B1094" s="241"/>
      <c r="C1094" s="242"/>
      <c r="D1094" s="234" t="s">
        <v>283</v>
      </c>
      <c r="E1094" s="243" t="s">
        <v>78</v>
      </c>
      <c r="F1094" s="244" t="s">
        <v>1856</v>
      </c>
      <c r="G1094" s="242"/>
      <c r="H1094" s="245">
        <v>105.92700000000001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283</v>
      </c>
      <c r="AU1094" s="251" t="s">
        <v>90</v>
      </c>
      <c r="AV1094" s="13" t="s">
        <v>90</v>
      </c>
      <c r="AW1094" s="13" t="s">
        <v>40</v>
      </c>
      <c r="AX1094" s="13" t="s">
        <v>80</v>
      </c>
      <c r="AY1094" s="251" t="s">
        <v>141</v>
      </c>
    </row>
    <row r="1095" s="13" customFormat="1">
      <c r="A1095" s="13"/>
      <c r="B1095" s="241"/>
      <c r="C1095" s="242"/>
      <c r="D1095" s="234" t="s">
        <v>283</v>
      </c>
      <c r="E1095" s="243" t="s">
        <v>78</v>
      </c>
      <c r="F1095" s="244" t="s">
        <v>1857</v>
      </c>
      <c r="G1095" s="242"/>
      <c r="H1095" s="245">
        <v>108.205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1" t="s">
        <v>283</v>
      </c>
      <c r="AU1095" s="251" t="s">
        <v>90</v>
      </c>
      <c r="AV1095" s="13" t="s">
        <v>90</v>
      </c>
      <c r="AW1095" s="13" t="s">
        <v>40</v>
      </c>
      <c r="AX1095" s="13" t="s">
        <v>80</v>
      </c>
      <c r="AY1095" s="251" t="s">
        <v>141</v>
      </c>
    </row>
    <row r="1096" s="13" customFormat="1">
      <c r="A1096" s="13"/>
      <c r="B1096" s="241"/>
      <c r="C1096" s="242"/>
      <c r="D1096" s="234" t="s">
        <v>283</v>
      </c>
      <c r="E1096" s="243" t="s">
        <v>78</v>
      </c>
      <c r="F1096" s="244" t="s">
        <v>1858</v>
      </c>
      <c r="G1096" s="242"/>
      <c r="H1096" s="245">
        <v>62.578000000000003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283</v>
      </c>
      <c r="AU1096" s="251" t="s">
        <v>90</v>
      </c>
      <c r="AV1096" s="13" t="s">
        <v>90</v>
      </c>
      <c r="AW1096" s="13" t="s">
        <v>40</v>
      </c>
      <c r="AX1096" s="13" t="s">
        <v>80</v>
      </c>
      <c r="AY1096" s="251" t="s">
        <v>141</v>
      </c>
    </row>
    <row r="1097" s="13" customFormat="1">
      <c r="A1097" s="13"/>
      <c r="B1097" s="241"/>
      <c r="C1097" s="242"/>
      <c r="D1097" s="234" t="s">
        <v>283</v>
      </c>
      <c r="E1097" s="243" t="s">
        <v>78</v>
      </c>
      <c r="F1097" s="244" t="s">
        <v>1859</v>
      </c>
      <c r="G1097" s="242"/>
      <c r="H1097" s="245">
        <v>91.757000000000005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1" t="s">
        <v>283</v>
      </c>
      <c r="AU1097" s="251" t="s">
        <v>90</v>
      </c>
      <c r="AV1097" s="13" t="s">
        <v>90</v>
      </c>
      <c r="AW1097" s="13" t="s">
        <v>40</v>
      </c>
      <c r="AX1097" s="13" t="s">
        <v>80</v>
      </c>
      <c r="AY1097" s="251" t="s">
        <v>141</v>
      </c>
    </row>
    <row r="1098" s="13" customFormat="1">
      <c r="A1098" s="13"/>
      <c r="B1098" s="241"/>
      <c r="C1098" s="242"/>
      <c r="D1098" s="234" t="s">
        <v>283</v>
      </c>
      <c r="E1098" s="243" t="s">
        <v>78</v>
      </c>
      <c r="F1098" s="244" t="s">
        <v>1860</v>
      </c>
      <c r="G1098" s="242"/>
      <c r="H1098" s="245">
        <v>60.634999999999998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1" t="s">
        <v>283</v>
      </c>
      <c r="AU1098" s="251" t="s">
        <v>90</v>
      </c>
      <c r="AV1098" s="13" t="s">
        <v>90</v>
      </c>
      <c r="AW1098" s="13" t="s">
        <v>40</v>
      </c>
      <c r="AX1098" s="13" t="s">
        <v>80</v>
      </c>
      <c r="AY1098" s="251" t="s">
        <v>141</v>
      </c>
    </row>
    <row r="1099" s="13" customFormat="1">
      <c r="A1099" s="13"/>
      <c r="B1099" s="241"/>
      <c r="C1099" s="242"/>
      <c r="D1099" s="234" t="s">
        <v>283</v>
      </c>
      <c r="E1099" s="243" t="s">
        <v>78</v>
      </c>
      <c r="F1099" s="244" t="s">
        <v>1861</v>
      </c>
      <c r="G1099" s="242"/>
      <c r="H1099" s="245">
        <v>108.842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283</v>
      </c>
      <c r="AU1099" s="251" t="s">
        <v>90</v>
      </c>
      <c r="AV1099" s="13" t="s">
        <v>90</v>
      </c>
      <c r="AW1099" s="13" t="s">
        <v>40</v>
      </c>
      <c r="AX1099" s="13" t="s">
        <v>80</v>
      </c>
      <c r="AY1099" s="251" t="s">
        <v>141</v>
      </c>
    </row>
    <row r="1100" s="13" customFormat="1">
      <c r="A1100" s="13"/>
      <c r="B1100" s="241"/>
      <c r="C1100" s="242"/>
      <c r="D1100" s="234" t="s">
        <v>283</v>
      </c>
      <c r="E1100" s="243" t="s">
        <v>78</v>
      </c>
      <c r="F1100" s="244" t="s">
        <v>1862</v>
      </c>
      <c r="G1100" s="242"/>
      <c r="H1100" s="245">
        <v>108.875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1" t="s">
        <v>283</v>
      </c>
      <c r="AU1100" s="251" t="s">
        <v>90</v>
      </c>
      <c r="AV1100" s="13" t="s">
        <v>90</v>
      </c>
      <c r="AW1100" s="13" t="s">
        <v>40</v>
      </c>
      <c r="AX1100" s="13" t="s">
        <v>80</v>
      </c>
      <c r="AY1100" s="251" t="s">
        <v>141</v>
      </c>
    </row>
    <row r="1101" s="13" customFormat="1">
      <c r="A1101" s="13"/>
      <c r="B1101" s="241"/>
      <c r="C1101" s="242"/>
      <c r="D1101" s="234" t="s">
        <v>283</v>
      </c>
      <c r="E1101" s="243" t="s">
        <v>78</v>
      </c>
      <c r="F1101" s="244" t="s">
        <v>1863</v>
      </c>
      <c r="G1101" s="242"/>
      <c r="H1101" s="245">
        <v>111.68899999999999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283</v>
      </c>
      <c r="AU1101" s="251" t="s">
        <v>90</v>
      </c>
      <c r="AV1101" s="13" t="s">
        <v>90</v>
      </c>
      <c r="AW1101" s="13" t="s">
        <v>40</v>
      </c>
      <c r="AX1101" s="13" t="s">
        <v>80</v>
      </c>
      <c r="AY1101" s="251" t="s">
        <v>141</v>
      </c>
    </row>
    <row r="1102" s="16" customFormat="1">
      <c r="A1102" s="16"/>
      <c r="B1102" s="273"/>
      <c r="C1102" s="274"/>
      <c r="D1102" s="234" t="s">
        <v>283</v>
      </c>
      <c r="E1102" s="275" t="s">
        <v>78</v>
      </c>
      <c r="F1102" s="276" t="s">
        <v>358</v>
      </c>
      <c r="G1102" s="274"/>
      <c r="H1102" s="277">
        <v>864.43499999999995</v>
      </c>
      <c r="I1102" s="278"/>
      <c r="J1102" s="274"/>
      <c r="K1102" s="274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83" t="s">
        <v>283</v>
      </c>
      <c r="AU1102" s="283" t="s">
        <v>90</v>
      </c>
      <c r="AV1102" s="16" t="s">
        <v>160</v>
      </c>
      <c r="AW1102" s="16" t="s">
        <v>40</v>
      </c>
      <c r="AX1102" s="16" t="s">
        <v>80</v>
      </c>
      <c r="AY1102" s="283" t="s">
        <v>141</v>
      </c>
    </row>
    <row r="1103" s="13" customFormat="1">
      <c r="A1103" s="13"/>
      <c r="B1103" s="241"/>
      <c r="C1103" s="242"/>
      <c r="D1103" s="234" t="s">
        <v>283</v>
      </c>
      <c r="E1103" s="243" t="s">
        <v>78</v>
      </c>
      <c r="F1103" s="244" t="s">
        <v>1864</v>
      </c>
      <c r="G1103" s="242"/>
      <c r="H1103" s="245">
        <v>-86.875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283</v>
      </c>
      <c r="AU1103" s="251" t="s">
        <v>90</v>
      </c>
      <c r="AV1103" s="13" t="s">
        <v>90</v>
      </c>
      <c r="AW1103" s="13" t="s">
        <v>40</v>
      </c>
      <c r="AX1103" s="13" t="s">
        <v>80</v>
      </c>
      <c r="AY1103" s="251" t="s">
        <v>141</v>
      </c>
    </row>
    <row r="1104" s="13" customFormat="1">
      <c r="A1104" s="13"/>
      <c r="B1104" s="241"/>
      <c r="C1104" s="242"/>
      <c r="D1104" s="234" t="s">
        <v>283</v>
      </c>
      <c r="E1104" s="243" t="s">
        <v>78</v>
      </c>
      <c r="F1104" s="244" t="s">
        <v>1865</v>
      </c>
      <c r="G1104" s="242"/>
      <c r="H1104" s="245">
        <v>-13.9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1" t="s">
        <v>283</v>
      </c>
      <c r="AU1104" s="251" t="s">
        <v>90</v>
      </c>
      <c r="AV1104" s="13" t="s">
        <v>90</v>
      </c>
      <c r="AW1104" s="13" t="s">
        <v>40</v>
      </c>
      <c r="AX1104" s="13" t="s">
        <v>80</v>
      </c>
      <c r="AY1104" s="251" t="s">
        <v>141</v>
      </c>
    </row>
    <row r="1105" s="16" customFormat="1">
      <c r="A1105" s="16"/>
      <c r="B1105" s="273"/>
      <c r="C1105" s="274"/>
      <c r="D1105" s="234" t="s">
        <v>283</v>
      </c>
      <c r="E1105" s="275" t="s">
        <v>78</v>
      </c>
      <c r="F1105" s="276" t="s">
        <v>358</v>
      </c>
      <c r="G1105" s="274"/>
      <c r="H1105" s="277">
        <v>-100.77500000000001</v>
      </c>
      <c r="I1105" s="278"/>
      <c r="J1105" s="274"/>
      <c r="K1105" s="274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3" t="s">
        <v>283</v>
      </c>
      <c r="AU1105" s="283" t="s">
        <v>90</v>
      </c>
      <c r="AV1105" s="16" t="s">
        <v>160</v>
      </c>
      <c r="AW1105" s="16" t="s">
        <v>40</v>
      </c>
      <c r="AX1105" s="16" t="s">
        <v>80</v>
      </c>
      <c r="AY1105" s="283" t="s">
        <v>141</v>
      </c>
    </row>
    <row r="1106" s="13" customFormat="1">
      <c r="A1106" s="13"/>
      <c r="B1106" s="241"/>
      <c r="C1106" s="242"/>
      <c r="D1106" s="234" t="s">
        <v>283</v>
      </c>
      <c r="E1106" s="243" t="s">
        <v>78</v>
      </c>
      <c r="F1106" s="244" t="s">
        <v>1866</v>
      </c>
      <c r="G1106" s="242"/>
      <c r="H1106" s="245">
        <v>-3.2000000000000002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1" t="s">
        <v>283</v>
      </c>
      <c r="AU1106" s="251" t="s">
        <v>90</v>
      </c>
      <c r="AV1106" s="13" t="s">
        <v>90</v>
      </c>
      <c r="AW1106" s="13" t="s">
        <v>40</v>
      </c>
      <c r="AX1106" s="13" t="s">
        <v>80</v>
      </c>
      <c r="AY1106" s="251" t="s">
        <v>141</v>
      </c>
    </row>
    <row r="1107" s="13" customFormat="1">
      <c r="A1107" s="13"/>
      <c r="B1107" s="241"/>
      <c r="C1107" s="242"/>
      <c r="D1107" s="234" t="s">
        <v>283</v>
      </c>
      <c r="E1107" s="243" t="s">
        <v>78</v>
      </c>
      <c r="F1107" s="244" t="s">
        <v>1867</v>
      </c>
      <c r="G1107" s="242"/>
      <c r="H1107" s="245">
        <v>-3.2000000000000002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283</v>
      </c>
      <c r="AU1107" s="251" t="s">
        <v>90</v>
      </c>
      <c r="AV1107" s="13" t="s">
        <v>90</v>
      </c>
      <c r="AW1107" s="13" t="s">
        <v>40</v>
      </c>
      <c r="AX1107" s="13" t="s">
        <v>80</v>
      </c>
      <c r="AY1107" s="251" t="s">
        <v>141</v>
      </c>
    </row>
    <row r="1108" s="13" customFormat="1">
      <c r="A1108" s="13"/>
      <c r="B1108" s="241"/>
      <c r="C1108" s="242"/>
      <c r="D1108" s="234" t="s">
        <v>283</v>
      </c>
      <c r="E1108" s="243" t="s">
        <v>78</v>
      </c>
      <c r="F1108" s="244" t="s">
        <v>1868</v>
      </c>
      <c r="G1108" s="242"/>
      <c r="H1108" s="245">
        <v>-1.6000000000000001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1" t="s">
        <v>283</v>
      </c>
      <c r="AU1108" s="251" t="s">
        <v>90</v>
      </c>
      <c r="AV1108" s="13" t="s">
        <v>90</v>
      </c>
      <c r="AW1108" s="13" t="s">
        <v>40</v>
      </c>
      <c r="AX1108" s="13" t="s">
        <v>80</v>
      </c>
      <c r="AY1108" s="251" t="s">
        <v>141</v>
      </c>
    </row>
    <row r="1109" s="13" customFormat="1">
      <c r="A1109" s="13"/>
      <c r="B1109" s="241"/>
      <c r="C1109" s="242"/>
      <c r="D1109" s="234" t="s">
        <v>283</v>
      </c>
      <c r="E1109" s="243" t="s">
        <v>78</v>
      </c>
      <c r="F1109" s="244" t="s">
        <v>1869</v>
      </c>
      <c r="G1109" s="242"/>
      <c r="H1109" s="245">
        <v>8.125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283</v>
      </c>
      <c r="AU1109" s="251" t="s">
        <v>90</v>
      </c>
      <c r="AV1109" s="13" t="s">
        <v>90</v>
      </c>
      <c r="AW1109" s="13" t="s">
        <v>40</v>
      </c>
      <c r="AX1109" s="13" t="s">
        <v>80</v>
      </c>
      <c r="AY1109" s="251" t="s">
        <v>141</v>
      </c>
    </row>
    <row r="1110" s="13" customFormat="1">
      <c r="A1110" s="13"/>
      <c r="B1110" s="241"/>
      <c r="C1110" s="242"/>
      <c r="D1110" s="234" t="s">
        <v>283</v>
      </c>
      <c r="E1110" s="243" t="s">
        <v>78</v>
      </c>
      <c r="F1110" s="244" t="s">
        <v>1870</v>
      </c>
      <c r="G1110" s="242"/>
      <c r="H1110" s="245">
        <v>-5.0629999999999997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1" t="s">
        <v>283</v>
      </c>
      <c r="AU1110" s="251" t="s">
        <v>90</v>
      </c>
      <c r="AV1110" s="13" t="s">
        <v>90</v>
      </c>
      <c r="AW1110" s="13" t="s">
        <v>40</v>
      </c>
      <c r="AX1110" s="13" t="s">
        <v>80</v>
      </c>
      <c r="AY1110" s="251" t="s">
        <v>141</v>
      </c>
    </row>
    <row r="1111" s="13" customFormat="1">
      <c r="A1111" s="13"/>
      <c r="B1111" s="241"/>
      <c r="C1111" s="242"/>
      <c r="D1111" s="234" t="s">
        <v>283</v>
      </c>
      <c r="E1111" s="243" t="s">
        <v>78</v>
      </c>
      <c r="F1111" s="244" t="s">
        <v>1871</v>
      </c>
      <c r="G1111" s="242"/>
      <c r="H1111" s="245">
        <v>-2.081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283</v>
      </c>
      <c r="AU1111" s="251" t="s">
        <v>90</v>
      </c>
      <c r="AV1111" s="13" t="s">
        <v>90</v>
      </c>
      <c r="AW1111" s="13" t="s">
        <v>40</v>
      </c>
      <c r="AX1111" s="13" t="s">
        <v>80</v>
      </c>
      <c r="AY1111" s="251" t="s">
        <v>141</v>
      </c>
    </row>
    <row r="1112" s="16" customFormat="1">
      <c r="A1112" s="16"/>
      <c r="B1112" s="273"/>
      <c r="C1112" s="274"/>
      <c r="D1112" s="234" t="s">
        <v>283</v>
      </c>
      <c r="E1112" s="275" t="s">
        <v>78</v>
      </c>
      <c r="F1112" s="276" t="s">
        <v>358</v>
      </c>
      <c r="G1112" s="274"/>
      <c r="H1112" s="277">
        <v>-7.0190000000000001</v>
      </c>
      <c r="I1112" s="278"/>
      <c r="J1112" s="274"/>
      <c r="K1112" s="274"/>
      <c r="L1112" s="279"/>
      <c r="M1112" s="280"/>
      <c r="N1112" s="281"/>
      <c r="O1112" s="281"/>
      <c r="P1112" s="281"/>
      <c r="Q1112" s="281"/>
      <c r="R1112" s="281"/>
      <c r="S1112" s="281"/>
      <c r="T1112" s="282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83" t="s">
        <v>283</v>
      </c>
      <c r="AU1112" s="283" t="s">
        <v>90</v>
      </c>
      <c r="AV1112" s="16" t="s">
        <v>160</v>
      </c>
      <c r="AW1112" s="16" t="s">
        <v>40</v>
      </c>
      <c r="AX1112" s="16" t="s">
        <v>80</v>
      </c>
      <c r="AY1112" s="283" t="s">
        <v>141</v>
      </c>
    </row>
    <row r="1113" s="13" customFormat="1">
      <c r="A1113" s="13"/>
      <c r="B1113" s="241"/>
      <c r="C1113" s="242"/>
      <c r="D1113" s="234" t="s">
        <v>283</v>
      </c>
      <c r="E1113" s="243" t="s">
        <v>78</v>
      </c>
      <c r="F1113" s="244" t="s">
        <v>1645</v>
      </c>
      <c r="G1113" s="242"/>
      <c r="H1113" s="245">
        <v>-39.359999999999999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1" t="s">
        <v>283</v>
      </c>
      <c r="AU1113" s="251" t="s">
        <v>90</v>
      </c>
      <c r="AV1113" s="13" t="s">
        <v>90</v>
      </c>
      <c r="AW1113" s="13" t="s">
        <v>40</v>
      </c>
      <c r="AX1113" s="13" t="s">
        <v>80</v>
      </c>
      <c r="AY1113" s="251" t="s">
        <v>141</v>
      </c>
    </row>
    <row r="1114" s="16" customFormat="1">
      <c r="A1114" s="16"/>
      <c r="B1114" s="273"/>
      <c r="C1114" s="274"/>
      <c r="D1114" s="234" t="s">
        <v>283</v>
      </c>
      <c r="E1114" s="275" t="s">
        <v>78</v>
      </c>
      <c r="F1114" s="276" t="s">
        <v>358</v>
      </c>
      <c r="G1114" s="274"/>
      <c r="H1114" s="277">
        <v>-39.359999999999999</v>
      </c>
      <c r="I1114" s="278"/>
      <c r="J1114" s="274"/>
      <c r="K1114" s="274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83" t="s">
        <v>283</v>
      </c>
      <c r="AU1114" s="283" t="s">
        <v>90</v>
      </c>
      <c r="AV1114" s="16" t="s">
        <v>160</v>
      </c>
      <c r="AW1114" s="16" t="s">
        <v>40</v>
      </c>
      <c r="AX1114" s="16" t="s">
        <v>80</v>
      </c>
      <c r="AY1114" s="283" t="s">
        <v>141</v>
      </c>
    </row>
    <row r="1115" s="15" customFormat="1">
      <c r="A1115" s="15"/>
      <c r="B1115" s="263"/>
      <c r="C1115" s="264"/>
      <c r="D1115" s="234" t="s">
        <v>283</v>
      </c>
      <c r="E1115" s="265" t="s">
        <v>78</v>
      </c>
      <c r="F1115" s="266" t="s">
        <v>2352</v>
      </c>
      <c r="G1115" s="264"/>
      <c r="H1115" s="265" t="s">
        <v>78</v>
      </c>
      <c r="I1115" s="267"/>
      <c r="J1115" s="264"/>
      <c r="K1115" s="264"/>
      <c r="L1115" s="268"/>
      <c r="M1115" s="269"/>
      <c r="N1115" s="270"/>
      <c r="O1115" s="270"/>
      <c r="P1115" s="270"/>
      <c r="Q1115" s="270"/>
      <c r="R1115" s="270"/>
      <c r="S1115" s="270"/>
      <c r="T1115" s="27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2" t="s">
        <v>283</v>
      </c>
      <c r="AU1115" s="272" t="s">
        <v>90</v>
      </c>
      <c r="AV1115" s="15" t="s">
        <v>88</v>
      </c>
      <c r="AW1115" s="15" t="s">
        <v>40</v>
      </c>
      <c r="AX1115" s="15" t="s">
        <v>80</v>
      </c>
      <c r="AY1115" s="272" t="s">
        <v>141</v>
      </c>
    </row>
    <row r="1116" s="15" customFormat="1">
      <c r="A1116" s="15"/>
      <c r="B1116" s="263"/>
      <c r="C1116" s="264"/>
      <c r="D1116" s="234" t="s">
        <v>283</v>
      </c>
      <c r="E1116" s="265" t="s">
        <v>78</v>
      </c>
      <c r="F1116" s="266" t="s">
        <v>606</v>
      </c>
      <c r="G1116" s="264"/>
      <c r="H1116" s="265" t="s">
        <v>78</v>
      </c>
      <c r="I1116" s="267"/>
      <c r="J1116" s="264"/>
      <c r="K1116" s="264"/>
      <c r="L1116" s="268"/>
      <c r="M1116" s="269"/>
      <c r="N1116" s="270"/>
      <c r="O1116" s="270"/>
      <c r="P1116" s="270"/>
      <c r="Q1116" s="270"/>
      <c r="R1116" s="270"/>
      <c r="S1116" s="270"/>
      <c r="T1116" s="271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2" t="s">
        <v>283</v>
      </c>
      <c r="AU1116" s="272" t="s">
        <v>90</v>
      </c>
      <c r="AV1116" s="15" t="s">
        <v>88</v>
      </c>
      <c r="AW1116" s="15" t="s">
        <v>40</v>
      </c>
      <c r="AX1116" s="15" t="s">
        <v>80</v>
      </c>
      <c r="AY1116" s="272" t="s">
        <v>141</v>
      </c>
    </row>
    <row r="1117" s="13" customFormat="1">
      <c r="A1117" s="13"/>
      <c r="B1117" s="241"/>
      <c r="C1117" s="242"/>
      <c r="D1117" s="234" t="s">
        <v>283</v>
      </c>
      <c r="E1117" s="243" t="s">
        <v>78</v>
      </c>
      <c r="F1117" s="244" t="s">
        <v>607</v>
      </c>
      <c r="G1117" s="242"/>
      <c r="H1117" s="245">
        <v>4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283</v>
      </c>
      <c r="AU1117" s="251" t="s">
        <v>90</v>
      </c>
      <c r="AV1117" s="13" t="s">
        <v>90</v>
      </c>
      <c r="AW1117" s="13" t="s">
        <v>40</v>
      </c>
      <c r="AX1117" s="13" t="s">
        <v>80</v>
      </c>
      <c r="AY1117" s="251" t="s">
        <v>141</v>
      </c>
    </row>
    <row r="1118" s="13" customFormat="1">
      <c r="A1118" s="13"/>
      <c r="B1118" s="241"/>
      <c r="C1118" s="242"/>
      <c r="D1118" s="234" t="s">
        <v>283</v>
      </c>
      <c r="E1118" s="243" t="s">
        <v>78</v>
      </c>
      <c r="F1118" s="244" t="s">
        <v>608</v>
      </c>
      <c r="G1118" s="242"/>
      <c r="H1118" s="245">
        <v>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1" t="s">
        <v>283</v>
      </c>
      <c r="AU1118" s="251" t="s">
        <v>90</v>
      </c>
      <c r="AV1118" s="13" t="s">
        <v>90</v>
      </c>
      <c r="AW1118" s="13" t="s">
        <v>40</v>
      </c>
      <c r="AX1118" s="13" t="s">
        <v>80</v>
      </c>
      <c r="AY1118" s="251" t="s">
        <v>141</v>
      </c>
    </row>
    <row r="1119" s="13" customFormat="1">
      <c r="A1119" s="13"/>
      <c r="B1119" s="241"/>
      <c r="C1119" s="242"/>
      <c r="D1119" s="234" t="s">
        <v>283</v>
      </c>
      <c r="E1119" s="243" t="s">
        <v>78</v>
      </c>
      <c r="F1119" s="244" t="s">
        <v>609</v>
      </c>
      <c r="G1119" s="242"/>
      <c r="H1119" s="245">
        <v>5.4080000000000004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1" t="s">
        <v>283</v>
      </c>
      <c r="AU1119" s="251" t="s">
        <v>90</v>
      </c>
      <c r="AV1119" s="13" t="s">
        <v>90</v>
      </c>
      <c r="AW1119" s="13" t="s">
        <v>40</v>
      </c>
      <c r="AX1119" s="13" t="s">
        <v>80</v>
      </c>
      <c r="AY1119" s="251" t="s">
        <v>141</v>
      </c>
    </row>
    <row r="1120" s="13" customFormat="1">
      <c r="A1120" s="13"/>
      <c r="B1120" s="241"/>
      <c r="C1120" s="242"/>
      <c r="D1120" s="234" t="s">
        <v>283</v>
      </c>
      <c r="E1120" s="243" t="s">
        <v>78</v>
      </c>
      <c r="F1120" s="244" t="s">
        <v>610</v>
      </c>
      <c r="G1120" s="242"/>
      <c r="H1120" s="245">
        <v>2.0800000000000001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1" t="s">
        <v>283</v>
      </c>
      <c r="AU1120" s="251" t="s">
        <v>90</v>
      </c>
      <c r="AV1120" s="13" t="s">
        <v>90</v>
      </c>
      <c r="AW1120" s="13" t="s">
        <v>40</v>
      </c>
      <c r="AX1120" s="13" t="s">
        <v>80</v>
      </c>
      <c r="AY1120" s="251" t="s">
        <v>141</v>
      </c>
    </row>
    <row r="1121" s="13" customFormat="1">
      <c r="A1121" s="13"/>
      <c r="B1121" s="241"/>
      <c r="C1121" s="242"/>
      <c r="D1121" s="234" t="s">
        <v>283</v>
      </c>
      <c r="E1121" s="243" t="s">
        <v>78</v>
      </c>
      <c r="F1121" s="244" t="s">
        <v>611</v>
      </c>
      <c r="G1121" s="242"/>
      <c r="H1121" s="245">
        <v>1.4159999999999999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1" t="s">
        <v>283</v>
      </c>
      <c r="AU1121" s="251" t="s">
        <v>90</v>
      </c>
      <c r="AV1121" s="13" t="s">
        <v>90</v>
      </c>
      <c r="AW1121" s="13" t="s">
        <v>40</v>
      </c>
      <c r="AX1121" s="13" t="s">
        <v>80</v>
      </c>
      <c r="AY1121" s="251" t="s">
        <v>141</v>
      </c>
    </row>
    <row r="1122" s="13" customFormat="1">
      <c r="A1122" s="13"/>
      <c r="B1122" s="241"/>
      <c r="C1122" s="242"/>
      <c r="D1122" s="234" t="s">
        <v>283</v>
      </c>
      <c r="E1122" s="243" t="s">
        <v>78</v>
      </c>
      <c r="F1122" s="244" t="s">
        <v>612</v>
      </c>
      <c r="G1122" s="242"/>
      <c r="H1122" s="245">
        <v>5.3559999999999999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283</v>
      </c>
      <c r="AU1122" s="251" t="s">
        <v>90</v>
      </c>
      <c r="AV1122" s="13" t="s">
        <v>90</v>
      </c>
      <c r="AW1122" s="13" t="s">
        <v>40</v>
      </c>
      <c r="AX1122" s="13" t="s">
        <v>80</v>
      </c>
      <c r="AY1122" s="251" t="s">
        <v>141</v>
      </c>
    </row>
    <row r="1123" s="13" customFormat="1">
      <c r="A1123" s="13"/>
      <c r="B1123" s="241"/>
      <c r="C1123" s="242"/>
      <c r="D1123" s="234" t="s">
        <v>283</v>
      </c>
      <c r="E1123" s="243" t="s">
        <v>78</v>
      </c>
      <c r="F1123" s="244" t="s">
        <v>613</v>
      </c>
      <c r="G1123" s="242"/>
      <c r="H1123" s="245">
        <v>2.2080000000000002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1" t="s">
        <v>283</v>
      </c>
      <c r="AU1123" s="251" t="s">
        <v>90</v>
      </c>
      <c r="AV1123" s="13" t="s">
        <v>90</v>
      </c>
      <c r="AW1123" s="13" t="s">
        <v>40</v>
      </c>
      <c r="AX1123" s="13" t="s">
        <v>80</v>
      </c>
      <c r="AY1123" s="251" t="s">
        <v>141</v>
      </c>
    </row>
    <row r="1124" s="13" customFormat="1">
      <c r="A1124" s="13"/>
      <c r="B1124" s="241"/>
      <c r="C1124" s="242"/>
      <c r="D1124" s="234" t="s">
        <v>283</v>
      </c>
      <c r="E1124" s="243" t="s">
        <v>78</v>
      </c>
      <c r="F1124" s="244" t="s">
        <v>614</v>
      </c>
      <c r="G1124" s="242"/>
      <c r="H1124" s="245">
        <v>4</v>
      </c>
      <c r="I1124" s="246"/>
      <c r="J1124" s="242"/>
      <c r="K1124" s="242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1" t="s">
        <v>283</v>
      </c>
      <c r="AU1124" s="251" t="s">
        <v>90</v>
      </c>
      <c r="AV1124" s="13" t="s">
        <v>90</v>
      </c>
      <c r="AW1124" s="13" t="s">
        <v>40</v>
      </c>
      <c r="AX1124" s="13" t="s">
        <v>80</v>
      </c>
      <c r="AY1124" s="251" t="s">
        <v>141</v>
      </c>
    </row>
    <row r="1125" s="16" customFormat="1">
      <c r="A1125" s="16"/>
      <c r="B1125" s="273"/>
      <c r="C1125" s="274"/>
      <c r="D1125" s="234" t="s">
        <v>283</v>
      </c>
      <c r="E1125" s="275" t="s">
        <v>78</v>
      </c>
      <c r="F1125" s="276" t="s">
        <v>358</v>
      </c>
      <c r="G1125" s="274"/>
      <c r="H1125" s="277">
        <v>28.468</v>
      </c>
      <c r="I1125" s="278"/>
      <c r="J1125" s="274"/>
      <c r="K1125" s="274"/>
      <c r="L1125" s="279"/>
      <c r="M1125" s="280"/>
      <c r="N1125" s="281"/>
      <c r="O1125" s="281"/>
      <c r="P1125" s="281"/>
      <c r="Q1125" s="281"/>
      <c r="R1125" s="281"/>
      <c r="S1125" s="281"/>
      <c r="T1125" s="282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83" t="s">
        <v>283</v>
      </c>
      <c r="AU1125" s="283" t="s">
        <v>90</v>
      </c>
      <c r="AV1125" s="16" t="s">
        <v>160</v>
      </c>
      <c r="AW1125" s="16" t="s">
        <v>40</v>
      </c>
      <c r="AX1125" s="16" t="s">
        <v>80</v>
      </c>
      <c r="AY1125" s="283" t="s">
        <v>141</v>
      </c>
    </row>
    <row r="1126" s="15" customFormat="1">
      <c r="A1126" s="15"/>
      <c r="B1126" s="263"/>
      <c r="C1126" s="264"/>
      <c r="D1126" s="234" t="s">
        <v>283</v>
      </c>
      <c r="E1126" s="265" t="s">
        <v>78</v>
      </c>
      <c r="F1126" s="266" t="s">
        <v>324</v>
      </c>
      <c r="G1126" s="264"/>
      <c r="H1126" s="265" t="s">
        <v>78</v>
      </c>
      <c r="I1126" s="267"/>
      <c r="J1126" s="264"/>
      <c r="K1126" s="264"/>
      <c r="L1126" s="268"/>
      <c r="M1126" s="269"/>
      <c r="N1126" s="270"/>
      <c r="O1126" s="270"/>
      <c r="P1126" s="270"/>
      <c r="Q1126" s="270"/>
      <c r="R1126" s="270"/>
      <c r="S1126" s="270"/>
      <c r="T1126" s="27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72" t="s">
        <v>283</v>
      </c>
      <c r="AU1126" s="272" t="s">
        <v>90</v>
      </c>
      <c r="AV1126" s="15" t="s">
        <v>88</v>
      </c>
      <c r="AW1126" s="15" t="s">
        <v>40</v>
      </c>
      <c r="AX1126" s="15" t="s">
        <v>80</v>
      </c>
      <c r="AY1126" s="272" t="s">
        <v>141</v>
      </c>
    </row>
    <row r="1127" s="13" customFormat="1">
      <c r="A1127" s="13"/>
      <c r="B1127" s="241"/>
      <c r="C1127" s="242"/>
      <c r="D1127" s="234" t="s">
        <v>283</v>
      </c>
      <c r="E1127" s="243" t="s">
        <v>78</v>
      </c>
      <c r="F1127" s="244" t="s">
        <v>598</v>
      </c>
      <c r="G1127" s="242"/>
      <c r="H1127" s="245">
        <v>15.158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1" t="s">
        <v>283</v>
      </c>
      <c r="AU1127" s="251" t="s">
        <v>90</v>
      </c>
      <c r="AV1127" s="13" t="s">
        <v>90</v>
      </c>
      <c r="AW1127" s="13" t="s">
        <v>40</v>
      </c>
      <c r="AX1127" s="13" t="s">
        <v>80</v>
      </c>
      <c r="AY1127" s="251" t="s">
        <v>141</v>
      </c>
    </row>
    <row r="1128" s="13" customFormat="1">
      <c r="A1128" s="13"/>
      <c r="B1128" s="241"/>
      <c r="C1128" s="242"/>
      <c r="D1128" s="234" t="s">
        <v>283</v>
      </c>
      <c r="E1128" s="243" t="s">
        <v>78</v>
      </c>
      <c r="F1128" s="244" t="s">
        <v>599</v>
      </c>
      <c r="G1128" s="242"/>
      <c r="H1128" s="245">
        <v>48.840000000000003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283</v>
      </c>
      <c r="AU1128" s="251" t="s">
        <v>90</v>
      </c>
      <c r="AV1128" s="13" t="s">
        <v>90</v>
      </c>
      <c r="AW1128" s="13" t="s">
        <v>40</v>
      </c>
      <c r="AX1128" s="13" t="s">
        <v>80</v>
      </c>
      <c r="AY1128" s="251" t="s">
        <v>141</v>
      </c>
    </row>
    <row r="1129" s="13" customFormat="1">
      <c r="A1129" s="13"/>
      <c r="B1129" s="241"/>
      <c r="C1129" s="242"/>
      <c r="D1129" s="234" t="s">
        <v>283</v>
      </c>
      <c r="E1129" s="243" t="s">
        <v>78</v>
      </c>
      <c r="F1129" s="244" t="s">
        <v>600</v>
      </c>
      <c r="G1129" s="242"/>
      <c r="H1129" s="245">
        <v>5</v>
      </c>
      <c r="I1129" s="246"/>
      <c r="J1129" s="242"/>
      <c r="K1129" s="242"/>
      <c r="L1129" s="247"/>
      <c r="M1129" s="248"/>
      <c r="N1129" s="249"/>
      <c r="O1129" s="249"/>
      <c r="P1129" s="249"/>
      <c r="Q1129" s="249"/>
      <c r="R1129" s="249"/>
      <c r="S1129" s="249"/>
      <c r="T1129" s="25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1" t="s">
        <v>283</v>
      </c>
      <c r="AU1129" s="251" t="s">
        <v>90</v>
      </c>
      <c r="AV1129" s="13" t="s">
        <v>90</v>
      </c>
      <c r="AW1129" s="13" t="s">
        <v>40</v>
      </c>
      <c r="AX1129" s="13" t="s">
        <v>80</v>
      </c>
      <c r="AY1129" s="251" t="s">
        <v>141</v>
      </c>
    </row>
    <row r="1130" s="16" customFormat="1">
      <c r="A1130" s="16"/>
      <c r="B1130" s="273"/>
      <c r="C1130" s="274"/>
      <c r="D1130" s="234" t="s">
        <v>283</v>
      </c>
      <c r="E1130" s="275" t="s">
        <v>78</v>
      </c>
      <c r="F1130" s="276" t="s">
        <v>358</v>
      </c>
      <c r="G1130" s="274"/>
      <c r="H1130" s="277">
        <v>68.998000000000005</v>
      </c>
      <c r="I1130" s="278"/>
      <c r="J1130" s="274"/>
      <c r="K1130" s="274"/>
      <c r="L1130" s="279"/>
      <c r="M1130" s="280"/>
      <c r="N1130" s="281"/>
      <c r="O1130" s="281"/>
      <c r="P1130" s="281"/>
      <c r="Q1130" s="281"/>
      <c r="R1130" s="281"/>
      <c r="S1130" s="281"/>
      <c r="T1130" s="282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3" t="s">
        <v>283</v>
      </c>
      <c r="AU1130" s="283" t="s">
        <v>90</v>
      </c>
      <c r="AV1130" s="16" t="s">
        <v>160</v>
      </c>
      <c r="AW1130" s="16" t="s">
        <v>40</v>
      </c>
      <c r="AX1130" s="16" t="s">
        <v>80</v>
      </c>
      <c r="AY1130" s="283" t="s">
        <v>141</v>
      </c>
    </row>
    <row r="1131" s="15" customFormat="1">
      <c r="A1131" s="15"/>
      <c r="B1131" s="263"/>
      <c r="C1131" s="264"/>
      <c r="D1131" s="234" t="s">
        <v>283</v>
      </c>
      <c r="E1131" s="265" t="s">
        <v>78</v>
      </c>
      <c r="F1131" s="266" t="s">
        <v>324</v>
      </c>
      <c r="G1131" s="264"/>
      <c r="H1131" s="265" t="s">
        <v>78</v>
      </c>
      <c r="I1131" s="267"/>
      <c r="J1131" s="264"/>
      <c r="K1131" s="264"/>
      <c r="L1131" s="268"/>
      <c r="M1131" s="269"/>
      <c r="N1131" s="270"/>
      <c r="O1131" s="270"/>
      <c r="P1131" s="270"/>
      <c r="Q1131" s="270"/>
      <c r="R1131" s="270"/>
      <c r="S1131" s="270"/>
      <c r="T1131" s="27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2" t="s">
        <v>283</v>
      </c>
      <c r="AU1131" s="272" t="s">
        <v>90</v>
      </c>
      <c r="AV1131" s="15" t="s">
        <v>88</v>
      </c>
      <c r="AW1131" s="15" t="s">
        <v>40</v>
      </c>
      <c r="AX1131" s="15" t="s">
        <v>80</v>
      </c>
      <c r="AY1131" s="272" t="s">
        <v>141</v>
      </c>
    </row>
    <row r="1132" s="13" customFormat="1">
      <c r="A1132" s="13"/>
      <c r="B1132" s="241"/>
      <c r="C1132" s="242"/>
      <c r="D1132" s="234" t="s">
        <v>283</v>
      </c>
      <c r="E1132" s="243" t="s">
        <v>78</v>
      </c>
      <c r="F1132" s="244" t="s">
        <v>592</v>
      </c>
      <c r="G1132" s="242"/>
      <c r="H1132" s="245">
        <v>3.7599999999999998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283</v>
      </c>
      <c r="AU1132" s="251" t="s">
        <v>90</v>
      </c>
      <c r="AV1132" s="13" t="s">
        <v>90</v>
      </c>
      <c r="AW1132" s="13" t="s">
        <v>40</v>
      </c>
      <c r="AX1132" s="13" t="s">
        <v>80</v>
      </c>
      <c r="AY1132" s="251" t="s">
        <v>141</v>
      </c>
    </row>
    <row r="1133" s="16" customFormat="1">
      <c r="A1133" s="16"/>
      <c r="B1133" s="273"/>
      <c r="C1133" s="274"/>
      <c r="D1133" s="234" t="s">
        <v>283</v>
      </c>
      <c r="E1133" s="275" t="s">
        <v>78</v>
      </c>
      <c r="F1133" s="276" t="s">
        <v>358</v>
      </c>
      <c r="G1133" s="274"/>
      <c r="H1133" s="277">
        <v>3.7599999999999998</v>
      </c>
      <c r="I1133" s="278"/>
      <c r="J1133" s="274"/>
      <c r="K1133" s="274"/>
      <c r="L1133" s="279"/>
      <c r="M1133" s="280"/>
      <c r="N1133" s="281"/>
      <c r="O1133" s="281"/>
      <c r="P1133" s="281"/>
      <c r="Q1133" s="281"/>
      <c r="R1133" s="281"/>
      <c r="S1133" s="281"/>
      <c r="T1133" s="282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83" t="s">
        <v>283</v>
      </c>
      <c r="AU1133" s="283" t="s">
        <v>90</v>
      </c>
      <c r="AV1133" s="16" t="s">
        <v>160</v>
      </c>
      <c r="AW1133" s="16" t="s">
        <v>40</v>
      </c>
      <c r="AX1133" s="16" t="s">
        <v>80</v>
      </c>
      <c r="AY1133" s="283" t="s">
        <v>141</v>
      </c>
    </row>
    <row r="1134" s="14" customFormat="1">
      <c r="A1134" s="14"/>
      <c r="B1134" s="252"/>
      <c r="C1134" s="253"/>
      <c r="D1134" s="234" t="s">
        <v>283</v>
      </c>
      <c r="E1134" s="254" t="s">
        <v>776</v>
      </c>
      <c r="F1134" s="255" t="s">
        <v>285</v>
      </c>
      <c r="G1134" s="253"/>
      <c r="H1134" s="256">
        <v>818.50699999999995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2" t="s">
        <v>283</v>
      </c>
      <c r="AU1134" s="262" t="s">
        <v>90</v>
      </c>
      <c r="AV1134" s="14" t="s">
        <v>166</v>
      </c>
      <c r="AW1134" s="14" t="s">
        <v>40</v>
      </c>
      <c r="AX1134" s="14" t="s">
        <v>88</v>
      </c>
      <c r="AY1134" s="262" t="s">
        <v>141</v>
      </c>
    </row>
    <row r="1135" s="2" customFormat="1">
      <c r="A1135" s="42"/>
      <c r="B1135" s="43"/>
      <c r="C1135" s="44"/>
      <c r="D1135" s="234" t="s">
        <v>414</v>
      </c>
      <c r="E1135" s="44"/>
      <c r="F1135" s="284" t="s">
        <v>1508</v>
      </c>
      <c r="G1135" s="44"/>
      <c r="H1135" s="44"/>
      <c r="I1135" s="44"/>
      <c r="J1135" s="44"/>
      <c r="K1135" s="44"/>
      <c r="L1135" s="48"/>
      <c r="M1135" s="232"/>
      <c r="N1135" s="233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U1135" s="20" t="s">
        <v>90</v>
      </c>
    </row>
    <row r="1136" s="2" customFormat="1">
      <c r="A1136" s="42"/>
      <c r="B1136" s="43"/>
      <c r="C1136" s="44"/>
      <c r="D1136" s="234" t="s">
        <v>414</v>
      </c>
      <c r="E1136" s="44"/>
      <c r="F1136" s="285" t="s">
        <v>1872</v>
      </c>
      <c r="G1136" s="44"/>
      <c r="H1136" s="286">
        <v>0</v>
      </c>
      <c r="I1136" s="44"/>
      <c r="J1136" s="44"/>
      <c r="K1136" s="44"/>
      <c r="L1136" s="48"/>
      <c r="M1136" s="232"/>
      <c r="N1136" s="233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U1136" s="20" t="s">
        <v>90</v>
      </c>
    </row>
    <row r="1137" s="2" customFormat="1">
      <c r="A1137" s="42"/>
      <c r="B1137" s="43"/>
      <c r="C1137" s="44"/>
      <c r="D1137" s="234" t="s">
        <v>414</v>
      </c>
      <c r="E1137" s="44"/>
      <c r="F1137" s="285" t="s">
        <v>1873</v>
      </c>
      <c r="G1137" s="44"/>
      <c r="H1137" s="286">
        <v>39.359999999999999</v>
      </c>
      <c r="I1137" s="44"/>
      <c r="J1137" s="44"/>
      <c r="K1137" s="44"/>
      <c r="L1137" s="48"/>
      <c r="M1137" s="232"/>
      <c r="N1137" s="233"/>
      <c r="O1137" s="88"/>
      <c r="P1137" s="88"/>
      <c r="Q1137" s="88"/>
      <c r="R1137" s="88"/>
      <c r="S1137" s="88"/>
      <c r="T1137" s="89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U1137" s="20" t="s">
        <v>90</v>
      </c>
    </row>
    <row r="1138" s="2" customFormat="1">
      <c r="A1138" s="42"/>
      <c r="B1138" s="43"/>
      <c r="C1138" s="44"/>
      <c r="D1138" s="234" t="s">
        <v>414</v>
      </c>
      <c r="E1138" s="44"/>
      <c r="F1138" s="285" t="s">
        <v>285</v>
      </c>
      <c r="G1138" s="44"/>
      <c r="H1138" s="286">
        <v>39.359999999999999</v>
      </c>
      <c r="I1138" s="44"/>
      <c r="J1138" s="44"/>
      <c r="K1138" s="44"/>
      <c r="L1138" s="48"/>
      <c r="M1138" s="232"/>
      <c r="N1138" s="233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U1138" s="20" t="s">
        <v>90</v>
      </c>
    </row>
    <row r="1139" s="2" customFormat="1" ht="16.5" customHeight="1">
      <c r="A1139" s="42"/>
      <c r="B1139" s="43"/>
      <c r="C1139" s="216" t="s">
        <v>1628</v>
      </c>
      <c r="D1139" s="216" t="s">
        <v>144</v>
      </c>
      <c r="E1139" s="217" t="s">
        <v>2353</v>
      </c>
      <c r="F1139" s="218" t="s">
        <v>2354</v>
      </c>
      <c r="G1139" s="219" t="s">
        <v>321</v>
      </c>
      <c r="H1139" s="220">
        <v>818.50699999999995</v>
      </c>
      <c r="I1139" s="221"/>
      <c r="J1139" s="222">
        <f>ROUND(I1139*H1139,2)</f>
        <v>0</v>
      </c>
      <c r="K1139" s="218" t="s">
        <v>148</v>
      </c>
      <c r="L1139" s="48"/>
      <c r="M1139" s="223" t="s">
        <v>78</v>
      </c>
      <c r="N1139" s="224" t="s">
        <v>50</v>
      </c>
      <c r="O1139" s="88"/>
      <c r="P1139" s="225">
        <f>O1139*H1139</f>
        <v>0</v>
      </c>
      <c r="Q1139" s="225">
        <v>0.001</v>
      </c>
      <c r="R1139" s="225">
        <f>Q1139*H1139</f>
        <v>0.81850699999999998</v>
      </c>
      <c r="S1139" s="225">
        <v>0.00031</v>
      </c>
      <c r="T1139" s="226">
        <f>S1139*H1139</f>
        <v>0.25373716999999996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27" t="s">
        <v>244</v>
      </c>
      <c r="AT1139" s="227" t="s">
        <v>144</v>
      </c>
      <c r="AU1139" s="227" t="s">
        <v>90</v>
      </c>
      <c r="AY1139" s="20" t="s">
        <v>141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20" t="s">
        <v>88</v>
      </c>
      <c r="BK1139" s="228">
        <f>ROUND(I1139*H1139,2)</f>
        <v>0</v>
      </c>
      <c r="BL1139" s="20" t="s">
        <v>244</v>
      </c>
      <c r="BM1139" s="227" t="s">
        <v>2355</v>
      </c>
    </row>
    <row r="1140" s="2" customFormat="1">
      <c r="A1140" s="42"/>
      <c r="B1140" s="43"/>
      <c r="C1140" s="44"/>
      <c r="D1140" s="229" t="s">
        <v>151</v>
      </c>
      <c r="E1140" s="44"/>
      <c r="F1140" s="230" t="s">
        <v>2356</v>
      </c>
      <c r="G1140" s="44"/>
      <c r="H1140" s="44"/>
      <c r="I1140" s="231"/>
      <c r="J1140" s="44"/>
      <c r="K1140" s="44"/>
      <c r="L1140" s="48"/>
      <c r="M1140" s="232"/>
      <c r="N1140" s="233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151</v>
      </c>
      <c r="AU1140" s="20" t="s">
        <v>90</v>
      </c>
    </row>
    <row r="1141" s="13" customFormat="1">
      <c r="A1141" s="13"/>
      <c r="B1141" s="241"/>
      <c r="C1141" s="242"/>
      <c r="D1141" s="234" t="s">
        <v>283</v>
      </c>
      <c r="E1141" s="243" t="s">
        <v>78</v>
      </c>
      <c r="F1141" s="244" t="s">
        <v>776</v>
      </c>
      <c r="G1141" s="242"/>
      <c r="H1141" s="245">
        <v>818.50699999999995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1" t="s">
        <v>283</v>
      </c>
      <c r="AU1141" s="251" t="s">
        <v>90</v>
      </c>
      <c r="AV1141" s="13" t="s">
        <v>90</v>
      </c>
      <c r="AW1141" s="13" t="s">
        <v>40</v>
      </c>
      <c r="AX1141" s="13" t="s">
        <v>88</v>
      </c>
      <c r="AY1141" s="251" t="s">
        <v>141</v>
      </c>
    </row>
    <row r="1142" s="2" customFormat="1">
      <c r="A1142" s="42"/>
      <c r="B1142" s="43"/>
      <c r="C1142" s="44"/>
      <c r="D1142" s="234" t="s">
        <v>414</v>
      </c>
      <c r="E1142" s="44"/>
      <c r="F1142" s="284" t="s">
        <v>1670</v>
      </c>
      <c r="G1142" s="44"/>
      <c r="H1142" s="44"/>
      <c r="I1142" s="44"/>
      <c r="J1142" s="44"/>
      <c r="K1142" s="44"/>
      <c r="L1142" s="48"/>
      <c r="M1142" s="232"/>
      <c r="N1142" s="233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U1142" s="20" t="s">
        <v>90</v>
      </c>
    </row>
    <row r="1143" s="2" customFormat="1">
      <c r="A1143" s="42"/>
      <c r="B1143" s="43"/>
      <c r="C1143" s="44"/>
      <c r="D1143" s="234" t="s">
        <v>414</v>
      </c>
      <c r="E1143" s="44"/>
      <c r="F1143" s="285" t="s">
        <v>1855</v>
      </c>
      <c r="G1143" s="44"/>
      <c r="H1143" s="286">
        <v>105.92700000000001</v>
      </c>
      <c r="I1143" s="44"/>
      <c r="J1143" s="44"/>
      <c r="K1143" s="44"/>
      <c r="L1143" s="48"/>
      <c r="M1143" s="232"/>
      <c r="N1143" s="233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U1143" s="20" t="s">
        <v>90</v>
      </c>
    </row>
    <row r="1144" s="2" customFormat="1">
      <c r="A1144" s="42"/>
      <c r="B1144" s="43"/>
      <c r="C1144" s="44"/>
      <c r="D1144" s="234" t="s">
        <v>414</v>
      </c>
      <c r="E1144" s="44"/>
      <c r="F1144" s="285" t="s">
        <v>1856</v>
      </c>
      <c r="G1144" s="44"/>
      <c r="H1144" s="286">
        <v>105.92700000000001</v>
      </c>
      <c r="I1144" s="44"/>
      <c r="J1144" s="44"/>
      <c r="K1144" s="44"/>
      <c r="L1144" s="48"/>
      <c r="M1144" s="232"/>
      <c r="N1144" s="233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U1144" s="20" t="s">
        <v>90</v>
      </c>
    </row>
    <row r="1145" s="2" customFormat="1">
      <c r="A1145" s="42"/>
      <c r="B1145" s="43"/>
      <c r="C1145" s="44"/>
      <c r="D1145" s="234" t="s">
        <v>414</v>
      </c>
      <c r="E1145" s="44"/>
      <c r="F1145" s="285" t="s">
        <v>1857</v>
      </c>
      <c r="G1145" s="44"/>
      <c r="H1145" s="286">
        <v>108.205</v>
      </c>
      <c r="I1145" s="44"/>
      <c r="J1145" s="44"/>
      <c r="K1145" s="44"/>
      <c r="L1145" s="48"/>
      <c r="M1145" s="232"/>
      <c r="N1145" s="233"/>
      <c r="O1145" s="88"/>
      <c r="P1145" s="88"/>
      <c r="Q1145" s="88"/>
      <c r="R1145" s="88"/>
      <c r="S1145" s="88"/>
      <c r="T1145" s="89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U1145" s="20" t="s">
        <v>90</v>
      </c>
    </row>
    <row r="1146" s="2" customFormat="1">
      <c r="A1146" s="42"/>
      <c r="B1146" s="43"/>
      <c r="C1146" s="44"/>
      <c r="D1146" s="234" t="s">
        <v>414</v>
      </c>
      <c r="E1146" s="44"/>
      <c r="F1146" s="285" t="s">
        <v>1858</v>
      </c>
      <c r="G1146" s="44"/>
      <c r="H1146" s="286">
        <v>62.578000000000003</v>
      </c>
      <c r="I1146" s="44"/>
      <c r="J1146" s="44"/>
      <c r="K1146" s="44"/>
      <c r="L1146" s="48"/>
      <c r="M1146" s="232"/>
      <c r="N1146" s="233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U1146" s="20" t="s">
        <v>90</v>
      </c>
    </row>
    <row r="1147" s="2" customFormat="1">
      <c r="A1147" s="42"/>
      <c r="B1147" s="43"/>
      <c r="C1147" s="44"/>
      <c r="D1147" s="234" t="s">
        <v>414</v>
      </c>
      <c r="E1147" s="44"/>
      <c r="F1147" s="285" t="s">
        <v>1859</v>
      </c>
      <c r="G1147" s="44"/>
      <c r="H1147" s="286">
        <v>91.757000000000005</v>
      </c>
      <c r="I1147" s="44"/>
      <c r="J1147" s="44"/>
      <c r="K1147" s="44"/>
      <c r="L1147" s="48"/>
      <c r="M1147" s="232"/>
      <c r="N1147" s="233"/>
      <c r="O1147" s="88"/>
      <c r="P1147" s="88"/>
      <c r="Q1147" s="88"/>
      <c r="R1147" s="88"/>
      <c r="S1147" s="88"/>
      <c r="T1147" s="89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U1147" s="20" t="s">
        <v>90</v>
      </c>
    </row>
    <row r="1148" s="2" customFormat="1">
      <c r="A1148" s="42"/>
      <c r="B1148" s="43"/>
      <c r="C1148" s="44"/>
      <c r="D1148" s="234" t="s">
        <v>414</v>
      </c>
      <c r="E1148" s="44"/>
      <c r="F1148" s="285" t="s">
        <v>1860</v>
      </c>
      <c r="G1148" s="44"/>
      <c r="H1148" s="286">
        <v>60.634999999999998</v>
      </c>
      <c r="I1148" s="44"/>
      <c r="J1148" s="44"/>
      <c r="K1148" s="44"/>
      <c r="L1148" s="48"/>
      <c r="M1148" s="232"/>
      <c r="N1148" s="233"/>
      <c r="O1148" s="88"/>
      <c r="P1148" s="88"/>
      <c r="Q1148" s="88"/>
      <c r="R1148" s="88"/>
      <c r="S1148" s="88"/>
      <c r="T1148" s="89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U1148" s="20" t="s">
        <v>90</v>
      </c>
    </row>
    <row r="1149" s="2" customFormat="1">
      <c r="A1149" s="42"/>
      <c r="B1149" s="43"/>
      <c r="C1149" s="44"/>
      <c r="D1149" s="234" t="s">
        <v>414</v>
      </c>
      <c r="E1149" s="44"/>
      <c r="F1149" s="285" t="s">
        <v>1861</v>
      </c>
      <c r="G1149" s="44"/>
      <c r="H1149" s="286">
        <v>108.842</v>
      </c>
      <c r="I1149" s="44"/>
      <c r="J1149" s="44"/>
      <c r="K1149" s="44"/>
      <c r="L1149" s="48"/>
      <c r="M1149" s="232"/>
      <c r="N1149" s="233"/>
      <c r="O1149" s="88"/>
      <c r="P1149" s="88"/>
      <c r="Q1149" s="88"/>
      <c r="R1149" s="88"/>
      <c r="S1149" s="88"/>
      <c r="T1149" s="89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U1149" s="20" t="s">
        <v>90</v>
      </c>
    </row>
    <row r="1150" s="2" customFormat="1">
      <c r="A1150" s="42"/>
      <c r="B1150" s="43"/>
      <c r="C1150" s="44"/>
      <c r="D1150" s="234" t="s">
        <v>414</v>
      </c>
      <c r="E1150" s="44"/>
      <c r="F1150" s="285" t="s">
        <v>1862</v>
      </c>
      <c r="G1150" s="44"/>
      <c r="H1150" s="286">
        <v>108.875</v>
      </c>
      <c r="I1150" s="44"/>
      <c r="J1150" s="44"/>
      <c r="K1150" s="44"/>
      <c r="L1150" s="48"/>
      <c r="M1150" s="232"/>
      <c r="N1150" s="233"/>
      <c r="O1150" s="88"/>
      <c r="P1150" s="88"/>
      <c r="Q1150" s="88"/>
      <c r="R1150" s="88"/>
      <c r="S1150" s="88"/>
      <c r="T1150" s="89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U1150" s="20" t="s">
        <v>90</v>
      </c>
    </row>
    <row r="1151" s="2" customFormat="1">
      <c r="A1151" s="42"/>
      <c r="B1151" s="43"/>
      <c r="C1151" s="44"/>
      <c r="D1151" s="234" t="s">
        <v>414</v>
      </c>
      <c r="E1151" s="44"/>
      <c r="F1151" s="285" t="s">
        <v>1863</v>
      </c>
      <c r="G1151" s="44"/>
      <c r="H1151" s="286">
        <v>111.68899999999999</v>
      </c>
      <c r="I1151" s="44"/>
      <c r="J1151" s="44"/>
      <c r="K1151" s="44"/>
      <c r="L1151" s="48"/>
      <c r="M1151" s="232"/>
      <c r="N1151" s="233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U1151" s="20" t="s">
        <v>90</v>
      </c>
    </row>
    <row r="1152" s="2" customFormat="1">
      <c r="A1152" s="42"/>
      <c r="B1152" s="43"/>
      <c r="C1152" s="44"/>
      <c r="D1152" s="234" t="s">
        <v>414</v>
      </c>
      <c r="E1152" s="44"/>
      <c r="F1152" s="285" t="s">
        <v>1864</v>
      </c>
      <c r="G1152" s="44"/>
      <c r="H1152" s="286">
        <v>-86.875</v>
      </c>
      <c r="I1152" s="44"/>
      <c r="J1152" s="44"/>
      <c r="K1152" s="44"/>
      <c r="L1152" s="48"/>
      <c r="M1152" s="232"/>
      <c r="N1152" s="233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U1152" s="20" t="s">
        <v>90</v>
      </c>
    </row>
    <row r="1153" s="2" customFormat="1">
      <c r="A1153" s="42"/>
      <c r="B1153" s="43"/>
      <c r="C1153" s="44"/>
      <c r="D1153" s="234" t="s">
        <v>414</v>
      </c>
      <c r="E1153" s="44"/>
      <c r="F1153" s="285" t="s">
        <v>1865</v>
      </c>
      <c r="G1153" s="44"/>
      <c r="H1153" s="286">
        <v>-13.9</v>
      </c>
      <c r="I1153" s="44"/>
      <c r="J1153" s="44"/>
      <c r="K1153" s="44"/>
      <c r="L1153" s="48"/>
      <c r="M1153" s="232"/>
      <c r="N1153" s="233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U1153" s="20" t="s">
        <v>90</v>
      </c>
    </row>
    <row r="1154" s="2" customFormat="1">
      <c r="A1154" s="42"/>
      <c r="B1154" s="43"/>
      <c r="C1154" s="44"/>
      <c r="D1154" s="234" t="s">
        <v>414</v>
      </c>
      <c r="E1154" s="44"/>
      <c r="F1154" s="285" t="s">
        <v>1866</v>
      </c>
      <c r="G1154" s="44"/>
      <c r="H1154" s="286">
        <v>-3.2000000000000002</v>
      </c>
      <c r="I1154" s="44"/>
      <c r="J1154" s="44"/>
      <c r="K1154" s="44"/>
      <c r="L1154" s="48"/>
      <c r="M1154" s="232"/>
      <c r="N1154" s="233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U1154" s="20" t="s">
        <v>90</v>
      </c>
    </row>
    <row r="1155" s="2" customFormat="1">
      <c r="A1155" s="42"/>
      <c r="B1155" s="43"/>
      <c r="C1155" s="44"/>
      <c r="D1155" s="234" t="s">
        <v>414</v>
      </c>
      <c r="E1155" s="44"/>
      <c r="F1155" s="285" t="s">
        <v>1867</v>
      </c>
      <c r="G1155" s="44"/>
      <c r="H1155" s="286">
        <v>-3.2000000000000002</v>
      </c>
      <c r="I1155" s="44"/>
      <c r="J1155" s="44"/>
      <c r="K1155" s="44"/>
      <c r="L1155" s="48"/>
      <c r="M1155" s="232"/>
      <c r="N1155" s="233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U1155" s="20" t="s">
        <v>90</v>
      </c>
    </row>
    <row r="1156" s="2" customFormat="1">
      <c r="A1156" s="42"/>
      <c r="B1156" s="43"/>
      <c r="C1156" s="44"/>
      <c r="D1156" s="234" t="s">
        <v>414</v>
      </c>
      <c r="E1156" s="44"/>
      <c r="F1156" s="285" t="s">
        <v>1868</v>
      </c>
      <c r="G1156" s="44"/>
      <c r="H1156" s="286">
        <v>-1.6000000000000001</v>
      </c>
      <c r="I1156" s="44"/>
      <c r="J1156" s="44"/>
      <c r="K1156" s="44"/>
      <c r="L1156" s="48"/>
      <c r="M1156" s="232"/>
      <c r="N1156" s="233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U1156" s="20" t="s">
        <v>90</v>
      </c>
    </row>
    <row r="1157" s="2" customFormat="1">
      <c r="A1157" s="42"/>
      <c r="B1157" s="43"/>
      <c r="C1157" s="44"/>
      <c r="D1157" s="234" t="s">
        <v>414</v>
      </c>
      <c r="E1157" s="44"/>
      <c r="F1157" s="285" t="s">
        <v>1869</v>
      </c>
      <c r="G1157" s="44"/>
      <c r="H1157" s="286">
        <v>8.125</v>
      </c>
      <c r="I1157" s="44"/>
      <c r="J1157" s="44"/>
      <c r="K1157" s="44"/>
      <c r="L1157" s="48"/>
      <c r="M1157" s="232"/>
      <c r="N1157" s="233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U1157" s="20" t="s">
        <v>90</v>
      </c>
    </row>
    <row r="1158" s="2" customFormat="1">
      <c r="A1158" s="42"/>
      <c r="B1158" s="43"/>
      <c r="C1158" s="44"/>
      <c r="D1158" s="234" t="s">
        <v>414</v>
      </c>
      <c r="E1158" s="44"/>
      <c r="F1158" s="285" t="s">
        <v>1870</v>
      </c>
      <c r="G1158" s="44"/>
      <c r="H1158" s="286">
        <v>-5.0629999999999997</v>
      </c>
      <c r="I1158" s="44"/>
      <c r="J1158" s="44"/>
      <c r="K1158" s="44"/>
      <c r="L1158" s="48"/>
      <c r="M1158" s="232"/>
      <c r="N1158" s="233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U1158" s="20" t="s">
        <v>90</v>
      </c>
    </row>
    <row r="1159" s="2" customFormat="1">
      <c r="A1159" s="42"/>
      <c r="B1159" s="43"/>
      <c r="C1159" s="44"/>
      <c r="D1159" s="234" t="s">
        <v>414</v>
      </c>
      <c r="E1159" s="44"/>
      <c r="F1159" s="285" t="s">
        <v>1871</v>
      </c>
      <c r="G1159" s="44"/>
      <c r="H1159" s="286">
        <v>-2.081</v>
      </c>
      <c r="I1159" s="44"/>
      <c r="J1159" s="44"/>
      <c r="K1159" s="44"/>
      <c r="L1159" s="48"/>
      <c r="M1159" s="232"/>
      <c r="N1159" s="233"/>
      <c r="O1159" s="88"/>
      <c r="P1159" s="88"/>
      <c r="Q1159" s="88"/>
      <c r="R1159" s="88"/>
      <c r="S1159" s="88"/>
      <c r="T1159" s="89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U1159" s="20" t="s">
        <v>90</v>
      </c>
    </row>
    <row r="1160" s="2" customFormat="1">
      <c r="A1160" s="42"/>
      <c r="B1160" s="43"/>
      <c r="C1160" s="44"/>
      <c r="D1160" s="234" t="s">
        <v>414</v>
      </c>
      <c r="E1160" s="44"/>
      <c r="F1160" s="285" t="s">
        <v>1645</v>
      </c>
      <c r="G1160" s="44"/>
      <c r="H1160" s="286">
        <v>-39.359999999999999</v>
      </c>
      <c r="I1160" s="44"/>
      <c r="J1160" s="44"/>
      <c r="K1160" s="44"/>
      <c r="L1160" s="48"/>
      <c r="M1160" s="232"/>
      <c r="N1160" s="233"/>
      <c r="O1160" s="88"/>
      <c r="P1160" s="88"/>
      <c r="Q1160" s="88"/>
      <c r="R1160" s="88"/>
      <c r="S1160" s="88"/>
      <c r="T1160" s="89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U1160" s="20" t="s">
        <v>90</v>
      </c>
    </row>
    <row r="1161" s="2" customFormat="1">
      <c r="A1161" s="42"/>
      <c r="B1161" s="43"/>
      <c r="C1161" s="44"/>
      <c r="D1161" s="234" t="s">
        <v>414</v>
      </c>
      <c r="E1161" s="44"/>
      <c r="F1161" s="285" t="s">
        <v>2352</v>
      </c>
      <c r="G1161" s="44"/>
      <c r="H1161" s="286">
        <v>0</v>
      </c>
      <c r="I1161" s="44"/>
      <c r="J1161" s="44"/>
      <c r="K1161" s="44"/>
      <c r="L1161" s="48"/>
      <c r="M1161" s="232"/>
      <c r="N1161" s="233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U1161" s="20" t="s">
        <v>90</v>
      </c>
    </row>
    <row r="1162" s="2" customFormat="1">
      <c r="A1162" s="42"/>
      <c r="B1162" s="43"/>
      <c r="C1162" s="44"/>
      <c r="D1162" s="234" t="s">
        <v>414</v>
      </c>
      <c r="E1162" s="44"/>
      <c r="F1162" s="285" t="s">
        <v>606</v>
      </c>
      <c r="G1162" s="44"/>
      <c r="H1162" s="286">
        <v>0</v>
      </c>
      <c r="I1162" s="44"/>
      <c r="J1162" s="44"/>
      <c r="K1162" s="44"/>
      <c r="L1162" s="48"/>
      <c r="M1162" s="232"/>
      <c r="N1162" s="233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U1162" s="20" t="s">
        <v>90</v>
      </c>
    </row>
    <row r="1163" s="2" customFormat="1">
      <c r="A1163" s="42"/>
      <c r="B1163" s="43"/>
      <c r="C1163" s="44"/>
      <c r="D1163" s="234" t="s">
        <v>414</v>
      </c>
      <c r="E1163" s="44"/>
      <c r="F1163" s="285" t="s">
        <v>607</v>
      </c>
      <c r="G1163" s="44"/>
      <c r="H1163" s="286">
        <v>4</v>
      </c>
      <c r="I1163" s="44"/>
      <c r="J1163" s="44"/>
      <c r="K1163" s="44"/>
      <c r="L1163" s="48"/>
      <c r="M1163" s="232"/>
      <c r="N1163" s="233"/>
      <c r="O1163" s="88"/>
      <c r="P1163" s="88"/>
      <c r="Q1163" s="88"/>
      <c r="R1163" s="88"/>
      <c r="S1163" s="88"/>
      <c r="T1163" s="89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U1163" s="20" t="s">
        <v>90</v>
      </c>
    </row>
    <row r="1164" s="2" customFormat="1">
      <c r="A1164" s="42"/>
      <c r="B1164" s="43"/>
      <c r="C1164" s="44"/>
      <c r="D1164" s="234" t="s">
        <v>414</v>
      </c>
      <c r="E1164" s="44"/>
      <c r="F1164" s="285" t="s">
        <v>608</v>
      </c>
      <c r="G1164" s="44"/>
      <c r="H1164" s="286">
        <v>4</v>
      </c>
      <c r="I1164" s="44"/>
      <c r="J1164" s="44"/>
      <c r="K1164" s="44"/>
      <c r="L1164" s="48"/>
      <c r="M1164" s="232"/>
      <c r="N1164" s="233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U1164" s="20" t="s">
        <v>90</v>
      </c>
    </row>
    <row r="1165" s="2" customFormat="1">
      <c r="A1165" s="42"/>
      <c r="B1165" s="43"/>
      <c r="C1165" s="44"/>
      <c r="D1165" s="234" t="s">
        <v>414</v>
      </c>
      <c r="E1165" s="44"/>
      <c r="F1165" s="285" t="s">
        <v>609</v>
      </c>
      <c r="G1165" s="44"/>
      <c r="H1165" s="286">
        <v>5.4080000000000004</v>
      </c>
      <c r="I1165" s="44"/>
      <c r="J1165" s="44"/>
      <c r="K1165" s="44"/>
      <c r="L1165" s="48"/>
      <c r="M1165" s="232"/>
      <c r="N1165" s="233"/>
      <c r="O1165" s="88"/>
      <c r="P1165" s="88"/>
      <c r="Q1165" s="88"/>
      <c r="R1165" s="88"/>
      <c r="S1165" s="88"/>
      <c r="T1165" s="89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U1165" s="20" t="s">
        <v>90</v>
      </c>
    </row>
    <row r="1166" s="2" customFormat="1">
      <c r="A1166" s="42"/>
      <c r="B1166" s="43"/>
      <c r="C1166" s="44"/>
      <c r="D1166" s="234" t="s">
        <v>414</v>
      </c>
      <c r="E1166" s="44"/>
      <c r="F1166" s="285" t="s">
        <v>610</v>
      </c>
      <c r="G1166" s="44"/>
      <c r="H1166" s="286">
        <v>2.0800000000000001</v>
      </c>
      <c r="I1166" s="44"/>
      <c r="J1166" s="44"/>
      <c r="K1166" s="44"/>
      <c r="L1166" s="48"/>
      <c r="M1166" s="232"/>
      <c r="N1166" s="233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U1166" s="20" t="s">
        <v>90</v>
      </c>
    </row>
    <row r="1167" s="2" customFormat="1">
      <c r="A1167" s="42"/>
      <c r="B1167" s="43"/>
      <c r="C1167" s="44"/>
      <c r="D1167" s="234" t="s">
        <v>414</v>
      </c>
      <c r="E1167" s="44"/>
      <c r="F1167" s="285" t="s">
        <v>611</v>
      </c>
      <c r="G1167" s="44"/>
      <c r="H1167" s="286">
        <v>1.4159999999999999</v>
      </c>
      <c r="I1167" s="44"/>
      <c r="J1167" s="44"/>
      <c r="K1167" s="44"/>
      <c r="L1167" s="48"/>
      <c r="M1167" s="232"/>
      <c r="N1167" s="233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U1167" s="20" t="s">
        <v>90</v>
      </c>
    </row>
    <row r="1168" s="2" customFormat="1">
      <c r="A1168" s="42"/>
      <c r="B1168" s="43"/>
      <c r="C1168" s="44"/>
      <c r="D1168" s="234" t="s">
        <v>414</v>
      </c>
      <c r="E1168" s="44"/>
      <c r="F1168" s="285" t="s">
        <v>612</v>
      </c>
      <c r="G1168" s="44"/>
      <c r="H1168" s="286">
        <v>5.3559999999999999</v>
      </c>
      <c r="I1168" s="44"/>
      <c r="J1168" s="44"/>
      <c r="K1168" s="44"/>
      <c r="L1168" s="48"/>
      <c r="M1168" s="232"/>
      <c r="N1168" s="233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U1168" s="20" t="s">
        <v>90</v>
      </c>
    </row>
    <row r="1169" s="2" customFormat="1">
      <c r="A1169" s="42"/>
      <c r="B1169" s="43"/>
      <c r="C1169" s="44"/>
      <c r="D1169" s="234" t="s">
        <v>414</v>
      </c>
      <c r="E1169" s="44"/>
      <c r="F1169" s="285" t="s">
        <v>613</v>
      </c>
      <c r="G1169" s="44"/>
      <c r="H1169" s="286">
        <v>2.2080000000000002</v>
      </c>
      <c r="I1169" s="44"/>
      <c r="J1169" s="44"/>
      <c r="K1169" s="44"/>
      <c r="L1169" s="48"/>
      <c r="M1169" s="232"/>
      <c r="N1169" s="233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U1169" s="20" t="s">
        <v>90</v>
      </c>
    </row>
    <row r="1170" s="2" customFormat="1">
      <c r="A1170" s="42"/>
      <c r="B1170" s="43"/>
      <c r="C1170" s="44"/>
      <c r="D1170" s="234" t="s">
        <v>414</v>
      </c>
      <c r="E1170" s="44"/>
      <c r="F1170" s="285" t="s">
        <v>614</v>
      </c>
      <c r="G1170" s="44"/>
      <c r="H1170" s="286">
        <v>4</v>
      </c>
      <c r="I1170" s="44"/>
      <c r="J1170" s="44"/>
      <c r="K1170" s="44"/>
      <c r="L1170" s="48"/>
      <c r="M1170" s="232"/>
      <c r="N1170" s="233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U1170" s="20" t="s">
        <v>90</v>
      </c>
    </row>
    <row r="1171" s="2" customFormat="1">
      <c r="A1171" s="42"/>
      <c r="B1171" s="43"/>
      <c r="C1171" s="44"/>
      <c r="D1171" s="234" t="s">
        <v>414</v>
      </c>
      <c r="E1171" s="44"/>
      <c r="F1171" s="285" t="s">
        <v>324</v>
      </c>
      <c r="G1171" s="44"/>
      <c r="H1171" s="286">
        <v>0</v>
      </c>
      <c r="I1171" s="44"/>
      <c r="J1171" s="44"/>
      <c r="K1171" s="44"/>
      <c r="L1171" s="48"/>
      <c r="M1171" s="232"/>
      <c r="N1171" s="233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U1171" s="20" t="s">
        <v>90</v>
      </c>
    </row>
    <row r="1172" s="2" customFormat="1">
      <c r="A1172" s="42"/>
      <c r="B1172" s="43"/>
      <c r="C1172" s="44"/>
      <c r="D1172" s="234" t="s">
        <v>414</v>
      </c>
      <c r="E1172" s="44"/>
      <c r="F1172" s="285" t="s">
        <v>598</v>
      </c>
      <c r="G1172" s="44"/>
      <c r="H1172" s="286">
        <v>15.158</v>
      </c>
      <c r="I1172" s="44"/>
      <c r="J1172" s="44"/>
      <c r="K1172" s="44"/>
      <c r="L1172" s="48"/>
      <c r="M1172" s="232"/>
      <c r="N1172" s="233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U1172" s="20" t="s">
        <v>90</v>
      </c>
    </row>
    <row r="1173" s="2" customFormat="1">
      <c r="A1173" s="42"/>
      <c r="B1173" s="43"/>
      <c r="C1173" s="44"/>
      <c r="D1173" s="234" t="s">
        <v>414</v>
      </c>
      <c r="E1173" s="44"/>
      <c r="F1173" s="285" t="s">
        <v>599</v>
      </c>
      <c r="G1173" s="44"/>
      <c r="H1173" s="286">
        <v>48.840000000000003</v>
      </c>
      <c r="I1173" s="44"/>
      <c r="J1173" s="44"/>
      <c r="K1173" s="44"/>
      <c r="L1173" s="48"/>
      <c r="M1173" s="232"/>
      <c r="N1173" s="233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U1173" s="20" t="s">
        <v>90</v>
      </c>
    </row>
    <row r="1174" s="2" customFormat="1">
      <c r="A1174" s="42"/>
      <c r="B1174" s="43"/>
      <c r="C1174" s="44"/>
      <c r="D1174" s="234" t="s">
        <v>414</v>
      </c>
      <c r="E1174" s="44"/>
      <c r="F1174" s="285" t="s">
        <v>600</v>
      </c>
      <c r="G1174" s="44"/>
      <c r="H1174" s="286">
        <v>5</v>
      </c>
      <c r="I1174" s="44"/>
      <c r="J1174" s="44"/>
      <c r="K1174" s="44"/>
      <c r="L1174" s="48"/>
      <c r="M1174" s="232"/>
      <c r="N1174" s="233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U1174" s="20" t="s">
        <v>90</v>
      </c>
    </row>
    <row r="1175" s="2" customFormat="1">
      <c r="A1175" s="42"/>
      <c r="B1175" s="43"/>
      <c r="C1175" s="44"/>
      <c r="D1175" s="234" t="s">
        <v>414</v>
      </c>
      <c r="E1175" s="44"/>
      <c r="F1175" s="285" t="s">
        <v>324</v>
      </c>
      <c r="G1175" s="44"/>
      <c r="H1175" s="286">
        <v>0</v>
      </c>
      <c r="I1175" s="44"/>
      <c r="J1175" s="44"/>
      <c r="K1175" s="44"/>
      <c r="L1175" s="48"/>
      <c r="M1175" s="232"/>
      <c r="N1175" s="233"/>
      <c r="O1175" s="88"/>
      <c r="P1175" s="88"/>
      <c r="Q1175" s="88"/>
      <c r="R1175" s="88"/>
      <c r="S1175" s="88"/>
      <c r="T1175" s="89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U1175" s="20" t="s">
        <v>90</v>
      </c>
    </row>
    <row r="1176" s="2" customFormat="1">
      <c r="A1176" s="42"/>
      <c r="B1176" s="43"/>
      <c r="C1176" s="44"/>
      <c r="D1176" s="234" t="s">
        <v>414</v>
      </c>
      <c r="E1176" s="44"/>
      <c r="F1176" s="285" t="s">
        <v>592</v>
      </c>
      <c r="G1176" s="44"/>
      <c r="H1176" s="286">
        <v>3.7599999999999998</v>
      </c>
      <c r="I1176" s="44"/>
      <c r="J1176" s="44"/>
      <c r="K1176" s="44"/>
      <c r="L1176" s="48"/>
      <c r="M1176" s="232"/>
      <c r="N1176" s="233"/>
      <c r="O1176" s="88"/>
      <c r="P1176" s="88"/>
      <c r="Q1176" s="88"/>
      <c r="R1176" s="88"/>
      <c r="S1176" s="88"/>
      <c r="T1176" s="89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U1176" s="20" t="s">
        <v>90</v>
      </c>
    </row>
    <row r="1177" s="2" customFormat="1">
      <c r="A1177" s="42"/>
      <c r="B1177" s="43"/>
      <c r="C1177" s="44"/>
      <c r="D1177" s="234" t="s">
        <v>414</v>
      </c>
      <c r="E1177" s="44"/>
      <c r="F1177" s="285" t="s">
        <v>285</v>
      </c>
      <c r="G1177" s="44"/>
      <c r="H1177" s="286">
        <v>818.50699999999995</v>
      </c>
      <c r="I1177" s="44"/>
      <c r="J1177" s="44"/>
      <c r="K1177" s="44"/>
      <c r="L1177" s="48"/>
      <c r="M1177" s="232"/>
      <c r="N1177" s="233"/>
      <c r="O1177" s="88"/>
      <c r="P1177" s="88"/>
      <c r="Q1177" s="88"/>
      <c r="R1177" s="88"/>
      <c r="S1177" s="88"/>
      <c r="T1177" s="89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U1177" s="20" t="s">
        <v>90</v>
      </c>
    </row>
    <row r="1178" s="2" customFormat="1">
      <c r="A1178" s="42"/>
      <c r="B1178" s="43"/>
      <c r="C1178" s="44"/>
      <c r="D1178" s="234" t="s">
        <v>414</v>
      </c>
      <c r="E1178" s="44"/>
      <c r="F1178" s="300" t="s">
        <v>1508</v>
      </c>
      <c r="G1178" s="44"/>
      <c r="H1178" s="44"/>
      <c r="I1178" s="44"/>
      <c r="J1178" s="44"/>
      <c r="K1178" s="44"/>
      <c r="L1178" s="48"/>
      <c r="M1178" s="232"/>
      <c r="N1178" s="233"/>
      <c r="O1178" s="88"/>
      <c r="P1178" s="88"/>
      <c r="Q1178" s="88"/>
      <c r="R1178" s="88"/>
      <c r="S1178" s="88"/>
      <c r="T1178" s="89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U1178" s="20" t="s">
        <v>90</v>
      </c>
    </row>
    <row r="1179" s="2" customFormat="1">
      <c r="A1179" s="42"/>
      <c r="B1179" s="43"/>
      <c r="C1179" s="44"/>
      <c r="D1179" s="234" t="s">
        <v>414</v>
      </c>
      <c r="E1179" s="44"/>
      <c r="F1179" s="301" t="s">
        <v>1872</v>
      </c>
      <c r="G1179" s="44"/>
      <c r="H1179" s="286">
        <v>0</v>
      </c>
      <c r="I1179" s="44"/>
      <c r="J1179" s="44"/>
      <c r="K1179" s="44"/>
      <c r="L1179" s="48"/>
      <c r="M1179" s="232"/>
      <c r="N1179" s="233"/>
      <c r="O1179" s="88"/>
      <c r="P1179" s="88"/>
      <c r="Q1179" s="88"/>
      <c r="R1179" s="88"/>
      <c r="S1179" s="88"/>
      <c r="T1179" s="89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U1179" s="20" t="s">
        <v>90</v>
      </c>
    </row>
    <row r="1180" s="2" customFormat="1">
      <c r="A1180" s="42"/>
      <c r="B1180" s="43"/>
      <c r="C1180" s="44"/>
      <c r="D1180" s="234" t="s">
        <v>414</v>
      </c>
      <c r="E1180" s="44"/>
      <c r="F1180" s="301" t="s">
        <v>1873</v>
      </c>
      <c r="G1180" s="44"/>
      <c r="H1180" s="286">
        <v>39.359999999999999</v>
      </c>
      <c r="I1180" s="44"/>
      <c r="J1180" s="44"/>
      <c r="K1180" s="44"/>
      <c r="L1180" s="48"/>
      <c r="M1180" s="232"/>
      <c r="N1180" s="233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U1180" s="20" t="s">
        <v>90</v>
      </c>
    </row>
    <row r="1181" s="2" customFormat="1">
      <c r="A1181" s="42"/>
      <c r="B1181" s="43"/>
      <c r="C1181" s="44"/>
      <c r="D1181" s="234" t="s">
        <v>414</v>
      </c>
      <c r="E1181" s="44"/>
      <c r="F1181" s="301" t="s">
        <v>285</v>
      </c>
      <c r="G1181" s="44"/>
      <c r="H1181" s="286">
        <v>39.359999999999999</v>
      </c>
      <c r="I1181" s="44"/>
      <c r="J1181" s="44"/>
      <c r="K1181" s="44"/>
      <c r="L1181" s="48"/>
      <c r="M1181" s="232"/>
      <c r="N1181" s="233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U1181" s="20" t="s">
        <v>90</v>
      </c>
    </row>
    <row r="1182" s="2" customFormat="1" ht="24.15" customHeight="1">
      <c r="A1182" s="42"/>
      <c r="B1182" s="43"/>
      <c r="C1182" s="216" t="s">
        <v>1633</v>
      </c>
      <c r="D1182" s="216" t="s">
        <v>144</v>
      </c>
      <c r="E1182" s="217" t="s">
        <v>2357</v>
      </c>
      <c r="F1182" s="218" t="s">
        <v>2358</v>
      </c>
      <c r="G1182" s="219" t="s">
        <v>321</v>
      </c>
      <c r="H1182" s="220">
        <v>818.50699999999995</v>
      </c>
      <c r="I1182" s="221"/>
      <c r="J1182" s="222">
        <f>ROUND(I1182*H1182,2)</f>
        <v>0</v>
      </c>
      <c r="K1182" s="218" t="s">
        <v>148</v>
      </c>
      <c r="L1182" s="48"/>
      <c r="M1182" s="223" t="s">
        <v>78</v>
      </c>
      <c r="N1182" s="224" t="s">
        <v>50</v>
      </c>
      <c r="O1182" s="88"/>
      <c r="P1182" s="225">
        <f>O1182*H1182</f>
        <v>0</v>
      </c>
      <c r="Q1182" s="225">
        <v>0</v>
      </c>
      <c r="R1182" s="225">
        <f>Q1182*H1182</f>
        <v>0</v>
      </c>
      <c r="S1182" s="225">
        <v>0</v>
      </c>
      <c r="T1182" s="226">
        <f>S1182*H1182</f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R1182" s="227" t="s">
        <v>244</v>
      </c>
      <c r="AT1182" s="227" t="s">
        <v>144</v>
      </c>
      <c r="AU1182" s="227" t="s">
        <v>90</v>
      </c>
      <c r="AY1182" s="20" t="s">
        <v>141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20" t="s">
        <v>88</v>
      </c>
      <c r="BK1182" s="228">
        <f>ROUND(I1182*H1182,2)</f>
        <v>0</v>
      </c>
      <c r="BL1182" s="20" t="s">
        <v>244</v>
      </c>
      <c r="BM1182" s="227" t="s">
        <v>2359</v>
      </c>
    </row>
    <row r="1183" s="2" customFormat="1">
      <c r="A1183" s="42"/>
      <c r="B1183" s="43"/>
      <c r="C1183" s="44"/>
      <c r="D1183" s="229" t="s">
        <v>151</v>
      </c>
      <c r="E1183" s="44"/>
      <c r="F1183" s="230" t="s">
        <v>2360</v>
      </c>
      <c r="G1183" s="44"/>
      <c r="H1183" s="44"/>
      <c r="I1183" s="231"/>
      <c r="J1183" s="44"/>
      <c r="K1183" s="44"/>
      <c r="L1183" s="48"/>
      <c r="M1183" s="232"/>
      <c r="N1183" s="233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0" t="s">
        <v>151</v>
      </c>
      <c r="AU1183" s="20" t="s">
        <v>90</v>
      </c>
    </row>
    <row r="1184" s="13" customFormat="1">
      <c r="A1184" s="13"/>
      <c r="B1184" s="241"/>
      <c r="C1184" s="242"/>
      <c r="D1184" s="234" t="s">
        <v>283</v>
      </c>
      <c r="E1184" s="243" t="s">
        <v>78</v>
      </c>
      <c r="F1184" s="244" t="s">
        <v>776</v>
      </c>
      <c r="G1184" s="242"/>
      <c r="H1184" s="245">
        <v>818.50699999999995</v>
      </c>
      <c r="I1184" s="246"/>
      <c r="J1184" s="242"/>
      <c r="K1184" s="242"/>
      <c r="L1184" s="247"/>
      <c r="M1184" s="248"/>
      <c r="N1184" s="249"/>
      <c r="O1184" s="249"/>
      <c r="P1184" s="249"/>
      <c r="Q1184" s="249"/>
      <c r="R1184" s="249"/>
      <c r="S1184" s="249"/>
      <c r="T1184" s="25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1" t="s">
        <v>283</v>
      </c>
      <c r="AU1184" s="251" t="s">
        <v>90</v>
      </c>
      <c r="AV1184" s="13" t="s">
        <v>90</v>
      </c>
      <c r="AW1184" s="13" t="s">
        <v>40</v>
      </c>
      <c r="AX1184" s="13" t="s">
        <v>88</v>
      </c>
      <c r="AY1184" s="251" t="s">
        <v>141</v>
      </c>
    </row>
    <row r="1185" s="2" customFormat="1">
      <c r="A1185" s="42"/>
      <c r="B1185" s="43"/>
      <c r="C1185" s="44"/>
      <c r="D1185" s="234" t="s">
        <v>414</v>
      </c>
      <c r="E1185" s="44"/>
      <c r="F1185" s="284" t="s">
        <v>1670</v>
      </c>
      <c r="G1185" s="44"/>
      <c r="H1185" s="44"/>
      <c r="I1185" s="44"/>
      <c r="J1185" s="44"/>
      <c r="K1185" s="44"/>
      <c r="L1185" s="48"/>
      <c r="M1185" s="232"/>
      <c r="N1185" s="233"/>
      <c r="O1185" s="88"/>
      <c r="P1185" s="88"/>
      <c r="Q1185" s="88"/>
      <c r="R1185" s="88"/>
      <c r="S1185" s="88"/>
      <c r="T1185" s="89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U1185" s="20" t="s">
        <v>90</v>
      </c>
    </row>
    <row r="1186" s="2" customFormat="1">
      <c r="A1186" s="42"/>
      <c r="B1186" s="43"/>
      <c r="C1186" s="44"/>
      <c r="D1186" s="234" t="s">
        <v>414</v>
      </c>
      <c r="E1186" s="44"/>
      <c r="F1186" s="285" t="s">
        <v>1855</v>
      </c>
      <c r="G1186" s="44"/>
      <c r="H1186" s="286">
        <v>105.92700000000001</v>
      </c>
      <c r="I1186" s="44"/>
      <c r="J1186" s="44"/>
      <c r="K1186" s="44"/>
      <c r="L1186" s="48"/>
      <c r="M1186" s="232"/>
      <c r="N1186" s="233"/>
      <c r="O1186" s="88"/>
      <c r="P1186" s="88"/>
      <c r="Q1186" s="88"/>
      <c r="R1186" s="88"/>
      <c r="S1186" s="88"/>
      <c r="T1186" s="89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U1186" s="20" t="s">
        <v>90</v>
      </c>
    </row>
    <row r="1187" s="2" customFormat="1">
      <c r="A1187" s="42"/>
      <c r="B1187" s="43"/>
      <c r="C1187" s="44"/>
      <c r="D1187" s="234" t="s">
        <v>414</v>
      </c>
      <c r="E1187" s="44"/>
      <c r="F1187" s="285" t="s">
        <v>1856</v>
      </c>
      <c r="G1187" s="44"/>
      <c r="H1187" s="286">
        <v>105.92700000000001</v>
      </c>
      <c r="I1187" s="44"/>
      <c r="J1187" s="44"/>
      <c r="K1187" s="44"/>
      <c r="L1187" s="48"/>
      <c r="M1187" s="232"/>
      <c r="N1187" s="233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U1187" s="20" t="s">
        <v>90</v>
      </c>
    </row>
    <row r="1188" s="2" customFormat="1">
      <c r="A1188" s="42"/>
      <c r="B1188" s="43"/>
      <c r="C1188" s="44"/>
      <c r="D1188" s="234" t="s">
        <v>414</v>
      </c>
      <c r="E1188" s="44"/>
      <c r="F1188" s="285" t="s">
        <v>1857</v>
      </c>
      <c r="G1188" s="44"/>
      <c r="H1188" s="286">
        <v>108.205</v>
      </c>
      <c r="I1188" s="44"/>
      <c r="J1188" s="44"/>
      <c r="K1188" s="44"/>
      <c r="L1188" s="48"/>
      <c r="M1188" s="232"/>
      <c r="N1188" s="233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U1188" s="20" t="s">
        <v>90</v>
      </c>
    </row>
    <row r="1189" s="2" customFormat="1">
      <c r="A1189" s="42"/>
      <c r="B1189" s="43"/>
      <c r="C1189" s="44"/>
      <c r="D1189" s="234" t="s">
        <v>414</v>
      </c>
      <c r="E1189" s="44"/>
      <c r="F1189" s="285" t="s">
        <v>1858</v>
      </c>
      <c r="G1189" s="44"/>
      <c r="H1189" s="286">
        <v>62.578000000000003</v>
      </c>
      <c r="I1189" s="44"/>
      <c r="J1189" s="44"/>
      <c r="K1189" s="44"/>
      <c r="L1189" s="48"/>
      <c r="M1189" s="232"/>
      <c r="N1189" s="233"/>
      <c r="O1189" s="88"/>
      <c r="P1189" s="88"/>
      <c r="Q1189" s="88"/>
      <c r="R1189" s="88"/>
      <c r="S1189" s="88"/>
      <c r="T1189" s="89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U1189" s="20" t="s">
        <v>90</v>
      </c>
    </row>
    <row r="1190" s="2" customFormat="1">
      <c r="A1190" s="42"/>
      <c r="B1190" s="43"/>
      <c r="C1190" s="44"/>
      <c r="D1190" s="234" t="s">
        <v>414</v>
      </c>
      <c r="E1190" s="44"/>
      <c r="F1190" s="285" t="s">
        <v>1859</v>
      </c>
      <c r="G1190" s="44"/>
      <c r="H1190" s="286">
        <v>91.757000000000005</v>
      </c>
      <c r="I1190" s="44"/>
      <c r="J1190" s="44"/>
      <c r="K1190" s="44"/>
      <c r="L1190" s="48"/>
      <c r="M1190" s="232"/>
      <c r="N1190" s="233"/>
      <c r="O1190" s="88"/>
      <c r="P1190" s="88"/>
      <c r="Q1190" s="88"/>
      <c r="R1190" s="88"/>
      <c r="S1190" s="88"/>
      <c r="T1190" s="89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U1190" s="20" t="s">
        <v>90</v>
      </c>
    </row>
    <row r="1191" s="2" customFormat="1">
      <c r="A1191" s="42"/>
      <c r="B1191" s="43"/>
      <c r="C1191" s="44"/>
      <c r="D1191" s="234" t="s">
        <v>414</v>
      </c>
      <c r="E1191" s="44"/>
      <c r="F1191" s="285" t="s">
        <v>1860</v>
      </c>
      <c r="G1191" s="44"/>
      <c r="H1191" s="286">
        <v>60.634999999999998</v>
      </c>
      <c r="I1191" s="44"/>
      <c r="J1191" s="44"/>
      <c r="K1191" s="44"/>
      <c r="L1191" s="48"/>
      <c r="M1191" s="232"/>
      <c r="N1191" s="233"/>
      <c r="O1191" s="88"/>
      <c r="P1191" s="88"/>
      <c r="Q1191" s="88"/>
      <c r="R1191" s="88"/>
      <c r="S1191" s="88"/>
      <c r="T1191" s="89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U1191" s="20" t="s">
        <v>90</v>
      </c>
    </row>
    <row r="1192" s="2" customFormat="1">
      <c r="A1192" s="42"/>
      <c r="B1192" s="43"/>
      <c r="C1192" s="44"/>
      <c r="D1192" s="234" t="s">
        <v>414</v>
      </c>
      <c r="E1192" s="44"/>
      <c r="F1192" s="285" t="s">
        <v>1861</v>
      </c>
      <c r="G1192" s="44"/>
      <c r="H1192" s="286">
        <v>108.842</v>
      </c>
      <c r="I1192" s="44"/>
      <c r="J1192" s="44"/>
      <c r="K1192" s="44"/>
      <c r="L1192" s="48"/>
      <c r="M1192" s="232"/>
      <c r="N1192" s="233"/>
      <c r="O1192" s="88"/>
      <c r="P1192" s="88"/>
      <c r="Q1192" s="88"/>
      <c r="R1192" s="88"/>
      <c r="S1192" s="88"/>
      <c r="T1192" s="89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U1192" s="20" t="s">
        <v>90</v>
      </c>
    </row>
    <row r="1193" s="2" customFormat="1">
      <c r="A1193" s="42"/>
      <c r="B1193" s="43"/>
      <c r="C1193" s="44"/>
      <c r="D1193" s="234" t="s">
        <v>414</v>
      </c>
      <c r="E1193" s="44"/>
      <c r="F1193" s="285" t="s">
        <v>1862</v>
      </c>
      <c r="G1193" s="44"/>
      <c r="H1193" s="286">
        <v>108.875</v>
      </c>
      <c r="I1193" s="44"/>
      <c r="J1193" s="44"/>
      <c r="K1193" s="44"/>
      <c r="L1193" s="48"/>
      <c r="M1193" s="232"/>
      <c r="N1193" s="233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U1193" s="20" t="s">
        <v>90</v>
      </c>
    </row>
    <row r="1194" s="2" customFormat="1">
      <c r="A1194" s="42"/>
      <c r="B1194" s="43"/>
      <c r="C1194" s="44"/>
      <c r="D1194" s="234" t="s">
        <v>414</v>
      </c>
      <c r="E1194" s="44"/>
      <c r="F1194" s="285" t="s">
        <v>1863</v>
      </c>
      <c r="G1194" s="44"/>
      <c r="H1194" s="286">
        <v>111.68899999999999</v>
      </c>
      <c r="I1194" s="44"/>
      <c r="J1194" s="44"/>
      <c r="K1194" s="44"/>
      <c r="L1194" s="48"/>
      <c r="M1194" s="232"/>
      <c r="N1194" s="233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U1194" s="20" t="s">
        <v>90</v>
      </c>
    </row>
    <row r="1195" s="2" customFormat="1">
      <c r="A1195" s="42"/>
      <c r="B1195" s="43"/>
      <c r="C1195" s="44"/>
      <c r="D1195" s="234" t="s">
        <v>414</v>
      </c>
      <c r="E1195" s="44"/>
      <c r="F1195" s="285" t="s">
        <v>1864</v>
      </c>
      <c r="G1195" s="44"/>
      <c r="H1195" s="286">
        <v>-86.875</v>
      </c>
      <c r="I1195" s="44"/>
      <c r="J1195" s="44"/>
      <c r="K1195" s="44"/>
      <c r="L1195" s="48"/>
      <c r="M1195" s="232"/>
      <c r="N1195" s="233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U1195" s="20" t="s">
        <v>90</v>
      </c>
    </row>
    <row r="1196" s="2" customFormat="1">
      <c r="A1196" s="42"/>
      <c r="B1196" s="43"/>
      <c r="C1196" s="44"/>
      <c r="D1196" s="234" t="s">
        <v>414</v>
      </c>
      <c r="E1196" s="44"/>
      <c r="F1196" s="285" t="s">
        <v>1865</v>
      </c>
      <c r="G1196" s="44"/>
      <c r="H1196" s="286">
        <v>-13.9</v>
      </c>
      <c r="I1196" s="44"/>
      <c r="J1196" s="44"/>
      <c r="K1196" s="44"/>
      <c r="L1196" s="48"/>
      <c r="M1196" s="232"/>
      <c r="N1196" s="233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U1196" s="20" t="s">
        <v>90</v>
      </c>
    </row>
    <row r="1197" s="2" customFormat="1">
      <c r="A1197" s="42"/>
      <c r="B1197" s="43"/>
      <c r="C1197" s="44"/>
      <c r="D1197" s="234" t="s">
        <v>414</v>
      </c>
      <c r="E1197" s="44"/>
      <c r="F1197" s="285" t="s">
        <v>1866</v>
      </c>
      <c r="G1197" s="44"/>
      <c r="H1197" s="286">
        <v>-3.2000000000000002</v>
      </c>
      <c r="I1197" s="44"/>
      <c r="J1197" s="44"/>
      <c r="K1197" s="44"/>
      <c r="L1197" s="48"/>
      <c r="M1197" s="232"/>
      <c r="N1197" s="233"/>
      <c r="O1197" s="88"/>
      <c r="P1197" s="88"/>
      <c r="Q1197" s="88"/>
      <c r="R1197" s="88"/>
      <c r="S1197" s="88"/>
      <c r="T1197" s="89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U1197" s="20" t="s">
        <v>90</v>
      </c>
    </row>
    <row r="1198" s="2" customFormat="1">
      <c r="A1198" s="42"/>
      <c r="B1198" s="43"/>
      <c r="C1198" s="44"/>
      <c r="D1198" s="234" t="s">
        <v>414</v>
      </c>
      <c r="E1198" s="44"/>
      <c r="F1198" s="285" t="s">
        <v>1867</v>
      </c>
      <c r="G1198" s="44"/>
      <c r="H1198" s="286">
        <v>-3.2000000000000002</v>
      </c>
      <c r="I1198" s="44"/>
      <c r="J1198" s="44"/>
      <c r="K1198" s="44"/>
      <c r="L1198" s="48"/>
      <c r="M1198" s="232"/>
      <c r="N1198" s="233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U1198" s="20" t="s">
        <v>90</v>
      </c>
    </row>
    <row r="1199" s="2" customFormat="1">
      <c r="A1199" s="42"/>
      <c r="B1199" s="43"/>
      <c r="C1199" s="44"/>
      <c r="D1199" s="234" t="s">
        <v>414</v>
      </c>
      <c r="E1199" s="44"/>
      <c r="F1199" s="285" t="s">
        <v>1868</v>
      </c>
      <c r="G1199" s="44"/>
      <c r="H1199" s="286">
        <v>-1.6000000000000001</v>
      </c>
      <c r="I1199" s="44"/>
      <c r="J1199" s="44"/>
      <c r="K1199" s="44"/>
      <c r="L1199" s="48"/>
      <c r="M1199" s="232"/>
      <c r="N1199" s="233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U1199" s="20" t="s">
        <v>90</v>
      </c>
    </row>
    <row r="1200" s="2" customFormat="1">
      <c r="A1200" s="42"/>
      <c r="B1200" s="43"/>
      <c r="C1200" s="44"/>
      <c r="D1200" s="234" t="s">
        <v>414</v>
      </c>
      <c r="E1200" s="44"/>
      <c r="F1200" s="285" t="s">
        <v>1869</v>
      </c>
      <c r="G1200" s="44"/>
      <c r="H1200" s="286">
        <v>8.125</v>
      </c>
      <c r="I1200" s="44"/>
      <c r="J1200" s="44"/>
      <c r="K1200" s="44"/>
      <c r="L1200" s="48"/>
      <c r="M1200" s="232"/>
      <c r="N1200" s="233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U1200" s="20" t="s">
        <v>90</v>
      </c>
    </row>
    <row r="1201" s="2" customFormat="1">
      <c r="A1201" s="42"/>
      <c r="B1201" s="43"/>
      <c r="C1201" s="44"/>
      <c r="D1201" s="234" t="s">
        <v>414</v>
      </c>
      <c r="E1201" s="44"/>
      <c r="F1201" s="285" t="s">
        <v>1870</v>
      </c>
      <c r="G1201" s="44"/>
      <c r="H1201" s="286">
        <v>-5.0629999999999997</v>
      </c>
      <c r="I1201" s="44"/>
      <c r="J1201" s="44"/>
      <c r="K1201" s="44"/>
      <c r="L1201" s="48"/>
      <c r="M1201" s="232"/>
      <c r="N1201" s="233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U1201" s="20" t="s">
        <v>90</v>
      </c>
    </row>
    <row r="1202" s="2" customFormat="1">
      <c r="A1202" s="42"/>
      <c r="B1202" s="43"/>
      <c r="C1202" s="44"/>
      <c r="D1202" s="234" t="s">
        <v>414</v>
      </c>
      <c r="E1202" s="44"/>
      <c r="F1202" s="285" t="s">
        <v>1871</v>
      </c>
      <c r="G1202" s="44"/>
      <c r="H1202" s="286">
        <v>-2.081</v>
      </c>
      <c r="I1202" s="44"/>
      <c r="J1202" s="44"/>
      <c r="K1202" s="44"/>
      <c r="L1202" s="48"/>
      <c r="M1202" s="232"/>
      <c r="N1202" s="233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U1202" s="20" t="s">
        <v>90</v>
      </c>
    </row>
    <row r="1203" s="2" customFormat="1">
      <c r="A1203" s="42"/>
      <c r="B1203" s="43"/>
      <c r="C1203" s="44"/>
      <c r="D1203" s="234" t="s">
        <v>414</v>
      </c>
      <c r="E1203" s="44"/>
      <c r="F1203" s="285" t="s">
        <v>1645</v>
      </c>
      <c r="G1203" s="44"/>
      <c r="H1203" s="286">
        <v>-39.359999999999999</v>
      </c>
      <c r="I1203" s="44"/>
      <c r="J1203" s="44"/>
      <c r="K1203" s="44"/>
      <c r="L1203" s="48"/>
      <c r="M1203" s="232"/>
      <c r="N1203" s="233"/>
      <c r="O1203" s="88"/>
      <c r="P1203" s="88"/>
      <c r="Q1203" s="88"/>
      <c r="R1203" s="88"/>
      <c r="S1203" s="88"/>
      <c r="T1203" s="89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U1203" s="20" t="s">
        <v>90</v>
      </c>
    </row>
    <row r="1204" s="2" customFormat="1">
      <c r="A1204" s="42"/>
      <c r="B1204" s="43"/>
      <c r="C1204" s="44"/>
      <c r="D1204" s="234" t="s">
        <v>414</v>
      </c>
      <c r="E1204" s="44"/>
      <c r="F1204" s="285" t="s">
        <v>2352</v>
      </c>
      <c r="G1204" s="44"/>
      <c r="H1204" s="286">
        <v>0</v>
      </c>
      <c r="I1204" s="44"/>
      <c r="J1204" s="44"/>
      <c r="K1204" s="44"/>
      <c r="L1204" s="48"/>
      <c r="M1204" s="232"/>
      <c r="N1204" s="233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U1204" s="20" t="s">
        <v>90</v>
      </c>
    </row>
    <row r="1205" s="2" customFormat="1">
      <c r="A1205" s="42"/>
      <c r="B1205" s="43"/>
      <c r="C1205" s="44"/>
      <c r="D1205" s="234" t="s">
        <v>414</v>
      </c>
      <c r="E1205" s="44"/>
      <c r="F1205" s="285" t="s">
        <v>606</v>
      </c>
      <c r="G1205" s="44"/>
      <c r="H1205" s="286">
        <v>0</v>
      </c>
      <c r="I1205" s="44"/>
      <c r="J1205" s="44"/>
      <c r="K1205" s="44"/>
      <c r="L1205" s="48"/>
      <c r="M1205" s="232"/>
      <c r="N1205" s="233"/>
      <c r="O1205" s="88"/>
      <c r="P1205" s="88"/>
      <c r="Q1205" s="88"/>
      <c r="R1205" s="88"/>
      <c r="S1205" s="88"/>
      <c r="T1205" s="89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U1205" s="20" t="s">
        <v>90</v>
      </c>
    </row>
    <row r="1206" s="2" customFormat="1">
      <c r="A1206" s="42"/>
      <c r="B1206" s="43"/>
      <c r="C1206" s="44"/>
      <c r="D1206" s="234" t="s">
        <v>414</v>
      </c>
      <c r="E1206" s="44"/>
      <c r="F1206" s="285" t="s">
        <v>607</v>
      </c>
      <c r="G1206" s="44"/>
      <c r="H1206" s="286">
        <v>4</v>
      </c>
      <c r="I1206" s="44"/>
      <c r="J1206" s="44"/>
      <c r="K1206" s="44"/>
      <c r="L1206" s="48"/>
      <c r="M1206" s="232"/>
      <c r="N1206" s="233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U1206" s="20" t="s">
        <v>90</v>
      </c>
    </row>
    <row r="1207" s="2" customFormat="1">
      <c r="A1207" s="42"/>
      <c r="B1207" s="43"/>
      <c r="C1207" s="44"/>
      <c r="D1207" s="234" t="s">
        <v>414</v>
      </c>
      <c r="E1207" s="44"/>
      <c r="F1207" s="285" t="s">
        <v>608</v>
      </c>
      <c r="G1207" s="44"/>
      <c r="H1207" s="286">
        <v>4</v>
      </c>
      <c r="I1207" s="44"/>
      <c r="J1207" s="44"/>
      <c r="K1207" s="44"/>
      <c r="L1207" s="48"/>
      <c r="M1207" s="232"/>
      <c r="N1207" s="233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U1207" s="20" t="s">
        <v>90</v>
      </c>
    </row>
    <row r="1208" s="2" customFormat="1">
      <c r="A1208" s="42"/>
      <c r="B1208" s="43"/>
      <c r="C1208" s="44"/>
      <c r="D1208" s="234" t="s">
        <v>414</v>
      </c>
      <c r="E1208" s="44"/>
      <c r="F1208" s="285" t="s">
        <v>609</v>
      </c>
      <c r="G1208" s="44"/>
      <c r="H1208" s="286">
        <v>5.4080000000000004</v>
      </c>
      <c r="I1208" s="44"/>
      <c r="J1208" s="44"/>
      <c r="K1208" s="44"/>
      <c r="L1208" s="48"/>
      <c r="M1208" s="232"/>
      <c r="N1208" s="233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U1208" s="20" t="s">
        <v>90</v>
      </c>
    </row>
    <row r="1209" s="2" customFormat="1">
      <c r="A1209" s="42"/>
      <c r="B1209" s="43"/>
      <c r="C1209" s="44"/>
      <c r="D1209" s="234" t="s">
        <v>414</v>
      </c>
      <c r="E1209" s="44"/>
      <c r="F1209" s="285" t="s">
        <v>610</v>
      </c>
      <c r="G1209" s="44"/>
      <c r="H1209" s="286">
        <v>2.0800000000000001</v>
      </c>
      <c r="I1209" s="44"/>
      <c r="J1209" s="44"/>
      <c r="K1209" s="44"/>
      <c r="L1209" s="48"/>
      <c r="M1209" s="232"/>
      <c r="N1209" s="233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U1209" s="20" t="s">
        <v>90</v>
      </c>
    </row>
    <row r="1210" s="2" customFormat="1">
      <c r="A1210" s="42"/>
      <c r="B1210" s="43"/>
      <c r="C1210" s="44"/>
      <c r="D1210" s="234" t="s">
        <v>414</v>
      </c>
      <c r="E1210" s="44"/>
      <c r="F1210" s="285" t="s">
        <v>611</v>
      </c>
      <c r="G1210" s="44"/>
      <c r="H1210" s="286">
        <v>1.4159999999999999</v>
      </c>
      <c r="I1210" s="44"/>
      <c r="J1210" s="44"/>
      <c r="K1210" s="44"/>
      <c r="L1210" s="48"/>
      <c r="M1210" s="232"/>
      <c r="N1210" s="233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U1210" s="20" t="s">
        <v>90</v>
      </c>
    </row>
    <row r="1211" s="2" customFormat="1">
      <c r="A1211" s="42"/>
      <c r="B1211" s="43"/>
      <c r="C1211" s="44"/>
      <c r="D1211" s="234" t="s">
        <v>414</v>
      </c>
      <c r="E1211" s="44"/>
      <c r="F1211" s="285" t="s">
        <v>612</v>
      </c>
      <c r="G1211" s="44"/>
      <c r="H1211" s="286">
        <v>5.3559999999999999</v>
      </c>
      <c r="I1211" s="44"/>
      <c r="J1211" s="44"/>
      <c r="K1211" s="44"/>
      <c r="L1211" s="48"/>
      <c r="M1211" s="232"/>
      <c r="N1211" s="233"/>
      <c r="O1211" s="88"/>
      <c r="P1211" s="88"/>
      <c r="Q1211" s="88"/>
      <c r="R1211" s="88"/>
      <c r="S1211" s="88"/>
      <c r="T1211" s="89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U1211" s="20" t="s">
        <v>90</v>
      </c>
    </row>
    <row r="1212" s="2" customFormat="1">
      <c r="A1212" s="42"/>
      <c r="B1212" s="43"/>
      <c r="C1212" s="44"/>
      <c r="D1212" s="234" t="s">
        <v>414</v>
      </c>
      <c r="E1212" s="44"/>
      <c r="F1212" s="285" t="s">
        <v>613</v>
      </c>
      <c r="G1212" s="44"/>
      <c r="H1212" s="286">
        <v>2.2080000000000002</v>
      </c>
      <c r="I1212" s="44"/>
      <c r="J1212" s="44"/>
      <c r="K1212" s="44"/>
      <c r="L1212" s="48"/>
      <c r="M1212" s="232"/>
      <c r="N1212" s="233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U1212" s="20" t="s">
        <v>90</v>
      </c>
    </row>
    <row r="1213" s="2" customFormat="1">
      <c r="A1213" s="42"/>
      <c r="B1213" s="43"/>
      <c r="C1213" s="44"/>
      <c r="D1213" s="234" t="s">
        <v>414</v>
      </c>
      <c r="E1213" s="44"/>
      <c r="F1213" s="285" t="s">
        <v>614</v>
      </c>
      <c r="G1213" s="44"/>
      <c r="H1213" s="286">
        <v>4</v>
      </c>
      <c r="I1213" s="44"/>
      <c r="J1213" s="44"/>
      <c r="K1213" s="44"/>
      <c r="L1213" s="48"/>
      <c r="M1213" s="232"/>
      <c r="N1213" s="233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U1213" s="20" t="s">
        <v>90</v>
      </c>
    </row>
    <row r="1214" s="2" customFormat="1">
      <c r="A1214" s="42"/>
      <c r="B1214" s="43"/>
      <c r="C1214" s="44"/>
      <c r="D1214" s="234" t="s">
        <v>414</v>
      </c>
      <c r="E1214" s="44"/>
      <c r="F1214" s="285" t="s">
        <v>324</v>
      </c>
      <c r="G1214" s="44"/>
      <c r="H1214" s="286">
        <v>0</v>
      </c>
      <c r="I1214" s="44"/>
      <c r="J1214" s="44"/>
      <c r="K1214" s="44"/>
      <c r="L1214" s="48"/>
      <c r="M1214" s="232"/>
      <c r="N1214" s="233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U1214" s="20" t="s">
        <v>90</v>
      </c>
    </row>
    <row r="1215" s="2" customFormat="1">
      <c r="A1215" s="42"/>
      <c r="B1215" s="43"/>
      <c r="C1215" s="44"/>
      <c r="D1215" s="234" t="s">
        <v>414</v>
      </c>
      <c r="E1215" s="44"/>
      <c r="F1215" s="285" t="s">
        <v>598</v>
      </c>
      <c r="G1215" s="44"/>
      <c r="H1215" s="286">
        <v>15.158</v>
      </c>
      <c r="I1215" s="44"/>
      <c r="J1215" s="44"/>
      <c r="K1215" s="44"/>
      <c r="L1215" s="48"/>
      <c r="M1215" s="232"/>
      <c r="N1215" s="233"/>
      <c r="O1215" s="88"/>
      <c r="P1215" s="88"/>
      <c r="Q1215" s="88"/>
      <c r="R1215" s="88"/>
      <c r="S1215" s="88"/>
      <c r="T1215" s="89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U1215" s="20" t="s">
        <v>90</v>
      </c>
    </row>
    <row r="1216" s="2" customFormat="1">
      <c r="A1216" s="42"/>
      <c r="B1216" s="43"/>
      <c r="C1216" s="44"/>
      <c r="D1216" s="234" t="s">
        <v>414</v>
      </c>
      <c r="E1216" s="44"/>
      <c r="F1216" s="285" t="s">
        <v>599</v>
      </c>
      <c r="G1216" s="44"/>
      <c r="H1216" s="286">
        <v>48.840000000000003</v>
      </c>
      <c r="I1216" s="44"/>
      <c r="J1216" s="44"/>
      <c r="K1216" s="44"/>
      <c r="L1216" s="48"/>
      <c r="M1216" s="232"/>
      <c r="N1216" s="233"/>
      <c r="O1216" s="88"/>
      <c r="P1216" s="88"/>
      <c r="Q1216" s="88"/>
      <c r="R1216" s="88"/>
      <c r="S1216" s="88"/>
      <c r="T1216" s="89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U1216" s="20" t="s">
        <v>90</v>
      </c>
    </row>
    <row r="1217" s="2" customFormat="1">
      <c r="A1217" s="42"/>
      <c r="B1217" s="43"/>
      <c r="C1217" s="44"/>
      <c r="D1217" s="234" t="s">
        <v>414</v>
      </c>
      <c r="E1217" s="44"/>
      <c r="F1217" s="285" t="s">
        <v>600</v>
      </c>
      <c r="G1217" s="44"/>
      <c r="H1217" s="286">
        <v>5</v>
      </c>
      <c r="I1217" s="44"/>
      <c r="J1217" s="44"/>
      <c r="K1217" s="44"/>
      <c r="L1217" s="48"/>
      <c r="M1217" s="232"/>
      <c r="N1217" s="233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U1217" s="20" t="s">
        <v>90</v>
      </c>
    </row>
    <row r="1218" s="2" customFormat="1">
      <c r="A1218" s="42"/>
      <c r="B1218" s="43"/>
      <c r="C1218" s="44"/>
      <c r="D1218" s="234" t="s">
        <v>414</v>
      </c>
      <c r="E1218" s="44"/>
      <c r="F1218" s="285" t="s">
        <v>324</v>
      </c>
      <c r="G1218" s="44"/>
      <c r="H1218" s="286">
        <v>0</v>
      </c>
      <c r="I1218" s="44"/>
      <c r="J1218" s="44"/>
      <c r="K1218" s="44"/>
      <c r="L1218" s="48"/>
      <c r="M1218" s="232"/>
      <c r="N1218" s="233"/>
      <c r="O1218" s="88"/>
      <c r="P1218" s="88"/>
      <c r="Q1218" s="88"/>
      <c r="R1218" s="88"/>
      <c r="S1218" s="88"/>
      <c r="T1218" s="89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U1218" s="20" t="s">
        <v>90</v>
      </c>
    </row>
    <row r="1219" s="2" customFormat="1">
      <c r="A1219" s="42"/>
      <c r="B1219" s="43"/>
      <c r="C1219" s="44"/>
      <c r="D1219" s="234" t="s">
        <v>414</v>
      </c>
      <c r="E1219" s="44"/>
      <c r="F1219" s="285" t="s">
        <v>592</v>
      </c>
      <c r="G1219" s="44"/>
      <c r="H1219" s="286">
        <v>3.7599999999999998</v>
      </c>
      <c r="I1219" s="44"/>
      <c r="J1219" s="44"/>
      <c r="K1219" s="44"/>
      <c r="L1219" s="48"/>
      <c r="M1219" s="232"/>
      <c r="N1219" s="233"/>
      <c r="O1219" s="88"/>
      <c r="P1219" s="88"/>
      <c r="Q1219" s="88"/>
      <c r="R1219" s="88"/>
      <c r="S1219" s="88"/>
      <c r="T1219" s="89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U1219" s="20" t="s">
        <v>90</v>
      </c>
    </row>
    <row r="1220" s="2" customFormat="1">
      <c r="A1220" s="42"/>
      <c r="B1220" s="43"/>
      <c r="C1220" s="44"/>
      <c r="D1220" s="234" t="s">
        <v>414</v>
      </c>
      <c r="E1220" s="44"/>
      <c r="F1220" s="285" t="s">
        <v>285</v>
      </c>
      <c r="G1220" s="44"/>
      <c r="H1220" s="286">
        <v>818.50699999999995</v>
      </c>
      <c r="I1220" s="44"/>
      <c r="J1220" s="44"/>
      <c r="K1220" s="44"/>
      <c r="L1220" s="48"/>
      <c r="M1220" s="232"/>
      <c r="N1220" s="233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U1220" s="20" t="s">
        <v>90</v>
      </c>
    </row>
    <row r="1221" s="2" customFormat="1">
      <c r="A1221" s="42"/>
      <c r="B1221" s="43"/>
      <c r="C1221" s="44"/>
      <c r="D1221" s="234" t="s">
        <v>414</v>
      </c>
      <c r="E1221" s="44"/>
      <c r="F1221" s="300" t="s">
        <v>1508</v>
      </c>
      <c r="G1221" s="44"/>
      <c r="H1221" s="44"/>
      <c r="I1221" s="44"/>
      <c r="J1221" s="44"/>
      <c r="K1221" s="44"/>
      <c r="L1221" s="48"/>
      <c r="M1221" s="232"/>
      <c r="N1221" s="233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U1221" s="20" t="s">
        <v>90</v>
      </c>
    </row>
    <row r="1222" s="2" customFormat="1">
      <c r="A1222" s="42"/>
      <c r="B1222" s="43"/>
      <c r="C1222" s="44"/>
      <c r="D1222" s="234" t="s">
        <v>414</v>
      </c>
      <c r="E1222" s="44"/>
      <c r="F1222" s="301" t="s">
        <v>1872</v>
      </c>
      <c r="G1222" s="44"/>
      <c r="H1222" s="286">
        <v>0</v>
      </c>
      <c r="I1222" s="44"/>
      <c r="J1222" s="44"/>
      <c r="K1222" s="44"/>
      <c r="L1222" s="48"/>
      <c r="M1222" s="232"/>
      <c r="N1222" s="233"/>
      <c r="O1222" s="88"/>
      <c r="P1222" s="88"/>
      <c r="Q1222" s="88"/>
      <c r="R1222" s="88"/>
      <c r="S1222" s="88"/>
      <c r="T1222" s="89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U1222" s="20" t="s">
        <v>90</v>
      </c>
    </row>
    <row r="1223" s="2" customFormat="1">
      <c r="A1223" s="42"/>
      <c r="B1223" s="43"/>
      <c r="C1223" s="44"/>
      <c r="D1223" s="234" t="s">
        <v>414</v>
      </c>
      <c r="E1223" s="44"/>
      <c r="F1223" s="301" t="s">
        <v>1873</v>
      </c>
      <c r="G1223" s="44"/>
      <c r="H1223" s="286">
        <v>39.359999999999999</v>
      </c>
      <c r="I1223" s="44"/>
      <c r="J1223" s="44"/>
      <c r="K1223" s="44"/>
      <c r="L1223" s="48"/>
      <c r="M1223" s="232"/>
      <c r="N1223" s="233"/>
      <c r="O1223" s="88"/>
      <c r="P1223" s="88"/>
      <c r="Q1223" s="88"/>
      <c r="R1223" s="88"/>
      <c r="S1223" s="88"/>
      <c r="T1223" s="89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U1223" s="20" t="s">
        <v>90</v>
      </c>
    </row>
    <row r="1224" s="2" customFormat="1">
      <c r="A1224" s="42"/>
      <c r="B1224" s="43"/>
      <c r="C1224" s="44"/>
      <c r="D1224" s="234" t="s">
        <v>414</v>
      </c>
      <c r="E1224" s="44"/>
      <c r="F1224" s="301" t="s">
        <v>285</v>
      </c>
      <c r="G1224" s="44"/>
      <c r="H1224" s="286">
        <v>39.359999999999999</v>
      </c>
      <c r="I1224" s="44"/>
      <c r="J1224" s="44"/>
      <c r="K1224" s="44"/>
      <c r="L1224" s="48"/>
      <c r="M1224" s="232"/>
      <c r="N1224" s="233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U1224" s="20" t="s">
        <v>90</v>
      </c>
    </row>
    <row r="1225" s="2" customFormat="1" ht="37.8" customHeight="1">
      <c r="A1225" s="42"/>
      <c r="B1225" s="43"/>
      <c r="C1225" s="216" t="s">
        <v>1640</v>
      </c>
      <c r="D1225" s="216" t="s">
        <v>144</v>
      </c>
      <c r="E1225" s="217" t="s">
        <v>2361</v>
      </c>
      <c r="F1225" s="218" t="s">
        <v>2362</v>
      </c>
      <c r="G1225" s="219" t="s">
        <v>321</v>
      </c>
      <c r="H1225" s="220">
        <v>818.50699999999995</v>
      </c>
      <c r="I1225" s="221"/>
      <c r="J1225" s="222">
        <f>ROUND(I1225*H1225,2)</f>
        <v>0</v>
      </c>
      <c r="K1225" s="218" t="s">
        <v>148</v>
      </c>
      <c r="L1225" s="48"/>
      <c r="M1225" s="223" t="s">
        <v>78</v>
      </c>
      <c r="N1225" s="224" t="s">
        <v>50</v>
      </c>
      <c r="O1225" s="88"/>
      <c r="P1225" s="225">
        <f>O1225*H1225</f>
        <v>0</v>
      </c>
      <c r="Q1225" s="225">
        <v>0.0031800000000000001</v>
      </c>
      <c r="R1225" s="225">
        <f>Q1225*H1225</f>
        <v>2.6028522600000001</v>
      </c>
      <c r="S1225" s="225">
        <v>0</v>
      </c>
      <c r="T1225" s="226">
        <f>S1225*H1225</f>
        <v>0</v>
      </c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R1225" s="227" t="s">
        <v>244</v>
      </c>
      <c r="AT1225" s="227" t="s">
        <v>144</v>
      </c>
      <c r="AU1225" s="227" t="s">
        <v>90</v>
      </c>
      <c r="AY1225" s="20" t="s">
        <v>141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20" t="s">
        <v>88</v>
      </c>
      <c r="BK1225" s="228">
        <f>ROUND(I1225*H1225,2)</f>
        <v>0</v>
      </c>
      <c r="BL1225" s="20" t="s">
        <v>244</v>
      </c>
      <c r="BM1225" s="227" t="s">
        <v>2363</v>
      </c>
    </row>
    <row r="1226" s="2" customFormat="1">
      <c r="A1226" s="42"/>
      <c r="B1226" s="43"/>
      <c r="C1226" s="44"/>
      <c r="D1226" s="229" t="s">
        <v>151</v>
      </c>
      <c r="E1226" s="44"/>
      <c r="F1226" s="230" t="s">
        <v>2364</v>
      </c>
      <c r="G1226" s="44"/>
      <c r="H1226" s="44"/>
      <c r="I1226" s="231"/>
      <c r="J1226" s="44"/>
      <c r="K1226" s="44"/>
      <c r="L1226" s="48"/>
      <c r="M1226" s="232"/>
      <c r="N1226" s="233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T1226" s="20" t="s">
        <v>151</v>
      </c>
      <c r="AU1226" s="20" t="s">
        <v>90</v>
      </c>
    </row>
    <row r="1227" s="13" customFormat="1">
      <c r="A1227" s="13"/>
      <c r="B1227" s="241"/>
      <c r="C1227" s="242"/>
      <c r="D1227" s="234" t="s">
        <v>283</v>
      </c>
      <c r="E1227" s="243" t="s">
        <v>78</v>
      </c>
      <c r="F1227" s="244" t="s">
        <v>776</v>
      </c>
      <c r="G1227" s="242"/>
      <c r="H1227" s="245">
        <v>818.50699999999995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283</v>
      </c>
      <c r="AU1227" s="251" t="s">
        <v>90</v>
      </c>
      <c r="AV1227" s="13" t="s">
        <v>90</v>
      </c>
      <c r="AW1227" s="13" t="s">
        <v>40</v>
      </c>
      <c r="AX1227" s="13" t="s">
        <v>88</v>
      </c>
      <c r="AY1227" s="251" t="s">
        <v>141</v>
      </c>
    </row>
    <row r="1228" s="2" customFormat="1">
      <c r="A1228" s="42"/>
      <c r="B1228" s="43"/>
      <c r="C1228" s="44"/>
      <c r="D1228" s="234" t="s">
        <v>414</v>
      </c>
      <c r="E1228" s="44"/>
      <c r="F1228" s="284" t="s">
        <v>1670</v>
      </c>
      <c r="G1228" s="44"/>
      <c r="H1228" s="44"/>
      <c r="I1228" s="44"/>
      <c r="J1228" s="44"/>
      <c r="K1228" s="44"/>
      <c r="L1228" s="48"/>
      <c r="M1228" s="232"/>
      <c r="N1228" s="233"/>
      <c r="O1228" s="88"/>
      <c r="P1228" s="88"/>
      <c r="Q1228" s="88"/>
      <c r="R1228" s="88"/>
      <c r="S1228" s="88"/>
      <c r="T1228" s="89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U1228" s="20" t="s">
        <v>90</v>
      </c>
    </row>
    <row r="1229" s="2" customFormat="1">
      <c r="A1229" s="42"/>
      <c r="B1229" s="43"/>
      <c r="C1229" s="44"/>
      <c r="D1229" s="234" t="s">
        <v>414</v>
      </c>
      <c r="E1229" s="44"/>
      <c r="F1229" s="285" t="s">
        <v>1855</v>
      </c>
      <c r="G1229" s="44"/>
      <c r="H1229" s="286">
        <v>105.92700000000001</v>
      </c>
      <c r="I1229" s="44"/>
      <c r="J1229" s="44"/>
      <c r="K1229" s="44"/>
      <c r="L1229" s="48"/>
      <c r="M1229" s="232"/>
      <c r="N1229" s="233"/>
      <c r="O1229" s="88"/>
      <c r="P1229" s="88"/>
      <c r="Q1229" s="88"/>
      <c r="R1229" s="88"/>
      <c r="S1229" s="88"/>
      <c r="T1229" s="89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U1229" s="20" t="s">
        <v>90</v>
      </c>
    </row>
    <row r="1230" s="2" customFormat="1">
      <c r="A1230" s="42"/>
      <c r="B1230" s="43"/>
      <c r="C1230" s="44"/>
      <c r="D1230" s="234" t="s">
        <v>414</v>
      </c>
      <c r="E1230" s="44"/>
      <c r="F1230" s="285" t="s">
        <v>1856</v>
      </c>
      <c r="G1230" s="44"/>
      <c r="H1230" s="286">
        <v>105.92700000000001</v>
      </c>
      <c r="I1230" s="44"/>
      <c r="J1230" s="44"/>
      <c r="K1230" s="44"/>
      <c r="L1230" s="48"/>
      <c r="M1230" s="232"/>
      <c r="N1230" s="233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U1230" s="20" t="s">
        <v>90</v>
      </c>
    </row>
    <row r="1231" s="2" customFormat="1">
      <c r="A1231" s="42"/>
      <c r="B1231" s="43"/>
      <c r="C1231" s="44"/>
      <c r="D1231" s="234" t="s">
        <v>414</v>
      </c>
      <c r="E1231" s="44"/>
      <c r="F1231" s="285" t="s">
        <v>1857</v>
      </c>
      <c r="G1231" s="44"/>
      <c r="H1231" s="286">
        <v>108.205</v>
      </c>
      <c r="I1231" s="44"/>
      <c r="J1231" s="44"/>
      <c r="K1231" s="44"/>
      <c r="L1231" s="48"/>
      <c r="M1231" s="232"/>
      <c r="N1231" s="233"/>
      <c r="O1231" s="88"/>
      <c r="P1231" s="88"/>
      <c r="Q1231" s="88"/>
      <c r="R1231" s="88"/>
      <c r="S1231" s="88"/>
      <c r="T1231" s="89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U1231" s="20" t="s">
        <v>90</v>
      </c>
    </row>
    <row r="1232" s="2" customFormat="1">
      <c r="A1232" s="42"/>
      <c r="B1232" s="43"/>
      <c r="C1232" s="44"/>
      <c r="D1232" s="234" t="s">
        <v>414</v>
      </c>
      <c r="E1232" s="44"/>
      <c r="F1232" s="285" t="s">
        <v>1858</v>
      </c>
      <c r="G1232" s="44"/>
      <c r="H1232" s="286">
        <v>62.578000000000003</v>
      </c>
      <c r="I1232" s="44"/>
      <c r="J1232" s="44"/>
      <c r="K1232" s="44"/>
      <c r="L1232" s="48"/>
      <c r="M1232" s="232"/>
      <c r="N1232" s="233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U1232" s="20" t="s">
        <v>90</v>
      </c>
    </row>
    <row r="1233" s="2" customFormat="1">
      <c r="A1233" s="42"/>
      <c r="B1233" s="43"/>
      <c r="C1233" s="44"/>
      <c r="D1233" s="234" t="s">
        <v>414</v>
      </c>
      <c r="E1233" s="44"/>
      <c r="F1233" s="285" t="s">
        <v>1859</v>
      </c>
      <c r="G1233" s="44"/>
      <c r="H1233" s="286">
        <v>91.757000000000005</v>
      </c>
      <c r="I1233" s="44"/>
      <c r="J1233" s="44"/>
      <c r="K1233" s="44"/>
      <c r="L1233" s="48"/>
      <c r="M1233" s="232"/>
      <c r="N1233" s="233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U1233" s="20" t="s">
        <v>90</v>
      </c>
    </row>
    <row r="1234" s="2" customFormat="1">
      <c r="A1234" s="42"/>
      <c r="B1234" s="43"/>
      <c r="C1234" s="44"/>
      <c r="D1234" s="234" t="s">
        <v>414</v>
      </c>
      <c r="E1234" s="44"/>
      <c r="F1234" s="285" t="s">
        <v>1860</v>
      </c>
      <c r="G1234" s="44"/>
      <c r="H1234" s="286">
        <v>60.634999999999998</v>
      </c>
      <c r="I1234" s="44"/>
      <c r="J1234" s="44"/>
      <c r="K1234" s="44"/>
      <c r="L1234" s="48"/>
      <c r="M1234" s="232"/>
      <c r="N1234" s="233"/>
      <c r="O1234" s="88"/>
      <c r="P1234" s="88"/>
      <c r="Q1234" s="88"/>
      <c r="R1234" s="88"/>
      <c r="S1234" s="88"/>
      <c r="T1234" s="89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U1234" s="20" t="s">
        <v>90</v>
      </c>
    </row>
    <row r="1235" s="2" customFormat="1">
      <c r="A1235" s="42"/>
      <c r="B1235" s="43"/>
      <c r="C1235" s="44"/>
      <c r="D1235" s="234" t="s">
        <v>414</v>
      </c>
      <c r="E1235" s="44"/>
      <c r="F1235" s="285" t="s">
        <v>1861</v>
      </c>
      <c r="G1235" s="44"/>
      <c r="H1235" s="286">
        <v>108.842</v>
      </c>
      <c r="I1235" s="44"/>
      <c r="J1235" s="44"/>
      <c r="K1235" s="44"/>
      <c r="L1235" s="48"/>
      <c r="M1235" s="232"/>
      <c r="N1235" s="233"/>
      <c r="O1235" s="88"/>
      <c r="P1235" s="88"/>
      <c r="Q1235" s="88"/>
      <c r="R1235" s="88"/>
      <c r="S1235" s="88"/>
      <c r="T1235" s="89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U1235" s="20" t="s">
        <v>90</v>
      </c>
    </row>
    <row r="1236" s="2" customFormat="1">
      <c r="A1236" s="42"/>
      <c r="B1236" s="43"/>
      <c r="C1236" s="44"/>
      <c r="D1236" s="234" t="s">
        <v>414</v>
      </c>
      <c r="E1236" s="44"/>
      <c r="F1236" s="285" t="s">
        <v>1862</v>
      </c>
      <c r="G1236" s="44"/>
      <c r="H1236" s="286">
        <v>108.875</v>
      </c>
      <c r="I1236" s="44"/>
      <c r="J1236" s="44"/>
      <c r="K1236" s="44"/>
      <c r="L1236" s="48"/>
      <c r="M1236" s="232"/>
      <c r="N1236" s="233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U1236" s="20" t="s">
        <v>90</v>
      </c>
    </row>
    <row r="1237" s="2" customFormat="1">
      <c r="A1237" s="42"/>
      <c r="B1237" s="43"/>
      <c r="C1237" s="44"/>
      <c r="D1237" s="234" t="s">
        <v>414</v>
      </c>
      <c r="E1237" s="44"/>
      <c r="F1237" s="285" t="s">
        <v>1863</v>
      </c>
      <c r="G1237" s="44"/>
      <c r="H1237" s="286">
        <v>111.68899999999999</v>
      </c>
      <c r="I1237" s="44"/>
      <c r="J1237" s="44"/>
      <c r="K1237" s="44"/>
      <c r="L1237" s="48"/>
      <c r="M1237" s="232"/>
      <c r="N1237" s="233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U1237" s="20" t="s">
        <v>90</v>
      </c>
    </row>
    <row r="1238" s="2" customFormat="1">
      <c r="A1238" s="42"/>
      <c r="B1238" s="43"/>
      <c r="C1238" s="44"/>
      <c r="D1238" s="234" t="s">
        <v>414</v>
      </c>
      <c r="E1238" s="44"/>
      <c r="F1238" s="285" t="s">
        <v>1864</v>
      </c>
      <c r="G1238" s="44"/>
      <c r="H1238" s="286">
        <v>-86.875</v>
      </c>
      <c r="I1238" s="44"/>
      <c r="J1238" s="44"/>
      <c r="K1238" s="44"/>
      <c r="L1238" s="48"/>
      <c r="M1238" s="232"/>
      <c r="N1238" s="233"/>
      <c r="O1238" s="88"/>
      <c r="P1238" s="88"/>
      <c r="Q1238" s="88"/>
      <c r="R1238" s="88"/>
      <c r="S1238" s="88"/>
      <c r="T1238" s="89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U1238" s="20" t="s">
        <v>90</v>
      </c>
    </row>
    <row r="1239" s="2" customFormat="1">
      <c r="A1239" s="42"/>
      <c r="B1239" s="43"/>
      <c r="C1239" s="44"/>
      <c r="D1239" s="234" t="s">
        <v>414</v>
      </c>
      <c r="E1239" s="44"/>
      <c r="F1239" s="285" t="s">
        <v>1865</v>
      </c>
      <c r="G1239" s="44"/>
      <c r="H1239" s="286">
        <v>-13.9</v>
      </c>
      <c r="I1239" s="44"/>
      <c r="J1239" s="44"/>
      <c r="K1239" s="44"/>
      <c r="L1239" s="48"/>
      <c r="M1239" s="232"/>
      <c r="N1239" s="233"/>
      <c r="O1239" s="88"/>
      <c r="P1239" s="88"/>
      <c r="Q1239" s="88"/>
      <c r="R1239" s="88"/>
      <c r="S1239" s="88"/>
      <c r="T1239" s="89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U1239" s="20" t="s">
        <v>90</v>
      </c>
    </row>
    <row r="1240" s="2" customFormat="1">
      <c r="A1240" s="42"/>
      <c r="B1240" s="43"/>
      <c r="C1240" s="44"/>
      <c r="D1240" s="234" t="s">
        <v>414</v>
      </c>
      <c r="E1240" s="44"/>
      <c r="F1240" s="285" t="s">
        <v>1866</v>
      </c>
      <c r="G1240" s="44"/>
      <c r="H1240" s="286">
        <v>-3.2000000000000002</v>
      </c>
      <c r="I1240" s="44"/>
      <c r="J1240" s="44"/>
      <c r="K1240" s="44"/>
      <c r="L1240" s="48"/>
      <c r="M1240" s="232"/>
      <c r="N1240" s="233"/>
      <c r="O1240" s="88"/>
      <c r="P1240" s="88"/>
      <c r="Q1240" s="88"/>
      <c r="R1240" s="88"/>
      <c r="S1240" s="88"/>
      <c r="T1240" s="89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U1240" s="20" t="s">
        <v>90</v>
      </c>
    </row>
    <row r="1241" s="2" customFormat="1">
      <c r="A1241" s="42"/>
      <c r="B1241" s="43"/>
      <c r="C1241" s="44"/>
      <c r="D1241" s="234" t="s">
        <v>414</v>
      </c>
      <c r="E1241" s="44"/>
      <c r="F1241" s="285" t="s">
        <v>1867</v>
      </c>
      <c r="G1241" s="44"/>
      <c r="H1241" s="286">
        <v>-3.2000000000000002</v>
      </c>
      <c r="I1241" s="44"/>
      <c r="J1241" s="44"/>
      <c r="K1241" s="44"/>
      <c r="L1241" s="48"/>
      <c r="M1241" s="232"/>
      <c r="N1241" s="233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U1241" s="20" t="s">
        <v>90</v>
      </c>
    </row>
    <row r="1242" s="2" customFormat="1">
      <c r="A1242" s="42"/>
      <c r="B1242" s="43"/>
      <c r="C1242" s="44"/>
      <c r="D1242" s="234" t="s">
        <v>414</v>
      </c>
      <c r="E1242" s="44"/>
      <c r="F1242" s="285" t="s">
        <v>1868</v>
      </c>
      <c r="G1242" s="44"/>
      <c r="H1242" s="286">
        <v>-1.6000000000000001</v>
      </c>
      <c r="I1242" s="44"/>
      <c r="J1242" s="44"/>
      <c r="K1242" s="44"/>
      <c r="L1242" s="48"/>
      <c r="M1242" s="232"/>
      <c r="N1242" s="233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U1242" s="20" t="s">
        <v>90</v>
      </c>
    </row>
    <row r="1243" s="2" customFormat="1">
      <c r="A1243" s="42"/>
      <c r="B1243" s="43"/>
      <c r="C1243" s="44"/>
      <c r="D1243" s="234" t="s">
        <v>414</v>
      </c>
      <c r="E1243" s="44"/>
      <c r="F1243" s="285" t="s">
        <v>1869</v>
      </c>
      <c r="G1243" s="44"/>
      <c r="H1243" s="286">
        <v>8.125</v>
      </c>
      <c r="I1243" s="44"/>
      <c r="J1243" s="44"/>
      <c r="K1243" s="44"/>
      <c r="L1243" s="48"/>
      <c r="M1243" s="232"/>
      <c r="N1243" s="233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U1243" s="20" t="s">
        <v>90</v>
      </c>
    </row>
    <row r="1244" s="2" customFormat="1">
      <c r="A1244" s="42"/>
      <c r="B1244" s="43"/>
      <c r="C1244" s="44"/>
      <c r="D1244" s="234" t="s">
        <v>414</v>
      </c>
      <c r="E1244" s="44"/>
      <c r="F1244" s="285" t="s">
        <v>1870</v>
      </c>
      <c r="G1244" s="44"/>
      <c r="H1244" s="286">
        <v>-5.0629999999999997</v>
      </c>
      <c r="I1244" s="44"/>
      <c r="J1244" s="44"/>
      <c r="K1244" s="44"/>
      <c r="L1244" s="48"/>
      <c r="M1244" s="232"/>
      <c r="N1244" s="233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U1244" s="20" t="s">
        <v>90</v>
      </c>
    </row>
    <row r="1245" s="2" customFormat="1">
      <c r="A1245" s="42"/>
      <c r="B1245" s="43"/>
      <c r="C1245" s="44"/>
      <c r="D1245" s="234" t="s">
        <v>414</v>
      </c>
      <c r="E1245" s="44"/>
      <c r="F1245" s="285" t="s">
        <v>1871</v>
      </c>
      <c r="G1245" s="44"/>
      <c r="H1245" s="286">
        <v>-2.081</v>
      </c>
      <c r="I1245" s="44"/>
      <c r="J1245" s="44"/>
      <c r="K1245" s="44"/>
      <c r="L1245" s="48"/>
      <c r="M1245" s="232"/>
      <c r="N1245" s="233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U1245" s="20" t="s">
        <v>90</v>
      </c>
    </row>
    <row r="1246" s="2" customFormat="1">
      <c r="A1246" s="42"/>
      <c r="B1246" s="43"/>
      <c r="C1246" s="44"/>
      <c r="D1246" s="234" t="s">
        <v>414</v>
      </c>
      <c r="E1246" s="44"/>
      <c r="F1246" s="285" t="s">
        <v>1645</v>
      </c>
      <c r="G1246" s="44"/>
      <c r="H1246" s="286">
        <v>-39.359999999999999</v>
      </c>
      <c r="I1246" s="44"/>
      <c r="J1246" s="44"/>
      <c r="K1246" s="44"/>
      <c r="L1246" s="48"/>
      <c r="M1246" s="232"/>
      <c r="N1246" s="233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U1246" s="20" t="s">
        <v>90</v>
      </c>
    </row>
    <row r="1247" s="2" customFormat="1">
      <c r="A1247" s="42"/>
      <c r="B1247" s="43"/>
      <c r="C1247" s="44"/>
      <c r="D1247" s="234" t="s">
        <v>414</v>
      </c>
      <c r="E1247" s="44"/>
      <c r="F1247" s="285" t="s">
        <v>2352</v>
      </c>
      <c r="G1247" s="44"/>
      <c r="H1247" s="286">
        <v>0</v>
      </c>
      <c r="I1247" s="44"/>
      <c r="J1247" s="44"/>
      <c r="K1247" s="44"/>
      <c r="L1247" s="48"/>
      <c r="M1247" s="232"/>
      <c r="N1247" s="233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U1247" s="20" t="s">
        <v>90</v>
      </c>
    </row>
    <row r="1248" s="2" customFormat="1">
      <c r="A1248" s="42"/>
      <c r="B1248" s="43"/>
      <c r="C1248" s="44"/>
      <c r="D1248" s="234" t="s">
        <v>414</v>
      </c>
      <c r="E1248" s="44"/>
      <c r="F1248" s="285" t="s">
        <v>606</v>
      </c>
      <c r="G1248" s="44"/>
      <c r="H1248" s="286">
        <v>0</v>
      </c>
      <c r="I1248" s="44"/>
      <c r="J1248" s="44"/>
      <c r="K1248" s="44"/>
      <c r="L1248" s="48"/>
      <c r="M1248" s="232"/>
      <c r="N1248" s="233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U1248" s="20" t="s">
        <v>90</v>
      </c>
    </row>
    <row r="1249" s="2" customFormat="1">
      <c r="A1249" s="42"/>
      <c r="B1249" s="43"/>
      <c r="C1249" s="44"/>
      <c r="D1249" s="234" t="s">
        <v>414</v>
      </c>
      <c r="E1249" s="44"/>
      <c r="F1249" s="285" t="s">
        <v>607</v>
      </c>
      <c r="G1249" s="44"/>
      <c r="H1249" s="286">
        <v>4</v>
      </c>
      <c r="I1249" s="44"/>
      <c r="J1249" s="44"/>
      <c r="K1249" s="44"/>
      <c r="L1249" s="48"/>
      <c r="M1249" s="232"/>
      <c r="N1249" s="233"/>
      <c r="O1249" s="88"/>
      <c r="P1249" s="88"/>
      <c r="Q1249" s="88"/>
      <c r="R1249" s="88"/>
      <c r="S1249" s="88"/>
      <c r="T1249" s="89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U1249" s="20" t="s">
        <v>90</v>
      </c>
    </row>
    <row r="1250" s="2" customFormat="1">
      <c r="A1250" s="42"/>
      <c r="B1250" s="43"/>
      <c r="C1250" s="44"/>
      <c r="D1250" s="234" t="s">
        <v>414</v>
      </c>
      <c r="E1250" s="44"/>
      <c r="F1250" s="285" t="s">
        <v>608</v>
      </c>
      <c r="G1250" s="44"/>
      <c r="H1250" s="286">
        <v>4</v>
      </c>
      <c r="I1250" s="44"/>
      <c r="J1250" s="44"/>
      <c r="K1250" s="44"/>
      <c r="L1250" s="48"/>
      <c r="M1250" s="232"/>
      <c r="N1250" s="233"/>
      <c r="O1250" s="88"/>
      <c r="P1250" s="88"/>
      <c r="Q1250" s="88"/>
      <c r="R1250" s="88"/>
      <c r="S1250" s="88"/>
      <c r="T1250" s="89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U1250" s="20" t="s">
        <v>90</v>
      </c>
    </row>
    <row r="1251" s="2" customFormat="1">
      <c r="A1251" s="42"/>
      <c r="B1251" s="43"/>
      <c r="C1251" s="44"/>
      <c r="D1251" s="234" t="s">
        <v>414</v>
      </c>
      <c r="E1251" s="44"/>
      <c r="F1251" s="285" t="s">
        <v>609</v>
      </c>
      <c r="G1251" s="44"/>
      <c r="H1251" s="286">
        <v>5.4080000000000004</v>
      </c>
      <c r="I1251" s="44"/>
      <c r="J1251" s="44"/>
      <c r="K1251" s="44"/>
      <c r="L1251" s="48"/>
      <c r="M1251" s="232"/>
      <c r="N1251" s="233"/>
      <c r="O1251" s="88"/>
      <c r="P1251" s="88"/>
      <c r="Q1251" s="88"/>
      <c r="R1251" s="88"/>
      <c r="S1251" s="88"/>
      <c r="T1251" s="89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U1251" s="20" t="s">
        <v>90</v>
      </c>
    </row>
    <row r="1252" s="2" customFormat="1">
      <c r="A1252" s="42"/>
      <c r="B1252" s="43"/>
      <c r="C1252" s="44"/>
      <c r="D1252" s="234" t="s">
        <v>414</v>
      </c>
      <c r="E1252" s="44"/>
      <c r="F1252" s="285" t="s">
        <v>610</v>
      </c>
      <c r="G1252" s="44"/>
      <c r="H1252" s="286">
        <v>2.0800000000000001</v>
      </c>
      <c r="I1252" s="44"/>
      <c r="J1252" s="44"/>
      <c r="K1252" s="44"/>
      <c r="L1252" s="48"/>
      <c r="M1252" s="232"/>
      <c r="N1252" s="233"/>
      <c r="O1252" s="88"/>
      <c r="P1252" s="88"/>
      <c r="Q1252" s="88"/>
      <c r="R1252" s="88"/>
      <c r="S1252" s="88"/>
      <c r="T1252" s="89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U1252" s="20" t="s">
        <v>90</v>
      </c>
    </row>
    <row r="1253" s="2" customFormat="1">
      <c r="A1253" s="42"/>
      <c r="B1253" s="43"/>
      <c r="C1253" s="44"/>
      <c r="D1253" s="234" t="s">
        <v>414</v>
      </c>
      <c r="E1253" s="44"/>
      <c r="F1253" s="285" t="s">
        <v>611</v>
      </c>
      <c r="G1253" s="44"/>
      <c r="H1253" s="286">
        <v>1.4159999999999999</v>
      </c>
      <c r="I1253" s="44"/>
      <c r="J1253" s="44"/>
      <c r="K1253" s="44"/>
      <c r="L1253" s="48"/>
      <c r="M1253" s="232"/>
      <c r="N1253" s="233"/>
      <c r="O1253" s="88"/>
      <c r="P1253" s="88"/>
      <c r="Q1253" s="88"/>
      <c r="R1253" s="88"/>
      <c r="S1253" s="88"/>
      <c r="T1253" s="89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U1253" s="20" t="s">
        <v>90</v>
      </c>
    </row>
    <row r="1254" s="2" customFormat="1">
      <c r="A1254" s="42"/>
      <c r="B1254" s="43"/>
      <c r="C1254" s="44"/>
      <c r="D1254" s="234" t="s">
        <v>414</v>
      </c>
      <c r="E1254" s="44"/>
      <c r="F1254" s="285" t="s">
        <v>612</v>
      </c>
      <c r="G1254" s="44"/>
      <c r="H1254" s="286">
        <v>5.3559999999999999</v>
      </c>
      <c r="I1254" s="44"/>
      <c r="J1254" s="44"/>
      <c r="K1254" s="44"/>
      <c r="L1254" s="48"/>
      <c r="M1254" s="232"/>
      <c r="N1254" s="233"/>
      <c r="O1254" s="88"/>
      <c r="P1254" s="88"/>
      <c r="Q1254" s="88"/>
      <c r="R1254" s="88"/>
      <c r="S1254" s="88"/>
      <c r="T1254" s="89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U1254" s="20" t="s">
        <v>90</v>
      </c>
    </row>
    <row r="1255" s="2" customFormat="1">
      <c r="A1255" s="42"/>
      <c r="B1255" s="43"/>
      <c r="C1255" s="44"/>
      <c r="D1255" s="234" t="s">
        <v>414</v>
      </c>
      <c r="E1255" s="44"/>
      <c r="F1255" s="285" t="s">
        <v>613</v>
      </c>
      <c r="G1255" s="44"/>
      <c r="H1255" s="286">
        <v>2.2080000000000002</v>
      </c>
      <c r="I1255" s="44"/>
      <c r="J1255" s="44"/>
      <c r="K1255" s="44"/>
      <c r="L1255" s="48"/>
      <c r="M1255" s="232"/>
      <c r="N1255" s="233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U1255" s="20" t="s">
        <v>90</v>
      </c>
    </row>
    <row r="1256" s="2" customFormat="1">
      <c r="A1256" s="42"/>
      <c r="B1256" s="43"/>
      <c r="C1256" s="44"/>
      <c r="D1256" s="234" t="s">
        <v>414</v>
      </c>
      <c r="E1256" s="44"/>
      <c r="F1256" s="285" t="s">
        <v>614</v>
      </c>
      <c r="G1256" s="44"/>
      <c r="H1256" s="286">
        <v>4</v>
      </c>
      <c r="I1256" s="44"/>
      <c r="J1256" s="44"/>
      <c r="K1256" s="44"/>
      <c r="L1256" s="48"/>
      <c r="M1256" s="232"/>
      <c r="N1256" s="233"/>
      <c r="O1256" s="88"/>
      <c r="P1256" s="88"/>
      <c r="Q1256" s="88"/>
      <c r="R1256" s="88"/>
      <c r="S1256" s="88"/>
      <c r="T1256" s="89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U1256" s="20" t="s">
        <v>90</v>
      </c>
    </row>
    <row r="1257" s="2" customFormat="1">
      <c r="A1257" s="42"/>
      <c r="B1257" s="43"/>
      <c r="C1257" s="44"/>
      <c r="D1257" s="234" t="s">
        <v>414</v>
      </c>
      <c r="E1257" s="44"/>
      <c r="F1257" s="285" t="s">
        <v>324</v>
      </c>
      <c r="G1257" s="44"/>
      <c r="H1257" s="286">
        <v>0</v>
      </c>
      <c r="I1257" s="44"/>
      <c r="J1257" s="44"/>
      <c r="K1257" s="44"/>
      <c r="L1257" s="48"/>
      <c r="M1257" s="232"/>
      <c r="N1257" s="233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U1257" s="20" t="s">
        <v>90</v>
      </c>
    </row>
    <row r="1258" s="2" customFormat="1">
      <c r="A1258" s="42"/>
      <c r="B1258" s="43"/>
      <c r="C1258" s="44"/>
      <c r="D1258" s="234" t="s">
        <v>414</v>
      </c>
      <c r="E1258" s="44"/>
      <c r="F1258" s="285" t="s">
        <v>598</v>
      </c>
      <c r="G1258" s="44"/>
      <c r="H1258" s="286">
        <v>15.158</v>
      </c>
      <c r="I1258" s="44"/>
      <c r="J1258" s="44"/>
      <c r="K1258" s="44"/>
      <c r="L1258" s="48"/>
      <c r="M1258" s="232"/>
      <c r="N1258" s="233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U1258" s="20" t="s">
        <v>90</v>
      </c>
    </row>
    <row r="1259" s="2" customFormat="1">
      <c r="A1259" s="42"/>
      <c r="B1259" s="43"/>
      <c r="C1259" s="44"/>
      <c r="D1259" s="234" t="s">
        <v>414</v>
      </c>
      <c r="E1259" s="44"/>
      <c r="F1259" s="285" t="s">
        <v>599</v>
      </c>
      <c r="G1259" s="44"/>
      <c r="H1259" s="286">
        <v>48.840000000000003</v>
      </c>
      <c r="I1259" s="44"/>
      <c r="J1259" s="44"/>
      <c r="K1259" s="44"/>
      <c r="L1259" s="48"/>
      <c r="M1259" s="232"/>
      <c r="N1259" s="233"/>
      <c r="O1259" s="88"/>
      <c r="P1259" s="88"/>
      <c r="Q1259" s="88"/>
      <c r="R1259" s="88"/>
      <c r="S1259" s="88"/>
      <c r="T1259" s="89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U1259" s="20" t="s">
        <v>90</v>
      </c>
    </row>
    <row r="1260" s="2" customFormat="1">
      <c r="A1260" s="42"/>
      <c r="B1260" s="43"/>
      <c r="C1260" s="44"/>
      <c r="D1260" s="234" t="s">
        <v>414</v>
      </c>
      <c r="E1260" s="44"/>
      <c r="F1260" s="285" t="s">
        <v>600</v>
      </c>
      <c r="G1260" s="44"/>
      <c r="H1260" s="286">
        <v>5</v>
      </c>
      <c r="I1260" s="44"/>
      <c r="J1260" s="44"/>
      <c r="K1260" s="44"/>
      <c r="L1260" s="48"/>
      <c r="M1260" s="232"/>
      <c r="N1260" s="233"/>
      <c r="O1260" s="88"/>
      <c r="P1260" s="88"/>
      <c r="Q1260" s="88"/>
      <c r="R1260" s="88"/>
      <c r="S1260" s="88"/>
      <c r="T1260" s="89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U1260" s="20" t="s">
        <v>90</v>
      </c>
    </row>
    <row r="1261" s="2" customFormat="1">
      <c r="A1261" s="42"/>
      <c r="B1261" s="43"/>
      <c r="C1261" s="44"/>
      <c r="D1261" s="234" t="s">
        <v>414</v>
      </c>
      <c r="E1261" s="44"/>
      <c r="F1261" s="285" t="s">
        <v>324</v>
      </c>
      <c r="G1261" s="44"/>
      <c r="H1261" s="286">
        <v>0</v>
      </c>
      <c r="I1261" s="44"/>
      <c r="J1261" s="44"/>
      <c r="K1261" s="44"/>
      <c r="L1261" s="48"/>
      <c r="M1261" s="232"/>
      <c r="N1261" s="233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U1261" s="20" t="s">
        <v>90</v>
      </c>
    </row>
    <row r="1262" s="2" customFormat="1">
      <c r="A1262" s="42"/>
      <c r="B1262" s="43"/>
      <c r="C1262" s="44"/>
      <c r="D1262" s="234" t="s">
        <v>414</v>
      </c>
      <c r="E1262" s="44"/>
      <c r="F1262" s="285" t="s">
        <v>592</v>
      </c>
      <c r="G1262" s="44"/>
      <c r="H1262" s="286">
        <v>3.7599999999999998</v>
      </c>
      <c r="I1262" s="44"/>
      <c r="J1262" s="44"/>
      <c r="K1262" s="44"/>
      <c r="L1262" s="48"/>
      <c r="M1262" s="232"/>
      <c r="N1262" s="233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U1262" s="20" t="s">
        <v>90</v>
      </c>
    </row>
    <row r="1263" s="2" customFormat="1">
      <c r="A1263" s="42"/>
      <c r="B1263" s="43"/>
      <c r="C1263" s="44"/>
      <c r="D1263" s="234" t="s">
        <v>414</v>
      </c>
      <c r="E1263" s="44"/>
      <c r="F1263" s="285" t="s">
        <v>285</v>
      </c>
      <c r="G1263" s="44"/>
      <c r="H1263" s="286">
        <v>818.50699999999995</v>
      </c>
      <c r="I1263" s="44"/>
      <c r="J1263" s="44"/>
      <c r="K1263" s="44"/>
      <c r="L1263" s="48"/>
      <c r="M1263" s="232"/>
      <c r="N1263" s="233"/>
      <c r="O1263" s="88"/>
      <c r="P1263" s="88"/>
      <c r="Q1263" s="88"/>
      <c r="R1263" s="88"/>
      <c r="S1263" s="88"/>
      <c r="T1263" s="89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U1263" s="20" t="s">
        <v>90</v>
      </c>
    </row>
    <row r="1264" s="2" customFormat="1">
      <c r="A1264" s="42"/>
      <c r="B1264" s="43"/>
      <c r="C1264" s="44"/>
      <c r="D1264" s="234" t="s">
        <v>414</v>
      </c>
      <c r="E1264" s="44"/>
      <c r="F1264" s="300" t="s">
        <v>1508</v>
      </c>
      <c r="G1264" s="44"/>
      <c r="H1264" s="44"/>
      <c r="I1264" s="44"/>
      <c r="J1264" s="44"/>
      <c r="K1264" s="44"/>
      <c r="L1264" s="48"/>
      <c r="M1264" s="232"/>
      <c r="N1264" s="233"/>
      <c r="O1264" s="88"/>
      <c r="P1264" s="88"/>
      <c r="Q1264" s="88"/>
      <c r="R1264" s="88"/>
      <c r="S1264" s="88"/>
      <c r="T1264" s="89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U1264" s="20" t="s">
        <v>90</v>
      </c>
    </row>
    <row r="1265" s="2" customFormat="1">
      <c r="A1265" s="42"/>
      <c r="B1265" s="43"/>
      <c r="C1265" s="44"/>
      <c r="D1265" s="234" t="s">
        <v>414</v>
      </c>
      <c r="E1265" s="44"/>
      <c r="F1265" s="301" t="s">
        <v>1872</v>
      </c>
      <c r="G1265" s="44"/>
      <c r="H1265" s="286">
        <v>0</v>
      </c>
      <c r="I1265" s="44"/>
      <c r="J1265" s="44"/>
      <c r="K1265" s="44"/>
      <c r="L1265" s="48"/>
      <c r="M1265" s="232"/>
      <c r="N1265" s="233"/>
      <c r="O1265" s="88"/>
      <c r="P1265" s="88"/>
      <c r="Q1265" s="88"/>
      <c r="R1265" s="88"/>
      <c r="S1265" s="88"/>
      <c r="T1265" s="89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U1265" s="20" t="s">
        <v>90</v>
      </c>
    </row>
    <row r="1266" s="2" customFormat="1">
      <c r="A1266" s="42"/>
      <c r="B1266" s="43"/>
      <c r="C1266" s="44"/>
      <c r="D1266" s="234" t="s">
        <v>414</v>
      </c>
      <c r="E1266" s="44"/>
      <c r="F1266" s="301" t="s">
        <v>1873</v>
      </c>
      <c r="G1266" s="44"/>
      <c r="H1266" s="286">
        <v>39.359999999999999</v>
      </c>
      <c r="I1266" s="44"/>
      <c r="J1266" s="44"/>
      <c r="K1266" s="44"/>
      <c r="L1266" s="48"/>
      <c r="M1266" s="232"/>
      <c r="N1266" s="233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U1266" s="20" t="s">
        <v>90</v>
      </c>
    </row>
    <row r="1267" s="2" customFormat="1">
      <c r="A1267" s="42"/>
      <c r="B1267" s="43"/>
      <c r="C1267" s="44"/>
      <c r="D1267" s="234" t="s">
        <v>414</v>
      </c>
      <c r="E1267" s="44"/>
      <c r="F1267" s="301" t="s">
        <v>285</v>
      </c>
      <c r="G1267" s="44"/>
      <c r="H1267" s="286">
        <v>39.359999999999999</v>
      </c>
      <c r="I1267" s="44"/>
      <c r="J1267" s="44"/>
      <c r="K1267" s="44"/>
      <c r="L1267" s="48"/>
      <c r="M1267" s="232"/>
      <c r="N1267" s="233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U1267" s="20" t="s">
        <v>90</v>
      </c>
    </row>
    <row r="1268" s="2" customFormat="1" ht="24.15" customHeight="1">
      <c r="A1268" s="42"/>
      <c r="B1268" s="43"/>
      <c r="C1268" s="216" t="s">
        <v>1647</v>
      </c>
      <c r="D1268" s="216" t="s">
        <v>144</v>
      </c>
      <c r="E1268" s="217" t="s">
        <v>1648</v>
      </c>
      <c r="F1268" s="218" t="s">
        <v>1649</v>
      </c>
      <c r="G1268" s="219" t="s">
        <v>321</v>
      </c>
      <c r="H1268" s="220">
        <v>460.23700000000002</v>
      </c>
      <c r="I1268" s="221"/>
      <c r="J1268" s="222">
        <f>ROUND(I1268*H1268,2)</f>
        <v>0</v>
      </c>
      <c r="K1268" s="218" t="s">
        <v>148</v>
      </c>
      <c r="L1268" s="48"/>
      <c r="M1268" s="223" t="s">
        <v>78</v>
      </c>
      <c r="N1268" s="224" t="s">
        <v>50</v>
      </c>
      <c r="O1268" s="88"/>
      <c r="P1268" s="225">
        <f>O1268*H1268</f>
        <v>0</v>
      </c>
      <c r="Q1268" s="225">
        <v>0</v>
      </c>
      <c r="R1268" s="225">
        <f>Q1268*H1268</f>
        <v>0</v>
      </c>
      <c r="S1268" s="225">
        <v>3.0000000000000001E-05</v>
      </c>
      <c r="T1268" s="226">
        <f>S1268*H1268</f>
        <v>0.013807110000000001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7" t="s">
        <v>244</v>
      </c>
      <c r="AT1268" s="227" t="s">
        <v>144</v>
      </c>
      <c r="AU1268" s="227" t="s">
        <v>90</v>
      </c>
      <c r="AY1268" s="20" t="s">
        <v>141</v>
      </c>
      <c r="BE1268" s="228">
        <f>IF(N1268="základní",J1268,0)</f>
        <v>0</v>
      </c>
      <c r="BF1268" s="228">
        <f>IF(N1268="snížená",J1268,0)</f>
        <v>0</v>
      </c>
      <c r="BG1268" s="228">
        <f>IF(N1268="zákl. přenesená",J1268,0)</f>
        <v>0</v>
      </c>
      <c r="BH1268" s="228">
        <f>IF(N1268="sníž. přenesená",J1268,0)</f>
        <v>0</v>
      </c>
      <c r="BI1268" s="228">
        <f>IF(N1268="nulová",J1268,0)</f>
        <v>0</v>
      </c>
      <c r="BJ1268" s="20" t="s">
        <v>88</v>
      </c>
      <c r="BK1268" s="228">
        <f>ROUND(I1268*H1268,2)</f>
        <v>0</v>
      </c>
      <c r="BL1268" s="20" t="s">
        <v>244</v>
      </c>
      <c r="BM1268" s="227" t="s">
        <v>2365</v>
      </c>
    </row>
    <row r="1269" s="2" customFormat="1">
      <c r="A1269" s="42"/>
      <c r="B1269" s="43"/>
      <c r="C1269" s="44"/>
      <c r="D1269" s="229" t="s">
        <v>151</v>
      </c>
      <c r="E1269" s="44"/>
      <c r="F1269" s="230" t="s">
        <v>1651</v>
      </c>
      <c r="G1269" s="44"/>
      <c r="H1269" s="44"/>
      <c r="I1269" s="231"/>
      <c r="J1269" s="44"/>
      <c r="K1269" s="44"/>
      <c r="L1269" s="48"/>
      <c r="M1269" s="232"/>
      <c r="N1269" s="233"/>
      <c r="O1269" s="88"/>
      <c r="P1269" s="88"/>
      <c r="Q1269" s="88"/>
      <c r="R1269" s="88"/>
      <c r="S1269" s="88"/>
      <c r="T1269" s="89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T1269" s="20" t="s">
        <v>151</v>
      </c>
      <c r="AU1269" s="20" t="s">
        <v>90</v>
      </c>
    </row>
    <row r="1270" s="13" customFormat="1">
      <c r="A1270" s="13"/>
      <c r="B1270" s="241"/>
      <c r="C1270" s="242"/>
      <c r="D1270" s="234" t="s">
        <v>283</v>
      </c>
      <c r="E1270" s="243" t="s">
        <v>78</v>
      </c>
      <c r="F1270" s="244" t="s">
        <v>1728</v>
      </c>
      <c r="G1270" s="242"/>
      <c r="H1270" s="245">
        <v>460.23700000000002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1" t="s">
        <v>283</v>
      </c>
      <c r="AU1270" s="251" t="s">
        <v>90</v>
      </c>
      <c r="AV1270" s="13" t="s">
        <v>90</v>
      </c>
      <c r="AW1270" s="13" t="s">
        <v>40</v>
      </c>
      <c r="AX1270" s="13" t="s">
        <v>88</v>
      </c>
      <c r="AY1270" s="251" t="s">
        <v>141</v>
      </c>
    </row>
    <row r="1271" s="2" customFormat="1">
      <c r="A1271" s="42"/>
      <c r="B1271" s="43"/>
      <c r="C1271" s="44"/>
      <c r="D1271" s="234" t="s">
        <v>414</v>
      </c>
      <c r="E1271" s="44"/>
      <c r="F1271" s="284" t="s">
        <v>1927</v>
      </c>
      <c r="G1271" s="44"/>
      <c r="H1271" s="44"/>
      <c r="I1271" s="44"/>
      <c r="J1271" s="44"/>
      <c r="K1271" s="44"/>
      <c r="L1271" s="48"/>
      <c r="M1271" s="232"/>
      <c r="N1271" s="233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U1271" s="20" t="s">
        <v>90</v>
      </c>
    </row>
    <row r="1272" s="2" customFormat="1">
      <c r="A1272" s="42"/>
      <c r="B1272" s="43"/>
      <c r="C1272" s="44"/>
      <c r="D1272" s="234" t="s">
        <v>414</v>
      </c>
      <c r="E1272" s="44"/>
      <c r="F1272" s="285" t="s">
        <v>1784</v>
      </c>
      <c r="G1272" s="44"/>
      <c r="H1272" s="286">
        <v>0</v>
      </c>
      <c r="I1272" s="44"/>
      <c r="J1272" s="44"/>
      <c r="K1272" s="44"/>
      <c r="L1272" s="48"/>
      <c r="M1272" s="232"/>
      <c r="N1272" s="233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U1272" s="20" t="s">
        <v>90</v>
      </c>
    </row>
    <row r="1273" s="2" customFormat="1">
      <c r="A1273" s="42"/>
      <c r="B1273" s="43"/>
      <c r="C1273" s="44"/>
      <c r="D1273" s="234" t="s">
        <v>414</v>
      </c>
      <c r="E1273" s="44"/>
      <c r="F1273" s="285" t="s">
        <v>1928</v>
      </c>
      <c r="G1273" s="44"/>
      <c r="H1273" s="286">
        <v>60.786000000000001</v>
      </c>
      <c r="I1273" s="44"/>
      <c r="J1273" s="44"/>
      <c r="K1273" s="44"/>
      <c r="L1273" s="48"/>
      <c r="M1273" s="232"/>
      <c r="N1273" s="233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U1273" s="20" t="s">
        <v>90</v>
      </c>
    </row>
    <row r="1274" s="2" customFormat="1">
      <c r="A1274" s="42"/>
      <c r="B1274" s="43"/>
      <c r="C1274" s="44"/>
      <c r="D1274" s="234" t="s">
        <v>414</v>
      </c>
      <c r="E1274" s="44"/>
      <c r="F1274" s="285" t="s">
        <v>1929</v>
      </c>
      <c r="G1274" s="44"/>
      <c r="H1274" s="286">
        <v>60.786000000000001</v>
      </c>
      <c r="I1274" s="44"/>
      <c r="J1274" s="44"/>
      <c r="K1274" s="44"/>
      <c r="L1274" s="48"/>
      <c r="M1274" s="232"/>
      <c r="N1274" s="233"/>
      <c r="O1274" s="88"/>
      <c r="P1274" s="88"/>
      <c r="Q1274" s="88"/>
      <c r="R1274" s="88"/>
      <c r="S1274" s="88"/>
      <c r="T1274" s="89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U1274" s="20" t="s">
        <v>90</v>
      </c>
    </row>
    <row r="1275" s="2" customFormat="1">
      <c r="A1275" s="42"/>
      <c r="B1275" s="43"/>
      <c r="C1275" s="44"/>
      <c r="D1275" s="234" t="s">
        <v>414</v>
      </c>
      <c r="E1275" s="44"/>
      <c r="F1275" s="285" t="s">
        <v>1930</v>
      </c>
      <c r="G1275" s="44"/>
      <c r="H1275" s="286">
        <v>63.030000000000001</v>
      </c>
      <c r="I1275" s="44"/>
      <c r="J1275" s="44"/>
      <c r="K1275" s="44"/>
      <c r="L1275" s="48"/>
      <c r="M1275" s="232"/>
      <c r="N1275" s="233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U1275" s="20" t="s">
        <v>90</v>
      </c>
    </row>
    <row r="1276" s="2" customFormat="1">
      <c r="A1276" s="42"/>
      <c r="B1276" s="43"/>
      <c r="C1276" s="44"/>
      <c r="D1276" s="234" t="s">
        <v>414</v>
      </c>
      <c r="E1276" s="44"/>
      <c r="F1276" s="285" t="s">
        <v>1931</v>
      </c>
      <c r="G1276" s="44"/>
      <c r="H1276" s="286">
        <v>18.084</v>
      </c>
      <c r="I1276" s="44"/>
      <c r="J1276" s="44"/>
      <c r="K1276" s="44"/>
      <c r="L1276" s="48"/>
      <c r="M1276" s="232"/>
      <c r="N1276" s="233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U1276" s="20" t="s">
        <v>90</v>
      </c>
    </row>
    <row r="1277" s="2" customFormat="1">
      <c r="A1277" s="42"/>
      <c r="B1277" s="43"/>
      <c r="C1277" s="44"/>
      <c r="D1277" s="234" t="s">
        <v>414</v>
      </c>
      <c r="E1277" s="44"/>
      <c r="F1277" s="285" t="s">
        <v>1932</v>
      </c>
      <c r="G1277" s="44"/>
      <c r="H1277" s="286">
        <v>46.826999999999998</v>
      </c>
      <c r="I1277" s="44"/>
      <c r="J1277" s="44"/>
      <c r="K1277" s="44"/>
      <c r="L1277" s="48"/>
      <c r="M1277" s="232"/>
      <c r="N1277" s="233"/>
      <c r="O1277" s="88"/>
      <c r="P1277" s="88"/>
      <c r="Q1277" s="88"/>
      <c r="R1277" s="88"/>
      <c r="S1277" s="88"/>
      <c r="T1277" s="89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U1277" s="20" t="s">
        <v>90</v>
      </c>
    </row>
    <row r="1278" s="2" customFormat="1">
      <c r="A1278" s="42"/>
      <c r="B1278" s="43"/>
      <c r="C1278" s="44"/>
      <c r="D1278" s="234" t="s">
        <v>414</v>
      </c>
      <c r="E1278" s="44"/>
      <c r="F1278" s="285" t="s">
        <v>1933</v>
      </c>
      <c r="G1278" s="44"/>
      <c r="H1278" s="286">
        <v>16.170000000000002</v>
      </c>
      <c r="I1278" s="44"/>
      <c r="J1278" s="44"/>
      <c r="K1278" s="44"/>
      <c r="L1278" s="48"/>
      <c r="M1278" s="232"/>
      <c r="N1278" s="233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U1278" s="20" t="s">
        <v>90</v>
      </c>
    </row>
    <row r="1279" s="2" customFormat="1">
      <c r="A1279" s="42"/>
      <c r="B1279" s="43"/>
      <c r="C1279" s="44"/>
      <c r="D1279" s="234" t="s">
        <v>414</v>
      </c>
      <c r="E1279" s="44"/>
      <c r="F1279" s="285" t="s">
        <v>1934</v>
      </c>
      <c r="G1279" s="44"/>
      <c r="H1279" s="286">
        <v>63.656999999999996</v>
      </c>
      <c r="I1279" s="44"/>
      <c r="J1279" s="44"/>
      <c r="K1279" s="44"/>
      <c r="L1279" s="48"/>
      <c r="M1279" s="232"/>
      <c r="N1279" s="233"/>
      <c r="O1279" s="88"/>
      <c r="P1279" s="88"/>
      <c r="Q1279" s="88"/>
      <c r="R1279" s="88"/>
      <c r="S1279" s="88"/>
      <c r="T1279" s="89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U1279" s="20" t="s">
        <v>90</v>
      </c>
    </row>
    <row r="1280" s="2" customFormat="1">
      <c r="A1280" s="42"/>
      <c r="B1280" s="43"/>
      <c r="C1280" s="44"/>
      <c r="D1280" s="234" t="s">
        <v>414</v>
      </c>
      <c r="E1280" s="44"/>
      <c r="F1280" s="285" t="s">
        <v>1935</v>
      </c>
      <c r="G1280" s="44"/>
      <c r="H1280" s="286">
        <v>63.689999999999998</v>
      </c>
      <c r="I1280" s="44"/>
      <c r="J1280" s="44"/>
      <c r="K1280" s="44"/>
      <c r="L1280" s="48"/>
      <c r="M1280" s="232"/>
      <c r="N1280" s="233"/>
      <c r="O1280" s="88"/>
      <c r="P1280" s="88"/>
      <c r="Q1280" s="88"/>
      <c r="R1280" s="88"/>
      <c r="S1280" s="88"/>
      <c r="T1280" s="89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U1280" s="20" t="s">
        <v>90</v>
      </c>
    </row>
    <row r="1281" s="2" customFormat="1">
      <c r="A1281" s="42"/>
      <c r="B1281" s="43"/>
      <c r="C1281" s="44"/>
      <c r="D1281" s="234" t="s">
        <v>414</v>
      </c>
      <c r="E1281" s="44"/>
      <c r="F1281" s="285" t="s">
        <v>1936</v>
      </c>
      <c r="G1281" s="44"/>
      <c r="H1281" s="286">
        <v>67.206999999999994</v>
      </c>
      <c r="I1281" s="44"/>
      <c r="J1281" s="44"/>
      <c r="K1281" s="44"/>
      <c r="L1281" s="48"/>
      <c r="M1281" s="232"/>
      <c r="N1281" s="233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U1281" s="20" t="s">
        <v>90</v>
      </c>
    </row>
    <row r="1282" s="2" customFormat="1">
      <c r="A1282" s="42"/>
      <c r="B1282" s="43"/>
      <c r="C1282" s="44"/>
      <c r="D1282" s="234" t="s">
        <v>414</v>
      </c>
      <c r="E1282" s="44"/>
      <c r="F1282" s="285" t="s">
        <v>285</v>
      </c>
      <c r="G1282" s="44"/>
      <c r="H1282" s="286">
        <v>460.23700000000002</v>
      </c>
      <c r="I1282" s="44"/>
      <c r="J1282" s="44"/>
      <c r="K1282" s="44"/>
      <c r="L1282" s="48"/>
      <c r="M1282" s="232"/>
      <c r="N1282" s="233"/>
      <c r="O1282" s="88"/>
      <c r="P1282" s="88"/>
      <c r="Q1282" s="88"/>
      <c r="R1282" s="88"/>
      <c r="S1282" s="88"/>
      <c r="T1282" s="89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U1282" s="20" t="s">
        <v>90</v>
      </c>
    </row>
    <row r="1283" s="2" customFormat="1" ht="16.5" customHeight="1">
      <c r="A1283" s="42"/>
      <c r="B1283" s="43"/>
      <c r="C1283" s="290" t="s">
        <v>1652</v>
      </c>
      <c r="D1283" s="290" t="s">
        <v>864</v>
      </c>
      <c r="E1283" s="291" t="s">
        <v>1653</v>
      </c>
      <c r="F1283" s="292" t="s">
        <v>1654</v>
      </c>
      <c r="G1283" s="293" t="s">
        <v>321</v>
      </c>
      <c r="H1283" s="294">
        <v>483.24900000000002</v>
      </c>
      <c r="I1283" s="295"/>
      <c r="J1283" s="296">
        <f>ROUND(I1283*H1283,2)</f>
        <v>0</v>
      </c>
      <c r="K1283" s="292" t="s">
        <v>148</v>
      </c>
      <c r="L1283" s="297"/>
      <c r="M1283" s="298" t="s">
        <v>78</v>
      </c>
      <c r="N1283" s="299" t="s">
        <v>50</v>
      </c>
      <c r="O1283" s="88"/>
      <c r="P1283" s="225">
        <f>O1283*H1283</f>
        <v>0</v>
      </c>
      <c r="Q1283" s="225">
        <v>0</v>
      </c>
      <c r="R1283" s="225">
        <f>Q1283*H1283</f>
        <v>0</v>
      </c>
      <c r="S1283" s="225">
        <v>0</v>
      </c>
      <c r="T1283" s="226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27" t="s">
        <v>487</v>
      </c>
      <c r="AT1283" s="227" t="s">
        <v>864</v>
      </c>
      <c r="AU1283" s="227" t="s">
        <v>90</v>
      </c>
      <c r="AY1283" s="20" t="s">
        <v>141</v>
      </c>
      <c r="BE1283" s="228">
        <f>IF(N1283="základní",J1283,0)</f>
        <v>0</v>
      </c>
      <c r="BF1283" s="228">
        <f>IF(N1283="snížená",J1283,0)</f>
        <v>0</v>
      </c>
      <c r="BG1283" s="228">
        <f>IF(N1283="zákl. přenesená",J1283,0)</f>
        <v>0</v>
      </c>
      <c r="BH1283" s="228">
        <f>IF(N1283="sníž. přenesená",J1283,0)</f>
        <v>0</v>
      </c>
      <c r="BI1283" s="228">
        <f>IF(N1283="nulová",J1283,0)</f>
        <v>0</v>
      </c>
      <c r="BJ1283" s="20" t="s">
        <v>88</v>
      </c>
      <c r="BK1283" s="228">
        <f>ROUND(I1283*H1283,2)</f>
        <v>0</v>
      </c>
      <c r="BL1283" s="20" t="s">
        <v>244</v>
      </c>
      <c r="BM1283" s="227" t="s">
        <v>2366</v>
      </c>
    </row>
    <row r="1284" s="13" customFormat="1">
      <c r="A1284" s="13"/>
      <c r="B1284" s="241"/>
      <c r="C1284" s="242"/>
      <c r="D1284" s="234" t="s">
        <v>283</v>
      </c>
      <c r="E1284" s="242"/>
      <c r="F1284" s="244" t="s">
        <v>2367</v>
      </c>
      <c r="G1284" s="242"/>
      <c r="H1284" s="245">
        <v>483.24900000000002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283</v>
      </c>
      <c r="AU1284" s="251" t="s">
        <v>90</v>
      </c>
      <c r="AV1284" s="13" t="s">
        <v>90</v>
      </c>
      <c r="AW1284" s="13" t="s">
        <v>4</v>
      </c>
      <c r="AX1284" s="13" t="s">
        <v>88</v>
      </c>
      <c r="AY1284" s="251" t="s">
        <v>141</v>
      </c>
    </row>
    <row r="1285" s="2" customFormat="1" ht="44.25" customHeight="1">
      <c r="A1285" s="42"/>
      <c r="B1285" s="43"/>
      <c r="C1285" s="216" t="s">
        <v>1657</v>
      </c>
      <c r="D1285" s="216" t="s">
        <v>144</v>
      </c>
      <c r="E1285" s="217" t="s">
        <v>1658</v>
      </c>
      <c r="F1285" s="218" t="s">
        <v>1659</v>
      </c>
      <c r="G1285" s="219" t="s">
        <v>321</v>
      </c>
      <c r="H1285" s="220">
        <v>128.04400000000001</v>
      </c>
      <c r="I1285" s="221"/>
      <c r="J1285" s="222">
        <f>ROUND(I1285*H1285,2)</f>
        <v>0</v>
      </c>
      <c r="K1285" s="218" t="s">
        <v>148</v>
      </c>
      <c r="L1285" s="48"/>
      <c r="M1285" s="223" t="s">
        <v>78</v>
      </c>
      <c r="N1285" s="224" t="s">
        <v>50</v>
      </c>
      <c r="O1285" s="88"/>
      <c r="P1285" s="225">
        <f>O1285*H1285</f>
        <v>0</v>
      </c>
      <c r="Q1285" s="225">
        <v>0</v>
      </c>
      <c r="R1285" s="225">
        <f>Q1285*H1285</f>
        <v>0</v>
      </c>
      <c r="S1285" s="225">
        <v>3.0000000000000001E-05</v>
      </c>
      <c r="T1285" s="226">
        <f>S1285*H1285</f>
        <v>0.0038413200000000005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7" t="s">
        <v>244</v>
      </c>
      <c r="AT1285" s="227" t="s">
        <v>144</v>
      </c>
      <c r="AU1285" s="227" t="s">
        <v>90</v>
      </c>
      <c r="AY1285" s="20" t="s">
        <v>141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88</v>
      </c>
      <c r="BK1285" s="228">
        <f>ROUND(I1285*H1285,2)</f>
        <v>0</v>
      </c>
      <c r="BL1285" s="20" t="s">
        <v>244</v>
      </c>
      <c r="BM1285" s="227" t="s">
        <v>2368</v>
      </c>
    </row>
    <row r="1286" s="2" customFormat="1">
      <c r="A1286" s="42"/>
      <c r="B1286" s="43"/>
      <c r="C1286" s="44"/>
      <c r="D1286" s="229" t="s">
        <v>151</v>
      </c>
      <c r="E1286" s="44"/>
      <c r="F1286" s="230" t="s">
        <v>1661</v>
      </c>
      <c r="G1286" s="44"/>
      <c r="H1286" s="44"/>
      <c r="I1286" s="231"/>
      <c r="J1286" s="44"/>
      <c r="K1286" s="44"/>
      <c r="L1286" s="48"/>
      <c r="M1286" s="232"/>
      <c r="N1286" s="233"/>
      <c r="O1286" s="88"/>
      <c r="P1286" s="88"/>
      <c r="Q1286" s="88"/>
      <c r="R1286" s="88"/>
      <c r="S1286" s="88"/>
      <c r="T1286" s="89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T1286" s="20" t="s">
        <v>151</v>
      </c>
      <c r="AU1286" s="20" t="s">
        <v>90</v>
      </c>
    </row>
    <row r="1287" s="13" customFormat="1">
      <c r="A1287" s="13"/>
      <c r="B1287" s="241"/>
      <c r="C1287" s="242"/>
      <c r="D1287" s="234" t="s">
        <v>283</v>
      </c>
      <c r="E1287" s="243" t="s">
        <v>78</v>
      </c>
      <c r="F1287" s="244" t="s">
        <v>2102</v>
      </c>
      <c r="G1287" s="242"/>
      <c r="H1287" s="245">
        <v>86.875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1" t="s">
        <v>283</v>
      </c>
      <c r="AU1287" s="251" t="s">
        <v>90</v>
      </c>
      <c r="AV1287" s="13" t="s">
        <v>90</v>
      </c>
      <c r="AW1287" s="13" t="s">
        <v>40</v>
      </c>
      <c r="AX1287" s="13" t="s">
        <v>80</v>
      </c>
      <c r="AY1287" s="251" t="s">
        <v>141</v>
      </c>
    </row>
    <row r="1288" s="13" customFormat="1">
      <c r="A1288" s="13"/>
      <c r="B1288" s="241"/>
      <c r="C1288" s="242"/>
      <c r="D1288" s="234" t="s">
        <v>283</v>
      </c>
      <c r="E1288" s="243" t="s">
        <v>78</v>
      </c>
      <c r="F1288" s="244" t="s">
        <v>2103</v>
      </c>
      <c r="G1288" s="242"/>
      <c r="H1288" s="245">
        <v>13.9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1" t="s">
        <v>283</v>
      </c>
      <c r="AU1288" s="251" t="s">
        <v>90</v>
      </c>
      <c r="AV1288" s="13" t="s">
        <v>90</v>
      </c>
      <c r="AW1288" s="13" t="s">
        <v>40</v>
      </c>
      <c r="AX1288" s="13" t="s">
        <v>80</v>
      </c>
      <c r="AY1288" s="251" t="s">
        <v>141</v>
      </c>
    </row>
    <row r="1289" s="16" customFormat="1">
      <c r="A1289" s="16"/>
      <c r="B1289" s="273"/>
      <c r="C1289" s="274"/>
      <c r="D1289" s="234" t="s">
        <v>283</v>
      </c>
      <c r="E1289" s="275" t="s">
        <v>78</v>
      </c>
      <c r="F1289" s="276" t="s">
        <v>358</v>
      </c>
      <c r="G1289" s="274"/>
      <c r="H1289" s="277">
        <v>100.77500000000001</v>
      </c>
      <c r="I1289" s="278"/>
      <c r="J1289" s="274"/>
      <c r="K1289" s="274"/>
      <c r="L1289" s="279"/>
      <c r="M1289" s="280"/>
      <c r="N1289" s="281"/>
      <c r="O1289" s="281"/>
      <c r="P1289" s="281"/>
      <c r="Q1289" s="281"/>
      <c r="R1289" s="281"/>
      <c r="S1289" s="281"/>
      <c r="T1289" s="282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83" t="s">
        <v>283</v>
      </c>
      <c r="AU1289" s="283" t="s">
        <v>90</v>
      </c>
      <c r="AV1289" s="16" t="s">
        <v>160</v>
      </c>
      <c r="AW1289" s="16" t="s">
        <v>40</v>
      </c>
      <c r="AX1289" s="16" t="s">
        <v>80</v>
      </c>
      <c r="AY1289" s="283" t="s">
        <v>141</v>
      </c>
    </row>
    <row r="1290" s="13" customFormat="1">
      <c r="A1290" s="13"/>
      <c r="B1290" s="241"/>
      <c r="C1290" s="242"/>
      <c r="D1290" s="234" t="s">
        <v>283</v>
      </c>
      <c r="E1290" s="243" t="s">
        <v>78</v>
      </c>
      <c r="F1290" s="244" t="s">
        <v>2369</v>
      </c>
      <c r="G1290" s="242"/>
      <c r="H1290" s="245">
        <v>3.2000000000000002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283</v>
      </c>
      <c r="AU1290" s="251" t="s">
        <v>90</v>
      </c>
      <c r="AV1290" s="13" t="s">
        <v>90</v>
      </c>
      <c r="AW1290" s="13" t="s">
        <v>40</v>
      </c>
      <c r="AX1290" s="13" t="s">
        <v>80</v>
      </c>
      <c r="AY1290" s="251" t="s">
        <v>141</v>
      </c>
    </row>
    <row r="1291" s="13" customFormat="1">
      <c r="A1291" s="13"/>
      <c r="B1291" s="241"/>
      <c r="C1291" s="242"/>
      <c r="D1291" s="234" t="s">
        <v>283</v>
      </c>
      <c r="E1291" s="243" t="s">
        <v>78</v>
      </c>
      <c r="F1291" s="244" t="s">
        <v>2370</v>
      </c>
      <c r="G1291" s="242"/>
      <c r="H1291" s="245">
        <v>3.2000000000000002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283</v>
      </c>
      <c r="AU1291" s="251" t="s">
        <v>90</v>
      </c>
      <c r="AV1291" s="13" t="s">
        <v>90</v>
      </c>
      <c r="AW1291" s="13" t="s">
        <v>40</v>
      </c>
      <c r="AX1291" s="13" t="s">
        <v>80</v>
      </c>
      <c r="AY1291" s="251" t="s">
        <v>141</v>
      </c>
    </row>
    <row r="1292" s="13" customFormat="1">
      <c r="A1292" s="13"/>
      <c r="B1292" s="241"/>
      <c r="C1292" s="242"/>
      <c r="D1292" s="234" t="s">
        <v>283</v>
      </c>
      <c r="E1292" s="243" t="s">
        <v>78</v>
      </c>
      <c r="F1292" s="244" t="s">
        <v>2371</v>
      </c>
      <c r="G1292" s="242"/>
      <c r="H1292" s="245">
        <v>1.6000000000000001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283</v>
      </c>
      <c r="AU1292" s="251" t="s">
        <v>90</v>
      </c>
      <c r="AV1292" s="13" t="s">
        <v>90</v>
      </c>
      <c r="AW1292" s="13" t="s">
        <v>40</v>
      </c>
      <c r="AX1292" s="13" t="s">
        <v>80</v>
      </c>
      <c r="AY1292" s="251" t="s">
        <v>141</v>
      </c>
    </row>
    <row r="1293" s="13" customFormat="1">
      <c r="A1293" s="13"/>
      <c r="B1293" s="241"/>
      <c r="C1293" s="242"/>
      <c r="D1293" s="234" t="s">
        <v>283</v>
      </c>
      <c r="E1293" s="243" t="s">
        <v>78</v>
      </c>
      <c r="F1293" s="244" t="s">
        <v>2372</v>
      </c>
      <c r="G1293" s="242"/>
      <c r="H1293" s="245">
        <v>12.125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1" t="s">
        <v>283</v>
      </c>
      <c r="AU1293" s="251" t="s">
        <v>90</v>
      </c>
      <c r="AV1293" s="13" t="s">
        <v>90</v>
      </c>
      <c r="AW1293" s="13" t="s">
        <v>40</v>
      </c>
      <c r="AX1293" s="13" t="s">
        <v>80</v>
      </c>
      <c r="AY1293" s="251" t="s">
        <v>141</v>
      </c>
    </row>
    <row r="1294" s="13" customFormat="1">
      <c r="A1294" s="13"/>
      <c r="B1294" s="241"/>
      <c r="C1294" s="242"/>
      <c r="D1294" s="234" t="s">
        <v>283</v>
      </c>
      <c r="E1294" s="243" t="s">
        <v>78</v>
      </c>
      <c r="F1294" s="244" t="s">
        <v>2373</v>
      </c>
      <c r="G1294" s="242"/>
      <c r="H1294" s="245">
        <v>5.0629999999999997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283</v>
      </c>
      <c r="AU1294" s="251" t="s">
        <v>90</v>
      </c>
      <c r="AV1294" s="13" t="s">
        <v>90</v>
      </c>
      <c r="AW1294" s="13" t="s">
        <v>40</v>
      </c>
      <c r="AX1294" s="13" t="s">
        <v>80</v>
      </c>
      <c r="AY1294" s="251" t="s">
        <v>141</v>
      </c>
    </row>
    <row r="1295" s="13" customFormat="1">
      <c r="A1295" s="13"/>
      <c r="B1295" s="241"/>
      <c r="C1295" s="242"/>
      <c r="D1295" s="234" t="s">
        <v>283</v>
      </c>
      <c r="E1295" s="243" t="s">
        <v>78</v>
      </c>
      <c r="F1295" s="244" t="s">
        <v>2374</v>
      </c>
      <c r="G1295" s="242"/>
      <c r="H1295" s="245">
        <v>2.081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1" t="s">
        <v>283</v>
      </c>
      <c r="AU1295" s="251" t="s">
        <v>90</v>
      </c>
      <c r="AV1295" s="13" t="s">
        <v>90</v>
      </c>
      <c r="AW1295" s="13" t="s">
        <v>40</v>
      </c>
      <c r="AX1295" s="13" t="s">
        <v>80</v>
      </c>
      <c r="AY1295" s="251" t="s">
        <v>141</v>
      </c>
    </row>
    <row r="1296" s="16" customFormat="1">
      <c r="A1296" s="16"/>
      <c r="B1296" s="273"/>
      <c r="C1296" s="274"/>
      <c r="D1296" s="234" t="s">
        <v>283</v>
      </c>
      <c r="E1296" s="275" t="s">
        <v>78</v>
      </c>
      <c r="F1296" s="276" t="s">
        <v>358</v>
      </c>
      <c r="G1296" s="274"/>
      <c r="H1296" s="277">
        <v>27.268999999999998</v>
      </c>
      <c r="I1296" s="278"/>
      <c r="J1296" s="274"/>
      <c r="K1296" s="274"/>
      <c r="L1296" s="279"/>
      <c r="M1296" s="280"/>
      <c r="N1296" s="281"/>
      <c r="O1296" s="281"/>
      <c r="P1296" s="281"/>
      <c r="Q1296" s="281"/>
      <c r="R1296" s="281"/>
      <c r="S1296" s="281"/>
      <c r="T1296" s="282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83" t="s">
        <v>283</v>
      </c>
      <c r="AU1296" s="283" t="s">
        <v>90</v>
      </c>
      <c r="AV1296" s="16" t="s">
        <v>160</v>
      </c>
      <c r="AW1296" s="16" t="s">
        <v>40</v>
      </c>
      <c r="AX1296" s="16" t="s">
        <v>80</v>
      </c>
      <c r="AY1296" s="283" t="s">
        <v>141</v>
      </c>
    </row>
    <row r="1297" s="14" customFormat="1">
      <c r="A1297" s="14"/>
      <c r="B1297" s="252"/>
      <c r="C1297" s="253"/>
      <c r="D1297" s="234" t="s">
        <v>283</v>
      </c>
      <c r="E1297" s="254" t="s">
        <v>78</v>
      </c>
      <c r="F1297" s="255" t="s">
        <v>285</v>
      </c>
      <c r="G1297" s="253"/>
      <c r="H1297" s="256">
        <v>128.04400000000001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283</v>
      </c>
      <c r="AU1297" s="262" t="s">
        <v>90</v>
      </c>
      <c r="AV1297" s="14" t="s">
        <v>166</v>
      </c>
      <c r="AW1297" s="14" t="s">
        <v>40</v>
      </c>
      <c r="AX1297" s="14" t="s">
        <v>88</v>
      </c>
      <c r="AY1297" s="262" t="s">
        <v>141</v>
      </c>
    </row>
    <row r="1298" s="2" customFormat="1" ht="16.5" customHeight="1">
      <c r="A1298" s="42"/>
      <c r="B1298" s="43"/>
      <c r="C1298" s="290" t="s">
        <v>1662</v>
      </c>
      <c r="D1298" s="290" t="s">
        <v>864</v>
      </c>
      <c r="E1298" s="291" t="s">
        <v>1653</v>
      </c>
      <c r="F1298" s="292" t="s">
        <v>1654</v>
      </c>
      <c r="G1298" s="293" t="s">
        <v>321</v>
      </c>
      <c r="H1298" s="294">
        <v>134.446</v>
      </c>
      <c r="I1298" s="295"/>
      <c r="J1298" s="296">
        <f>ROUND(I1298*H1298,2)</f>
        <v>0</v>
      </c>
      <c r="K1298" s="292" t="s">
        <v>148</v>
      </c>
      <c r="L1298" s="297"/>
      <c r="M1298" s="298" t="s">
        <v>78</v>
      </c>
      <c r="N1298" s="299" t="s">
        <v>50</v>
      </c>
      <c r="O1298" s="88"/>
      <c r="P1298" s="225">
        <f>O1298*H1298</f>
        <v>0</v>
      </c>
      <c r="Q1298" s="225">
        <v>0</v>
      </c>
      <c r="R1298" s="225">
        <f>Q1298*H1298</f>
        <v>0</v>
      </c>
      <c r="S1298" s="225">
        <v>0</v>
      </c>
      <c r="T1298" s="226">
        <f>S1298*H1298</f>
        <v>0</v>
      </c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R1298" s="227" t="s">
        <v>487</v>
      </c>
      <c r="AT1298" s="227" t="s">
        <v>864</v>
      </c>
      <c r="AU1298" s="227" t="s">
        <v>90</v>
      </c>
      <c r="AY1298" s="20" t="s">
        <v>141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88</v>
      </c>
      <c r="BK1298" s="228">
        <f>ROUND(I1298*H1298,2)</f>
        <v>0</v>
      </c>
      <c r="BL1298" s="20" t="s">
        <v>244</v>
      </c>
      <c r="BM1298" s="227" t="s">
        <v>2375</v>
      </c>
    </row>
    <row r="1299" s="13" customFormat="1">
      <c r="A1299" s="13"/>
      <c r="B1299" s="241"/>
      <c r="C1299" s="242"/>
      <c r="D1299" s="234" t="s">
        <v>283</v>
      </c>
      <c r="E1299" s="242"/>
      <c r="F1299" s="244" t="s">
        <v>2376</v>
      </c>
      <c r="G1299" s="242"/>
      <c r="H1299" s="245">
        <v>134.446</v>
      </c>
      <c r="I1299" s="246"/>
      <c r="J1299" s="242"/>
      <c r="K1299" s="242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1" t="s">
        <v>283</v>
      </c>
      <c r="AU1299" s="251" t="s">
        <v>90</v>
      </c>
      <c r="AV1299" s="13" t="s">
        <v>90</v>
      </c>
      <c r="AW1299" s="13" t="s">
        <v>4</v>
      </c>
      <c r="AX1299" s="13" t="s">
        <v>88</v>
      </c>
      <c r="AY1299" s="251" t="s">
        <v>141</v>
      </c>
    </row>
    <row r="1300" s="2" customFormat="1" ht="33" customHeight="1">
      <c r="A1300" s="42"/>
      <c r="B1300" s="43"/>
      <c r="C1300" s="216" t="s">
        <v>1665</v>
      </c>
      <c r="D1300" s="216" t="s">
        <v>144</v>
      </c>
      <c r="E1300" s="217" t="s">
        <v>1666</v>
      </c>
      <c r="F1300" s="218" t="s">
        <v>1667</v>
      </c>
      <c r="G1300" s="219" t="s">
        <v>321</v>
      </c>
      <c r="H1300" s="220">
        <v>818.50699999999995</v>
      </c>
      <c r="I1300" s="221"/>
      <c r="J1300" s="222">
        <f>ROUND(I1300*H1300,2)</f>
        <v>0</v>
      </c>
      <c r="K1300" s="218" t="s">
        <v>148</v>
      </c>
      <c r="L1300" s="48"/>
      <c r="M1300" s="223" t="s">
        <v>78</v>
      </c>
      <c r="N1300" s="224" t="s">
        <v>50</v>
      </c>
      <c r="O1300" s="88"/>
      <c r="P1300" s="225">
        <f>O1300*H1300</f>
        <v>0</v>
      </c>
      <c r="Q1300" s="225">
        <v>0.00020120000000000001</v>
      </c>
      <c r="R1300" s="225">
        <f>Q1300*H1300</f>
        <v>0.16468360839999999</v>
      </c>
      <c r="S1300" s="225">
        <v>0</v>
      </c>
      <c r="T1300" s="226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27" t="s">
        <v>244</v>
      </c>
      <c r="AT1300" s="227" t="s">
        <v>144</v>
      </c>
      <c r="AU1300" s="227" t="s">
        <v>90</v>
      </c>
      <c r="AY1300" s="20" t="s">
        <v>141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88</v>
      </c>
      <c r="BK1300" s="228">
        <f>ROUND(I1300*H1300,2)</f>
        <v>0</v>
      </c>
      <c r="BL1300" s="20" t="s">
        <v>244</v>
      </c>
      <c r="BM1300" s="227" t="s">
        <v>2377</v>
      </c>
    </row>
    <row r="1301" s="2" customFormat="1">
      <c r="A1301" s="42"/>
      <c r="B1301" s="43"/>
      <c r="C1301" s="44"/>
      <c r="D1301" s="229" t="s">
        <v>151</v>
      </c>
      <c r="E1301" s="44"/>
      <c r="F1301" s="230" t="s">
        <v>1669</v>
      </c>
      <c r="G1301" s="44"/>
      <c r="H1301" s="44"/>
      <c r="I1301" s="231"/>
      <c r="J1301" s="44"/>
      <c r="K1301" s="44"/>
      <c r="L1301" s="48"/>
      <c r="M1301" s="232"/>
      <c r="N1301" s="233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151</v>
      </c>
      <c r="AU1301" s="20" t="s">
        <v>90</v>
      </c>
    </row>
    <row r="1302" s="13" customFormat="1">
      <c r="A1302" s="13"/>
      <c r="B1302" s="241"/>
      <c r="C1302" s="242"/>
      <c r="D1302" s="234" t="s">
        <v>283</v>
      </c>
      <c r="E1302" s="243" t="s">
        <v>78</v>
      </c>
      <c r="F1302" s="244" t="s">
        <v>776</v>
      </c>
      <c r="G1302" s="242"/>
      <c r="H1302" s="245">
        <v>818.50699999999995</v>
      </c>
      <c r="I1302" s="246"/>
      <c r="J1302" s="242"/>
      <c r="K1302" s="242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283</v>
      </c>
      <c r="AU1302" s="251" t="s">
        <v>90</v>
      </c>
      <c r="AV1302" s="13" t="s">
        <v>90</v>
      </c>
      <c r="AW1302" s="13" t="s">
        <v>40</v>
      </c>
      <c r="AX1302" s="13" t="s">
        <v>88</v>
      </c>
      <c r="AY1302" s="251" t="s">
        <v>141</v>
      </c>
    </row>
    <row r="1303" s="2" customFormat="1">
      <c r="A1303" s="42"/>
      <c r="B1303" s="43"/>
      <c r="C1303" s="44"/>
      <c r="D1303" s="234" t="s">
        <v>414</v>
      </c>
      <c r="E1303" s="44"/>
      <c r="F1303" s="284" t="s">
        <v>1670</v>
      </c>
      <c r="G1303" s="44"/>
      <c r="H1303" s="44"/>
      <c r="I1303" s="44"/>
      <c r="J1303" s="44"/>
      <c r="K1303" s="44"/>
      <c r="L1303" s="48"/>
      <c r="M1303" s="232"/>
      <c r="N1303" s="233"/>
      <c r="O1303" s="88"/>
      <c r="P1303" s="88"/>
      <c r="Q1303" s="88"/>
      <c r="R1303" s="88"/>
      <c r="S1303" s="88"/>
      <c r="T1303" s="89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U1303" s="20" t="s">
        <v>90</v>
      </c>
    </row>
    <row r="1304" s="2" customFormat="1">
      <c r="A1304" s="42"/>
      <c r="B1304" s="43"/>
      <c r="C1304" s="44"/>
      <c r="D1304" s="234" t="s">
        <v>414</v>
      </c>
      <c r="E1304" s="44"/>
      <c r="F1304" s="285" t="s">
        <v>1855</v>
      </c>
      <c r="G1304" s="44"/>
      <c r="H1304" s="286">
        <v>105.92700000000001</v>
      </c>
      <c r="I1304" s="44"/>
      <c r="J1304" s="44"/>
      <c r="K1304" s="44"/>
      <c r="L1304" s="48"/>
      <c r="M1304" s="232"/>
      <c r="N1304" s="233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U1304" s="20" t="s">
        <v>90</v>
      </c>
    </row>
    <row r="1305" s="2" customFormat="1">
      <c r="A1305" s="42"/>
      <c r="B1305" s="43"/>
      <c r="C1305" s="44"/>
      <c r="D1305" s="234" t="s">
        <v>414</v>
      </c>
      <c r="E1305" s="44"/>
      <c r="F1305" s="285" t="s">
        <v>1856</v>
      </c>
      <c r="G1305" s="44"/>
      <c r="H1305" s="286">
        <v>105.92700000000001</v>
      </c>
      <c r="I1305" s="44"/>
      <c r="J1305" s="44"/>
      <c r="K1305" s="44"/>
      <c r="L1305" s="48"/>
      <c r="M1305" s="232"/>
      <c r="N1305" s="233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U1305" s="20" t="s">
        <v>90</v>
      </c>
    </row>
    <row r="1306" s="2" customFormat="1">
      <c r="A1306" s="42"/>
      <c r="B1306" s="43"/>
      <c r="C1306" s="44"/>
      <c r="D1306" s="234" t="s">
        <v>414</v>
      </c>
      <c r="E1306" s="44"/>
      <c r="F1306" s="285" t="s">
        <v>1857</v>
      </c>
      <c r="G1306" s="44"/>
      <c r="H1306" s="286">
        <v>108.205</v>
      </c>
      <c r="I1306" s="44"/>
      <c r="J1306" s="44"/>
      <c r="K1306" s="44"/>
      <c r="L1306" s="48"/>
      <c r="M1306" s="232"/>
      <c r="N1306" s="233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U1306" s="20" t="s">
        <v>90</v>
      </c>
    </row>
    <row r="1307" s="2" customFormat="1">
      <c r="A1307" s="42"/>
      <c r="B1307" s="43"/>
      <c r="C1307" s="44"/>
      <c r="D1307" s="234" t="s">
        <v>414</v>
      </c>
      <c r="E1307" s="44"/>
      <c r="F1307" s="285" t="s">
        <v>1858</v>
      </c>
      <c r="G1307" s="44"/>
      <c r="H1307" s="286">
        <v>62.578000000000003</v>
      </c>
      <c r="I1307" s="44"/>
      <c r="J1307" s="44"/>
      <c r="K1307" s="44"/>
      <c r="L1307" s="48"/>
      <c r="M1307" s="232"/>
      <c r="N1307" s="233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U1307" s="20" t="s">
        <v>90</v>
      </c>
    </row>
    <row r="1308" s="2" customFormat="1">
      <c r="A1308" s="42"/>
      <c r="B1308" s="43"/>
      <c r="C1308" s="44"/>
      <c r="D1308" s="234" t="s">
        <v>414</v>
      </c>
      <c r="E1308" s="44"/>
      <c r="F1308" s="285" t="s">
        <v>1859</v>
      </c>
      <c r="G1308" s="44"/>
      <c r="H1308" s="286">
        <v>91.757000000000005</v>
      </c>
      <c r="I1308" s="44"/>
      <c r="J1308" s="44"/>
      <c r="K1308" s="44"/>
      <c r="L1308" s="48"/>
      <c r="M1308" s="232"/>
      <c r="N1308" s="233"/>
      <c r="O1308" s="88"/>
      <c r="P1308" s="88"/>
      <c r="Q1308" s="88"/>
      <c r="R1308" s="88"/>
      <c r="S1308" s="88"/>
      <c r="T1308" s="89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U1308" s="20" t="s">
        <v>90</v>
      </c>
    </row>
    <row r="1309" s="2" customFormat="1">
      <c r="A1309" s="42"/>
      <c r="B1309" s="43"/>
      <c r="C1309" s="44"/>
      <c r="D1309" s="234" t="s">
        <v>414</v>
      </c>
      <c r="E1309" s="44"/>
      <c r="F1309" s="285" t="s">
        <v>1860</v>
      </c>
      <c r="G1309" s="44"/>
      <c r="H1309" s="286">
        <v>60.634999999999998</v>
      </c>
      <c r="I1309" s="44"/>
      <c r="J1309" s="44"/>
      <c r="K1309" s="44"/>
      <c r="L1309" s="48"/>
      <c r="M1309" s="232"/>
      <c r="N1309" s="233"/>
      <c r="O1309" s="88"/>
      <c r="P1309" s="88"/>
      <c r="Q1309" s="88"/>
      <c r="R1309" s="88"/>
      <c r="S1309" s="88"/>
      <c r="T1309" s="89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U1309" s="20" t="s">
        <v>90</v>
      </c>
    </row>
    <row r="1310" s="2" customFormat="1">
      <c r="A1310" s="42"/>
      <c r="B1310" s="43"/>
      <c r="C1310" s="44"/>
      <c r="D1310" s="234" t="s">
        <v>414</v>
      </c>
      <c r="E1310" s="44"/>
      <c r="F1310" s="285" t="s">
        <v>1861</v>
      </c>
      <c r="G1310" s="44"/>
      <c r="H1310" s="286">
        <v>108.842</v>
      </c>
      <c r="I1310" s="44"/>
      <c r="J1310" s="44"/>
      <c r="K1310" s="44"/>
      <c r="L1310" s="48"/>
      <c r="M1310" s="232"/>
      <c r="N1310" s="233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U1310" s="20" t="s">
        <v>90</v>
      </c>
    </row>
    <row r="1311" s="2" customFormat="1">
      <c r="A1311" s="42"/>
      <c r="B1311" s="43"/>
      <c r="C1311" s="44"/>
      <c r="D1311" s="234" t="s">
        <v>414</v>
      </c>
      <c r="E1311" s="44"/>
      <c r="F1311" s="285" t="s">
        <v>1862</v>
      </c>
      <c r="G1311" s="44"/>
      <c r="H1311" s="286">
        <v>108.875</v>
      </c>
      <c r="I1311" s="44"/>
      <c r="J1311" s="44"/>
      <c r="K1311" s="44"/>
      <c r="L1311" s="48"/>
      <c r="M1311" s="232"/>
      <c r="N1311" s="233"/>
      <c r="O1311" s="88"/>
      <c r="P1311" s="88"/>
      <c r="Q1311" s="88"/>
      <c r="R1311" s="88"/>
      <c r="S1311" s="88"/>
      <c r="T1311" s="89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U1311" s="20" t="s">
        <v>90</v>
      </c>
    </row>
    <row r="1312" s="2" customFormat="1">
      <c r="A1312" s="42"/>
      <c r="B1312" s="43"/>
      <c r="C1312" s="44"/>
      <c r="D1312" s="234" t="s">
        <v>414</v>
      </c>
      <c r="E1312" s="44"/>
      <c r="F1312" s="285" t="s">
        <v>1863</v>
      </c>
      <c r="G1312" s="44"/>
      <c r="H1312" s="286">
        <v>111.68899999999999</v>
      </c>
      <c r="I1312" s="44"/>
      <c r="J1312" s="44"/>
      <c r="K1312" s="44"/>
      <c r="L1312" s="48"/>
      <c r="M1312" s="232"/>
      <c r="N1312" s="233"/>
      <c r="O1312" s="88"/>
      <c r="P1312" s="88"/>
      <c r="Q1312" s="88"/>
      <c r="R1312" s="88"/>
      <c r="S1312" s="88"/>
      <c r="T1312" s="89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U1312" s="20" t="s">
        <v>90</v>
      </c>
    </row>
    <row r="1313" s="2" customFormat="1">
      <c r="A1313" s="42"/>
      <c r="B1313" s="43"/>
      <c r="C1313" s="44"/>
      <c r="D1313" s="234" t="s">
        <v>414</v>
      </c>
      <c r="E1313" s="44"/>
      <c r="F1313" s="285" t="s">
        <v>1864</v>
      </c>
      <c r="G1313" s="44"/>
      <c r="H1313" s="286">
        <v>-86.875</v>
      </c>
      <c r="I1313" s="44"/>
      <c r="J1313" s="44"/>
      <c r="K1313" s="44"/>
      <c r="L1313" s="48"/>
      <c r="M1313" s="232"/>
      <c r="N1313" s="233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U1313" s="20" t="s">
        <v>90</v>
      </c>
    </row>
    <row r="1314" s="2" customFormat="1">
      <c r="A1314" s="42"/>
      <c r="B1314" s="43"/>
      <c r="C1314" s="44"/>
      <c r="D1314" s="234" t="s">
        <v>414</v>
      </c>
      <c r="E1314" s="44"/>
      <c r="F1314" s="285" t="s">
        <v>1865</v>
      </c>
      <c r="G1314" s="44"/>
      <c r="H1314" s="286">
        <v>-13.9</v>
      </c>
      <c r="I1314" s="44"/>
      <c r="J1314" s="44"/>
      <c r="K1314" s="44"/>
      <c r="L1314" s="48"/>
      <c r="M1314" s="232"/>
      <c r="N1314" s="233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U1314" s="20" t="s">
        <v>90</v>
      </c>
    </row>
    <row r="1315" s="2" customFormat="1">
      <c r="A1315" s="42"/>
      <c r="B1315" s="43"/>
      <c r="C1315" s="44"/>
      <c r="D1315" s="234" t="s">
        <v>414</v>
      </c>
      <c r="E1315" s="44"/>
      <c r="F1315" s="285" t="s">
        <v>1866</v>
      </c>
      <c r="G1315" s="44"/>
      <c r="H1315" s="286">
        <v>-3.2000000000000002</v>
      </c>
      <c r="I1315" s="44"/>
      <c r="J1315" s="44"/>
      <c r="K1315" s="44"/>
      <c r="L1315" s="48"/>
      <c r="M1315" s="232"/>
      <c r="N1315" s="233"/>
      <c r="O1315" s="88"/>
      <c r="P1315" s="88"/>
      <c r="Q1315" s="88"/>
      <c r="R1315" s="88"/>
      <c r="S1315" s="88"/>
      <c r="T1315" s="89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U1315" s="20" t="s">
        <v>90</v>
      </c>
    </row>
    <row r="1316" s="2" customFormat="1">
      <c r="A1316" s="42"/>
      <c r="B1316" s="43"/>
      <c r="C1316" s="44"/>
      <c r="D1316" s="234" t="s">
        <v>414</v>
      </c>
      <c r="E1316" s="44"/>
      <c r="F1316" s="285" t="s">
        <v>1867</v>
      </c>
      <c r="G1316" s="44"/>
      <c r="H1316" s="286">
        <v>-3.2000000000000002</v>
      </c>
      <c r="I1316" s="44"/>
      <c r="J1316" s="44"/>
      <c r="K1316" s="44"/>
      <c r="L1316" s="48"/>
      <c r="M1316" s="232"/>
      <c r="N1316" s="233"/>
      <c r="O1316" s="88"/>
      <c r="P1316" s="88"/>
      <c r="Q1316" s="88"/>
      <c r="R1316" s="88"/>
      <c r="S1316" s="88"/>
      <c r="T1316" s="89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U1316" s="20" t="s">
        <v>90</v>
      </c>
    </row>
    <row r="1317" s="2" customFormat="1">
      <c r="A1317" s="42"/>
      <c r="B1317" s="43"/>
      <c r="C1317" s="44"/>
      <c r="D1317" s="234" t="s">
        <v>414</v>
      </c>
      <c r="E1317" s="44"/>
      <c r="F1317" s="285" t="s">
        <v>1868</v>
      </c>
      <c r="G1317" s="44"/>
      <c r="H1317" s="286">
        <v>-1.6000000000000001</v>
      </c>
      <c r="I1317" s="44"/>
      <c r="J1317" s="44"/>
      <c r="K1317" s="44"/>
      <c r="L1317" s="48"/>
      <c r="M1317" s="232"/>
      <c r="N1317" s="233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U1317" s="20" t="s">
        <v>90</v>
      </c>
    </row>
    <row r="1318" s="2" customFormat="1">
      <c r="A1318" s="42"/>
      <c r="B1318" s="43"/>
      <c r="C1318" s="44"/>
      <c r="D1318" s="234" t="s">
        <v>414</v>
      </c>
      <c r="E1318" s="44"/>
      <c r="F1318" s="285" t="s">
        <v>1869</v>
      </c>
      <c r="G1318" s="44"/>
      <c r="H1318" s="286">
        <v>8.125</v>
      </c>
      <c r="I1318" s="44"/>
      <c r="J1318" s="44"/>
      <c r="K1318" s="44"/>
      <c r="L1318" s="48"/>
      <c r="M1318" s="232"/>
      <c r="N1318" s="233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U1318" s="20" t="s">
        <v>90</v>
      </c>
    </row>
    <row r="1319" s="2" customFormat="1">
      <c r="A1319" s="42"/>
      <c r="B1319" s="43"/>
      <c r="C1319" s="44"/>
      <c r="D1319" s="234" t="s">
        <v>414</v>
      </c>
      <c r="E1319" s="44"/>
      <c r="F1319" s="285" t="s">
        <v>1870</v>
      </c>
      <c r="G1319" s="44"/>
      <c r="H1319" s="286">
        <v>-5.0629999999999997</v>
      </c>
      <c r="I1319" s="44"/>
      <c r="J1319" s="44"/>
      <c r="K1319" s="44"/>
      <c r="L1319" s="48"/>
      <c r="M1319" s="232"/>
      <c r="N1319" s="233"/>
      <c r="O1319" s="88"/>
      <c r="P1319" s="88"/>
      <c r="Q1319" s="88"/>
      <c r="R1319" s="88"/>
      <c r="S1319" s="88"/>
      <c r="T1319" s="89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U1319" s="20" t="s">
        <v>90</v>
      </c>
    </row>
    <row r="1320" s="2" customFormat="1">
      <c r="A1320" s="42"/>
      <c r="B1320" s="43"/>
      <c r="C1320" s="44"/>
      <c r="D1320" s="234" t="s">
        <v>414</v>
      </c>
      <c r="E1320" s="44"/>
      <c r="F1320" s="285" t="s">
        <v>1871</v>
      </c>
      <c r="G1320" s="44"/>
      <c r="H1320" s="286">
        <v>-2.081</v>
      </c>
      <c r="I1320" s="44"/>
      <c r="J1320" s="44"/>
      <c r="K1320" s="44"/>
      <c r="L1320" s="48"/>
      <c r="M1320" s="232"/>
      <c r="N1320" s="233"/>
      <c r="O1320" s="88"/>
      <c r="P1320" s="88"/>
      <c r="Q1320" s="88"/>
      <c r="R1320" s="88"/>
      <c r="S1320" s="88"/>
      <c r="T1320" s="89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U1320" s="20" t="s">
        <v>90</v>
      </c>
    </row>
    <row r="1321" s="2" customFormat="1">
      <c r="A1321" s="42"/>
      <c r="B1321" s="43"/>
      <c r="C1321" s="44"/>
      <c r="D1321" s="234" t="s">
        <v>414</v>
      </c>
      <c r="E1321" s="44"/>
      <c r="F1321" s="285" t="s">
        <v>1645</v>
      </c>
      <c r="G1321" s="44"/>
      <c r="H1321" s="286">
        <v>-39.359999999999999</v>
      </c>
      <c r="I1321" s="44"/>
      <c r="J1321" s="44"/>
      <c r="K1321" s="44"/>
      <c r="L1321" s="48"/>
      <c r="M1321" s="232"/>
      <c r="N1321" s="233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U1321" s="20" t="s">
        <v>90</v>
      </c>
    </row>
    <row r="1322" s="2" customFormat="1">
      <c r="A1322" s="42"/>
      <c r="B1322" s="43"/>
      <c r="C1322" s="44"/>
      <c r="D1322" s="234" t="s">
        <v>414</v>
      </c>
      <c r="E1322" s="44"/>
      <c r="F1322" s="285" t="s">
        <v>2352</v>
      </c>
      <c r="G1322" s="44"/>
      <c r="H1322" s="286">
        <v>0</v>
      </c>
      <c r="I1322" s="44"/>
      <c r="J1322" s="44"/>
      <c r="K1322" s="44"/>
      <c r="L1322" s="48"/>
      <c r="M1322" s="232"/>
      <c r="N1322" s="233"/>
      <c r="O1322" s="88"/>
      <c r="P1322" s="88"/>
      <c r="Q1322" s="88"/>
      <c r="R1322" s="88"/>
      <c r="S1322" s="88"/>
      <c r="T1322" s="89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U1322" s="20" t="s">
        <v>90</v>
      </c>
    </row>
    <row r="1323" s="2" customFormat="1">
      <c r="A1323" s="42"/>
      <c r="B1323" s="43"/>
      <c r="C1323" s="44"/>
      <c r="D1323" s="234" t="s">
        <v>414</v>
      </c>
      <c r="E1323" s="44"/>
      <c r="F1323" s="285" t="s">
        <v>606</v>
      </c>
      <c r="G1323" s="44"/>
      <c r="H1323" s="286">
        <v>0</v>
      </c>
      <c r="I1323" s="44"/>
      <c r="J1323" s="44"/>
      <c r="K1323" s="44"/>
      <c r="L1323" s="48"/>
      <c r="M1323" s="232"/>
      <c r="N1323" s="233"/>
      <c r="O1323" s="88"/>
      <c r="P1323" s="88"/>
      <c r="Q1323" s="88"/>
      <c r="R1323" s="88"/>
      <c r="S1323" s="88"/>
      <c r="T1323" s="89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U1323" s="20" t="s">
        <v>90</v>
      </c>
    </row>
    <row r="1324" s="2" customFormat="1">
      <c r="A1324" s="42"/>
      <c r="B1324" s="43"/>
      <c r="C1324" s="44"/>
      <c r="D1324" s="234" t="s">
        <v>414</v>
      </c>
      <c r="E1324" s="44"/>
      <c r="F1324" s="285" t="s">
        <v>607</v>
      </c>
      <c r="G1324" s="44"/>
      <c r="H1324" s="286">
        <v>4</v>
      </c>
      <c r="I1324" s="44"/>
      <c r="J1324" s="44"/>
      <c r="K1324" s="44"/>
      <c r="L1324" s="48"/>
      <c r="M1324" s="232"/>
      <c r="N1324" s="233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U1324" s="20" t="s">
        <v>90</v>
      </c>
    </row>
    <row r="1325" s="2" customFormat="1">
      <c r="A1325" s="42"/>
      <c r="B1325" s="43"/>
      <c r="C1325" s="44"/>
      <c r="D1325" s="234" t="s">
        <v>414</v>
      </c>
      <c r="E1325" s="44"/>
      <c r="F1325" s="285" t="s">
        <v>608</v>
      </c>
      <c r="G1325" s="44"/>
      <c r="H1325" s="286">
        <v>4</v>
      </c>
      <c r="I1325" s="44"/>
      <c r="J1325" s="44"/>
      <c r="K1325" s="44"/>
      <c r="L1325" s="48"/>
      <c r="M1325" s="232"/>
      <c r="N1325" s="233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U1325" s="20" t="s">
        <v>90</v>
      </c>
    </row>
    <row r="1326" s="2" customFormat="1">
      <c r="A1326" s="42"/>
      <c r="B1326" s="43"/>
      <c r="C1326" s="44"/>
      <c r="D1326" s="234" t="s">
        <v>414</v>
      </c>
      <c r="E1326" s="44"/>
      <c r="F1326" s="285" t="s">
        <v>609</v>
      </c>
      <c r="G1326" s="44"/>
      <c r="H1326" s="286">
        <v>5.4080000000000004</v>
      </c>
      <c r="I1326" s="44"/>
      <c r="J1326" s="44"/>
      <c r="K1326" s="44"/>
      <c r="L1326" s="48"/>
      <c r="M1326" s="232"/>
      <c r="N1326" s="233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U1326" s="20" t="s">
        <v>90</v>
      </c>
    </row>
    <row r="1327" s="2" customFormat="1">
      <c r="A1327" s="42"/>
      <c r="B1327" s="43"/>
      <c r="C1327" s="44"/>
      <c r="D1327" s="234" t="s">
        <v>414</v>
      </c>
      <c r="E1327" s="44"/>
      <c r="F1327" s="285" t="s">
        <v>610</v>
      </c>
      <c r="G1327" s="44"/>
      <c r="H1327" s="286">
        <v>2.0800000000000001</v>
      </c>
      <c r="I1327" s="44"/>
      <c r="J1327" s="44"/>
      <c r="K1327" s="44"/>
      <c r="L1327" s="48"/>
      <c r="M1327" s="232"/>
      <c r="N1327" s="233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U1327" s="20" t="s">
        <v>90</v>
      </c>
    </row>
    <row r="1328" s="2" customFormat="1">
      <c r="A1328" s="42"/>
      <c r="B1328" s="43"/>
      <c r="C1328" s="44"/>
      <c r="D1328" s="234" t="s">
        <v>414</v>
      </c>
      <c r="E1328" s="44"/>
      <c r="F1328" s="285" t="s">
        <v>611</v>
      </c>
      <c r="G1328" s="44"/>
      <c r="H1328" s="286">
        <v>1.4159999999999999</v>
      </c>
      <c r="I1328" s="44"/>
      <c r="J1328" s="44"/>
      <c r="K1328" s="44"/>
      <c r="L1328" s="48"/>
      <c r="M1328" s="232"/>
      <c r="N1328" s="233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U1328" s="20" t="s">
        <v>90</v>
      </c>
    </row>
    <row r="1329" s="2" customFormat="1">
      <c r="A1329" s="42"/>
      <c r="B1329" s="43"/>
      <c r="C1329" s="44"/>
      <c r="D1329" s="234" t="s">
        <v>414</v>
      </c>
      <c r="E1329" s="44"/>
      <c r="F1329" s="285" t="s">
        <v>612</v>
      </c>
      <c r="G1329" s="44"/>
      <c r="H1329" s="286">
        <v>5.3559999999999999</v>
      </c>
      <c r="I1329" s="44"/>
      <c r="J1329" s="44"/>
      <c r="K1329" s="44"/>
      <c r="L1329" s="48"/>
      <c r="M1329" s="232"/>
      <c r="N1329" s="233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U1329" s="20" t="s">
        <v>90</v>
      </c>
    </row>
    <row r="1330" s="2" customFormat="1">
      <c r="A1330" s="42"/>
      <c r="B1330" s="43"/>
      <c r="C1330" s="44"/>
      <c r="D1330" s="234" t="s">
        <v>414</v>
      </c>
      <c r="E1330" s="44"/>
      <c r="F1330" s="285" t="s">
        <v>613</v>
      </c>
      <c r="G1330" s="44"/>
      <c r="H1330" s="286">
        <v>2.2080000000000002</v>
      </c>
      <c r="I1330" s="44"/>
      <c r="J1330" s="44"/>
      <c r="K1330" s="44"/>
      <c r="L1330" s="48"/>
      <c r="M1330" s="232"/>
      <c r="N1330" s="233"/>
      <c r="O1330" s="88"/>
      <c r="P1330" s="88"/>
      <c r="Q1330" s="88"/>
      <c r="R1330" s="88"/>
      <c r="S1330" s="88"/>
      <c r="T1330" s="89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U1330" s="20" t="s">
        <v>90</v>
      </c>
    </row>
    <row r="1331" s="2" customFormat="1">
      <c r="A1331" s="42"/>
      <c r="B1331" s="43"/>
      <c r="C1331" s="44"/>
      <c r="D1331" s="234" t="s">
        <v>414</v>
      </c>
      <c r="E1331" s="44"/>
      <c r="F1331" s="285" t="s">
        <v>614</v>
      </c>
      <c r="G1331" s="44"/>
      <c r="H1331" s="286">
        <v>4</v>
      </c>
      <c r="I1331" s="44"/>
      <c r="J1331" s="44"/>
      <c r="K1331" s="44"/>
      <c r="L1331" s="48"/>
      <c r="M1331" s="232"/>
      <c r="N1331" s="233"/>
      <c r="O1331" s="88"/>
      <c r="P1331" s="88"/>
      <c r="Q1331" s="88"/>
      <c r="R1331" s="88"/>
      <c r="S1331" s="88"/>
      <c r="T1331" s="89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U1331" s="20" t="s">
        <v>90</v>
      </c>
    </row>
    <row r="1332" s="2" customFormat="1">
      <c r="A1332" s="42"/>
      <c r="B1332" s="43"/>
      <c r="C1332" s="44"/>
      <c r="D1332" s="234" t="s">
        <v>414</v>
      </c>
      <c r="E1332" s="44"/>
      <c r="F1332" s="285" t="s">
        <v>324</v>
      </c>
      <c r="G1332" s="44"/>
      <c r="H1332" s="286">
        <v>0</v>
      </c>
      <c r="I1332" s="44"/>
      <c r="J1332" s="44"/>
      <c r="K1332" s="44"/>
      <c r="L1332" s="48"/>
      <c r="M1332" s="232"/>
      <c r="N1332" s="233"/>
      <c r="O1332" s="88"/>
      <c r="P1332" s="88"/>
      <c r="Q1332" s="88"/>
      <c r="R1332" s="88"/>
      <c r="S1332" s="88"/>
      <c r="T1332" s="89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U1332" s="20" t="s">
        <v>90</v>
      </c>
    </row>
    <row r="1333" s="2" customFormat="1">
      <c r="A1333" s="42"/>
      <c r="B1333" s="43"/>
      <c r="C1333" s="44"/>
      <c r="D1333" s="234" t="s">
        <v>414</v>
      </c>
      <c r="E1333" s="44"/>
      <c r="F1333" s="285" t="s">
        <v>598</v>
      </c>
      <c r="G1333" s="44"/>
      <c r="H1333" s="286">
        <v>15.158</v>
      </c>
      <c r="I1333" s="44"/>
      <c r="J1333" s="44"/>
      <c r="K1333" s="44"/>
      <c r="L1333" s="48"/>
      <c r="M1333" s="232"/>
      <c r="N1333" s="233"/>
      <c r="O1333" s="88"/>
      <c r="P1333" s="88"/>
      <c r="Q1333" s="88"/>
      <c r="R1333" s="88"/>
      <c r="S1333" s="88"/>
      <c r="T1333" s="89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U1333" s="20" t="s">
        <v>90</v>
      </c>
    </row>
    <row r="1334" s="2" customFormat="1">
      <c r="A1334" s="42"/>
      <c r="B1334" s="43"/>
      <c r="C1334" s="44"/>
      <c r="D1334" s="234" t="s">
        <v>414</v>
      </c>
      <c r="E1334" s="44"/>
      <c r="F1334" s="285" t="s">
        <v>599</v>
      </c>
      <c r="G1334" s="44"/>
      <c r="H1334" s="286">
        <v>48.840000000000003</v>
      </c>
      <c r="I1334" s="44"/>
      <c r="J1334" s="44"/>
      <c r="K1334" s="44"/>
      <c r="L1334" s="48"/>
      <c r="M1334" s="232"/>
      <c r="N1334" s="233"/>
      <c r="O1334" s="88"/>
      <c r="P1334" s="88"/>
      <c r="Q1334" s="88"/>
      <c r="R1334" s="88"/>
      <c r="S1334" s="88"/>
      <c r="T1334" s="89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U1334" s="20" t="s">
        <v>90</v>
      </c>
    </row>
    <row r="1335" s="2" customFormat="1">
      <c r="A1335" s="42"/>
      <c r="B1335" s="43"/>
      <c r="C1335" s="44"/>
      <c r="D1335" s="234" t="s">
        <v>414</v>
      </c>
      <c r="E1335" s="44"/>
      <c r="F1335" s="285" t="s">
        <v>600</v>
      </c>
      <c r="G1335" s="44"/>
      <c r="H1335" s="286">
        <v>5</v>
      </c>
      <c r="I1335" s="44"/>
      <c r="J1335" s="44"/>
      <c r="K1335" s="44"/>
      <c r="L1335" s="48"/>
      <c r="M1335" s="232"/>
      <c r="N1335" s="233"/>
      <c r="O1335" s="88"/>
      <c r="P1335" s="88"/>
      <c r="Q1335" s="88"/>
      <c r="R1335" s="88"/>
      <c r="S1335" s="88"/>
      <c r="T1335" s="89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U1335" s="20" t="s">
        <v>90</v>
      </c>
    </row>
    <row r="1336" s="2" customFormat="1">
      <c r="A1336" s="42"/>
      <c r="B1336" s="43"/>
      <c r="C1336" s="44"/>
      <c r="D1336" s="234" t="s">
        <v>414</v>
      </c>
      <c r="E1336" s="44"/>
      <c r="F1336" s="285" t="s">
        <v>324</v>
      </c>
      <c r="G1336" s="44"/>
      <c r="H1336" s="286">
        <v>0</v>
      </c>
      <c r="I1336" s="44"/>
      <c r="J1336" s="44"/>
      <c r="K1336" s="44"/>
      <c r="L1336" s="48"/>
      <c r="M1336" s="232"/>
      <c r="N1336" s="233"/>
      <c r="O1336" s="88"/>
      <c r="P1336" s="88"/>
      <c r="Q1336" s="88"/>
      <c r="R1336" s="88"/>
      <c r="S1336" s="88"/>
      <c r="T1336" s="89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U1336" s="20" t="s">
        <v>90</v>
      </c>
    </row>
    <row r="1337" s="2" customFormat="1">
      <c r="A1337" s="42"/>
      <c r="B1337" s="43"/>
      <c r="C1337" s="44"/>
      <c r="D1337" s="234" t="s">
        <v>414</v>
      </c>
      <c r="E1337" s="44"/>
      <c r="F1337" s="285" t="s">
        <v>592</v>
      </c>
      <c r="G1337" s="44"/>
      <c r="H1337" s="286">
        <v>3.7599999999999998</v>
      </c>
      <c r="I1337" s="44"/>
      <c r="J1337" s="44"/>
      <c r="K1337" s="44"/>
      <c r="L1337" s="48"/>
      <c r="M1337" s="232"/>
      <c r="N1337" s="233"/>
      <c r="O1337" s="88"/>
      <c r="P1337" s="88"/>
      <c r="Q1337" s="88"/>
      <c r="R1337" s="88"/>
      <c r="S1337" s="88"/>
      <c r="T1337" s="89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U1337" s="20" t="s">
        <v>90</v>
      </c>
    </row>
    <row r="1338" s="2" customFormat="1">
      <c r="A1338" s="42"/>
      <c r="B1338" s="43"/>
      <c r="C1338" s="44"/>
      <c r="D1338" s="234" t="s">
        <v>414</v>
      </c>
      <c r="E1338" s="44"/>
      <c r="F1338" s="285" t="s">
        <v>285</v>
      </c>
      <c r="G1338" s="44"/>
      <c r="H1338" s="286">
        <v>818.50699999999995</v>
      </c>
      <c r="I1338" s="44"/>
      <c r="J1338" s="44"/>
      <c r="K1338" s="44"/>
      <c r="L1338" s="48"/>
      <c r="M1338" s="232"/>
      <c r="N1338" s="233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U1338" s="20" t="s">
        <v>90</v>
      </c>
    </row>
    <row r="1339" s="2" customFormat="1">
      <c r="A1339" s="42"/>
      <c r="B1339" s="43"/>
      <c r="C1339" s="44"/>
      <c r="D1339" s="234" t="s">
        <v>414</v>
      </c>
      <c r="E1339" s="44"/>
      <c r="F1339" s="300" t="s">
        <v>1508</v>
      </c>
      <c r="G1339" s="44"/>
      <c r="H1339" s="44"/>
      <c r="I1339" s="44"/>
      <c r="J1339" s="44"/>
      <c r="K1339" s="44"/>
      <c r="L1339" s="48"/>
      <c r="M1339" s="232"/>
      <c r="N1339" s="233"/>
      <c r="O1339" s="88"/>
      <c r="P1339" s="88"/>
      <c r="Q1339" s="88"/>
      <c r="R1339" s="88"/>
      <c r="S1339" s="88"/>
      <c r="T1339" s="89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U1339" s="20" t="s">
        <v>90</v>
      </c>
    </row>
    <row r="1340" s="2" customFormat="1">
      <c r="A1340" s="42"/>
      <c r="B1340" s="43"/>
      <c r="C1340" s="44"/>
      <c r="D1340" s="234" t="s">
        <v>414</v>
      </c>
      <c r="E1340" s="44"/>
      <c r="F1340" s="301" t="s">
        <v>1872</v>
      </c>
      <c r="G1340" s="44"/>
      <c r="H1340" s="286">
        <v>0</v>
      </c>
      <c r="I1340" s="44"/>
      <c r="J1340" s="44"/>
      <c r="K1340" s="44"/>
      <c r="L1340" s="48"/>
      <c r="M1340" s="232"/>
      <c r="N1340" s="233"/>
      <c r="O1340" s="88"/>
      <c r="P1340" s="88"/>
      <c r="Q1340" s="88"/>
      <c r="R1340" s="88"/>
      <c r="S1340" s="88"/>
      <c r="T1340" s="89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U1340" s="20" t="s">
        <v>90</v>
      </c>
    </row>
    <row r="1341" s="2" customFormat="1">
      <c r="A1341" s="42"/>
      <c r="B1341" s="43"/>
      <c r="C1341" s="44"/>
      <c r="D1341" s="234" t="s">
        <v>414</v>
      </c>
      <c r="E1341" s="44"/>
      <c r="F1341" s="301" t="s">
        <v>1873</v>
      </c>
      <c r="G1341" s="44"/>
      <c r="H1341" s="286">
        <v>39.359999999999999</v>
      </c>
      <c r="I1341" s="44"/>
      <c r="J1341" s="44"/>
      <c r="K1341" s="44"/>
      <c r="L1341" s="48"/>
      <c r="M1341" s="232"/>
      <c r="N1341" s="233"/>
      <c r="O1341" s="88"/>
      <c r="P1341" s="88"/>
      <c r="Q1341" s="88"/>
      <c r="R1341" s="88"/>
      <c r="S1341" s="88"/>
      <c r="T1341" s="89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U1341" s="20" t="s">
        <v>90</v>
      </c>
    </row>
    <row r="1342" s="2" customFormat="1">
      <c r="A1342" s="42"/>
      <c r="B1342" s="43"/>
      <c r="C1342" s="44"/>
      <c r="D1342" s="234" t="s">
        <v>414</v>
      </c>
      <c r="E1342" s="44"/>
      <c r="F1342" s="301" t="s">
        <v>285</v>
      </c>
      <c r="G1342" s="44"/>
      <c r="H1342" s="286">
        <v>39.359999999999999</v>
      </c>
      <c r="I1342" s="44"/>
      <c r="J1342" s="44"/>
      <c r="K1342" s="44"/>
      <c r="L1342" s="48"/>
      <c r="M1342" s="232"/>
      <c r="N1342" s="233"/>
      <c r="O1342" s="88"/>
      <c r="P1342" s="88"/>
      <c r="Q1342" s="88"/>
      <c r="R1342" s="88"/>
      <c r="S1342" s="88"/>
      <c r="T1342" s="89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U1342" s="20" t="s">
        <v>90</v>
      </c>
    </row>
    <row r="1343" s="2" customFormat="1" ht="37.8" customHeight="1">
      <c r="A1343" s="42"/>
      <c r="B1343" s="43"/>
      <c r="C1343" s="216" t="s">
        <v>1671</v>
      </c>
      <c r="D1343" s="216" t="s">
        <v>144</v>
      </c>
      <c r="E1343" s="217" t="s">
        <v>1672</v>
      </c>
      <c r="F1343" s="218" t="s">
        <v>1673</v>
      </c>
      <c r="G1343" s="219" t="s">
        <v>321</v>
      </c>
      <c r="H1343" s="220">
        <v>100.77500000000001</v>
      </c>
      <c r="I1343" s="221"/>
      <c r="J1343" s="222">
        <f>ROUND(I1343*H1343,2)</f>
        <v>0</v>
      </c>
      <c r="K1343" s="218" t="s">
        <v>148</v>
      </c>
      <c r="L1343" s="48"/>
      <c r="M1343" s="223" t="s">
        <v>78</v>
      </c>
      <c r="N1343" s="224" t="s">
        <v>50</v>
      </c>
      <c r="O1343" s="88"/>
      <c r="P1343" s="225">
        <f>O1343*H1343</f>
        <v>0</v>
      </c>
      <c r="Q1343" s="225">
        <v>8.0499999999999992E-06</v>
      </c>
      <c r="R1343" s="225">
        <f>Q1343*H1343</f>
        <v>0.00081123874999999997</v>
      </c>
      <c r="S1343" s="225">
        <v>0</v>
      </c>
      <c r="T1343" s="226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27" t="s">
        <v>244</v>
      </c>
      <c r="AT1343" s="227" t="s">
        <v>144</v>
      </c>
      <c r="AU1343" s="227" t="s">
        <v>90</v>
      </c>
      <c r="AY1343" s="20" t="s">
        <v>141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88</v>
      </c>
      <c r="BK1343" s="228">
        <f>ROUND(I1343*H1343,2)</f>
        <v>0</v>
      </c>
      <c r="BL1343" s="20" t="s">
        <v>244</v>
      </c>
      <c r="BM1343" s="227" t="s">
        <v>2378</v>
      </c>
    </row>
    <row r="1344" s="2" customFormat="1">
      <c r="A1344" s="42"/>
      <c r="B1344" s="43"/>
      <c r="C1344" s="44"/>
      <c r="D1344" s="229" t="s">
        <v>151</v>
      </c>
      <c r="E1344" s="44"/>
      <c r="F1344" s="230" t="s">
        <v>1675</v>
      </c>
      <c r="G1344" s="44"/>
      <c r="H1344" s="44"/>
      <c r="I1344" s="231"/>
      <c r="J1344" s="44"/>
      <c r="K1344" s="44"/>
      <c r="L1344" s="48"/>
      <c r="M1344" s="232"/>
      <c r="N1344" s="233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0" t="s">
        <v>151</v>
      </c>
      <c r="AU1344" s="20" t="s">
        <v>90</v>
      </c>
    </row>
    <row r="1345" s="13" customFormat="1">
      <c r="A1345" s="13"/>
      <c r="B1345" s="241"/>
      <c r="C1345" s="242"/>
      <c r="D1345" s="234" t="s">
        <v>283</v>
      </c>
      <c r="E1345" s="243" t="s">
        <v>78</v>
      </c>
      <c r="F1345" s="244" t="s">
        <v>2102</v>
      </c>
      <c r="G1345" s="242"/>
      <c r="H1345" s="245">
        <v>86.875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283</v>
      </c>
      <c r="AU1345" s="251" t="s">
        <v>90</v>
      </c>
      <c r="AV1345" s="13" t="s">
        <v>90</v>
      </c>
      <c r="AW1345" s="13" t="s">
        <v>40</v>
      </c>
      <c r="AX1345" s="13" t="s">
        <v>80</v>
      </c>
      <c r="AY1345" s="251" t="s">
        <v>141</v>
      </c>
    </row>
    <row r="1346" s="13" customFormat="1">
      <c r="A1346" s="13"/>
      <c r="B1346" s="241"/>
      <c r="C1346" s="242"/>
      <c r="D1346" s="234" t="s">
        <v>283</v>
      </c>
      <c r="E1346" s="243" t="s">
        <v>78</v>
      </c>
      <c r="F1346" s="244" t="s">
        <v>2103</v>
      </c>
      <c r="G1346" s="242"/>
      <c r="H1346" s="245">
        <v>13.9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1" t="s">
        <v>283</v>
      </c>
      <c r="AU1346" s="251" t="s">
        <v>90</v>
      </c>
      <c r="AV1346" s="13" t="s">
        <v>90</v>
      </c>
      <c r="AW1346" s="13" t="s">
        <v>40</v>
      </c>
      <c r="AX1346" s="13" t="s">
        <v>80</v>
      </c>
      <c r="AY1346" s="251" t="s">
        <v>141</v>
      </c>
    </row>
    <row r="1347" s="16" customFormat="1">
      <c r="A1347" s="16"/>
      <c r="B1347" s="273"/>
      <c r="C1347" s="274"/>
      <c r="D1347" s="234" t="s">
        <v>283</v>
      </c>
      <c r="E1347" s="275" t="s">
        <v>78</v>
      </c>
      <c r="F1347" s="276" t="s">
        <v>358</v>
      </c>
      <c r="G1347" s="274"/>
      <c r="H1347" s="277">
        <v>100.77500000000001</v>
      </c>
      <c r="I1347" s="278"/>
      <c r="J1347" s="274"/>
      <c r="K1347" s="274"/>
      <c r="L1347" s="279"/>
      <c r="M1347" s="280"/>
      <c r="N1347" s="281"/>
      <c r="O1347" s="281"/>
      <c r="P1347" s="281"/>
      <c r="Q1347" s="281"/>
      <c r="R1347" s="281"/>
      <c r="S1347" s="281"/>
      <c r="T1347" s="282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83" t="s">
        <v>283</v>
      </c>
      <c r="AU1347" s="283" t="s">
        <v>90</v>
      </c>
      <c r="AV1347" s="16" t="s">
        <v>160</v>
      </c>
      <c r="AW1347" s="16" t="s">
        <v>40</v>
      </c>
      <c r="AX1347" s="16" t="s">
        <v>80</v>
      </c>
      <c r="AY1347" s="283" t="s">
        <v>141</v>
      </c>
    </row>
    <row r="1348" s="14" customFormat="1">
      <c r="A1348" s="14"/>
      <c r="B1348" s="252"/>
      <c r="C1348" s="253"/>
      <c r="D1348" s="234" t="s">
        <v>283</v>
      </c>
      <c r="E1348" s="254" t="s">
        <v>78</v>
      </c>
      <c r="F1348" s="255" t="s">
        <v>285</v>
      </c>
      <c r="G1348" s="253"/>
      <c r="H1348" s="256">
        <v>100.77500000000001</v>
      </c>
      <c r="I1348" s="257"/>
      <c r="J1348" s="253"/>
      <c r="K1348" s="253"/>
      <c r="L1348" s="258"/>
      <c r="M1348" s="259"/>
      <c r="N1348" s="260"/>
      <c r="O1348" s="260"/>
      <c r="P1348" s="260"/>
      <c r="Q1348" s="260"/>
      <c r="R1348" s="260"/>
      <c r="S1348" s="260"/>
      <c r="T1348" s="261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2" t="s">
        <v>283</v>
      </c>
      <c r="AU1348" s="262" t="s">
        <v>90</v>
      </c>
      <c r="AV1348" s="14" t="s">
        <v>166</v>
      </c>
      <c r="AW1348" s="14" t="s">
        <v>40</v>
      </c>
      <c r="AX1348" s="14" t="s">
        <v>88</v>
      </c>
      <c r="AY1348" s="262" t="s">
        <v>141</v>
      </c>
    </row>
    <row r="1349" s="2" customFormat="1" ht="24.15" customHeight="1">
      <c r="A1349" s="42"/>
      <c r="B1349" s="43"/>
      <c r="C1349" s="216" t="s">
        <v>1676</v>
      </c>
      <c r="D1349" s="216" t="s">
        <v>144</v>
      </c>
      <c r="E1349" s="217" t="s">
        <v>1677</v>
      </c>
      <c r="F1349" s="218" t="s">
        <v>1678</v>
      </c>
      <c r="G1349" s="219" t="s">
        <v>321</v>
      </c>
      <c r="H1349" s="220">
        <v>27.268999999999998</v>
      </c>
      <c r="I1349" s="221"/>
      <c r="J1349" s="222">
        <f>ROUND(I1349*H1349,2)</f>
        <v>0</v>
      </c>
      <c r="K1349" s="218" t="s">
        <v>148</v>
      </c>
      <c r="L1349" s="48"/>
      <c r="M1349" s="223" t="s">
        <v>78</v>
      </c>
      <c r="N1349" s="224" t="s">
        <v>50</v>
      </c>
      <c r="O1349" s="88"/>
      <c r="P1349" s="225">
        <f>O1349*H1349</f>
        <v>0</v>
      </c>
      <c r="Q1349" s="225">
        <v>7.1500000000000002E-06</v>
      </c>
      <c r="R1349" s="225">
        <f>Q1349*H1349</f>
        <v>0.00019497334999999999</v>
      </c>
      <c r="S1349" s="225">
        <v>0</v>
      </c>
      <c r="T1349" s="226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27" t="s">
        <v>244</v>
      </c>
      <c r="AT1349" s="227" t="s">
        <v>144</v>
      </c>
      <c r="AU1349" s="227" t="s">
        <v>90</v>
      </c>
      <c r="AY1349" s="20" t="s">
        <v>141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88</v>
      </c>
      <c r="BK1349" s="228">
        <f>ROUND(I1349*H1349,2)</f>
        <v>0</v>
      </c>
      <c r="BL1349" s="20" t="s">
        <v>244</v>
      </c>
      <c r="BM1349" s="227" t="s">
        <v>2379</v>
      </c>
    </row>
    <row r="1350" s="2" customFormat="1">
      <c r="A1350" s="42"/>
      <c r="B1350" s="43"/>
      <c r="C1350" s="44"/>
      <c r="D1350" s="229" t="s">
        <v>151</v>
      </c>
      <c r="E1350" s="44"/>
      <c r="F1350" s="230" t="s">
        <v>1680</v>
      </c>
      <c r="G1350" s="44"/>
      <c r="H1350" s="44"/>
      <c r="I1350" s="231"/>
      <c r="J1350" s="44"/>
      <c r="K1350" s="44"/>
      <c r="L1350" s="48"/>
      <c r="M1350" s="232"/>
      <c r="N1350" s="233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151</v>
      </c>
      <c r="AU1350" s="20" t="s">
        <v>90</v>
      </c>
    </row>
    <row r="1351" s="13" customFormat="1">
      <c r="A1351" s="13"/>
      <c r="B1351" s="241"/>
      <c r="C1351" s="242"/>
      <c r="D1351" s="234" t="s">
        <v>283</v>
      </c>
      <c r="E1351" s="243" t="s">
        <v>78</v>
      </c>
      <c r="F1351" s="244" t="s">
        <v>2369</v>
      </c>
      <c r="G1351" s="242"/>
      <c r="H1351" s="245">
        <v>3.2000000000000002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1" t="s">
        <v>283</v>
      </c>
      <c r="AU1351" s="251" t="s">
        <v>90</v>
      </c>
      <c r="AV1351" s="13" t="s">
        <v>90</v>
      </c>
      <c r="AW1351" s="13" t="s">
        <v>40</v>
      </c>
      <c r="AX1351" s="13" t="s">
        <v>80</v>
      </c>
      <c r="AY1351" s="251" t="s">
        <v>141</v>
      </c>
    </row>
    <row r="1352" s="13" customFormat="1">
      <c r="A1352" s="13"/>
      <c r="B1352" s="241"/>
      <c r="C1352" s="242"/>
      <c r="D1352" s="234" t="s">
        <v>283</v>
      </c>
      <c r="E1352" s="243" t="s">
        <v>78</v>
      </c>
      <c r="F1352" s="244" t="s">
        <v>2370</v>
      </c>
      <c r="G1352" s="242"/>
      <c r="H1352" s="245">
        <v>3.2000000000000002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283</v>
      </c>
      <c r="AU1352" s="251" t="s">
        <v>90</v>
      </c>
      <c r="AV1352" s="13" t="s">
        <v>90</v>
      </c>
      <c r="AW1352" s="13" t="s">
        <v>40</v>
      </c>
      <c r="AX1352" s="13" t="s">
        <v>80</v>
      </c>
      <c r="AY1352" s="251" t="s">
        <v>141</v>
      </c>
    </row>
    <row r="1353" s="13" customFormat="1">
      <c r="A1353" s="13"/>
      <c r="B1353" s="241"/>
      <c r="C1353" s="242"/>
      <c r="D1353" s="234" t="s">
        <v>283</v>
      </c>
      <c r="E1353" s="243" t="s">
        <v>78</v>
      </c>
      <c r="F1353" s="244" t="s">
        <v>2371</v>
      </c>
      <c r="G1353" s="242"/>
      <c r="H1353" s="245">
        <v>1.6000000000000001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1" t="s">
        <v>283</v>
      </c>
      <c r="AU1353" s="251" t="s">
        <v>90</v>
      </c>
      <c r="AV1353" s="13" t="s">
        <v>90</v>
      </c>
      <c r="AW1353" s="13" t="s">
        <v>40</v>
      </c>
      <c r="AX1353" s="13" t="s">
        <v>80</v>
      </c>
      <c r="AY1353" s="251" t="s">
        <v>141</v>
      </c>
    </row>
    <row r="1354" s="13" customFormat="1">
      <c r="A1354" s="13"/>
      <c r="B1354" s="241"/>
      <c r="C1354" s="242"/>
      <c r="D1354" s="234" t="s">
        <v>283</v>
      </c>
      <c r="E1354" s="243" t="s">
        <v>78</v>
      </c>
      <c r="F1354" s="244" t="s">
        <v>2372</v>
      </c>
      <c r="G1354" s="242"/>
      <c r="H1354" s="245">
        <v>12.125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1" t="s">
        <v>283</v>
      </c>
      <c r="AU1354" s="251" t="s">
        <v>90</v>
      </c>
      <c r="AV1354" s="13" t="s">
        <v>90</v>
      </c>
      <c r="AW1354" s="13" t="s">
        <v>40</v>
      </c>
      <c r="AX1354" s="13" t="s">
        <v>80</v>
      </c>
      <c r="AY1354" s="251" t="s">
        <v>141</v>
      </c>
    </row>
    <row r="1355" s="13" customFormat="1">
      <c r="A1355" s="13"/>
      <c r="B1355" s="241"/>
      <c r="C1355" s="242"/>
      <c r="D1355" s="234" t="s">
        <v>283</v>
      </c>
      <c r="E1355" s="243" t="s">
        <v>78</v>
      </c>
      <c r="F1355" s="244" t="s">
        <v>2373</v>
      </c>
      <c r="G1355" s="242"/>
      <c r="H1355" s="245">
        <v>5.0629999999999997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1" t="s">
        <v>283</v>
      </c>
      <c r="AU1355" s="251" t="s">
        <v>90</v>
      </c>
      <c r="AV1355" s="13" t="s">
        <v>90</v>
      </c>
      <c r="AW1355" s="13" t="s">
        <v>40</v>
      </c>
      <c r="AX1355" s="13" t="s">
        <v>80</v>
      </c>
      <c r="AY1355" s="251" t="s">
        <v>141</v>
      </c>
    </row>
    <row r="1356" s="13" customFormat="1">
      <c r="A1356" s="13"/>
      <c r="B1356" s="241"/>
      <c r="C1356" s="242"/>
      <c r="D1356" s="234" t="s">
        <v>283</v>
      </c>
      <c r="E1356" s="243" t="s">
        <v>78</v>
      </c>
      <c r="F1356" s="244" t="s">
        <v>2374</v>
      </c>
      <c r="G1356" s="242"/>
      <c r="H1356" s="245">
        <v>2.081</v>
      </c>
      <c r="I1356" s="246"/>
      <c r="J1356" s="242"/>
      <c r="K1356" s="242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283</v>
      </c>
      <c r="AU1356" s="251" t="s">
        <v>90</v>
      </c>
      <c r="AV1356" s="13" t="s">
        <v>90</v>
      </c>
      <c r="AW1356" s="13" t="s">
        <v>40</v>
      </c>
      <c r="AX1356" s="13" t="s">
        <v>80</v>
      </c>
      <c r="AY1356" s="251" t="s">
        <v>141</v>
      </c>
    </row>
    <row r="1357" s="16" customFormat="1">
      <c r="A1357" s="16"/>
      <c r="B1357" s="273"/>
      <c r="C1357" s="274"/>
      <c r="D1357" s="234" t="s">
        <v>283</v>
      </c>
      <c r="E1357" s="275" t="s">
        <v>78</v>
      </c>
      <c r="F1357" s="276" t="s">
        <v>358</v>
      </c>
      <c r="G1357" s="274"/>
      <c r="H1357" s="277">
        <v>27.268999999999998</v>
      </c>
      <c r="I1357" s="278"/>
      <c r="J1357" s="274"/>
      <c r="K1357" s="274"/>
      <c r="L1357" s="279"/>
      <c r="M1357" s="280"/>
      <c r="N1357" s="281"/>
      <c r="O1357" s="281"/>
      <c r="P1357" s="281"/>
      <c r="Q1357" s="281"/>
      <c r="R1357" s="281"/>
      <c r="S1357" s="281"/>
      <c r="T1357" s="282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3" t="s">
        <v>283</v>
      </c>
      <c r="AU1357" s="283" t="s">
        <v>90</v>
      </c>
      <c r="AV1357" s="16" t="s">
        <v>160</v>
      </c>
      <c r="AW1357" s="16" t="s">
        <v>40</v>
      </c>
      <c r="AX1357" s="16" t="s">
        <v>80</v>
      </c>
      <c r="AY1357" s="283" t="s">
        <v>141</v>
      </c>
    </row>
    <row r="1358" s="14" customFormat="1">
      <c r="A1358" s="14"/>
      <c r="B1358" s="252"/>
      <c r="C1358" s="253"/>
      <c r="D1358" s="234" t="s">
        <v>283</v>
      </c>
      <c r="E1358" s="254" t="s">
        <v>78</v>
      </c>
      <c r="F1358" s="255" t="s">
        <v>285</v>
      </c>
      <c r="G1358" s="253"/>
      <c r="H1358" s="256">
        <v>27.268999999999998</v>
      </c>
      <c r="I1358" s="257"/>
      <c r="J1358" s="253"/>
      <c r="K1358" s="253"/>
      <c r="L1358" s="258"/>
      <c r="M1358" s="259"/>
      <c r="N1358" s="260"/>
      <c r="O1358" s="260"/>
      <c r="P1358" s="260"/>
      <c r="Q1358" s="260"/>
      <c r="R1358" s="260"/>
      <c r="S1358" s="260"/>
      <c r="T1358" s="26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2" t="s">
        <v>283</v>
      </c>
      <c r="AU1358" s="262" t="s">
        <v>90</v>
      </c>
      <c r="AV1358" s="14" t="s">
        <v>166</v>
      </c>
      <c r="AW1358" s="14" t="s">
        <v>40</v>
      </c>
      <c r="AX1358" s="14" t="s">
        <v>88</v>
      </c>
      <c r="AY1358" s="262" t="s">
        <v>141</v>
      </c>
    </row>
    <row r="1359" s="2" customFormat="1" ht="24.15" customHeight="1">
      <c r="A1359" s="42"/>
      <c r="B1359" s="43"/>
      <c r="C1359" s="216" t="s">
        <v>1681</v>
      </c>
      <c r="D1359" s="216" t="s">
        <v>144</v>
      </c>
      <c r="E1359" s="217" t="s">
        <v>1682</v>
      </c>
      <c r="F1359" s="218" t="s">
        <v>1683</v>
      </c>
      <c r="G1359" s="219" t="s">
        <v>321</v>
      </c>
      <c r="H1359" s="220">
        <v>460.23700000000002</v>
      </c>
      <c r="I1359" s="221"/>
      <c r="J1359" s="222">
        <f>ROUND(I1359*H1359,2)</f>
        <v>0</v>
      </c>
      <c r="K1359" s="218" t="s">
        <v>148</v>
      </c>
      <c r="L1359" s="48"/>
      <c r="M1359" s="223" t="s">
        <v>78</v>
      </c>
      <c r="N1359" s="224" t="s">
        <v>50</v>
      </c>
      <c r="O1359" s="88"/>
      <c r="P1359" s="225">
        <f>O1359*H1359</f>
        <v>0</v>
      </c>
      <c r="Q1359" s="225">
        <v>6.2500000000000003E-06</v>
      </c>
      <c r="R1359" s="225">
        <f>Q1359*H1359</f>
        <v>0.0028764812500000005</v>
      </c>
      <c r="S1359" s="225">
        <v>0</v>
      </c>
      <c r="T1359" s="226">
        <f>S1359*H1359</f>
        <v>0</v>
      </c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R1359" s="227" t="s">
        <v>244</v>
      </c>
      <c r="AT1359" s="227" t="s">
        <v>144</v>
      </c>
      <c r="AU1359" s="227" t="s">
        <v>90</v>
      </c>
      <c r="AY1359" s="20" t="s">
        <v>141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88</v>
      </c>
      <c r="BK1359" s="228">
        <f>ROUND(I1359*H1359,2)</f>
        <v>0</v>
      </c>
      <c r="BL1359" s="20" t="s">
        <v>244</v>
      </c>
      <c r="BM1359" s="227" t="s">
        <v>2380</v>
      </c>
    </row>
    <row r="1360" s="2" customFormat="1">
      <c r="A1360" s="42"/>
      <c r="B1360" s="43"/>
      <c r="C1360" s="44"/>
      <c r="D1360" s="229" t="s">
        <v>151</v>
      </c>
      <c r="E1360" s="44"/>
      <c r="F1360" s="230" t="s">
        <v>1685</v>
      </c>
      <c r="G1360" s="44"/>
      <c r="H1360" s="44"/>
      <c r="I1360" s="231"/>
      <c r="J1360" s="44"/>
      <c r="K1360" s="44"/>
      <c r="L1360" s="48"/>
      <c r="M1360" s="232"/>
      <c r="N1360" s="233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0" t="s">
        <v>151</v>
      </c>
      <c r="AU1360" s="20" t="s">
        <v>90</v>
      </c>
    </row>
    <row r="1361" s="13" customFormat="1">
      <c r="A1361" s="13"/>
      <c r="B1361" s="241"/>
      <c r="C1361" s="242"/>
      <c r="D1361" s="234" t="s">
        <v>283</v>
      </c>
      <c r="E1361" s="243" t="s">
        <v>78</v>
      </c>
      <c r="F1361" s="244" t="s">
        <v>1728</v>
      </c>
      <c r="G1361" s="242"/>
      <c r="H1361" s="245">
        <v>460.23700000000002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283</v>
      </c>
      <c r="AU1361" s="251" t="s">
        <v>90</v>
      </c>
      <c r="AV1361" s="13" t="s">
        <v>90</v>
      </c>
      <c r="AW1361" s="13" t="s">
        <v>40</v>
      </c>
      <c r="AX1361" s="13" t="s">
        <v>88</v>
      </c>
      <c r="AY1361" s="251" t="s">
        <v>141</v>
      </c>
    </row>
    <row r="1362" s="2" customFormat="1">
      <c r="A1362" s="42"/>
      <c r="B1362" s="43"/>
      <c r="C1362" s="44"/>
      <c r="D1362" s="234" t="s">
        <v>414</v>
      </c>
      <c r="E1362" s="44"/>
      <c r="F1362" s="284" t="s">
        <v>1927</v>
      </c>
      <c r="G1362" s="44"/>
      <c r="H1362" s="44"/>
      <c r="I1362" s="44"/>
      <c r="J1362" s="44"/>
      <c r="K1362" s="44"/>
      <c r="L1362" s="48"/>
      <c r="M1362" s="232"/>
      <c r="N1362" s="233"/>
      <c r="O1362" s="88"/>
      <c r="P1362" s="88"/>
      <c r="Q1362" s="88"/>
      <c r="R1362" s="88"/>
      <c r="S1362" s="88"/>
      <c r="T1362" s="89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U1362" s="20" t="s">
        <v>90</v>
      </c>
    </row>
    <row r="1363" s="2" customFormat="1">
      <c r="A1363" s="42"/>
      <c r="B1363" s="43"/>
      <c r="C1363" s="44"/>
      <c r="D1363" s="234" t="s">
        <v>414</v>
      </c>
      <c r="E1363" s="44"/>
      <c r="F1363" s="285" t="s">
        <v>1784</v>
      </c>
      <c r="G1363" s="44"/>
      <c r="H1363" s="286">
        <v>0</v>
      </c>
      <c r="I1363" s="44"/>
      <c r="J1363" s="44"/>
      <c r="K1363" s="44"/>
      <c r="L1363" s="48"/>
      <c r="M1363" s="232"/>
      <c r="N1363" s="233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U1363" s="20" t="s">
        <v>90</v>
      </c>
    </row>
    <row r="1364" s="2" customFormat="1">
      <c r="A1364" s="42"/>
      <c r="B1364" s="43"/>
      <c r="C1364" s="44"/>
      <c r="D1364" s="234" t="s">
        <v>414</v>
      </c>
      <c r="E1364" s="44"/>
      <c r="F1364" s="285" t="s">
        <v>1928</v>
      </c>
      <c r="G1364" s="44"/>
      <c r="H1364" s="286">
        <v>60.786000000000001</v>
      </c>
      <c r="I1364" s="44"/>
      <c r="J1364" s="44"/>
      <c r="K1364" s="44"/>
      <c r="L1364" s="48"/>
      <c r="M1364" s="232"/>
      <c r="N1364" s="233"/>
      <c r="O1364" s="88"/>
      <c r="P1364" s="88"/>
      <c r="Q1364" s="88"/>
      <c r="R1364" s="88"/>
      <c r="S1364" s="88"/>
      <c r="T1364" s="89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U1364" s="20" t="s">
        <v>90</v>
      </c>
    </row>
    <row r="1365" s="2" customFormat="1">
      <c r="A1365" s="42"/>
      <c r="B1365" s="43"/>
      <c r="C1365" s="44"/>
      <c r="D1365" s="234" t="s">
        <v>414</v>
      </c>
      <c r="E1365" s="44"/>
      <c r="F1365" s="285" t="s">
        <v>1929</v>
      </c>
      <c r="G1365" s="44"/>
      <c r="H1365" s="286">
        <v>60.786000000000001</v>
      </c>
      <c r="I1365" s="44"/>
      <c r="J1365" s="44"/>
      <c r="K1365" s="44"/>
      <c r="L1365" s="48"/>
      <c r="M1365" s="232"/>
      <c r="N1365" s="233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U1365" s="20" t="s">
        <v>90</v>
      </c>
    </row>
    <row r="1366" s="2" customFormat="1">
      <c r="A1366" s="42"/>
      <c r="B1366" s="43"/>
      <c r="C1366" s="44"/>
      <c r="D1366" s="234" t="s">
        <v>414</v>
      </c>
      <c r="E1366" s="44"/>
      <c r="F1366" s="285" t="s">
        <v>1930</v>
      </c>
      <c r="G1366" s="44"/>
      <c r="H1366" s="286">
        <v>63.030000000000001</v>
      </c>
      <c r="I1366" s="44"/>
      <c r="J1366" s="44"/>
      <c r="K1366" s="44"/>
      <c r="L1366" s="48"/>
      <c r="M1366" s="232"/>
      <c r="N1366" s="233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U1366" s="20" t="s">
        <v>90</v>
      </c>
    </row>
    <row r="1367" s="2" customFormat="1">
      <c r="A1367" s="42"/>
      <c r="B1367" s="43"/>
      <c r="C1367" s="44"/>
      <c r="D1367" s="234" t="s">
        <v>414</v>
      </c>
      <c r="E1367" s="44"/>
      <c r="F1367" s="285" t="s">
        <v>1931</v>
      </c>
      <c r="G1367" s="44"/>
      <c r="H1367" s="286">
        <v>18.084</v>
      </c>
      <c r="I1367" s="44"/>
      <c r="J1367" s="44"/>
      <c r="K1367" s="44"/>
      <c r="L1367" s="48"/>
      <c r="M1367" s="232"/>
      <c r="N1367" s="233"/>
      <c r="O1367" s="88"/>
      <c r="P1367" s="88"/>
      <c r="Q1367" s="88"/>
      <c r="R1367" s="88"/>
      <c r="S1367" s="88"/>
      <c r="T1367" s="89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U1367" s="20" t="s">
        <v>90</v>
      </c>
    </row>
    <row r="1368" s="2" customFormat="1">
      <c r="A1368" s="42"/>
      <c r="B1368" s="43"/>
      <c r="C1368" s="44"/>
      <c r="D1368" s="234" t="s">
        <v>414</v>
      </c>
      <c r="E1368" s="44"/>
      <c r="F1368" s="285" t="s">
        <v>1932</v>
      </c>
      <c r="G1368" s="44"/>
      <c r="H1368" s="286">
        <v>46.826999999999998</v>
      </c>
      <c r="I1368" s="44"/>
      <c r="J1368" s="44"/>
      <c r="K1368" s="44"/>
      <c r="L1368" s="48"/>
      <c r="M1368" s="232"/>
      <c r="N1368" s="233"/>
      <c r="O1368" s="88"/>
      <c r="P1368" s="88"/>
      <c r="Q1368" s="88"/>
      <c r="R1368" s="88"/>
      <c r="S1368" s="88"/>
      <c r="T1368" s="89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U1368" s="20" t="s">
        <v>90</v>
      </c>
    </row>
    <row r="1369" s="2" customFormat="1">
      <c r="A1369" s="42"/>
      <c r="B1369" s="43"/>
      <c r="C1369" s="44"/>
      <c r="D1369" s="234" t="s">
        <v>414</v>
      </c>
      <c r="E1369" s="44"/>
      <c r="F1369" s="285" t="s">
        <v>1933</v>
      </c>
      <c r="G1369" s="44"/>
      <c r="H1369" s="286">
        <v>16.170000000000002</v>
      </c>
      <c r="I1369" s="44"/>
      <c r="J1369" s="44"/>
      <c r="K1369" s="44"/>
      <c r="L1369" s="48"/>
      <c r="M1369" s="232"/>
      <c r="N1369" s="233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U1369" s="20" t="s">
        <v>90</v>
      </c>
    </row>
    <row r="1370" s="2" customFormat="1">
      <c r="A1370" s="42"/>
      <c r="B1370" s="43"/>
      <c r="C1370" s="44"/>
      <c r="D1370" s="234" t="s">
        <v>414</v>
      </c>
      <c r="E1370" s="44"/>
      <c r="F1370" s="285" t="s">
        <v>1934</v>
      </c>
      <c r="G1370" s="44"/>
      <c r="H1370" s="286">
        <v>63.656999999999996</v>
      </c>
      <c r="I1370" s="44"/>
      <c r="J1370" s="44"/>
      <c r="K1370" s="44"/>
      <c r="L1370" s="48"/>
      <c r="M1370" s="232"/>
      <c r="N1370" s="233"/>
      <c r="O1370" s="88"/>
      <c r="P1370" s="88"/>
      <c r="Q1370" s="88"/>
      <c r="R1370" s="88"/>
      <c r="S1370" s="88"/>
      <c r="T1370" s="89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U1370" s="20" t="s">
        <v>90</v>
      </c>
    </row>
    <row r="1371" s="2" customFormat="1">
      <c r="A1371" s="42"/>
      <c r="B1371" s="43"/>
      <c r="C1371" s="44"/>
      <c r="D1371" s="234" t="s">
        <v>414</v>
      </c>
      <c r="E1371" s="44"/>
      <c r="F1371" s="285" t="s">
        <v>1935</v>
      </c>
      <c r="G1371" s="44"/>
      <c r="H1371" s="286">
        <v>63.689999999999998</v>
      </c>
      <c r="I1371" s="44"/>
      <c r="J1371" s="44"/>
      <c r="K1371" s="44"/>
      <c r="L1371" s="48"/>
      <c r="M1371" s="232"/>
      <c r="N1371" s="233"/>
      <c r="O1371" s="88"/>
      <c r="P1371" s="88"/>
      <c r="Q1371" s="88"/>
      <c r="R1371" s="88"/>
      <c r="S1371" s="88"/>
      <c r="T1371" s="89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U1371" s="20" t="s">
        <v>90</v>
      </c>
    </row>
    <row r="1372" s="2" customFormat="1">
      <c r="A1372" s="42"/>
      <c r="B1372" s="43"/>
      <c r="C1372" s="44"/>
      <c r="D1372" s="234" t="s">
        <v>414</v>
      </c>
      <c r="E1372" s="44"/>
      <c r="F1372" s="285" t="s">
        <v>1936</v>
      </c>
      <c r="G1372" s="44"/>
      <c r="H1372" s="286">
        <v>67.206999999999994</v>
      </c>
      <c r="I1372" s="44"/>
      <c r="J1372" s="44"/>
      <c r="K1372" s="44"/>
      <c r="L1372" s="48"/>
      <c r="M1372" s="232"/>
      <c r="N1372" s="233"/>
      <c r="O1372" s="88"/>
      <c r="P1372" s="88"/>
      <c r="Q1372" s="88"/>
      <c r="R1372" s="88"/>
      <c r="S1372" s="88"/>
      <c r="T1372" s="89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U1372" s="20" t="s">
        <v>90</v>
      </c>
    </row>
    <row r="1373" s="2" customFormat="1">
      <c r="A1373" s="42"/>
      <c r="B1373" s="43"/>
      <c r="C1373" s="44"/>
      <c r="D1373" s="234" t="s">
        <v>414</v>
      </c>
      <c r="E1373" s="44"/>
      <c r="F1373" s="285" t="s">
        <v>285</v>
      </c>
      <c r="G1373" s="44"/>
      <c r="H1373" s="286">
        <v>460.23700000000002</v>
      </c>
      <c r="I1373" s="44"/>
      <c r="J1373" s="44"/>
      <c r="K1373" s="44"/>
      <c r="L1373" s="48"/>
      <c r="M1373" s="232"/>
      <c r="N1373" s="233"/>
      <c r="O1373" s="88"/>
      <c r="P1373" s="88"/>
      <c r="Q1373" s="88"/>
      <c r="R1373" s="88"/>
      <c r="S1373" s="88"/>
      <c r="T1373" s="89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U1373" s="20" t="s">
        <v>90</v>
      </c>
    </row>
    <row r="1374" s="2" customFormat="1" ht="37.8" customHeight="1">
      <c r="A1374" s="42"/>
      <c r="B1374" s="43"/>
      <c r="C1374" s="216" t="s">
        <v>1686</v>
      </c>
      <c r="D1374" s="216" t="s">
        <v>144</v>
      </c>
      <c r="E1374" s="217" t="s">
        <v>1687</v>
      </c>
      <c r="F1374" s="218" t="s">
        <v>1688</v>
      </c>
      <c r="G1374" s="219" t="s">
        <v>321</v>
      </c>
      <c r="H1374" s="220">
        <v>818.50699999999995</v>
      </c>
      <c r="I1374" s="221"/>
      <c r="J1374" s="222">
        <f>ROUND(I1374*H1374,2)</f>
        <v>0</v>
      </c>
      <c r="K1374" s="218" t="s">
        <v>148</v>
      </c>
      <c r="L1374" s="48"/>
      <c r="M1374" s="223" t="s">
        <v>78</v>
      </c>
      <c r="N1374" s="224" t="s">
        <v>50</v>
      </c>
      <c r="O1374" s="88"/>
      <c r="P1374" s="225">
        <f>O1374*H1374</f>
        <v>0</v>
      </c>
      <c r="Q1374" s="225">
        <v>0.00028600000000000001</v>
      </c>
      <c r="R1374" s="225">
        <f>Q1374*H1374</f>
        <v>0.23409300199999999</v>
      </c>
      <c r="S1374" s="225">
        <v>0</v>
      </c>
      <c r="T1374" s="226">
        <f>S1374*H1374</f>
        <v>0</v>
      </c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R1374" s="227" t="s">
        <v>244</v>
      </c>
      <c r="AT1374" s="227" t="s">
        <v>144</v>
      </c>
      <c r="AU1374" s="227" t="s">
        <v>90</v>
      </c>
      <c r="AY1374" s="20" t="s">
        <v>141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20" t="s">
        <v>88</v>
      </c>
      <c r="BK1374" s="228">
        <f>ROUND(I1374*H1374,2)</f>
        <v>0</v>
      </c>
      <c r="BL1374" s="20" t="s">
        <v>244</v>
      </c>
      <c r="BM1374" s="227" t="s">
        <v>2381</v>
      </c>
    </row>
    <row r="1375" s="2" customFormat="1">
      <c r="A1375" s="42"/>
      <c r="B1375" s="43"/>
      <c r="C1375" s="44"/>
      <c r="D1375" s="229" t="s">
        <v>151</v>
      </c>
      <c r="E1375" s="44"/>
      <c r="F1375" s="230" t="s">
        <v>1690</v>
      </c>
      <c r="G1375" s="44"/>
      <c r="H1375" s="44"/>
      <c r="I1375" s="231"/>
      <c r="J1375" s="44"/>
      <c r="K1375" s="44"/>
      <c r="L1375" s="48"/>
      <c r="M1375" s="232"/>
      <c r="N1375" s="233"/>
      <c r="O1375" s="88"/>
      <c r="P1375" s="88"/>
      <c r="Q1375" s="88"/>
      <c r="R1375" s="88"/>
      <c r="S1375" s="88"/>
      <c r="T1375" s="89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T1375" s="20" t="s">
        <v>151</v>
      </c>
      <c r="AU1375" s="20" t="s">
        <v>90</v>
      </c>
    </row>
    <row r="1376" s="13" customFormat="1">
      <c r="A1376" s="13"/>
      <c r="B1376" s="241"/>
      <c r="C1376" s="242"/>
      <c r="D1376" s="234" t="s">
        <v>283</v>
      </c>
      <c r="E1376" s="243" t="s">
        <v>78</v>
      </c>
      <c r="F1376" s="244" t="s">
        <v>776</v>
      </c>
      <c r="G1376" s="242"/>
      <c r="H1376" s="245">
        <v>818.50699999999995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283</v>
      </c>
      <c r="AU1376" s="251" t="s">
        <v>90</v>
      </c>
      <c r="AV1376" s="13" t="s">
        <v>90</v>
      </c>
      <c r="AW1376" s="13" t="s">
        <v>40</v>
      </c>
      <c r="AX1376" s="13" t="s">
        <v>88</v>
      </c>
      <c r="AY1376" s="251" t="s">
        <v>141</v>
      </c>
    </row>
    <row r="1377" s="2" customFormat="1">
      <c r="A1377" s="42"/>
      <c r="B1377" s="43"/>
      <c r="C1377" s="44"/>
      <c r="D1377" s="234" t="s">
        <v>414</v>
      </c>
      <c r="E1377" s="44"/>
      <c r="F1377" s="284" t="s">
        <v>1670</v>
      </c>
      <c r="G1377" s="44"/>
      <c r="H1377" s="44"/>
      <c r="I1377" s="44"/>
      <c r="J1377" s="44"/>
      <c r="K1377" s="44"/>
      <c r="L1377" s="48"/>
      <c r="M1377" s="232"/>
      <c r="N1377" s="233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U1377" s="20" t="s">
        <v>90</v>
      </c>
    </row>
    <row r="1378" s="2" customFormat="1">
      <c r="A1378" s="42"/>
      <c r="B1378" s="43"/>
      <c r="C1378" s="44"/>
      <c r="D1378" s="234" t="s">
        <v>414</v>
      </c>
      <c r="E1378" s="44"/>
      <c r="F1378" s="285" t="s">
        <v>1855</v>
      </c>
      <c r="G1378" s="44"/>
      <c r="H1378" s="286">
        <v>105.92700000000001</v>
      </c>
      <c r="I1378" s="44"/>
      <c r="J1378" s="44"/>
      <c r="K1378" s="44"/>
      <c r="L1378" s="48"/>
      <c r="M1378" s="232"/>
      <c r="N1378" s="233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U1378" s="20" t="s">
        <v>90</v>
      </c>
    </row>
    <row r="1379" s="2" customFormat="1">
      <c r="A1379" s="42"/>
      <c r="B1379" s="43"/>
      <c r="C1379" s="44"/>
      <c r="D1379" s="234" t="s">
        <v>414</v>
      </c>
      <c r="E1379" s="44"/>
      <c r="F1379" s="285" t="s">
        <v>1856</v>
      </c>
      <c r="G1379" s="44"/>
      <c r="H1379" s="286">
        <v>105.92700000000001</v>
      </c>
      <c r="I1379" s="44"/>
      <c r="J1379" s="44"/>
      <c r="K1379" s="44"/>
      <c r="L1379" s="48"/>
      <c r="M1379" s="232"/>
      <c r="N1379" s="233"/>
      <c r="O1379" s="88"/>
      <c r="P1379" s="88"/>
      <c r="Q1379" s="88"/>
      <c r="R1379" s="88"/>
      <c r="S1379" s="88"/>
      <c r="T1379" s="89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U1379" s="20" t="s">
        <v>90</v>
      </c>
    </row>
    <row r="1380" s="2" customFormat="1">
      <c r="A1380" s="42"/>
      <c r="B1380" s="43"/>
      <c r="C1380" s="44"/>
      <c r="D1380" s="234" t="s">
        <v>414</v>
      </c>
      <c r="E1380" s="44"/>
      <c r="F1380" s="285" t="s">
        <v>1857</v>
      </c>
      <c r="G1380" s="44"/>
      <c r="H1380" s="286">
        <v>108.205</v>
      </c>
      <c r="I1380" s="44"/>
      <c r="J1380" s="44"/>
      <c r="K1380" s="44"/>
      <c r="L1380" s="48"/>
      <c r="M1380" s="232"/>
      <c r="N1380" s="233"/>
      <c r="O1380" s="88"/>
      <c r="P1380" s="88"/>
      <c r="Q1380" s="88"/>
      <c r="R1380" s="88"/>
      <c r="S1380" s="88"/>
      <c r="T1380" s="89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U1380" s="20" t="s">
        <v>90</v>
      </c>
    </row>
    <row r="1381" s="2" customFormat="1">
      <c r="A1381" s="42"/>
      <c r="B1381" s="43"/>
      <c r="C1381" s="44"/>
      <c r="D1381" s="234" t="s">
        <v>414</v>
      </c>
      <c r="E1381" s="44"/>
      <c r="F1381" s="285" t="s">
        <v>1858</v>
      </c>
      <c r="G1381" s="44"/>
      <c r="H1381" s="286">
        <v>62.578000000000003</v>
      </c>
      <c r="I1381" s="44"/>
      <c r="J1381" s="44"/>
      <c r="K1381" s="44"/>
      <c r="L1381" s="48"/>
      <c r="M1381" s="232"/>
      <c r="N1381" s="233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U1381" s="20" t="s">
        <v>90</v>
      </c>
    </row>
    <row r="1382" s="2" customFormat="1">
      <c r="A1382" s="42"/>
      <c r="B1382" s="43"/>
      <c r="C1382" s="44"/>
      <c r="D1382" s="234" t="s">
        <v>414</v>
      </c>
      <c r="E1382" s="44"/>
      <c r="F1382" s="285" t="s">
        <v>1859</v>
      </c>
      <c r="G1382" s="44"/>
      <c r="H1382" s="286">
        <v>91.757000000000005</v>
      </c>
      <c r="I1382" s="44"/>
      <c r="J1382" s="44"/>
      <c r="K1382" s="44"/>
      <c r="L1382" s="48"/>
      <c r="M1382" s="232"/>
      <c r="N1382" s="233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U1382" s="20" t="s">
        <v>90</v>
      </c>
    </row>
    <row r="1383" s="2" customFormat="1">
      <c r="A1383" s="42"/>
      <c r="B1383" s="43"/>
      <c r="C1383" s="44"/>
      <c r="D1383" s="234" t="s">
        <v>414</v>
      </c>
      <c r="E1383" s="44"/>
      <c r="F1383" s="285" t="s">
        <v>1860</v>
      </c>
      <c r="G1383" s="44"/>
      <c r="H1383" s="286">
        <v>60.634999999999998</v>
      </c>
      <c r="I1383" s="44"/>
      <c r="J1383" s="44"/>
      <c r="K1383" s="44"/>
      <c r="L1383" s="48"/>
      <c r="M1383" s="232"/>
      <c r="N1383" s="233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U1383" s="20" t="s">
        <v>90</v>
      </c>
    </row>
    <row r="1384" s="2" customFormat="1">
      <c r="A1384" s="42"/>
      <c r="B1384" s="43"/>
      <c r="C1384" s="44"/>
      <c r="D1384" s="234" t="s">
        <v>414</v>
      </c>
      <c r="E1384" s="44"/>
      <c r="F1384" s="285" t="s">
        <v>1861</v>
      </c>
      <c r="G1384" s="44"/>
      <c r="H1384" s="286">
        <v>108.842</v>
      </c>
      <c r="I1384" s="44"/>
      <c r="J1384" s="44"/>
      <c r="K1384" s="44"/>
      <c r="L1384" s="48"/>
      <c r="M1384" s="232"/>
      <c r="N1384" s="233"/>
      <c r="O1384" s="88"/>
      <c r="P1384" s="88"/>
      <c r="Q1384" s="88"/>
      <c r="R1384" s="88"/>
      <c r="S1384" s="88"/>
      <c r="T1384" s="89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U1384" s="20" t="s">
        <v>90</v>
      </c>
    </row>
    <row r="1385" s="2" customFormat="1">
      <c r="A1385" s="42"/>
      <c r="B1385" s="43"/>
      <c r="C1385" s="44"/>
      <c r="D1385" s="234" t="s">
        <v>414</v>
      </c>
      <c r="E1385" s="44"/>
      <c r="F1385" s="285" t="s">
        <v>1862</v>
      </c>
      <c r="G1385" s="44"/>
      <c r="H1385" s="286">
        <v>108.875</v>
      </c>
      <c r="I1385" s="44"/>
      <c r="J1385" s="44"/>
      <c r="K1385" s="44"/>
      <c r="L1385" s="48"/>
      <c r="M1385" s="232"/>
      <c r="N1385" s="233"/>
      <c r="O1385" s="88"/>
      <c r="P1385" s="88"/>
      <c r="Q1385" s="88"/>
      <c r="R1385" s="88"/>
      <c r="S1385" s="88"/>
      <c r="T1385" s="89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U1385" s="20" t="s">
        <v>90</v>
      </c>
    </row>
    <row r="1386" s="2" customFormat="1">
      <c r="A1386" s="42"/>
      <c r="B1386" s="43"/>
      <c r="C1386" s="44"/>
      <c r="D1386" s="234" t="s">
        <v>414</v>
      </c>
      <c r="E1386" s="44"/>
      <c r="F1386" s="285" t="s">
        <v>1863</v>
      </c>
      <c r="G1386" s="44"/>
      <c r="H1386" s="286">
        <v>111.68899999999999</v>
      </c>
      <c r="I1386" s="44"/>
      <c r="J1386" s="44"/>
      <c r="K1386" s="44"/>
      <c r="L1386" s="48"/>
      <c r="M1386" s="232"/>
      <c r="N1386" s="233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U1386" s="20" t="s">
        <v>90</v>
      </c>
    </row>
    <row r="1387" s="2" customFormat="1">
      <c r="A1387" s="42"/>
      <c r="B1387" s="43"/>
      <c r="C1387" s="44"/>
      <c r="D1387" s="234" t="s">
        <v>414</v>
      </c>
      <c r="E1387" s="44"/>
      <c r="F1387" s="285" t="s">
        <v>1864</v>
      </c>
      <c r="G1387" s="44"/>
      <c r="H1387" s="286">
        <v>-86.875</v>
      </c>
      <c r="I1387" s="44"/>
      <c r="J1387" s="44"/>
      <c r="K1387" s="44"/>
      <c r="L1387" s="48"/>
      <c r="M1387" s="232"/>
      <c r="N1387" s="233"/>
      <c r="O1387" s="88"/>
      <c r="P1387" s="88"/>
      <c r="Q1387" s="88"/>
      <c r="R1387" s="88"/>
      <c r="S1387" s="88"/>
      <c r="T1387" s="89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U1387" s="20" t="s">
        <v>90</v>
      </c>
    </row>
    <row r="1388" s="2" customFormat="1">
      <c r="A1388" s="42"/>
      <c r="B1388" s="43"/>
      <c r="C1388" s="44"/>
      <c r="D1388" s="234" t="s">
        <v>414</v>
      </c>
      <c r="E1388" s="44"/>
      <c r="F1388" s="285" t="s">
        <v>1865</v>
      </c>
      <c r="G1388" s="44"/>
      <c r="H1388" s="286">
        <v>-13.9</v>
      </c>
      <c r="I1388" s="44"/>
      <c r="J1388" s="44"/>
      <c r="K1388" s="44"/>
      <c r="L1388" s="48"/>
      <c r="M1388" s="232"/>
      <c r="N1388" s="233"/>
      <c r="O1388" s="88"/>
      <c r="P1388" s="88"/>
      <c r="Q1388" s="88"/>
      <c r="R1388" s="88"/>
      <c r="S1388" s="88"/>
      <c r="T1388" s="89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U1388" s="20" t="s">
        <v>90</v>
      </c>
    </row>
    <row r="1389" s="2" customFormat="1">
      <c r="A1389" s="42"/>
      <c r="B1389" s="43"/>
      <c r="C1389" s="44"/>
      <c r="D1389" s="234" t="s">
        <v>414</v>
      </c>
      <c r="E1389" s="44"/>
      <c r="F1389" s="285" t="s">
        <v>1866</v>
      </c>
      <c r="G1389" s="44"/>
      <c r="H1389" s="286">
        <v>-3.2000000000000002</v>
      </c>
      <c r="I1389" s="44"/>
      <c r="J1389" s="44"/>
      <c r="K1389" s="44"/>
      <c r="L1389" s="48"/>
      <c r="M1389" s="232"/>
      <c r="N1389" s="233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U1389" s="20" t="s">
        <v>90</v>
      </c>
    </row>
    <row r="1390" s="2" customFormat="1">
      <c r="A1390" s="42"/>
      <c r="B1390" s="43"/>
      <c r="C1390" s="44"/>
      <c r="D1390" s="234" t="s">
        <v>414</v>
      </c>
      <c r="E1390" s="44"/>
      <c r="F1390" s="285" t="s">
        <v>1867</v>
      </c>
      <c r="G1390" s="44"/>
      <c r="H1390" s="286">
        <v>-3.2000000000000002</v>
      </c>
      <c r="I1390" s="44"/>
      <c r="J1390" s="44"/>
      <c r="K1390" s="44"/>
      <c r="L1390" s="48"/>
      <c r="M1390" s="232"/>
      <c r="N1390" s="233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U1390" s="20" t="s">
        <v>90</v>
      </c>
    </row>
    <row r="1391" s="2" customFormat="1">
      <c r="A1391" s="42"/>
      <c r="B1391" s="43"/>
      <c r="C1391" s="44"/>
      <c r="D1391" s="234" t="s">
        <v>414</v>
      </c>
      <c r="E1391" s="44"/>
      <c r="F1391" s="285" t="s">
        <v>1868</v>
      </c>
      <c r="G1391" s="44"/>
      <c r="H1391" s="286">
        <v>-1.6000000000000001</v>
      </c>
      <c r="I1391" s="44"/>
      <c r="J1391" s="44"/>
      <c r="K1391" s="44"/>
      <c r="L1391" s="48"/>
      <c r="M1391" s="232"/>
      <c r="N1391" s="233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U1391" s="20" t="s">
        <v>90</v>
      </c>
    </row>
    <row r="1392" s="2" customFormat="1">
      <c r="A1392" s="42"/>
      <c r="B1392" s="43"/>
      <c r="C1392" s="44"/>
      <c r="D1392" s="234" t="s">
        <v>414</v>
      </c>
      <c r="E1392" s="44"/>
      <c r="F1392" s="285" t="s">
        <v>1869</v>
      </c>
      <c r="G1392" s="44"/>
      <c r="H1392" s="286">
        <v>8.125</v>
      </c>
      <c r="I1392" s="44"/>
      <c r="J1392" s="44"/>
      <c r="K1392" s="44"/>
      <c r="L1392" s="48"/>
      <c r="M1392" s="232"/>
      <c r="N1392" s="233"/>
      <c r="O1392" s="88"/>
      <c r="P1392" s="88"/>
      <c r="Q1392" s="88"/>
      <c r="R1392" s="88"/>
      <c r="S1392" s="88"/>
      <c r="T1392" s="89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U1392" s="20" t="s">
        <v>90</v>
      </c>
    </row>
    <row r="1393" s="2" customFormat="1">
      <c r="A1393" s="42"/>
      <c r="B1393" s="43"/>
      <c r="C1393" s="44"/>
      <c r="D1393" s="234" t="s">
        <v>414</v>
      </c>
      <c r="E1393" s="44"/>
      <c r="F1393" s="285" t="s">
        <v>1870</v>
      </c>
      <c r="G1393" s="44"/>
      <c r="H1393" s="286">
        <v>-5.0629999999999997</v>
      </c>
      <c r="I1393" s="44"/>
      <c r="J1393" s="44"/>
      <c r="K1393" s="44"/>
      <c r="L1393" s="48"/>
      <c r="M1393" s="232"/>
      <c r="N1393" s="233"/>
      <c r="O1393" s="88"/>
      <c r="P1393" s="88"/>
      <c r="Q1393" s="88"/>
      <c r="R1393" s="88"/>
      <c r="S1393" s="88"/>
      <c r="T1393" s="89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U1393" s="20" t="s">
        <v>90</v>
      </c>
    </row>
    <row r="1394" s="2" customFormat="1">
      <c r="A1394" s="42"/>
      <c r="B1394" s="43"/>
      <c r="C1394" s="44"/>
      <c r="D1394" s="234" t="s">
        <v>414</v>
      </c>
      <c r="E1394" s="44"/>
      <c r="F1394" s="285" t="s">
        <v>1871</v>
      </c>
      <c r="G1394" s="44"/>
      <c r="H1394" s="286">
        <v>-2.081</v>
      </c>
      <c r="I1394" s="44"/>
      <c r="J1394" s="44"/>
      <c r="K1394" s="44"/>
      <c r="L1394" s="48"/>
      <c r="M1394" s="232"/>
      <c r="N1394" s="233"/>
      <c r="O1394" s="88"/>
      <c r="P1394" s="88"/>
      <c r="Q1394" s="88"/>
      <c r="R1394" s="88"/>
      <c r="S1394" s="88"/>
      <c r="T1394" s="89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U1394" s="20" t="s">
        <v>90</v>
      </c>
    </row>
    <row r="1395" s="2" customFormat="1">
      <c r="A1395" s="42"/>
      <c r="B1395" s="43"/>
      <c r="C1395" s="44"/>
      <c r="D1395" s="234" t="s">
        <v>414</v>
      </c>
      <c r="E1395" s="44"/>
      <c r="F1395" s="285" t="s">
        <v>1645</v>
      </c>
      <c r="G1395" s="44"/>
      <c r="H1395" s="286">
        <v>-39.359999999999999</v>
      </c>
      <c r="I1395" s="44"/>
      <c r="J1395" s="44"/>
      <c r="K1395" s="44"/>
      <c r="L1395" s="48"/>
      <c r="M1395" s="232"/>
      <c r="N1395" s="233"/>
      <c r="O1395" s="88"/>
      <c r="P1395" s="88"/>
      <c r="Q1395" s="88"/>
      <c r="R1395" s="88"/>
      <c r="S1395" s="88"/>
      <c r="T1395" s="89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U1395" s="20" t="s">
        <v>90</v>
      </c>
    </row>
    <row r="1396" s="2" customFormat="1">
      <c r="A1396" s="42"/>
      <c r="B1396" s="43"/>
      <c r="C1396" s="44"/>
      <c r="D1396" s="234" t="s">
        <v>414</v>
      </c>
      <c r="E1396" s="44"/>
      <c r="F1396" s="285" t="s">
        <v>2352</v>
      </c>
      <c r="G1396" s="44"/>
      <c r="H1396" s="286">
        <v>0</v>
      </c>
      <c r="I1396" s="44"/>
      <c r="J1396" s="44"/>
      <c r="K1396" s="44"/>
      <c r="L1396" s="48"/>
      <c r="M1396" s="232"/>
      <c r="N1396" s="233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U1396" s="20" t="s">
        <v>90</v>
      </c>
    </row>
    <row r="1397" s="2" customFormat="1">
      <c r="A1397" s="42"/>
      <c r="B1397" s="43"/>
      <c r="C1397" s="44"/>
      <c r="D1397" s="234" t="s">
        <v>414</v>
      </c>
      <c r="E1397" s="44"/>
      <c r="F1397" s="285" t="s">
        <v>606</v>
      </c>
      <c r="G1397" s="44"/>
      <c r="H1397" s="286">
        <v>0</v>
      </c>
      <c r="I1397" s="44"/>
      <c r="J1397" s="44"/>
      <c r="K1397" s="44"/>
      <c r="L1397" s="48"/>
      <c r="M1397" s="232"/>
      <c r="N1397" s="233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U1397" s="20" t="s">
        <v>90</v>
      </c>
    </row>
    <row r="1398" s="2" customFormat="1">
      <c r="A1398" s="42"/>
      <c r="B1398" s="43"/>
      <c r="C1398" s="44"/>
      <c r="D1398" s="234" t="s">
        <v>414</v>
      </c>
      <c r="E1398" s="44"/>
      <c r="F1398" s="285" t="s">
        <v>607</v>
      </c>
      <c r="G1398" s="44"/>
      <c r="H1398" s="286">
        <v>4</v>
      </c>
      <c r="I1398" s="44"/>
      <c r="J1398" s="44"/>
      <c r="K1398" s="44"/>
      <c r="L1398" s="48"/>
      <c r="M1398" s="232"/>
      <c r="N1398" s="233"/>
      <c r="O1398" s="88"/>
      <c r="P1398" s="88"/>
      <c r="Q1398" s="88"/>
      <c r="R1398" s="88"/>
      <c r="S1398" s="88"/>
      <c r="T1398" s="89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U1398" s="20" t="s">
        <v>90</v>
      </c>
    </row>
    <row r="1399" s="2" customFormat="1">
      <c r="A1399" s="42"/>
      <c r="B1399" s="43"/>
      <c r="C1399" s="44"/>
      <c r="D1399" s="234" t="s">
        <v>414</v>
      </c>
      <c r="E1399" s="44"/>
      <c r="F1399" s="285" t="s">
        <v>608</v>
      </c>
      <c r="G1399" s="44"/>
      <c r="H1399" s="286">
        <v>4</v>
      </c>
      <c r="I1399" s="44"/>
      <c r="J1399" s="44"/>
      <c r="K1399" s="44"/>
      <c r="L1399" s="48"/>
      <c r="M1399" s="232"/>
      <c r="N1399" s="233"/>
      <c r="O1399" s="88"/>
      <c r="P1399" s="88"/>
      <c r="Q1399" s="88"/>
      <c r="R1399" s="88"/>
      <c r="S1399" s="88"/>
      <c r="T1399" s="89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U1399" s="20" t="s">
        <v>90</v>
      </c>
    </row>
    <row r="1400" s="2" customFormat="1">
      <c r="A1400" s="42"/>
      <c r="B1400" s="43"/>
      <c r="C1400" s="44"/>
      <c r="D1400" s="234" t="s">
        <v>414</v>
      </c>
      <c r="E1400" s="44"/>
      <c r="F1400" s="285" t="s">
        <v>609</v>
      </c>
      <c r="G1400" s="44"/>
      <c r="H1400" s="286">
        <v>5.4080000000000004</v>
      </c>
      <c r="I1400" s="44"/>
      <c r="J1400" s="44"/>
      <c r="K1400" s="44"/>
      <c r="L1400" s="48"/>
      <c r="M1400" s="232"/>
      <c r="N1400" s="233"/>
      <c r="O1400" s="88"/>
      <c r="P1400" s="88"/>
      <c r="Q1400" s="88"/>
      <c r="R1400" s="88"/>
      <c r="S1400" s="88"/>
      <c r="T1400" s="89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U1400" s="20" t="s">
        <v>90</v>
      </c>
    </row>
    <row r="1401" s="2" customFormat="1">
      <c r="A1401" s="42"/>
      <c r="B1401" s="43"/>
      <c r="C1401" s="44"/>
      <c r="D1401" s="234" t="s">
        <v>414</v>
      </c>
      <c r="E1401" s="44"/>
      <c r="F1401" s="285" t="s">
        <v>610</v>
      </c>
      <c r="G1401" s="44"/>
      <c r="H1401" s="286">
        <v>2.0800000000000001</v>
      </c>
      <c r="I1401" s="44"/>
      <c r="J1401" s="44"/>
      <c r="K1401" s="44"/>
      <c r="L1401" s="48"/>
      <c r="M1401" s="232"/>
      <c r="N1401" s="233"/>
      <c r="O1401" s="88"/>
      <c r="P1401" s="88"/>
      <c r="Q1401" s="88"/>
      <c r="R1401" s="88"/>
      <c r="S1401" s="88"/>
      <c r="T1401" s="89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U1401" s="20" t="s">
        <v>90</v>
      </c>
    </row>
    <row r="1402" s="2" customFormat="1">
      <c r="A1402" s="42"/>
      <c r="B1402" s="43"/>
      <c r="C1402" s="44"/>
      <c r="D1402" s="234" t="s">
        <v>414</v>
      </c>
      <c r="E1402" s="44"/>
      <c r="F1402" s="285" t="s">
        <v>611</v>
      </c>
      <c r="G1402" s="44"/>
      <c r="H1402" s="286">
        <v>1.4159999999999999</v>
      </c>
      <c r="I1402" s="44"/>
      <c r="J1402" s="44"/>
      <c r="K1402" s="44"/>
      <c r="L1402" s="48"/>
      <c r="M1402" s="232"/>
      <c r="N1402" s="233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U1402" s="20" t="s">
        <v>90</v>
      </c>
    </row>
    <row r="1403" s="2" customFormat="1">
      <c r="A1403" s="42"/>
      <c r="B1403" s="43"/>
      <c r="C1403" s="44"/>
      <c r="D1403" s="234" t="s">
        <v>414</v>
      </c>
      <c r="E1403" s="44"/>
      <c r="F1403" s="285" t="s">
        <v>612</v>
      </c>
      <c r="G1403" s="44"/>
      <c r="H1403" s="286">
        <v>5.3559999999999999</v>
      </c>
      <c r="I1403" s="44"/>
      <c r="J1403" s="44"/>
      <c r="K1403" s="44"/>
      <c r="L1403" s="48"/>
      <c r="M1403" s="232"/>
      <c r="N1403" s="233"/>
      <c r="O1403" s="88"/>
      <c r="P1403" s="88"/>
      <c r="Q1403" s="88"/>
      <c r="R1403" s="88"/>
      <c r="S1403" s="88"/>
      <c r="T1403" s="89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U1403" s="20" t="s">
        <v>90</v>
      </c>
    </row>
    <row r="1404" s="2" customFormat="1">
      <c r="A1404" s="42"/>
      <c r="B1404" s="43"/>
      <c r="C1404" s="44"/>
      <c r="D1404" s="234" t="s">
        <v>414</v>
      </c>
      <c r="E1404" s="44"/>
      <c r="F1404" s="285" t="s">
        <v>613</v>
      </c>
      <c r="G1404" s="44"/>
      <c r="H1404" s="286">
        <v>2.2080000000000002</v>
      </c>
      <c r="I1404" s="44"/>
      <c r="J1404" s="44"/>
      <c r="K1404" s="44"/>
      <c r="L1404" s="48"/>
      <c r="M1404" s="232"/>
      <c r="N1404" s="233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U1404" s="20" t="s">
        <v>90</v>
      </c>
    </row>
    <row r="1405" s="2" customFormat="1">
      <c r="A1405" s="42"/>
      <c r="B1405" s="43"/>
      <c r="C1405" s="44"/>
      <c r="D1405" s="234" t="s">
        <v>414</v>
      </c>
      <c r="E1405" s="44"/>
      <c r="F1405" s="285" t="s">
        <v>614</v>
      </c>
      <c r="G1405" s="44"/>
      <c r="H1405" s="286">
        <v>4</v>
      </c>
      <c r="I1405" s="44"/>
      <c r="J1405" s="44"/>
      <c r="K1405" s="44"/>
      <c r="L1405" s="48"/>
      <c r="M1405" s="232"/>
      <c r="N1405" s="233"/>
      <c r="O1405" s="88"/>
      <c r="P1405" s="88"/>
      <c r="Q1405" s="88"/>
      <c r="R1405" s="88"/>
      <c r="S1405" s="88"/>
      <c r="T1405" s="89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U1405" s="20" t="s">
        <v>90</v>
      </c>
    </row>
    <row r="1406" s="2" customFormat="1">
      <c r="A1406" s="42"/>
      <c r="B1406" s="43"/>
      <c r="C1406" s="44"/>
      <c r="D1406" s="234" t="s">
        <v>414</v>
      </c>
      <c r="E1406" s="44"/>
      <c r="F1406" s="285" t="s">
        <v>324</v>
      </c>
      <c r="G1406" s="44"/>
      <c r="H1406" s="286">
        <v>0</v>
      </c>
      <c r="I1406" s="44"/>
      <c r="J1406" s="44"/>
      <c r="K1406" s="44"/>
      <c r="L1406" s="48"/>
      <c r="M1406" s="232"/>
      <c r="N1406" s="233"/>
      <c r="O1406" s="88"/>
      <c r="P1406" s="88"/>
      <c r="Q1406" s="88"/>
      <c r="R1406" s="88"/>
      <c r="S1406" s="88"/>
      <c r="T1406" s="89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U1406" s="20" t="s">
        <v>90</v>
      </c>
    </row>
    <row r="1407" s="2" customFormat="1">
      <c r="A1407" s="42"/>
      <c r="B1407" s="43"/>
      <c r="C1407" s="44"/>
      <c r="D1407" s="234" t="s">
        <v>414</v>
      </c>
      <c r="E1407" s="44"/>
      <c r="F1407" s="285" t="s">
        <v>598</v>
      </c>
      <c r="G1407" s="44"/>
      <c r="H1407" s="286">
        <v>15.158</v>
      </c>
      <c r="I1407" s="44"/>
      <c r="J1407" s="44"/>
      <c r="K1407" s="44"/>
      <c r="L1407" s="48"/>
      <c r="M1407" s="232"/>
      <c r="N1407" s="233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U1407" s="20" t="s">
        <v>90</v>
      </c>
    </row>
    <row r="1408" s="2" customFormat="1">
      <c r="A1408" s="42"/>
      <c r="B1408" s="43"/>
      <c r="C1408" s="44"/>
      <c r="D1408" s="234" t="s">
        <v>414</v>
      </c>
      <c r="E1408" s="44"/>
      <c r="F1408" s="285" t="s">
        <v>599</v>
      </c>
      <c r="G1408" s="44"/>
      <c r="H1408" s="286">
        <v>48.840000000000003</v>
      </c>
      <c r="I1408" s="44"/>
      <c r="J1408" s="44"/>
      <c r="K1408" s="44"/>
      <c r="L1408" s="48"/>
      <c r="M1408" s="232"/>
      <c r="N1408" s="233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U1408" s="20" t="s">
        <v>90</v>
      </c>
    </row>
    <row r="1409" s="2" customFormat="1">
      <c r="A1409" s="42"/>
      <c r="B1409" s="43"/>
      <c r="C1409" s="44"/>
      <c r="D1409" s="234" t="s">
        <v>414</v>
      </c>
      <c r="E1409" s="44"/>
      <c r="F1409" s="285" t="s">
        <v>600</v>
      </c>
      <c r="G1409" s="44"/>
      <c r="H1409" s="286">
        <v>5</v>
      </c>
      <c r="I1409" s="44"/>
      <c r="J1409" s="44"/>
      <c r="K1409" s="44"/>
      <c r="L1409" s="48"/>
      <c r="M1409" s="232"/>
      <c r="N1409" s="233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U1409" s="20" t="s">
        <v>90</v>
      </c>
    </row>
    <row r="1410" s="2" customFormat="1">
      <c r="A1410" s="42"/>
      <c r="B1410" s="43"/>
      <c r="C1410" s="44"/>
      <c r="D1410" s="234" t="s">
        <v>414</v>
      </c>
      <c r="E1410" s="44"/>
      <c r="F1410" s="285" t="s">
        <v>324</v>
      </c>
      <c r="G1410" s="44"/>
      <c r="H1410" s="286">
        <v>0</v>
      </c>
      <c r="I1410" s="44"/>
      <c r="J1410" s="44"/>
      <c r="K1410" s="44"/>
      <c r="L1410" s="48"/>
      <c r="M1410" s="232"/>
      <c r="N1410" s="233"/>
      <c r="O1410" s="88"/>
      <c r="P1410" s="88"/>
      <c r="Q1410" s="88"/>
      <c r="R1410" s="88"/>
      <c r="S1410" s="88"/>
      <c r="T1410" s="89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U1410" s="20" t="s">
        <v>90</v>
      </c>
    </row>
    <row r="1411" s="2" customFormat="1">
      <c r="A1411" s="42"/>
      <c r="B1411" s="43"/>
      <c r="C1411" s="44"/>
      <c r="D1411" s="234" t="s">
        <v>414</v>
      </c>
      <c r="E1411" s="44"/>
      <c r="F1411" s="285" t="s">
        <v>592</v>
      </c>
      <c r="G1411" s="44"/>
      <c r="H1411" s="286">
        <v>3.7599999999999998</v>
      </c>
      <c r="I1411" s="44"/>
      <c r="J1411" s="44"/>
      <c r="K1411" s="44"/>
      <c r="L1411" s="48"/>
      <c r="M1411" s="232"/>
      <c r="N1411" s="233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U1411" s="20" t="s">
        <v>90</v>
      </c>
    </row>
    <row r="1412" s="2" customFormat="1">
      <c r="A1412" s="42"/>
      <c r="B1412" s="43"/>
      <c r="C1412" s="44"/>
      <c r="D1412" s="234" t="s">
        <v>414</v>
      </c>
      <c r="E1412" s="44"/>
      <c r="F1412" s="285" t="s">
        <v>285</v>
      </c>
      <c r="G1412" s="44"/>
      <c r="H1412" s="286">
        <v>818.50699999999995</v>
      </c>
      <c r="I1412" s="44"/>
      <c r="J1412" s="44"/>
      <c r="K1412" s="44"/>
      <c r="L1412" s="48"/>
      <c r="M1412" s="232"/>
      <c r="N1412" s="233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U1412" s="20" t="s">
        <v>90</v>
      </c>
    </row>
    <row r="1413" s="2" customFormat="1">
      <c r="A1413" s="42"/>
      <c r="B1413" s="43"/>
      <c r="C1413" s="44"/>
      <c r="D1413" s="234" t="s">
        <v>414</v>
      </c>
      <c r="E1413" s="44"/>
      <c r="F1413" s="300" t="s">
        <v>1508</v>
      </c>
      <c r="G1413" s="44"/>
      <c r="H1413" s="44"/>
      <c r="I1413" s="44"/>
      <c r="J1413" s="44"/>
      <c r="K1413" s="44"/>
      <c r="L1413" s="48"/>
      <c r="M1413" s="232"/>
      <c r="N1413" s="233"/>
      <c r="O1413" s="88"/>
      <c r="P1413" s="88"/>
      <c r="Q1413" s="88"/>
      <c r="R1413" s="88"/>
      <c r="S1413" s="88"/>
      <c r="T1413" s="89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U1413" s="20" t="s">
        <v>90</v>
      </c>
    </row>
    <row r="1414" s="2" customFormat="1">
      <c r="A1414" s="42"/>
      <c r="B1414" s="43"/>
      <c r="C1414" s="44"/>
      <c r="D1414" s="234" t="s">
        <v>414</v>
      </c>
      <c r="E1414" s="44"/>
      <c r="F1414" s="301" t="s">
        <v>1872</v>
      </c>
      <c r="G1414" s="44"/>
      <c r="H1414" s="286">
        <v>0</v>
      </c>
      <c r="I1414" s="44"/>
      <c r="J1414" s="44"/>
      <c r="K1414" s="44"/>
      <c r="L1414" s="48"/>
      <c r="M1414" s="232"/>
      <c r="N1414" s="233"/>
      <c r="O1414" s="88"/>
      <c r="P1414" s="88"/>
      <c r="Q1414" s="88"/>
      <c r="R1414" s="88"/>
      <c r="S1414" s="88"/>
      <c r="T1414" s="89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U1414" s="20" t="s">
        <v>90</v>
      </c>
    </row>
    <row r="1415" s="2" customFormat="1">
      <c r="A1415" s="42"/>
      <c r="B1415" s="43"/>
      <c r="C1415" s="44"/>
      <c r="D1415" s="234" t="s">
        <v>414</v>
      </c>
      <c r="E1415" s="44"/>
      <c r="F1415" s="301" t="s">
        <v>1873</v>
      </c>
      <c r="G1415" s="44"/>
      <c r="H1415" s="286">
        <v>39.359999999999999</v>
      </c>
      <c r="I1415" s="44"/>
      <c r="J1415" s="44"/>
      <c r="K1415" s="44"/>
      <c r="L1415" s="48"/>
      <c r="M1415" s="232"/>
      <c r="N1415" s="233"/>
      <c r="O1415" s="88"/>
      <c r="P1415" s="88"/>
      <c r="Q1415" s="88"/>
      <c r="R1415" s="88"/>
      <c r="S1415" s="88"/>
      <c r="T1415" s="89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U1415" s="20" t="s">
        <v>90</v>
      </c>
    </row>
    <row r="1416" s="2" customFormat="1">
      <c r="A1416" s="42"/>
      <c r="B1416" s="43"/>
      <c r="C1416" s="44"/>
      <c r="D1416" s="234" t="s">
        <v>414</v>
      </c>
      <c r="E1416" s="44"/>
      <c r="F1416" s="301" t="s">
        <v>285</v>
      </c>
      <c r="G1416" s="44"/>
      <c r="H1416" s="286">
        <v>39.359999999999999</v>
      </c>
      <c r="I1416" s="44"/>
      <c r="J1416" s="44"/>
      <c r="K1416" s="44"/>
      <c r="L1416" s="48"/>
      <c r="M1416" s="232"/>
      <c r="N1416" s="233"/>
      <c r="O1416" s="88"/>
      <c r="P1416" s="88"/>
      <c r="Q1416" s="88"/>
      <c r="R1416" s="88"/>
      <c r="S1416" s="88"/>
      <c r="T1416" s="89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U1416" s="20" t="s">
        <v>90</v>
      </c>
    </row>
    <row r="1417" s="2" customFormat="1" ht="44.25" customHeight="1">
      <c r="A1417" s="42"/>
      <c r="B1417" s="43"/>
      <c r="C1417" s="216" t="s">
        <v>1693</v>
      </c>
      <c r="D1417" s="216" t="s">
        <v>144</v>
      </c>
      <c r="E1417" s="217" t="s">
        <v>2382</v>
      </c>
      <c r="F1417" s="218" t="s">
        <v>2383</v>
      </c>
      <c r="G1417" s="219" t="s">
        <v>321</v>
      </c>
      <c r="H1417" s="220">
        <v>818.50699999999995</v>
      </c>
      <c r="I1417" s="221"/>
      <c r="J1417" s="222">
        <f>ROUND(I1417*H1417,2)</f>
        <v>0</v>
      </c>
      <c r="K1417" s="218" t="s">
        <v>148</v>
      </c>
      <c r="L1417" s="48"/>
      <c r="M1417" s="223" t="s">
        <v>78</v>
      </c>
      <c r="N1417" s="224" t="s">
        <v>50</v>
      </c>
      <c r="O1417" s="88"/>
      <c r="P1417" s="225">
        <f>O1417*H1417</f>
        <v>0</v>
      </c>
      <c r="Q1417" s="225">
        <v>1.3200000000000001E-05</v>
      </c>
      <c r="R1417" s="225">
        <f>Q1417*H1417</f>
        <v>0.0108042924</v>
      </c>
      <c r="S1417" s="225">
        <v>0</v>
      </c>
      <c r="T1417" s="226">
        <f>S1417*H1417</f>
        <v>0</v>
      </c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R1417" s="227" t="s">
        <v>244</v>
      </c>
      <c r="AT1417" s="227" t="s">
        <v>144</v>
      </c>
      <c r="AU1417" s="227" t="s">
        <v>90</v>
      </c>
      <c r="AY1417" s="20" t="s">
        <v>141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88</v>
      </c>
      <c r="BK1417" s="228">
        <f>ROUND(I1417*H1417,2)</f>
        <v>0</v>
      </c>
      <c r="BL1417" s="20" t="s">
        <v>244</v>
      </c>
      <c r="BM1417" s="227" t="s">
        <v>2384</v>
      </c>
    </row>
    <row r="1418" s="2" customFormat="1">
      <c r="A1418" s="42"/>
      <c r="B1418" s="43"/>
      <c r="C1418" s="44"/>
      <c r="D1418" s="229" t="s">
        <v>151</v>
      </c>
      <c r="E1418" s="44"/>
      <c r="F1418" s="230" t="s">
        <v>2385</v>
      </c>
      <c r="G1418" s="44"/>
      <c r="H1418" s="44"/>
      <c r="I1418" s="231"/>
      <c r="J1418" s="44"/>
      <c r="K1418" s="44"/>
      <c r="L1418" s="48"/>
      <c r="M1418" s="232"/>
      <c r="N1418" s="233"/>
      <c r="O1418" s="88"/>
      <c r="P1418" s="88"/>
      <c r="Q1418" s="88"/>
      <c r="R1418" s="88"/>
      <c r="S1418" s="88"/>
      <c r="T1418" s="89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T1418" s="20" t="s">
        <v>151</v>
      </c>
      <c r="AU1418" s="20" t="s">
        <v>90</v>
      </c>
    </row>
    <row r="1419" s="13" customFormat="1">
      <c r="A1419" s="13"/>
      <c r="B1419" s="241"/>
      <c r="C1419" s="242"/>
      <c r="D1419" s="234" t="s">
        <v>283</v>
      </c>
      <c r="E1419" s="243" t="s">
        <v>78</v>
      </c>
      <c r="F1419" s="244" t="s">
        <v>776</v>
      </c>
      <c r="G1419" s="242"/>
      <c r="H1419" s="245">
        <v>818.50699999999995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1" t="s">
        <v>283</v>
      </c>
      <c r="AU1419" s="251" t="s">
        <v>90</v>
      </c>
      <c r="AV1419" s="13" t="s">
        <v>90</v>
      </c>
      <c r="AW1419" s="13" t="s">
        <v>40</v>
      </c>
      <c r="AX1419" s="13" t="s">
        <v>88</v>
      </c>
      <c r="AY1419" s="251" t="s">
        <v>141</v>
      </c>
    </row>
    <row r="1420" s="2" customFormat="1">
      <c r="A1420" s="42"/>
      <c r="B1420" s="43"/>
      <c r="C1420" s="44"/>
      <c r="D1420" s="234" t="s">
        <v>414</v>
      </c>
      <c r="E1420" s="44"/>
      <c r="F1420" s="284" t="s">
        <v>1670</v>
      </c>
      <c r="G1420" s="44"/>
      <c r="H1420" s="44"/>
      <c r="I1420" s="44"/>
      <c r="J1420" s="44"/>
      <c r="K1420" s="44"/>
      <c r="L1420" s="48"/>
      <c r="M1420" s="232"/>
      <c r="N1420" s="233"/>
      <c r="O1420" s="88"/>
      <c r="P1420" s="88"/>
      <c r="Q1420" s="88"/>
      <c r="R1420" s="88"/>
      <c r="S1420" s="88"/>
      <c r="T1420" s="89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U1420" s="20" t="s">
        <v>90</v>
      </c>
    </row>
    <row r="1421" s="2" customFormat="1">
      <c r="A1421" s="42"/>
      <c r="B1421" s="43"/>
      <c r="C1421" s="44"/>
      <c r="D1421" s="234" t="s">
        <v>414</v>
      </c>
      <c r="E1421" s="44"/>
      <c r="F1421" s="285" t="s">
        <v>1855</v>
      </c>
      <c r="G1421" s="44"/>
      <c r="H1421" s="286">
        <v>105.92700000000001</v>
      </c>
      <c r="I1421" s="44"/>
      <c r="J1421" s="44"/>
      <c r="K1421" s="44"/>
      <c r="L1421" s="48"/>
      <c r="M1421" s="232"/>
      <c r="N1421" s="233"/>
      <c r="O1421" s="88"/>
      <c r="P1421" s="88"/>
      <c r="Q1421" s="88"/>
      <c r="R1421" s="88"/>
      <c r="S1421" s="88"/>
      <c r="T1421" s="89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U1421" s="20" t="s">
        <v>90</v>
      </c>
    </row>
    <row r="1422" s="2" customFormat="1">
      <c r="A1422" s="42"/>
      <c r="B1422" s="43"/>
      <c r="C1422" s="44"/>
      <c r="D1422" s="234" t="s">
        <v>414</v>
      </c>
      <c r="E1422" s="44"/>
      <c r="F1422" s="285" t="s">
        <v>1856</v>
      </c>
      <c r="G1422" s="44"/>
      <c r="H1422" s="286">
        <v>105.92700000000001</v>
      </c>
      <c r="I1422" s="44"/>
      <c r="J1422" s="44"/>
      <c r="K1422" s="44"/>
      <c r="L1422" s="48"/>
      <c r="M1422" s="232"/>
      <c r="N1422" s="233"/>
      <c r="O1422" s="88"/>
      <c r="P1422" s="88"/>
      <c r="Q1422" s="88"/>
      <c r="R1422" s="88"/>
      <c r="S1422" s="88"/>
      <c r="T1422" s="89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U1422" s="20" t="s">
        <v>90</v>
      </c>
    </row>
    <row r="1423" s="2" customFormat="1">
      <c r="A1423" s="42"/>
      <c r="B1423" s="43"/>
      <c r="C1423" s="44"/>
      <c r="D1423" s="234" t="s">
        <v>414</v>
      </c>
      <c r="E1423" s="44"/>
      <c r="F1423" s="285" t="s">
        <v>1857</v>
      </c>
      <c r="G1423" s="44"/>
      <c r="H1423" s="286">
        <v>108.205</v>
      </c>
      <c r="I1423" s="44"/>
      <c r="J1423" s="44"/>
      <c r="K1423" s="44"/>
      <c r="L1423" s="48"/>
      <c r="M1423" s="232"/>
      <c r="N1423" s="233"/>
      <c r="O1423" s="88"/>
      <c r="P1423" s="88"/>
      <c r="Q1423" s="88"/>
      <c r="R1423" s="88"/>
      <c r="S1423" s="88"/>
      <c r="T1423" s="89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U1423" s="20" t="s">
        <v>90</v>
      </c>
    </row>
    <row r="1424" s="2" customFormat="1">
      <c r="A1424" s="42"/>
      <c r="B1424" s="43"/>
      <c r="C1424" s="44"/>
      <c r="D1424" s="234" t="s">
        <v>414</v>
      </c>
      <c r="E1424" s="44"/>
      <c r="F1424" s="285" t="s">
        <v>1858</v>
      </c>
      <c r="G1424" s="44"/>
      <c r="H1424" s="286">
        <v>62.578000000000003</v>
      </c>
      <c r="I1424" s="44"/>
      <c r="J1424" s="44"/>
      <c r="K1424" s="44"/>
      <c r="L1424" s="48"/>
      <c r="M1424" s="232"/>
      <c r="N1424" s="233"/>
      <c r="O1424" s="88"/>
      <c r="P1424" s="88"/>
      <c r="Q1424" s="88"/>
      <c r="R1424" s="88"/>
      <c r="S1424" s="88"/>
      <c r="T1424" s="89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U1424" s="20" t="s">
        <v>90</v>
      </c>
    </row>
    <row r="1425" s="2" customFormat="1">
      <c r="A1425" s="42"/>
      <c r="B1425" s="43"/>
      <c r="C1425" s="44"/>
      <c r="D1425" s="234" t="s">
        <v>414</v>
      </c>
      <c r="E1425" s="44"/>
      <c r="F1425" s="285" t="s">
        <v>1859</v>
      </c>
      <c r="G1425" s="44"/>
      <c r="H1425" s="286">
        <v>91.757000000000005</v>
      </c>
      <c r="I1425" s="44"/>
      <c r="J1425" s="44"/>
      <c r="K1425" s="44"/>
      <c r="L1425" s="48"/>
      <c r="M1425" s="232"/>
      <c r="N1425" s="233"/>
      <c r="O1425" s="88"/>
      <c r="P1425" s="88"/>
      <c r="Q1425" s="88"/>
      <c r="R1425" s="88"/>
      <c r="S1425" s="88"/>
      <c r="T1425" s="89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U1425" s="20" t="s">
        <v>90</v>
      </c>
    </row>
    <row r="1426" s="2" customFormat="1">
      <c r="A1426" s="42"/>
      <c r="B1426" s="43"/>
      <c r="C1426" s="44"/>
      <c r="D1426" s="234" t="s">
        <v>414</v>
      </c>
      <c r="E1426" s="44"/>
      <c r="F1426" s="285" t="s">
        <v>1860</v>
      </c>
      <c r="G1426" s="44"/>
      <c r="H1426" s="286">
        <v>60.634999999999998</v>
      </c>
      <c r="I1426" s="44"/>
      <c r="J1426" s="44"/>
      <c r="K1426" s="44"/>
      <c r="L1426" s="48"/>
      <c r="M1426" s="232"/>
      <c r="N1426" s="233"/>
      <c r="O1426" s="88"/>
      <c r="P1426" s="88"/>
      <c r="Q1426" s="88"/>
      <c r="R1426" s="88"/>
      <c r="S1426" s="88"/>
      <c r="T1426" s="89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U1426" s="20" t="s">
        <v>90</v>
      </c>
    </row>
    <row r="1427" s="2" customFormat="1">
      <c r="A1427" s="42"/>
      <c r="B1427" s="43"/>
      <c r="C1427" s="44"/>
      <c r="D1427" s="234" t="s">
        <v>414</v>
      </c>
      <c r="E1427" s="44"/>
      <c r="F1427" s="285" t="s">
        <v>1861</v>
      </c>
      <c r="G1427" s="44"/>
      <c r="H1427" s="286">
        <v>108.842</v>
      </c>
      <c r="I1427" s="44"/>
      <c r="J1427" s="44"/>
      <c r="K1427" s="44"/>
      <c r="L1427" s="48"/>
      <c r="M1427" s="232"/>
      <c r="N1427" s="233"/>
      <c r="O1427" s="88"/>
      <c r="P1427" s="88"/>
      <c r="Q1427" s="88"/>
      <c r="R1427" s="88"/>
      <c r="S1427" s="88"/>
      <c r="T1427" s="89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U1427" s="20" t="s">
        <v>90</v>
      </c>
    </row>
    <row r="1428" s="2" customFormat="1">
      <c r="A1428" s="42"/>
      <c r="B1428" s="43"/>
      <c r="C1428" s="44"/>
      <c r="D1428" s="234" t="s">
        <v>414</v>
      </c>
      <c r="E1428" s="44"/>
      <c r="F1428" s="285" t="s">
        <v>1862</v>
      </c>
      <c r="G1428" s="44"/>
      <c r="H1428" s="286">
        <v>108.875</v>
      </c>
      <c r="I1428" s="44"/>
      <c r="J1428" s="44"/>
      <c r="K1428" s="44"/>
      <c r="L1428" s="48"/>
      <c r="M1428" s="232"/>
      <c r="N1428" s="233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U1428" s="20" t="s">
        <v>90</v>
      </c>
    </row>
    <row r="1429" s="2" customFormat="1">
      <c r="A1429" s="42"/>
      <c r="B1429" s="43"/>
      <c r="C1429" s="44"/>
      <c r="D1429" s="234" t="s">
        <v>414</v>
      </c>
      <c r="E1429" s="44"/>
      <c r="F1429" s="285" t="s">
        <v>1863</v>
      </c>
      <c r="G1429" s="44"/>
      <c r="H1429" s="286">
        <v>111.68899999999999</v>
      </c>
      <c r="I1429" s="44"/>
      <c r="J1429" s="44"/>
      <c r="K1429" s="44"/>
      <c r="L1429" s="48"/>
      <c r="M1429" s="232"/>
      <c r="N1429" s="233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U1429" s="20" t="s">
        <v>90</v>
      </c>
    </row>
    <row r="1430" s="2" customFormat="1">
      <c r="A1430" s="42"/>
      <c r="B1430" s="43"/>
      <c r="C1430" s="44"/>
      <c r="D1430" s="234" t="s">
        <v>414</v>
      </c>
      <c r="E1430" s="44"/>
      <c r="F1430" s="285" t="s">
        <v>1864</v>
      </c>
      <c r="G1430" s="44"/>
      <c r="H1430" s="286">
        <v>-86.875</v>
      </c>
      <c r="I1430" s="44"/>
      <c r="J1430" s="44"/>
      <c r="K1430" s="44"/>
      <c r="L1430" s="48"/>
      <c r="M1430" s="232"/>
      <c r="N1430" s="233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U1430" s="20" t="s">
        <v>90</v>
      </c>
    </row>
    <row r="1431" s="2" customFormat="1">
      <c r="A1431" s="42"/>
      <c r="B1431" s="43"/>
      <c r="C1431" s="44"/>
      <c r="D1431" s="234" t="s">
        <v>414</v>
      </c>
      <c r="E1431" s="44"/>
      <c r="F1431" s="285" t="s">
        <v>1865</v>
      </c>
      <c r="G1431" s="44"/>
      <c r="H1431" s="286">
        <v>-13.9</v>
      </c>
      <c r="I1431" s="44"/>
      <c r="J1431" s="44"/>
      <c r="K1431" s="44"/>
      <c r="L1431" s="48"/>
      <c r="M1431" s="232"/>
      <c r="N1431" s="233"/>
      <c r="O1431" s="88"/>
      <c r="P1431" s="88"/>
      <c r="Q1431" s="88"/>
      <c r="R1431" s="88"/>
      <c r="S1431" s="88"/>
      <c r="T1431" s="89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U1431" s="20" t="s">
        <v>90</v>
      </c>
    </row>
    <row r="1432" s="2" customFormat="1">
      <c r="A1432" s="42"/>
      <c r="B1432" s="43"/>
      <c r="C1432" s="44"/>
      <c r="D1432" s="234" t="s">
        <v>414</v>
      </c>
      <c r="E1432" s="44"/>
      <c r="F1432" s="285" t="s">
        <v>1866</v>
      </c>
      <c r="G1432" s="44"/>
      <c r="H1432" s="286">
        <v>-3.2000000000000002</v>
      </c>
      <c r="I1432" s="44"/>
      <c r="J1432" s="44"/>
      <c r="K1432" s="44"/>
      <c r="L1432" s="48"/>
      <c r="M1432" s="232"/>
      <c r="N1432" s="233"/>
      <c r="O1432" s="88"/>
      <c r="P1432" s="88"/>
      <c r="Q1432" s="88"/>
      <c r="R1432" s="88"/>
      <c r="S1432" s="88"/>
      <c r="T1432" s="89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U1432" s="20" t="s">
        <v>90</v>
      </c>
    </row>
    <row r="1433" s="2" customFormat="1">
      <c r="A1433" s="42"/>
      <c r="B1433" s="43"/>
      <c r="C1433" s="44"/>
      <c r="D1433" s="234" t="s">
        <v>414</v>
      </c>
      <c r="E1433" s="44"/>
      <c r="F1433" s="285" t="s">
        <v>1867</v>
      </c>
      <c r="G1433" s="44"/>
      <c r="H1433" s="286">
        <v>-3.2000000000000002</v>
      </c>
      <c r="I1433" s="44"/>
      <c r="J1433" s="44"/>
      <c r="K1433" s="44"/>
      <c r="L1433" s="48"/>
      <c r="M1433" s="232"/>
      <c r="N1433" s="233"/>
      <c r="O1433" s="88"/>
      <c r="P1433" s="88"/>
      <c r="Q1433" s="88"/>
      <c r="R1433" s="88"/>
      <c r="S1433" s="88"/>
      <c r="T1433" s="89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U1433" s="20" t="s">
        <v>90</v>
      </c>
    </row>
    <row r="1434" s="2" customFormat="1">
      <c r="A1434" s="42"/>
      <c r="B1434" s="43"/>
      <c r="C1434" s="44"/>
      <c r="D1434" s="234" t="s">
        <v>414</v>
      </c>
      <c r="E1434" s="44"/>
      <c r="F1434" s="285" t="s">
        <v>1868</v>
      </c>
      <c r="G1434" s="44"/>
      <c r="H1434" s="286">
        <v>-1.6000000000000001</v>
      </c>
      <c r="I1434" s="44"/>
      <c r="J1434" s="44"/>
      <c r="K1434" s="44"/>
      <c r="L1434" s="48"/>
      <c r="M1434" s="232"/>
      <c r="N1434" s="233"/>
      <c r="O1434" s="88"/>
      <c r="P1434" s="88"/>
      <c r="Q1434" s="88"/>
      <c r="R1434" s="88"/>
      <c r="S1434" s="88"/>
      <c r="T1434" s="89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U1434" s="20" t="s">
        <v>90</v>
      </c>
    </row>
    <row r="1435" s="2" customFormat="1">
      <c r="A1435" s="42"/>
      <c r="B1435" s="43"/>
      <c r="C1435" s="44"/>
      <c r="D1435" s="234" t="s">
        <v>414</v>
      </c>
      <c r="E1435" s="44"/>
      <c r="F1435" s="285" t="s">
        <v>1869</v>
      </c>
      <c r="G1435" s="44"/>
      <c r="H1435" s="286">
        <v>8.125</v>
      </c>
      <c r="I1435" s="44"/>
      <c r="J1435" s="44"/>
      <c r="K1435" s="44"/>
      <c r="L1435" s="48"/>
      <c r="M1435" s="232"/>
      <c r="N1435" s="233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U1435" s="20" t="s">
        <v>90</v>
      </c>
    </row>
    <row r="1436" s="2" customFormat="1">
      <c r="A1436" s="42"/>
      <c r="B1436" s="43"/>
      <c r="C1436" s="44"/>
      <c r="D1436" s="234" t="s">
        <v>414</v>
      </c>
      <c r="E1436" s="44"/>
      <c r="F1436" s="285" t="s">
        <v>1870</v>
      </c>
      <c r="G1436" s="44"/>
      <c r="H1436" s="286">
        <v>-5.0629999999999997</v>
      </c>
      <c r="I1436" s="44"/>
      <c r="J1436" s="44"/>
      <c r="K1436" s="44"/>
      <c r="L1436" s="48"/>
      <c r="M1436" s="232"/>
      <c r="N1436" s="233"/>
      <c r="O1436" s="88"/>
      <c r="P1436" s="88"/>
      <c r="Q1436" s="88"/>
      <c r="R1436" s="88"/>
      <c r="S1436" s="88"/>
      <c r="T1436" s="89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U1436" s="20" t="s">
        <v>90</v>
      </c>
    </row>
    <row r="1437" s="2" customFormat="1">
      <c r="A1437" s="42"/>
      <c r="B1437" s="43"/>
      <c r="C1437" s="44"/>
      <c r="D1437" s="234" t="s">
        <v>414</v>
      </c>
      <c r="E1437" s="44"/>
      <c r="F1437" s="285" t="s">
        <v>1871</v>
      </c>
      <c r="G1437" s="44"/>
      <c r="H1437" s="286">
        <v>-2.081</v>
      </c>
      <c r="I1437" s="44"/>
      <c r="J1437" s="44"/>
      <c r="K1437" s="44"/>
      <c r="L1437" s="48"/>
      <c r="M1437" s="232"/>
      <c r="N1437" s="233"/>
      <c r="O1437" s="88"/>
      <c r="P1437" s="88"/>
      <c r="Q1437" s="88"/>
      <c r="R1437" s="88"/>
      <c r="S1437" s="88"/>
      <c r="T1437" s="89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U1437" s="20" t="s">
        <v>90</v>
      </c>
    </row>
    <row r="1438" s="2" customFormat="1">
      <c r="A1438" s="42"/>
      <c r="B1438" s="43"/>
      <c r="C1438" s="44"/>
      <c r="D1438" s="234" t="s">
        <v>414</v>
      </c>
      <c r="E1438" s="44"/>
      <c r="F1438" s="285" t="s">
        <v>1645</v>
      </c>
      <c r="G1438" s="44"/>
      <c r="H1438" s="286">
        <v>-39.359999999999999</v>
      </c>
      <c r="I1438" s="44"/>
      <c r="J1438" s="44"/>
      <c r="K1438" s="44"/>
      <c r="L1438" s="48"/>
      <c r="M1438" s="232"/>
      <c r="N1438" s="233"/>
      <c r="O1438" s="88"/>
      <c r="P1438" s="88"/>
      <c r="Q1438" s="88"/>
      <c r="R1438" s="88"/>
      <c r="S1438" s="88"/>
      <c r="T1438" s="89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U1438" s="20" t="s">
        <v>90</v>
      </c>
    </row>
    <row r="1439" s="2" customFormat="1">
      <c r="A1439" s="42"/>
      <c r="B1439" s="43"/>
      <c r="C1439" s="44"/>
      <c r="D1439" s="234" t="s">
        <v>414</v>
      </c>
      <c r="E1439" s="44"/>
      <c r="F1439" s="285" t="s">
        <v>2352</v>
      </c>
      <c r="G1439" s="44"/>
      <c r="H1439" s="286">
        <v>0</v>
      </c>
      <c r="I1439" s="44"/>
      <c r="J1439" s="44"/>
      <c r="K1439" s="44"/>
      <c r="L1439" s="48"/>
      <c r="M1439" s="232"/>
      <c r="N1439" s="233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U1439" s="20" t="s">
        <v>90</v>
      </c>
    </row>
    <row r="1440" s="2" customFormat="1">
      <c r="A1440" s="42"/>
      <c r="B1440" s="43"/>
      <c r="C1440" s="44"/>
      <c r="D1440" s="234" t="s">
        <v>414</v>
      </c>
      <c r="E1440" s="44"/>
      <c r="F1440" s="285" t="s">
        <v>606</v>
      </c>
      <c r="G1440" s="44"/>
      <c r="H1440" s="286">
        <v>0</v>
      </c>
      <c r="I1440" s="44"/>
      <c r="J1440" s="44"/>
      <c r="K1440" s="44"/>
      <c r="L1440" s="48"/>
      <c r="M1440" s="232"/>
      <c r="N1440" s="233"/>
      <c r="O1440" s="88"/>
      <c r="P1440" s="88"/>
      <c r="Q1440" s="88"/>
      <c r="R1440" s="88"/>
      <c r="S1440" s="88"/>
      <c r="T1440" s="89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U1440" s="20" t="s">
        <v>90</v>
      </c>
    </row>
    <row r="1441" s="2" customFormat="1">
      <c r="A1441" s="42"/>
      <c r="B1441" s="43"/>
      <c r="C1441" s="44"/>
      <c r="D1441" s="234" t="s">
        <v>414</v>
      </c>
      <c r="E1441" s="44"/>
      <c r="F1441" s="285" t="s">
        <v>607</v>
      </c>
      <c r="G1441" s="44"/>
      <c r="H1441" s="286">
        <v>4</v>
      </c>
      <c r="I1441" s="44"/>
      <c r="J1441" s="44"/>
      <c r="K1441" s="44"/>
      <c r="L1441" s="48"/>
      <c r="M1441" s="232"/>
      <c r="N1441" s="233"/>
      <c r="O1441" s="88"/>
      <c r="P1441" s="88"/>
      <c r="Q1441" s="88"/>
      <c r="R1441" s="88"/>
      <c r="S1441" s="88"/>
      <c r="T1441" s="89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U1441" s="20" t="s">
        <v>90</v>
      </c>
    </row>
    <row r="1442" s="2" customFormat="1">
      <c r="A1442" s="42"/>
      <c r="B1442" s="43"/>
      <c r="C1442" s="44"/>
      <c r="D1442" s="234" t="s">
        <v>414</v>
      </c>
      <c r="E1442" s="44"/>
      <c r="F1442" s="285" t="s">
        <v>608</v>
      </c>
      <c r="G1442" s="44"/>
      <c r="H1442" s="286">
        <v>4</v>
      </c>
      <c r="I1442" s="44"/>
      <c r="J1442" s="44"/>
      <c r="K1442" s="44"/>
      <c r="L1442" s="48"/>
      <c r="M1442" s="232"/>
      <c r="N1442" s="233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U1442" s="20" t="s">
        <v>90</v>
      </c>
    </row>
    <row r="1443" s="2" customFormat="1">
      <c r="A1443" s="42"/>
      <c r="B1443" s="43"/>
      <c r="C1443" s="44"/>
      <c r="D1443" s="234" t="s">
        <v>414</v>
      </c>
      <c r="E1443" s="44"/>
      <c r="F1443" s="285" t="s">
        <v>609</v>
      </c>
      <c r="G1443" s="44"/>
      <c r="H1443" s="286">
        <v>5.4080000000000004</v>
      </c>
      <c r="I1443" s="44"/>
      <c r="J1443" s="44"/>
      <c r="K1443" s="44"/>
      <c r="L1443" s="48"/>
      <c r="M1443" s="232"/>
      <c r="N1443" s="233"/>
      <c r="O1443" s="88"/>
      <c r="P1443" s="88"/>
      <c r="Q1443" s="88"/>
      <c r="R1443" s="88"/>
      <c r="S1443" s="88"/>
      <c r="T1443" s="89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U1443" s="20" t="s">
        <v>90</v>
      </c>
    </row>
    <row r="1444" s="2" customFormat="1">
      <c r="A1444" s="42"/>
      <c r="B1444" s="43"/>
      <c r="C1444" s="44"/>
      <c r="D1444" s="234" t="s">
        <v>414</v>
      </c>
      <c r="E1444" s="44"/>
      <c r="F1444" s="285" t="s">
        <v>610</v>
      </c>
      <c r="G1444" s="44"/>
      <c r="H1444" s="286">
        <v>2.0800000000000001</v>
      </c>
      <c r="I1444" s="44"/>
      <c r="J1444" s="44"/>
      <c r="K1444" s="44"/>
      <c r="L1444" s="48"/>
      <c r="M1444" s="232"/>
      <c r="N1444" s="233"/>
      <c r="O1444" s="88"/>
      <c r="P1444" s="88"/>
      <c r="Q1444" s="88"/>
      <c r="R1444" s="88"/>
      <c r="S1444" s="88"/>
      <c r="T1444" s="89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U1444" s="20" t="s">
        <v>90</v>
      </c>
    </row>
    <row r="1445" s="2" customFormat="1">
      <c r="A1445" s="42"/>
      <c r="B1445" s="43"/>
      <c r="C1445" s="44"/>
      <c r="D1445" s="234" t="s">
        <v>414</v>
      </c>
      <c r="E1445" s="44"/>
      <c r="F1445" s="285" t="s">
        <v>611</v>
      </c>
      <c r="G1445" s="44"/>
      <c r="H1445" s="286">
        <v>1.4159999999999999</v>
      </c>
      <c r="I1445" s="44"/>
      <c r="J1445" s="44"/>
      <c r="K1445" s="44"/>
      <c r="L1445" s="48"/>
      <c r="M1445" s="232"/>
      <c r="N1445" s="233"/>
      <c r="O1445" s="88"/>
      <c r="P1445" s="88"/>
      <c r="Q1445" s="88"/>
      <c r="R1445" s="88"/>
      <c r="S1445" s="88"/>
      <c r="T1445" s="89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U1445" s="20" t="s">
        <v>90</v>
      </c>
    </row>
    <row r="1446" s="2" customFormat="1">
      <c r="A1446" s="42"/>
      <c r="B1446" s="43"/>
      <c r="C1446" s="44"/>
      <c r="D1446" s="234" t="s">
        <v>414</v>
      </c>
      <c r="E1446" s="44"/>
      <c r="F1446" s="285" t="s">
        <v>612</v>
      </c>
      <c r="G1446" s="44"/>
      <c r="H1446" s="286">
        <v>5.3559999999999999</v>
      </c>
      <c r="I1446" s="44"/>
      <c r="J1446" s="44"/>
      <c r="K1446" s="44"/>
      <c r="L1446" s="48"/>
      <c r="M1446" s="232"/>
      <c r="N1446" s="233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U1446" s="20" t="s">
        <v>90</v>
      </c>
    </row>
    <row r="1447" s="2" customFormat="1">
      <c r="A1447" s="42"/>
      <c r="B1447" s="43"/>
      <c r="C1447" s="44"/>
      <c r="D1447" s="234" t="s">
        <v>414</v>
      </c>
      <c r="E1447" s="44"/>
      <c r="F1447" s="285" t="s">
        <v>613</v>
      </c>
      <c r="G1447" s="44"/>
      <c r="H1447" s="286">
        <v>2.2080000000000002</v>
      </c>
      <c r="I1447" s="44"/>
      <c r="J1447" s="44"/>
      <c r="K1447" s="44"/>
      <c r="L1447" s="48"/>
      <c r="M1447" s="232"/>
      <c r="N1447" s="233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U1447" s="20" t="s">
        <v>90</v>
      </c>
    </row>
    <row r="1448" s="2" customFormat="1">
      <c r="A1448" s="42"/>
      <c r="B1448" s="43"/>
      <c r="C1448" s="44"/>
      <c r="D1448" s="234" t="s">
        <v>414</v>
      </c>
      <c r="E1448" s="44"/>
      <c r="F1448" s="285" t="s">
        <v>614</v>
      </c>
      <c r="G1448" s="44"/>
      <c r="H1448" s="286">
        <v>4</v>
      </c>
      <c r="I1448" s="44"/>
      <c r="J1448" s="44"/>
      <c r="K1448" s="44"/>
      <c r="L1448" s="48"/>
      <c r="M1448" s="232"/>
      <c r="N1448" s="233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U1448" s="20" t="s">
        <v>90</v>
      </c>
    </row>
    <row r="1449" s="2" customFormat="1">
      <c r="A1449" s="42"/>
      <c r="B1449" s="43"/>
      <c r="C1449" s="44"/>
      <c r="D1449" s="234" t="s">
        <v>414</v>
      </c>
      <c r="E1449" s="44"/>
      <c r="F1449" s="285" t="s">
        <v>324</v>
      </c>
      <c r="G1449" s="44"/>
      <c r="H1449" s="286">
        <v>0</v>
      </c>
      <c r="I1449" s="44"/>
      <c r="J1449" s="44"/>
      <c r="K1449" s="44"/>
      <c r="L1449" s="48"/>
      <c r="M1449" s="232"/>
      <c r="N1449" s="233"/>
      <c r="O1449" s="88"/>
      <c r="P1449" s="88"/>
      <c r="Q1449" s="88"/>
      <c r="R1449" s="88"/>
      <c r="S1449" s="88"/>
      <c r="T1449" s="89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U1449" s="20" t="s">
        <v>90</v>
      </c>
    </row>
    <row r="1450" s="2" customFormat="1">
      <c r="A1450" s="42"/>
      <c r="B1450" s="43"/>
      <c r="C1450" s="44"/>
      <c r="D1450" s="234" t="s">
        <v>414</v>
      </c>
      <c r="E1450" s="44"/>
      <c r="F1450" s="285" t="s">
        <v>598</v>
      </c>
      <c r="G1450" s="44"/>
      <c r="H1450" s="286">
        <v>15.158</v>
      </c>
      <c r="I1450" s="44"/>
      <c r="J1450" s="44"/>
      <c r="K1450" s="44"/>
      <c r="L1450" s="48"/>
      <c r="M1450" s="232"/>
      <c r="N1450" s="233"/>
      <c r="O1450" s="88"/>
      <c r="P1450" s="88"/>
      <c r="Q1450" s="88"/>
      <c r="R1450" s="88"/>
      <c r="S1450" s="88"/>
      <c r="T1450" s="89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U1450" s="20" t="s">
        <v>90</v>
      </c>
    </row>
    <row r="1451" s="2" customFormat="1">
      <c r="A1451" s="42"/>
      <c r="B1451" s="43"/>
      <c r="C1451" s="44"/>
      <c r="D1451" s="234" t="s">
        <v>414</v>
      </c>
      <c r="E1451" s="44"/>
      <c r="F1451" s="285" t="s">
        <v>599</v>
      </c>
      <c r="G1451" s="44"/>
      <c r="H1451" s="286">
        <v>48.840000000000003</v>
      </c>
      <c r="I1451" s="44"/>
      <c r="J1451" s="44"/>
      <c r="K1451" s="44"/>
      <c r="L1451" s="48"/>
      <c r="M1451" s="232"/>
      <c r="N1451" s="233"/>
      <c r="O1451" s="88"/>
      <c r="P1451" s="88"/>
      <c r="Q1451" s="88"/>
      <c r="R1451" s="88"/>
      <c r="S1451" s="88"/>
      <c r="T1451" s="89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U1451" s="20" t="s">
        <v>90</v>
      </c>
    </row>
    <row r="1452" s="2" customFormat="1">
      <c r="A1452" s="42"/>
      <c r="B1452" s="43"/>
      <c r="C1452" s="44"/>
      <c r="D1452" s="234" t="s">
        <v>414</v>
      </c>
      <c r="E1452" s="44"/>
      <c r="F1452" s="285" t="s">
        <v>600</v>
      </c>
      <c r="G1452" s="44"/>
      <c r="H1452" s="286">
        <v>5</v>
      </c>
      <c r="I1452" s="44"/>
      <c r="J1452" s="44"/>
      <c r="K1452" s="44"/>
      <c r="L1452" s="48"/>
      <c r="M1452" s="232"/>
      <c r="N1452" s="233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U1452" s="20" t="s">
        <v>90</v>
      </c>
    </row>
    <row r="1453" s="2" customFormat="1">
      <c r="A1453" s="42"/>
      <c r="B1453" s="43"/>
      <c r="C1453" s="44"/>
      <c r="D1453" s="234" t="s">
        <v>414</v>
      </c>
      <c r="E1453" s="44"/>
      <c r="F1453" s="285" t="s">
        <v>324</v>
      </c>
      <c r="G1453" s="44"/>
      <c r="H1453" s="286">
        <v>0</v>
      </c>
      <c r="I1453" s="44"/>
      <c r="J1453" s="44"/>
      <c r="K1453" s="44"/>
      <c r="L1453" s="48"/>
      <c r="M1453" s="232"/>
      <c r="N1453" s="233"/>
      <c r="O1453" s="88"/>
      <c r="P1453" s="88"/>
      <c r="Q1453" s="88"/>
      <c r="R1453" s="88"/>
      <c r="S1453" s="88"/>
      <c r="T1453" s="89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U1453" s="20" t="s">
        <v>90</v>
      </c>
    </row>
    <row r="1454" s="2" customFormat="1">
      <c r="A1454" s="42"/>
      <c r="B1454" s="43"/>
      <c r="C1454" s="44"/>
      <c r="D1454" s="234" t="s">
        <v>414</v>
      </c>
      <c r="E1454" s="44"/>
      <c r="F1454" s="285" t="s">
        <v>592</v>
      </c>
      <c r="G1454" s="44"/>
      <c r="H1454" s="286">
        <v>3.7599999999999998</v>
      </c>
      <c r="I1454" s="44"/>
      <c r="J1454" s="44"/>
      <c r="K1454" s="44"/>
      <c r="L1454" s="48"/>
      <c r="M1454" s="232"/>
      <c r="N1454" s="233"/>
      <c r="O1454" s="88"/>
      <c r="P1454" s="88"/>
      <c r="Q1454" s="88"/>
      <c r="R1454" s="88"/>
      <c r="S1454" s="88"/>
      <c r="T1454" s="89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U1454" s="20" t="s">
        <v>90</v>
      </c>
    </row>
    <row r="1455" s="2" customFormat="1">
      <c r="A1455" s="42"/>
      <c r="B1455" s="43"/>
      <c r="C1455" s="44"/>
      <c r="D1455" s="234" t="s">
        <v>414</v>
      </c>
      <c r="E1455" s="44"/>
      <c r="F1455" s="285" t="s">
        <v>285</v>
      </c>
      <c r="G1455" s="44"/>
      <c r="H1455" s="286">
        <v>818.50699999999995</v>
      </c>
      <c r="I1455" s="44"/>
      <c r="J1455" s="44"/>
      <c r="K1455" s="44"/>
      <c r="L1455" s="48"/>
      <c r="M1455" s="232"/>
      <c r="N1455" s="233"/>
      <c r="O1455" s="88"/>
      <c r="P1455" s="88"/>
      <c r="Q1455" s="88"/>
      <c r="R1455" s="88"/>
      <c r="S1455" s="88"/>
      <c r="T1455" s="89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U1455" s="20" t="s">
        <v>90</v>
      </c>
    </row>
    <row r="1456" s="2" customFormat="1">
      <c r="A1456" s="42"/>
      <c r="B1456" s="43"/>
      <c r="C1456" s="44"/>
      <c r="D1456" s="234" t="s">
        <v>414</v>
      </c>
      <c r="E1456" s="44"/>
      <c r="F1456" s="300" t="s">
        <v>1508</v>
      </c>
      <c r="G1456" s="44"/>
      <c r="H1456" s="44"/>
      <c r="I1456" s="44"/>
      <c r="J1456" s="44"/>
      <c r="K1456" s="44"/>
      <c r="L1456" s="48"/>
      <c r="M1456" s="232"/>
      <c r="N1456" s="233"/>
      <c r="O1456" s="88"/>
      <c r="P1456" s="88"/>
      <c r="Q1456" s="88"/>
      <c r="R1456" s="88"/>
      <c r="S1456" s="88"/>
      <c r="T1456" s="89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U1456" s="20" t="s">
        <v>90</v>
      </c>
    </row>
    <row r="1457" s="2" customFormat="1">
      <c r="A1457" s="42"/>
      <c r="B1457" s="43"/>
      <c r="C1457" s="44"/>
      <c r="D1457" s="234" t="s">
        <v>414</v>
      </c>
      <c r="E1457" s="44"/>
      <c r="F1457" s="301" t="s">
        <v>1872</v>
      </c>
      <c r="G1457" s="44"/>
      <c r="H1457" s="286">
        <v>0</v>
      </c>
      <c r="I1457" s="44"/>
      <c r="J1457" s="44"/>
      <c r="K1457" s="44"/>
      <c r="L1457" s="48"/>
      <c r="M1457" s="232"/>
      <c r="N1457" s="233"/>
      <c r="O1457" s="88"/>
      <c r="P1457" s="88"/>
      <c r="Q1457" s="88"/>
      <c r="R1457" s="88"/>
      <c r="S1457" s="88"/>
      <c r="T1457" s="89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U1457" s="20" t="s">
        <v>90</v>
      </c>
    </row>
    <row r="1458" s="2" customFormat="1">
      <c r="A1458" s="42"/>
      <c r="B1458" s="43"/>
      <c r="C1458" s="44"/>
      <c r="D1458" s="234" t="s">
        <v>414</v>
      </c>
      <c r="E1458" s="44"/>
      <c r="F1458" s="301" t="s">
        <v>1873</v>
      </c>
      <c r="G1458" s="44"/>
      <c r="H1458" s="286">
        <v>39.359999999999999</v>
      </c>
      <c r="I1458" s="44"/>
      <c r="J1458" s="44"/>
      <c r="K1458" s="44"/>
      <c r="L1458" s="48"/>
      <c r="M1458" s="232"/>
      <c r="N1458" s="233"/>
      <c r="O1458" s="88"/>
      <c r="P1458" s="88"/>
      <c r="Q1458" s="88"/>
      <c r="R1458" s="88"/>
      <c r="S1458" s="88"/>
      <c r="T1458" s="89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U1458" s="20" t="s">
        <v>90</v>
      </c>
    </row>
    <row r="1459" s="2" customFormat="1">
      <c r="A1459" s="42"/>
      <c r="B1459" s="43"/>
      <c r="C1459" s="44"/>
      <c r="D1459" s="234" t="s">
        <v>414</v>
      </c>
      <c r="E1459" s="44"/>
      <c r="F1459" s="301" t="s">
        <v>285</v>
      </c>
      <c r="G1459" s="44"/>
      <c r="H1459" s="286">
        <v>39.359999999999999</v>
      </c>
      <c r="I1459" s="44"/>
      <c r="J1459" s="44"/>
      <c r="K1459" s="44"/>
      <c r="L1459" s="48"/>
      <c r="M1459" s="232"/>
      <c r="N1459" s="233"/>
      <c r="O1459" s="88"/>
      <c r="P1459" s="88"/>
      <c r="Q1459" s="88"/>
      <c r="R1459" s="88"/>
      <c r="S1459" s="88"/>
      <c r="T1459" s="89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U1459" s="20" t="s">
        <v>90</v>
      </c>
    </row>
    <row r="1460" s="2" customFormat="1" ht="37.8" customHeight="1">
      <c r="A1460" s="42"/>
      <c r="B1460" s="43"/>
      <c r="C1460" s="216" t="s">
        <v>1698</v>
      </c>
      <c r="D1460" s="216" t="s">
        <v>144</v>
      </c>
      <c r="E1460" s="217" t="s">
        <v>2386</v>
      </c>
      <c r="F1460" s="218" t="s">
        <v>2387</v>
      </c>
      <c r="G1460" s="219" t="s">
        <v>321</v>
      </c>
      <c r="H1460" s="220">
        <v>818.50699999999995</v>
      </c>
      <c r="I1460" s="221"/>
      <c r="J1460" s="222">
        <f>ROUND(I1460*H1460,2)</f>
        <v>0</v>
      </c>
      <c r="K1460" s="218" t="s">
        <v>148</v>
      </c>
      <c r="L1460" s="48"/>
      <c r="M1460" s="223" t="s">
        <v>78</v>
      </c>
      <c r="N1460" s="224" t="s">
        <v>50</v>
      </c>
      <c r="O1460" s="88"/>
      <c r="P1460" s="225">
        <f>O1460*H1460</f>
        <v>0</v>
      </c>
      <c r="Q1460" s="225">
        <v>7.7999999999999999E-06</v>
      </c>
      <c r="R1460" s="225">
        <f>Q1460*H1460</f>
        <v>0.0063843545999999994</v>
      </c>
      <c r="S1460" s="225">
        <v>0</v>
      </c>
      <c r="T1460" s="226">
        <f>S1460*H1460</f>
        <v>0</v>
      </c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R1460" s="227" t="s">
        <v>244</v>
      </c>
      <c r="AT1460" s="227" t="s">
        <v>144</v>
      </c>
      <c r="AU1460" s="227" t="s">
        <v>90</v>
      </c>
      <c r="AY1460" s="20" t="s">
        <v>141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88</v>
      </c>
      <c r="BK1460" s="228">
        <f>ROUND(I1460*H1460,2)</f>
        <v>0</v>
      </c>
      <c r="BL1460" s="20" t="s">
        <v>244</v>
      </c>
      <c r="BM1460" s="227" t="s">
        <v>2388</v>
      </c>
    </row>
    <row r="1461" s="2" customFormat="1">
      <c r="A1461" s="42"/>
      <c r="B1461" s="43"/>
      <c r="C1461" s="44"/>
      <c r="D1461" s="229" t="s">
        <v>151</v>
      </c>
      <c r="E1461" s="44"/>
      <c r="F1461" s="230" t="s">
        <v>2389</v>
      </c>
      <c r="G1461" s="44"/>
      <c r="H1461" s="44"/>
      <c r="I1461" s="231"/>
      <c r="J1461" s="44"/>
      <c r="K1461" s="44"/>
      <c r="L1461" s="48"/>
      <c r="M1461" s="232"/>
      <c r="N1461" s="233"/>
      <c r="O1461" s="88"/>
      <c r="P1461" s="88"/>
      <c r="Q1461" s="88"/>
      <c r="R1461" s="88"/>
      <c r="S1461" s="88"/>
      <c r="T1461" s="89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T1461" s="20" t="s">
        <v>151</v>
      </c>
      <c r="AU1461" s="20" t="s">
        <v>90</v>
      </c>
    </row>
    <row r="1462" s="13" customFormat="1">
      <c r="A1462" s="13"/>
      <c r="B1462" s="241"/>
      <c r="C1462" s="242"/>
      <c r="D1462" s="234" t="s">
        <v>283</v>
      </c>
      <c r="E1462" s="243" t="s">
        <v>78</v>
      </c>
      <c r="F1462" s="244" t="s">
        <v>776</v>
      </c>
      <c r="G1462" s="242"/>
      <c r="H1462" s="245">
        <v>818.50699999999995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1" t="s">
        <v>283</v>
      </c>
      <c r="AU1462" s="251" t="s">
        <v>90</v>
      </c>
      <c r="AV1462" s="13" t="s">
        <v>90</v>
      </c>
      <c r="AW1462" s="13" t="s">
        <v>40</v>
      </c>
      <c r="AX1462" s="13" t="s">
        <v>88</v>
      </c>
      <c r="AY1462" s="251" t="s">
        <v>141</v>
      </c>
    </row>
    <row r="1463" s="2" customFormat="1">
      <c r="A1463" s="42"/>
      <c r="B1463" s="43"/>
      <c r="C1463" s="44"/>
      <c r="D1463" s="234" t="s">
        <v>414</v>
      </c>
      <c r="E1463" s="44"/>
      <c r="F1463" s="284" t="s">
        <v>1670</v>
      </c>
      <c r="G1463" s="44"/>
      <c r="H1463" s="44"/>
      <c r="I1463" s="44"/>
      <c r="J1463" s="44"/>
      <c r="K1463" s="44"/>
      <c r="L1463" s="48"/>
      <c r="M1463" s="232"/>
      <c r="N1463" s="233"/>
      <c r="O1463" s="88"/>
      <c r="P1463" s="88"/>
      <c r="Q1463" s="88"/>
      <c r="R1463" s="88"/>
      <c r="S1463" s="88"/>
      <c r="T1463" s="89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U1463" s="20" t="s">
        <v>90</v>
      </c>
    </row>
    <row r="1464" s="2" customFormat="1">
      <c r="A1464" s="42"/>
      <c r="B1464" s="43"/>
      <c r="C1464" s="44"/>
      <c r="D1464" s="234" t="s">
        <v>414</v>
      </c>
      <c r="E1464" s="44"/>
      <c r="F1464" s="285" t="s">
        <v>1855</v>
      </c>
      <c r="G1464" s="44"/>
      <c r="H1464" s="286">
        <v>105.92700000000001</v>
      </c>
      <c r="I1464" s="44"/>
      <c r="J1464" s="44"/>
      <c r="K1464" s="44"/>
      <c r="L1464" s="48"/>
      <c r="M1464" s="232"/>
      <c r="N1464" s="233"/>
      <c r="O1464" s="88"/>
      <c r="P1464" s="88"/>
      <c r="Q1464" s="88"/>
      <c r="R1464" s="88"/>
      <c r="S1464" s="88"/>
      <c r="T1464" s="89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U1464" s="20" t="s">
        <v>90</v>
      </c>
    </row>
    <row r="1465" s="2" customFormat="1">
      <c r="A1465" s="42"/>
      <c r="B1465" s="43"/>
      <c r="C1465" s="44"/>
      <c r="D1465" s="234" t="s">
        <v>414</v>
      </c>
      <c r="E1465" s="44"/>
      <c r="F1465" s="285" t="s">
        <v>1856</v>
      </c>
      <c r="G1465" s="44"/>
      <c r="H1465" s="286">
        <v>105.92700000000001</v>
      </c>
      <c r="I1465" s="44"/>
      <c r="J1465" s="44"/>
      <c r="K1465" s="44"/>
      <c r="L1465" s="48"/>
      <c r="M1465" s="232"/>
      <c r="N1465" s="233"/>
      <c r="O1465" s="88"/>
      <c r="P1465" s="88"/>
      <c r="Q1465" s="88"/>
      <c r="R1465" s="88"/>
      <c r="S1465" s="88"/>
      <c r="T1465" s="89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U1465" s="20" t="s">
        <v>90</v>
      </c>
    </row>
    <row r="1466" s="2" customFormat="1">
      <c r="A1466" s="42"/>
      <c r="B1466" s="43"/>
      <c r="C1466" s="44"/>
      <c r="D1466" s="234" t="s">
        <v>414</v>
      </c>
      <c r="E1466" s="44"/>
      <c r="F1466" s="285" t="s">
        <v>1857</v>
      </c>
      <c r="G1466" s="44"/>
      <c r="H1466" s="286">
        <v>108.205</v>
      </c>
      <c r="I1466" s="44"/>
      <c r="J1466" s="44"/>
      <c r="K1466" s="44"/>
      <c r="L1466" s="48"/>
      <c r="M1466" s="232"/>
      <c r="N1466" s="233"/>
      <c r="O1466" s="88"/>
      <c r="P1466" s="88"/>
      <c r="Q1466" s="88"/>
      <c r="R1466" s="88"/>
      <c r="S1466" s="88"/>
      <c r="T1466" s="89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U1466" s="20" t="s">
        <v>90</v>
      </c>
    </row>
    <row r="1467" s="2" customFormat="1">
      <c r="A1467" s="42"/>
      <c r="B1467" s="43"/>
      <c r="C1467" s="44"/>
      <c r="D1467" s="234" t="s">
        <v>414</v>
      </c>
      <c r="E1467" s="44"/>
      <c r="F1467" s="285" t="s">
        <v>1858</v>
      </c>
      <c r="G1467" s="44"/>
      <c r="H1467" s="286">
        <v>62.578000000000003</v>
      </c>
      <c r="I1467" s="44"/>
      <c r="J1467" s="44"/>
      <c r="K1467" s="44"/>
      <c r="L1467" s="48"/>
      <c r="M1467" s="232"/>
      <c r="N1467" s="233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U1467" s="20" t="s">
        <v>90</v>
      </c>
    </row>
    <row r="1468" s="2" customFormat="1">
      <c r="A1468" s="42"/>
      <c r="B1468" s="43"/>
      <c r="C1468" s="44"/>
      <c r="D1468" s="234" t="s">
        <v>414</v>
      </c>
      <c r="E1468" s="44"/>
      <c r="F1468" s="285" t="s">
        <v>1859</v>
      </c>
      <c r="G1468" s="44"/>
      <c r="H1468" s="286">
        <v>91.757000000000005</v>
      </c>
      <c r="I1468" s="44"/>
      <c r="J1468" s="44"/>
      <c r="K1468" s="44"/>
      <c r="L1468" s="48"/>
      <c r="M1468" s="232"/>
      <c r="N1468" s="233"/>
      <c r="O1468" s="88"/>
      <c r="P1468" s="88"/>
      <c r="Q1468" s="88"/>
      <c r="R1468" s="88"/>
      <c r="S1468" s="88"/>
      <c r="T1468" s="89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U1468" s="20" t="s">
        <v>90</v>
      </c>
    </row>
    <row r="1469" s="2" customFormat="1">
      <c r="A1469" s="42"/>
      <c r="B1469" s="43"/>
      <c r="C1469" s="44"/>
      <c r="D1469" s="234" t="s">
        <v>414</v>
      </c>
      <c r="E1469" s="44"/>
      <c r="F1469" s="285" t="s">
        <v>1860</v>
      </c>
      <c r="G1469" s="44"/>
      <c r="H1469" s="286">
        <v>60.634999999999998</v>
      </c>
      <c r="I1469" s="44"/>
      <c r="J1469" s="44"/>
      <c r="K1469" s="44"/>
      <c r="L1469" s="48"/>
      <c r="M1469" s="232"/>
      <c r="N1469" s="233"/>
      <c r="O1469" s="88"/>
      <c r="P1469" s="88"/>
      <c r="Q1469" s="88"/>
      <c r="R1469" s="88"/>
      <c r="S1469" s="88"/>
      <c r="T1469" s="89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U1469" s="20" t="s">
        <v>90</v>
      </c>
    </row>
    <row r="1470" s="2" customFormat="1">
      <c r="A1470" s="42"/>
      <c r="B1470" s="43"/>
      <c r="C1470" s="44"/>
      <c r="D1470" s="234" t="s">
        <v>414</v>
      </c>
      <c r="E1470" s="44"/>
      <c r="F1470" s="285" t="s">
        <v>1861</v>
      </c>
      <c r="G1470" s="44"/>
      <c r="H1470" s="286">
        <v>108.842</v>
      </c>
      <c r="I1470" s="44"/>
      <c r="J1470" s="44"/>
      <c r="K1470" s="44"/>
      <c r="L1470" s="48"/>
      <c r="M1470" s="232"/>
      <c r="N1470" s="233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U1470" s="20" t="s">
        <v>90</v>
      </c>
    </row>
    <row r="1471" s="2" customFormat="1">
      <c r="A1471" s="42"/>
      <c r="B1471" s="43"/>
      <c r="C1471" s="44"/>
      <c r="D1471" s="234" t="s">
        <v>414</v>
      </c>
      <c r="E1471" s="44"/>
      <c r="F1471" s="285" t="s">
        <v>1862</v>
      </c>
      <c r="G1471" s="44"/>
      <c r="H1471" s="286">
        <v>108.875</v>
      </c>
      <c r="I1471" s="44"/>
      <c r="J1471" s="44"/>
      <c r="K1471" s="44"/>
      <c r="L1471" s="48"/>
      <c r="M1471" s="232"/>
      <c r="N1471" s="233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U1471" s="20" t="s">
        <v>90</v>
      </c>
    </row>
    <row r="1472" s="2" customFormat="1">
      <c r="A1472" s="42"/>
      <c r="B1472" s="43"/>
      <c r="C1472" s="44"/>
      <c r="D1472" s="234" t="s">
        <v>414</v>
      </c>
      <c r="E1472" s="44"/>
      <c r="F1472" s="285" t="s">
        <v>1863</v>
      </c>
      <c r="G1472" s="44"/>
      <c r="H1472" s="286">
        <v>111.68899999999999</v>
      </c>
      <c r="I1472" s="44"/>
      <c r="J1472" s="44"/>
      <c r="K1472" s="44"/>
      <c r="L1472" s="48"/>
      <c r="M1472" s="232"/>
      <c r="N1472" s="233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U1472" s="20" t="s">
        <v>90</v>
      </c>
    </row>
    <row r="1473" s="2" customFormat="1">
      <c r="A1473" s="42"/>
      <c r="B1473" s="43"/>
      <c r="C1473" s="44"/>
      <c r="D1473" s="234" t="s">
        <v>414</v>
      </c>
      <c r="E1473" s="44"/>
      <c r="F1473" s="285" t="s">
        <v>1864</v>
      </c>
      <c r="G1473" s="44"/>
      <c r="H1473" s="286">
        <v>-86.875</v>
      </c>
      <c r="I1473" s="44"/>
      <c r="J1473" s="44"/>
      <c r="K1473" s="44"/>
      <c r="L1473" s="48"/>
      <c r="M1473" s="232"/>
      <c r="N1473" s="233"/>
      <c r="O1473" s="88"/>
      <c r="P1473" s="88"/>
      <c r="Q1473" s="88"/>
      <c r="R1473" s="88"/>
      <c r="S1473" s="88"/>
      <c r="T1473" s="89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U1473" s="20" t="s">
        <v>90</v>
      </c>
    </row>
    <row r="1474" s="2" customFormat="1">
      <c r="A1474" s="42"/>
      <c r="B1474" s="43"/>
      <c r="C1474" s="44"/>
      <c r="D1474" s="234" t="s">
        <v>414</v>
      </c>
      <c r="E1474" s="44"/>
      <c r="F1474" s="285" t="s">
        <v>1865</v>
      </c>
      <c r="G1474" s="44"/>
      <c r="H1474" s="286">
        <v>-13.9</v>
      </c>
      <c r="I1474" s="44"/>
      <c r="J1474" s="44"/>
      <c r="K1474" s="44"/>
      <c r="L1474" s="48"/>
      <c r="M1474" s="232"/>
      <c r="N1474" s="233"/>
      <c r="O1474" s="88"/>
      <c r="P1474" s="88"/>
      <c r="Q1474" s="88"/>
      <c r="R1474" s="88"/>
      <c r="S1474" s="88"/>
      <c r="T1474" s="89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U1474" s="20" t="s">
        <v>90</v>
      </c>
    </row>
    <row r="1475" s="2" customFormat="1">
      <c r="A1475" s="42"/>
      <c r="B1475" s="43"/>
      <c r="C1475" s="44"/>
      <c r="D1475" s="234" t="s">
        <v>414</v>
      </c>
      <c r="E1475" s="44"/>
      <c r="F1475" s="285" t="s">
        <v>1866</v>
      </c>
      <c r="G1475" s="44"/>
      <c r="H1475" s="286">
        <v>-3.2000000000000002</v>
      </c>
      <c r="I1475" s="44"/>
      <c r="J1475" s="44"/>
      <c r="K1475" s="44"/>
      <c r="L1475" s="48"/>
      <c r="M1475" s="232"/>
      <c r="N1475" s="233"/>
      <c r="O1475" s="88"/>
      <c r="P1475" s="88"/>
      <c r="Q1475" s="88"/>
      <c r="R1475" s="88"/>
      <c r="S1475" s="88"/>
      <c r="T1475" s="89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U1475" s="20" t="s">
        <v>90</v>
      </c>
    </row>
    <row r="1476" s="2" customFormat="1">
      <c r="A1476" s="42"/>
      <c r="B1476" s="43"/>
      <c r="C1476" s="44"/>
      <c r="D1476" s="234" t="s">
        <v>414</v>
      </c>
      <c r="E1476" s="44"/>
      <c r="F1476" s="285" t="s">
        <v>1867</v>
      </c>
      <c r="G1476" s="44"/>
      <c r="H1476" s="286">
        <v>-3.2000000000000002</v>
      </c>
      <c r="I1476" s="44"/>
      <c r="J1476" s="44"/>
      <c r="K1476" s="44"/>
      <c r="L1476" s="48"/>
      <c r="M1476" s="232"/>
      <c r="N1476" s="233"/>
      <c r="O1476" s="88"/>
      <c r="P1476" s="88"/>
      <c r="Q1476" s="88"/>
      <c r="R1476" s="88"/>
      <c r="S1476" s="88"/>
      <c r="T1476" s="89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U1476" s="20" t="s">
        <v>90</v>
      </c>
    </row>
    <row r="1477" s="2" customFormat="1">
      <c r="A1477" s="42"/>
      <c r="B1477" s="43"/>
      <c r="C1477" s="44"/>
      <c r="D1477" s="234" t="s">
        <v>414</v>
      </c>
      <c r="E1477" s="44"/>
      <c r="F1477" s="285" t="s">
        <v>1868</v>
      </c>
      <c r="G1477" s="44"/>
      <c r="H1477" s="286">
        <v>-1.6000000000000001</v>
      </c>
      <c r="I1477" s="44"/>
      <c r="J1477" s="44"/>
      <c r="K1477" s="44"/>
      <c r="L1477" s="48"/>
      <c r="M1477" s="232"/>
      <c r="N1477" s="233"/>
      <c r="O1477" s="88"/>
      <c r="P1477" s="88"/>
      <c r="Q1477" s="88"/>
      <c r="R1477" s="88"/>
      <c r="S1477" s="88"/>
      <c r="T1477" s="89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U1477" s="20" t="s">
        <v>90</v>
      </c>
    </row>
    <row r="1478" s="2" customFormat="1">
      <c r="A1478" s="42"/>
      <c r="B1478" s="43"/>
      <c r="C1478" s="44"/>
      <c r="D1478" s="234" t="s">
        <v>414</v>
      </c>
      <c r="E1478" s="44"/>
      <c r="F1478" s="285" t="s">
        <v>1869</v>
      </c>
      <c r="G1478" s="44"/>
      <c r="H1478" s="286">
        <v>8.125</v>
      </c>
      <c r="I1478" s="44"/>
      <c r="J1478" s="44"/>
      <c r="K1478" s="44"/>
      <c r="L1478" s="48"/>
      <c r="M1478" s="232"/>
      <c r="N1478" s="233"/>
      <c r="O1478" s="88"/>
      <c r="P1478" s="88"/>
      <c r="Q1478" s="88"/>
      <c r="R1478" s="88"/>
      <c r="S1478" s="88"/>
      <c r="T1478" s="89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2"/>
      <c r="AE1478" s="42"/>
      <c r="AU1478" s="20" t="s">
        <v>90</v>
      </c>
    </row>
    <row r="1479" s="2" customFormat="1">
      <c r="A1479" s="42"/>
      <c r="B1479" s="43"/>
      <c r="C1479" s="44"/>
      <c r="D1479" s="234" t="s">
        <v>414</v>
      </c>
      <c r="E1479" s="44"/>
      <c r="F1479" s="285" t="s">
        <v>1870</v>
      </c>
      <c r="G1479" s="44"/>
      <c r="H1479" s="286">
        <v>-5.0629999999999997</v>
      </c>
      <c r="I1479" s="44"/>
      <c r="J1479" s="44"/>
      <c r="K1479" s="44"/>
      <c r="L1479" s="48"/>
      <c r="M1479" s="232"/>
      <c r="N1479" s="233"/>
      <c r="O1479" s="88"/>
      <c r="P1479" s="88"/>
      <c r="Q1479" s="88"/>
      <c r="R1479" s="88"/>
      <c r="S1479" s="88"/>
      <c r="T1479" s="89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2"/>
      <c r="AE1479" s="42"/>
      <c r="AU1479" s="20" t="s">
        <v>90</v>
      </c>
    </row>
    <row r="1480" s="2" customFormat="1">
      <c r="A1480" s="42"/>
      <c r="B1480" s="43"/>
      <c r="C1480" s="44"/>
      <c r="D1480" s="234" t="s">
        <v>414</v>
      </c>
      <c r="E1480" s="44"/>
      <c r="F1480" s="285" t="s">
        <v>1871</v>
      </c>
      <c r="G1480" s="44"/>
      <c r="H1480" s="286">
        <v>-2.081</v>
      </c>
      <c r="I1480" s="44"/>
      <c r="J1480" s="44"/>
      <c r="K1480" s="44"/>
      <c r="L1480" s="48"/>
      <c r="M1480" s="232"/>
      <c r="N1480" s="233"/>
      <c r="O1480" s="88"/>
      <c r="P1480" s="88"/>
      <c r="Q1480" s="88"/>
      <c r="R1480" s="88"/>
      <c r="S1480" s="88"/>
      <c r="T1480" s="89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2"/>
      <c r="AE1480" s="42"/>
      <c r="AU1480" s="20" t="s">
        <v>90</v>
      </c>
    </row>
    <row r="1481" s="2" customFormat="1">
      <c r="A1481" s="42"/>
      <c r="B1481" s="43"/>
      <c r="C1481" s="44"/>
      <c r="D1481" s="234" t="s">
        <v>414</v>
      </c>
      <c r="E1481" s="44"/>
      <c r="F1481" s="285" t="s">
        <v>1645</v>
      </c>
      <c r="G1481" s="44"/>
      <c r="H1481" s="286">
        <v>-39.359999999999999</v>
      </c>
      <c r="I1481" s="44"/>
      <c r="J1481" s="44"/>
      <c r="K1481" s="44"/>
      <c r="L1481" s="48"/>
      <c r="M1481" s="232"/>
      <c r="N1481" s="233"/>
      <c r="O1481" s="88"/>
      <c r="P1481" s="88"/>
      <c r="Q1481" s="88"/>
      <c r="R1481" s="88"/>
      <c r="S1481" s="88"/>
      <c r="T1481" s="89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2"/>
      <c r="AE1481" s="42"/>
      <c r="AU1481" s="20" t="s">
        <v>90</v>
      </c>
    </row>
    <row r="1482" s="2" customFormat="1">
      <c r="A1482" s="42"/>
      <c r="B1482" s="43"/>
      <c r="C1482" s="44"/>
      <c r="D1482" s="234" t="s">
        <v>414</v>
      </c>
      <c r="E1482" s="44"/>
      <c r="F1482" s="285" t="s">
        <v>2352</v>
      </c>
      <c r="G1482" s="44"/>
      <c r="H1482" s="286">
        <v>0</v>
      </c>
      <c r="I1482" s="44"/>
      <c r="J1482" s="44"/>
      <c r="K1482" s="44"/>
      <c r="L1482" s="48"/>
      <c r="M1482" s="232"/>
      <c r="N1482" s="233"/>
      <c r="O1482" s="88"/>
      <c r="P1482" s="88"/>
      <c r="Q1482" s="88"/>
      <c r="R1482" s="88"/>
      <c r="S1482" s="88"/>
      <c r="T1482" s="89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2"/>
      <c r="AE1482" s="42"/>
      <c r="AU1482" s="20" t="s">
        <v>90</v>
      </c>
    </row>
    <row r="1483" s="2" customFormat="1">
      <c r="A1483" s="42"/>
      <c r="B1483" s="43"/>
      <c r="C1483" s="44"/>
      <c r="D1483" s="234" t="s">
        <v>414</v>
      </c>
      <c r="E1483" s="44"/>
      <c r="F1483" s="285" t="s">
        <v>606</v>
      </c>
      <c r="G1483" s="44"/>
      <c r="H1483" s="286">
        <v>0</v>
      </c>
      <c r="I1483" s="44"/>
      <c r="J1483" s="44"/>
      <c r="K1483" s="44"/>
      <c r="L1483" s="48"/>
      <c r="M1483" s="232"/>
      <c r="N1483" s="233"/>
      <c r="O1483" s="88"/>
      <c r="P1483" s="88"/>
      <c r="Q1483" s="88"/>
      <c r="R1483" s="88"/>
      <c r="S1483" s="88"/>
      <c r="T1483" s="89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2"/>
      <c r="AE1483" s="42"/>
      <c r="AU1483" s="20" t="s">
        <v>90</v>
      </c>
    </row>
    <row r="1484" s="2" customFormat="1">
      <c r="A1484" s="42"/>
      <c r="B1484" s="43"/>
      <c r="C1484" s="44"/>
      <c r="D1484" s="234" t="s">
        <v>414</v>
      </c>
      <c r="E1484" s="44"/>
      <c r="F1484" s="285" t="s">
        <v>607</v>
      </c>
      <c r="G1484" s="44"/>
      <c r="H1484" s="286">
        <v>4</v>
      </c>
      <c r="I1484" s="44"/>
      <c r="J1484" s="44"/>
      <c r="K1484" s="44"/>
      <c r="L1484" s="48"/>
      <c r="M1484" s="232"/>
      <c r="N1484" s="233"/>
      <c r="O1484" s="88"/>
      <c r="P1484" s="88"/>
      <c r="Q1484" s="88"/>
      <c r="R1484" s="88"/>
      <c r="S1484" s="88"/>
      <c r="T1484" s="89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2"/>
      <c r="AE1484" s="42"/>
      <c r="AU1484" s="20" t="s">
        <v>90</v>
      </c>
    </row>
    <row r="1485" s="2" customFormat="1">
      <c r="A1485" s="42"/>
      <c r="B1485" s="43"/>
      <c r="C1485" s="44"/>
      <c r="D1485" s="234" t="s">
        <v>414</v>
      </c>
      <c r="E1485" s="44"/>
      <c r="F1485" s="285" t="s">
        <v>608</v>
      </c>
      <c r="G1485" s="44"/>
      <c r="H1485" s="286">
        <v>4</v>
      </c>
      <c r="I1485" s="44"/>
      <c r="J1485" s="44"/>
      <c r="K1485" s="44"/>
      <c r="L1485" s="48"/>
      <c r="M1485" s="232"/>
      <c r="N1485" s="233"/>
      <c r="O1485" s="88"/>
      <c r="P1485" s="88"/>
      <c r="Q1485" s="88"/>
      <c r="R1485" s="88"/>
      <c r="S1485" s="88"/>
      <c r="T1485" s="89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2"/>
      <c r="AE1485" s="42"/>
      <c r="AU1485" s="20" t="s">
        <v>90</v>
      </c>
    </row>
    <row r="1486" s="2" customFormat="1">
      <c r="A1486" s="42"/>
      <c r="B1486" s="43"/>
      <c r="C1486" s="44"/>
      <c r="D1486" s="234" t="s">
        <v>414</v>
      </c>
      <c r="E1486" s="44"/>
      <c r="F1486" s="285" t="s">
        <v>609</v>
      </c>
      <c r="G1486" s="44"/>
      <c r="H1486" s="286">
        <v>5.4080000000000004</v>
      </c>
      <c r="I1486" s="44"/>
      <c r="J1486" s="44"/>
      <c r="K1486" s="44"/>
      <c r="L1486" s="48"/>
      <c r="M1486" s="232"/>
      <c r="N1486" s="233"/>
      <c r="O1486" s="88"/>
      <c r="P1486" s="88"/>
      <c r="Q1486" s="88"/>
      <c r="R1486" s="88"/>
      <c r="S1486" s="88"/>
      <c r="T1486" s="89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2"/>
      <c r="AE1486" s="42"/>
      <c r="AU1486" s="20" t="s">
        <v>90</v>
      </c>
    </row>
    <row r="1487" s="2" customFormat="1">
      <c r="A1487" s="42"/>
      <c r="B1487" s="43"/>
      <c r="C1487" s="44"/>
      <c r="D1487" s="234" t="s">
        <v>414</v>
      </c>
      <c r="E1487" s="44"/>
      <c r="F1487" s="285" t="s">
        <v>610</v>
      </c>
      <c r="G1487" s="44"/>
      <c r="H1487" s="286">
        <v>2.0800000000000001</v>
      </c>
      <c r="I1487" s="44"/>
      <c r="J1487" s="44"/>
      <c r="K1487" s="44"/>
      <c r="L1487" s="48"/>
      <c r="M1487" s="232"/>
      <c r="N1487" s="233"/>
      <c r="O1487" s="88"/>
      <c r="P1487" s="88"/>
      <c r="Q1487" s="88"/>
      <c r="R1487" s="88"/>
      <c r="S1487" s="88"/>
      <c r="T1487" s="89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2"/>
      <c r="AE1487" s="42"/>
      <c r="AU1487" s="20" t="s">
        <v>90</v>
      </c>
    </row>
    <row r="1488" s="2" customFormat="1">
      <c r="A1488" s="42"/>
      <c r="B1488" s="43"/>
      <c r="C1488" s="44"/>
      <c r="D1488" s="234" t="s">
        <v>414</v>
      </c>
      <c r="E1488" s="44"/>
      <c r="F1488" s="285" t="s">
        <v>611</v>
      </c>
      <c r="G1488" s="44"/>
      <c r="H1488" s="286">
        <v>1.4159999999999999</v>
      </c>
      <c r="I1488" s="44"/>
      <c r="J1488" s="44"/>
      <c r="K1488" s="44"/>
      <c r="L1488" s="48"/>
      <c r="M1488" s="232"/>
      <c r="N1488" s="233"/>
      <c r="O1488" s="88"/>
      <c r="P1488" s="88"/>
      <c r="Q1488" s="88"/>
      <c r="R1488" s="88"/>
      <c r="S1488" s="88"/>
      <c r="T1488" s="89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2"/>
      <c r="AE1488" s="42"/>
      <c r="AU1488" s="20" t="s">
        <v>90</v>
      </c>
    </row>
    <row r="1489" s="2" customFormat="1">
      <c r="A1489" s="42"/>
      <c r="B1489" s="43"/>
      <c r="C1489" s="44"/>
      <c r="D1489" s="234" t="s">
        <v>414</v>
      </c>
      <c r="E1489" s="44"/>
      <c r="F1489" s="285" t="s">
        <v>612</v>
      </c>
      <c r="G1489" s="44"/>
      <c r="H1489" s="286">
        <v>5.3559999999999999</v>
      </c>
      <c r="I1489" s="44"/>
      <c r="J1489" s="44"/>
      <c r="K1489" s="44"/>
      <c r="L1489" s="48"/>
      <c r="M1489" s="232"/>
      <c r="N1489" s="233"/>
      <c r="O1489" s="88"/>
      <c r="P1489" s="88"/>
      <c r="Q1489" s="88"/>
      <c r="R1489" s="88"/>
      <c r="S1489" s="88"/>
      <c r="T1489" s="89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2"/>
      <c r="AE1489" s="42"/>
      <c r="AU1489" s="20" t="s">
        <v>90</v>
      </c>
    </row>
    <row r="1490" s="2" customFormat="1">
      <c r="A1490" s="42"/>
      <c r="B1490" s="43"/>
      <c r="C1490" s="44"/>
      <c r="D1490" s="234" t="s">
        <v>414</v>
      </c>
      <c r="E1490" s="44"/>
      <c r="F1490" s="285" t="s">
        <v>613</v>
      </c>
      <c r="G1490" s="44"/>
      <c r="H1490" s="286">
        <v>2.2080000000000002</v>
      </c>
      <c r="I1490" s="44"/>
      <c r="J1490" s="44"/>
      <c r="K1490" s="44"/>
      <c r="L1490" s="48"/>
      <c r="M1490" s="232"/>
      <c r="N1490" s="233"/>
      <c r="O1490" s="88"/>
      <c r="P1490" s="88"/>
      <c r="Q1490" s="88"/>
      <c r="R1490" s="88"/>
      <c r="S1490" s="88"/>
      <c r="T1490" s="89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2"/>
      <c r="AE1490" s="42"/>
      <c r="AU1490" s="20" t="s">
        <v>90</v>
      </c>
    </row>
    <row r="1491" s="2" customFormat="1">
      <c r="A1491" s="42"/>
      <c r="B1491" s="43"/>
      <c r="C1491" s="44"/>
      <c r="D1491" s="234" t="s">
        <v>414</v>
      </c>
      <c r="E1491" s="44"/>
      <c r="F1491" s="285" t="s">
        <v>614</v>
      </c>
      <c r="G1491" s="44"/>
      <c r="H1491" s="286">
        <v>4</v>
      </c>
      <c r="I1491" s="44"/>
      <c r="J1491" s="44"/>
      <c r="K1491" s="44"/>
      <c r="L1491" s="48"/>
      <c r="M1491" s="232"/>
      <c r="N1491" s="233"/>
      <c r="O1491" s="88"/>
      <c r="P1491" s="88"/>
      <c r="Q1491" s="88"/>
      <c r="R1491" s="88"/>
      <c r="S1491" s="88"/>
      <c r="T1491" s="89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2"/>
      <c r="AE1491" s="42"/>
      <c r="AU1491" s="20" t="s">
        <v>90</v>
      </c>
    </row>
    <row r="1492" s="2" customFormat="1">
      <c r="A1492" s="42"/>
      <c r="B1492" s="43"/>
      <c r="C1492" s="44"/>
      <c r="D1492" s="234" t="s">
        <v>414</v>
      </c>
      <c r="E1492" s="44"/>
      <c r="F1492" s="285" t="s">
        <v>324</v>
      </c>
      <c r="G1492" s="44"/>
      <c r="H1492" s="286">
        <v>0</v>
      </c>
      <c r="I1492" s="44"/>
      <c r="J1492" s="44"/>
      <c r="K1492" s="44"/>
      <c r="L1492" s="48"/>
      <c r="M1492" s="232"/>
      <c r="N1492" s="233"/>
      <c r="O1492" s="88"/>
      <c r="P1492" s="88"/>
      <c r="Q1492" s="88"/>
      <c r="R1492" s="88"/>
      <c r="S1492" s="88"/>
      <c r="T1492" s="89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2"/>
      <c r="AE1492" s="42"/>
      <c r="AU1492" s="20" t="s">
        <v>90</v>
      </c>
    </row>
    <row r="1493" s="2" customFormat="1">
      <c r="A1493" s="42"/>
      <c r="B1493" s="43"/>
      <c r="C1493" s="44"/>
      <c r="D1493" s="234" t="s">
        <v>414</v>
      </c>
      <c r="E1493" s="44"/>
      <c r="F1493" s="285" t="s">
        <v>598</v>
      </c>
      <c r="G1493" s="44"/>
      <c r="H1493" s="286">
        <v>15.158</v>
      </c>
      <c r="I1493" s="44"/>
      <c r="J1493" s="44"/>
      <c r="K1493" s="44"/>
      <c r="L1493" s="48"/>
      <c r="M1493" s="232"/>
      <c r="N1493" s="233"/>
      <c r="O1493" s="88"/>
      <c r="P1493" s="88"/>
      <c r="Q1493" s="88"/>
      <c r="R1493" s="88"/>
      <c r="S1493" s="88"/>
      <c r="T1493" s="89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U1493" s="20" t="s">
        <v>90</v>
      </c>
    </row>
    <row r="1494" s="2" customFormat="1">
      <c r="A1494" s="42"/>
      <c r="B1494" s="43"/>
      <c r="C1494" s="44"/>
      <c r="D1494" s="234" t="s">
        <v>414</v>
      </c>
      <c r="E1494" s="44"/>
      <c r="F1494" s="285" t="s">
        <v>599</v>
      </c>
      <c r="G1494" s="44"/>
      <c r="H1494" s="286">
        <v>48.840000000000003</v>
      </c>
      <c r="I1494" s="44"/>
      <c r="J1494" s="44"/>
      <c r="K1494" s="44"/>
      <c r="L1494" s="48"/>
      <c r="M1494" s="232"/>
      <c r="N1494" s="233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U1494" s="20" t="s">
        <v>90</v>
      </c>
    </row>
    <row r="1495" s="2" customFormat="1">
      <c r="A1495" s="42"/>
      <c r="B1495" s="43"/>
      <c r="C1495" s="44"/>
      <c r="D1495" s="234" t="s">
        <v>414</v>
      </c>
      <c r="E1495" s="44"/>
      <c r="F1495" s="285" t="s">
        <v>600</v>
      </c>
      <c r="G1495" s="44"/>
      <c r="H1495" s="286">
        <v>5</v>
      </c>
      <c r="I1495" s="44"/>
      <c r="J1495" s="44"/>
      <c r="K1495" s="44"/>
      <c r="L1495" s="48"/>
      <c r="M1495" s="232"/>
      <c r="N1495" s="233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U1495" s="20" t="s">
        <v>90</v>
      </c>
    </row>
    <row r="1496" s="2" customFormat="1">
      <c r="A1496" s="42"/>
      <c r="B1496" s="43"/>
      <c r="C1496" s="44"/>
      <c r="D1496" s="234" t="s">
        <v>414</v>
      </c>
      <c r="E1496" s="44"/>
      <c r="F1496" s="285" t="s">
        <v>324</v>
      </c>
      <c r="G1496" s="44"/>
      <c r="H1496" s="286">
        <v>0</v>
      </c>
      <c r="I1496" s="44"/>
      <c r="J1496" s="44"/>
      <c r="K1496" s="44"/>
      <c r="L1496" s="48"/>
      <c r="M1496" s="232"/>
      <c r="N1496" s="233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U1496" s="20" t="s">
        <v>90</v>
      </c>
    </row>
    <row r="1497" s="2" customFormat="1">
      <c r="A1497" s="42"/>
      <c r="B1497" s="43"/>
      <c r="C1497" s="44"/>
      <c r="D1497" s="234" t="s">
        <v>414</v>
      </c>
      <c r="E1497" s="44"/>
      <c r="F1497" s="285" t="s">
        <v>592</v>
      </c>
      <c r="G1497" s="44"/>
      <c r="H1497" s="286">
        <v>3.7599999999999998</v>
      </c>
      <c r="I1497" s="44"/>
      <c r="J1497" s="44"/>
      <c r="K1497" s="44"/>
      <c r="L1497" s="48"/>
      <c r="M1497" s="232"/>
      <c r="N1497" s="233"/>
      <c r="O1497" s="88"/>
      <c r="P1497" s="88"/>
      <c r="Q1497" s="88"/>
      <c r="R1497" s="88"/>
      <c r="S1497" s="88"/>
      <c r="T1497" s="89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U1497" s="20" t="s">
        <v>90</v>
      </c>
    </row>
    <row r="1498" s="2" customFormat="1">
      <c r="A1498" s="42"/>
      <c r="B1498" s="43"/>
      <c r="C1498" s="44"/>
      <c r="D1498" s="234" t="s">
        <v>414</v>
      </c>
      <c r="E1498" s="44"/>
      <c r="F1498" s="285" t="s">
        <v>285</v>
      </c>
      <c r="G1498" s="44"/>
      <c r="H1498" s="286">
        <v>818.50699999999995</v>
      </c>
      <c r="I1498" s="44"/>
      <c r="J1498" s="44"/>
      <c r="K1498" s="44"/>
      <c r="L1498" s="48"/>
      <c r="M1498" s="232"/>
      <c r="N1498" s="233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U1498" s="20" t="s">
        <v>90</v>
      </c>
    </row>
    <row r="1499" s="2" customFormat="1">
      <c r="A1499" s="42"/>
      <c r="B1499" s="43"/>
      <c r="C1499" s="44"/>
      <c r="D1499" s="234" t="s">
        <v>414</v>
      </c>
      <c r="E1499" s="44"/>
      <c r="F1499" s="300" t="s">
        <v>1508</v>
      </c>
      <c r="G1499" s="44"/>
      <c r="H1499" s="44"/>
      <c r="I1499" s="44"/>
      <c r="J1499" s="44"/>
      <c r="K1499" s="44"/>
      <c r="L1499" s="48"/>
      <c r="M1499" s="232"/>
      <c r="N1499" s="233"/>
      <c r="O1499" s="88"/>
      <c r="P1499" s="88"/>
      <c r="Q1499" s="88"/>
      <c r="R1499" s="88"/>
      <c r="S1499" s="88"/>
      <c r="T1499" s="89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U1499" s="20" t="s">
        <v>90</v>
      </c>
    </row>
    <row r="1500" s="2" customFormat="1">
      <c r="A1500" s="42"/>
      <c r="B1500" s="43"/>
      <c r="C1500" s="44"/>
      <c r="D1500" s="234" t="s">
        <v>414</v>
      </c>
      <c r="E1500" s="44"/>
      <c r="F1500" s="301" t="s">
        <v>1872</v>
      </c>
      <c r="G1500" s="44"/>
      <c r="H1500" s="286">
        <v>0</v>
      </c>
      <c r="I1500" s="44"/>
      <c r="J1500" s="44"/>
      <c r="K1500" s="44"/>
      <c r="L1500" s="48"/>
      <c r="M1500" s="232"/>
      <c r="N1500" s="233"/>
      <c r="O1500" s="88"/>
      <c r="P1500" s="88"/>
      <c r="Q1500" s="88"/>
      <c r="R1500" s="88"/>
      <c r="S1500" s="88"/>
      <c r="T1500" s="89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U1500" s="20" t="s">
        <v>90</v>
      </c>
    </row>
    <row r="1501" s="2" customFormat="1">
      <c r="A1501" s="42"/>
      <c r="B1501" s="43"/>
      <c r="C1501" s="44"/>
      <c r="D1501" s="234" t="s">
        <v>414</v>
      </c>
      <c r="E1501" s="44"/>
      <c r="F1501" s="301" t="s">
        <v>1873</v>
      </c>
      <c r="G1501" s="44"/>
      <c r="H1501" s="286">
        <v>39.359999999999999</v>
      </c>
      <c r="I1501" s="44"/>
      <c r="J1501" s="44"/>
      <c r="K1501" s="44"/>
      <c r="L1501" s="48"/>
      <c r="M1501" s="232"/>
      <c r="N1501" s="233"/>
      <c r="O1501" s="88"/>
      <c r="P1501" s="88"/>
      <c r="Q1501" s="88"/>
      <c r="R1501" s="88"/>
      <c r="S1501" s="88"/>
      <c r="T1501" s="89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U1501" s="20" t="s">
        <v>90</v>
      </c>
    </row>
    <row r="1502" s="2" customFormat="1">
      <c r="A1502" s="42"/>
      <c r="B1502" s="43"/>
      <c r="C1502" s="44"/>
      <c r="D1502" s="234" t="s">
        <v>414</v>
      </c>
      <c r="E1502" s="44"/>
      <c r="F1502" s="301" t="s">
        <v>285</v>
      </c>
      <c r="G1502" s="44"/>
      <c r="H1502" s="286">
        <v>39.359999999999999</v>
      </c>
      <c r="I1502" s="44"/>
      <c r="J1502" s="44"/>
      <c r="K1502" s="44"/>
      <c r="L1502" s="48"/>
      <c r="M1502" s="232"/>
      <c r="N1502" s="233"/>
      <c r="O1502" s="88"/>
      <c r="P1502" s="88"/>
      <c r="Q1502" s="88"/>
      <c r="R1502" s="88"/>
      <c r="S1502" s="88"/>
      <c r="T1502" s="89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2"/>
      <c r="AE1502" s="42"/>
      <c r="AU1502" s="20" t="s">
        <v>90</v>
      </c>
    </row>
    <row r="1503" s="12" customFormat="1" ht="22.8" customHeight="1">
      <c r="A1503" s="12"/>
      <c r="B1503" s="200"/>
      <c r="C1503" s="201"/>
      <c r="D1503" s="202" t="s">
        <v>79</v>
      </c>
      <c r="E1503" s="214" t="s">
        <v>1691</v>
      </c>
      <c r="F1503" s="214" t="s">
        <v>1692</v>
      </c>
      <c r="G1503" s="201"/>
      <c r="H1503" s="201"/>
      <c r="I1503" s="204"/>
      <c r="J1503" s="215">
        <f>BK1503</f>
        <v>0</v>
      </c>
      <c r="K1503" s="201"/>
      <c r="L1503" s="206"/>
      <c r="M1503" s="207"/>
      <c r="N1503" s="208"/>
      <c r="O1503" s="208"/>
      <c r="P1503" s="209">
        <f>SUM(P1504:P1515)</f>
        <v>0</v>
      </c>
      <c r="Q1503" s="208"/>
      <c r="R1503" s="209">
        <f>SUM(R1504:R1515)</f>
        <v>0.1310075</v>
      </c>
      <c r="S1503" s="208"/>
      <c r="T1503" s="210">
        <f>SUM(T1504:T1515)</f>
        <v>0</v>
      </c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R1503" s="211" t="s">
        <v>90</v>
      </c>
      <c r="AT1503" s="212" t="s">
        <v>79</v>
      </c>
      <c r="AU1503" s="212" t="s">
        <v>88</v>
      </c>
      <c r="AY1503" s="211" t="s">
        <v>141</v>
      </c>
      <c r="BK1503" s="213">
        <f>SUM(BK1504:BK1515)</f>
        <v>0</v>
      </c>
    </row>
    <row r="1504" s="2" customFormat="1" ht="37.8" customHeight="1">
      <c r="A1504" s="42"/>
      <c r="B1504" s="43"/>
      <c r="C1504" s="216" t="s">
        <v>1702</v>
      </c>
      <c r="D1504" s="216" t="s">
        <v>144</v>
      </c>
      <c r="E1504" s="217" t="s">
        <v>1694</v>
      </c>
      <c r="F1504" s="218" t="s">
        <v>1695</v>
      </c>
      <c r="G1504" s="219" t="s">
        <v>321</v>
      </c>
      <c r="H1504" s="220">
        <v>100.77500000000001</v>
      </c>
      <c r="I1504" s="221"/>
      <c r="J1504" s="222">
        <f>ROUND(I1504*H1504,2)</f>
        <v>0</v>
      </c>
      <c r="K1504" s="218" t="s">
        <v>148</v>
      </c>
      <c r="L1504" s="48"/>
      <c r="M1504" s="223" t="s">
        <v>78</v>
      </c>
      <c r="N1504" s="224" t="s">
        <v>50</v>
      </c>
      <c r="O1504" s="88"/>
      <c r="P1504" s="225">
        <f>O1504*H1504</f>
        <v>0</v>
      </c>
      <c r="Q1504" s="225">
        <v>0</v>
      </c>
      <c r="R1504" s="225">
        <f>Q1504*H1504</f>
        <v>0</v>
      </c>
      <c r="S1504" s="225">
        <v>0</v>
      </c>
      <c r="T1504" s="226">
        <f>S1504*H1504</f>
        <v>0</v>
      </c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2"/>
      <c r="AE1504" s="42"/>
      <c r="AR1504" s="227" t="s">
        <v>244</v>
      </c>
      <c r="AT1504" s="227" t="s">
        <v>144</v>
      </c>
      <c r="AU1504" s="227" t="s">
        <v>90</v>
      </c>
      <c r="AY1504" s="20" t="s">
        <v>141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20" t="s">
        <v>88</v>
      </c>
      <c r="BK1504" s="228">
        <f>ROUND(I1504*H1504,2)</f>
        <v>0</v>
      </c>
      <c r="BL1504" s="20" t="s">
        <v>244</v>
      </c>
      <c r="BM1504" s="227" t="s">
        <v>2390</v>
      </c>
    </row>
    <row r="1505" s="2" customFormat="1">
      <c r="A1505" s="42"/>
      <c r="B1505" s="43"/>
      <c r="C1505" s="44"/>
      <c r="D1505" s="229" t="s">
        <v>151</v>
      </c>
      <c r="E1505" s="44"/>
      <c r="F1505" s="230" t="s">
        <v>1697</v>
      </c>
      <c r="G1505" s="44"/>
      <c r="H1505" s="44"/>
      <c r="I1505" s="231"/>
      <c r="J1505" s="44"/>
      <c r="K1505" s="44"/>
      <c r="L1505" s="48"/>
      <c r="M1505" s="232"/>
      <c r="N1505" s="233"/>
      <c r="O1505" s="88"/>
      <c r="P1505" s="88"/>
      <c r="Q1505" s="88"/>
      <c r="R1505" s="88"/>
      <c r="S1505" s="88"/>
      <c r="T1505" s="89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2"/>
      <c r="AE1505" s="42"/>
      <c r="AT1505" s="20" t="s">
        <v>151</v>
      </c>
      <c r="AU1505" s="20" t="s">
        <v>90</v>
      </c>
    </row>
    <row r="1506" s="13" customFormat="1">
      <c r="A1506" s="13"/>
      <c r="B1506" s="241"/>
      <c r="C1506" s="242"/>
      <c r="D1506" s="234" t="s">
        <v>283</v>
      </c>
      <c r="E1506" s="243" t="s">
        <v>78</v>
      </c>
      <c r="F1506" s="244" t="s">
        <v>2102</v>
      </c>
      <c r="G1506" s="242"/>
      <c r="H1506" s="245">
        <v>86.875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283</v>
      </c>
      <c r="AU1506" s="251" t="s">
        <v>90</v>
      </c>
      <c r="AV1506" s="13" t="s">
        <v>90</v>
      </c>
      <c r="AW1506" s="13" t="s">
        <v>40</v>
      </c>
      <c r="AX1506" s="13" t="s">
        <v>80</v>
      </c>
      <c r="AY1506" s="251" t="s">
        <v>141</v>
      </c>
    </row>
    <row r="1507" s="13" customFormat="1">
      <c r="A1507" s="13"/>
      <c r="B1507" s="241"/>
      <c r="C1507" s="242"/>
      <c r="D1507" s="234" t="s">
        <v>283</v>
      </c>
      <c r="E1507" s="243" t="s">
        <v>78</v>
      </c>
      <c r="F1507" s="244" t="s">
        <v>2103</v>
      </c>
      <c r="G1507" s="242"/>
      <c r="H1507" s="245">
        <v>13.9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283</v>
      </c>
      <c r="AU1507" s="251" t="s">
        <v>90</v>
      </c>
      <c r="AV1507" s="13" t="s">
        <v>90</v>
      </c>
      <c r="AW1507" s="13" t="s">
        <v>40</v>
      </c>
      <c r="AX1507" s="13" t="s">
        <v>80</v>
      </c>
      <c r="AY1507" s="251" t="s">
        <v>141</v>
      </c>
    </row>
    <row r="1508" s="14" customFormat="1">
      <c r="A1508" s="14"/>
      <c r="B1508" s="252"/>
      <c r="C1508" s="253"/>
      <c r="D1508" s="234" t="s">
        <v>283</v>
      </c>
      <c r="E1508" s="254" t="s">
        <v>78</v>
      </c>
      <c r="F1508" s="255" t="s">
        <v>285</v>
      </c>
      <c r="G1508" s="253"/>
      <c r="H1508" s="256">
        <v>100.77500000000001</v>
      </c>
      <c r="I1508" s="257"/>
      <c r="J1508" s="253"/>
      <c r="K1508" s="253"/>
      <c r="L1508" s="258"/>
      <c r="M1508" s="259"/>
      <c r="N1508" s="260"/>
      <c r="O1508" s="260"/>
      <c r="P1508" s="260"/>
      <c r="Q1508" s="260"/>
      <c r="R1508" s="260"/>
      <c r="S1508" s="260"/>
      <c r="T1508" s="26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2" t="s">
        <v>283</v>
      </c>
      <c r="AU1508" s="262" t="s">
        <v>90</v>
      </c>
      <c r="AV1508" s="14" t="s">
        <v>166</v>
      </c>
      <c r="AW1508" s="14" t="s">
        <v>40</v>
      </c>
      <c r="AX1508" s="14" t="s">
        <v>88</v>
      </c>
      <c r="AY1508" s="262" t="s">
        <v>141</v>
      </c>
    </row>
    <row r="1509" s="2" customFormat="1" ht="16.5" customHeight="1">
      <c r="A1509" s="42"/>
      <c r="B1509" s="43"/>
      <c r="C1509" s="290" t="s">
        <v>1707</v>
      </c>
      <c r="D1509" s="290" t="s">
        <v>864</v>
      </c>
      <c r="E1509" s="291" t="s">
        <v>1699</v>
      </c>
      <c r="F1509" s="292" t="s">
        <v>1700</v>
      </c>
      <c r="G1509" s="293" t="s">
        <v>321</v>
      </c>
      <c r="H1509" s="294">
        <v>100.77500000000001</v>
      </c>
      <c r="I1509" s="295"/>
      <c r="J1509" s="296">
        <f>ROUND(I1509*H1509,2)</f>
        <v>0</v>
      </c>
      <c r="K1509" s="292" t="s">
        <v>148</v>
      </c>
      <c r="L1509" s="297"/>
      <c r="M1509" s="298" t="s">
        <v>78</v>
      </c>
      <c r="N1509" s="299" t="s">
        <v>50</v>
      </c>
      <c r="O1509" s="88"/>
      <c r="P1509" s="225">
        <f>O1509*H1509</f>
        <v>0</v>
      </c>
      <c r="Q1509" s="225">
        <v>0.0012999999999999999</v>
      </c>
      <c r="R1509" s="225">
        <f>Q1509*H1509</f>
        <v>0.1310075</v>
      </c>
      <c r="S1509" s="225">
        <v>0</v>
      </c>
      <c r="T1509" s="226">
        <f>S1509*H1509</f>
        <v>0</v>
      </c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2"/>
      <c r="AE1509" s="42"/>
      <c r="AR1509" s="227" t="s">
        <v>487</v>
      </c>
      <c r="AT1509" s="227" t="s">
        <v>864</v>
      </c>
      <c r="AU1509" s="227" t="s">
        <v>90</v>
      </c>
      <c r="AY1509" s="20" t="s">
        <v>141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88</v>
      </c>
      <c r="BK1509" s="228">
        <f>ROUND(I1509*H1509,2)</f>
        <v>0</v>
      </c>
      <c r="BL1509" s="20" t="s">
        <v>244</v>
      </c>
      <c r="BM1509" s="227" t="s">
        <v>2391</v>
      </c>
    </row>
    <row r="1510" s="2" customFormat="1" ht="49.05" customHeight="1">
      <c r="A1510" s="42"/>
      <c r="B1510" s="43"/>
      <c r="C1510" s="216" t="s">
        <v>1712</v>
      </c>
      <c r="D1510" s="216" t="s">
        <v>144</v>
      </c>
      <c r="E1510" s="217" t="s">
        <v>1703</v>
      </c>
      <c r="F1510" s="218" t="s">
        <v>1704</v>
      </c>
      <c r="G1510" s="219" t="s">
        <v>310</v>
      </c>
      <c r="H1510" s="220">
        <v>0.13100000000000001</v>
      </c>
      <c r="I1510" s="221"/>
      <c r="J1510" s="222">
        <f>ROUND(I1510*H1510,2)</f>
        <v>0</v>
      </c>
      <c r="K1510" s="218" t="s">
        <v>148</v>
      </c>
      <c r="L1510" s="48"/>
      <c r="M1510" s="223" t="s">
        <v>78</v>
      </c>
      <c r="N1510" s="224" t="s">
        <v>50</v>
      </c>
      <c r="O1510" s="88"/>
      <c r="P1510" s="225">
        <f>O1510*H1510</f>
        <v>0</v>
      </c>
      <c r="Q1510" s="225">
        <v>0</v>
      </c>
      <c r="R1510" s="225">
        <f>Q1510*H1510</f>
        <v>0</v>
      </c>
      <c r="S1510" s="225">
        <v>0</v>
      </c>
      <c r="T1510" s="226">
        <f>S1510*H1510</f>
        <v>0</v>
      </c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2"/>
      <c r="AE1510" s="42"/>
      <c r="AR1510" s="227" t="s">
        <v>244</v>
      </c>
      <c r="AT1510" s="227" t="s">
        <v>144</v>
      </c>
      <c r="AU1510" s="227" t="s">
        <v>90</v>
      </c>
      <c r="AY1510" s="20" t="s">
        <v>141</v>
      </c>
      <c r="BE1510" s="228">
        <f>IF(N1510="základní",J1510,0)</f>
        <v>0</v>
      </c>
      <c r="BF1510" s="228">
        <f>IF(N1510="snížená",J1510,0)</f>
        <v>0</v>
      </c>
      <c r="BG1510" s="228">
        <f>IF(N1510="zákl. přenesená",J1510,0)</f>
        <v>0</v>
      </c>
      <c r="BH1510" s="228">
        <f>IF(N1510="sníž. přenesená",J1510,0)</f>
        <v>0</v>
      </c>
      <c r="BI1510" s="228">
        <f>IF(N1510="nulová",J1510,0)</f>
        <v>0</v>
      </c>
      <c r="BJ1510" s="20" t="s">
        <v>88</v>
      </c>
      <c r="BK1510" s="228">
        <f>ROUND(I1510*H1510,2)</f>
        <v>0</v>
      </c>
      <c r="BL1510" s="20" t="s">
        <v>244</v>
      </c>
      <c r="BM1510" s="227" t="s">
        <v>2392</v>
      </c>
    </row>
    <row r="1511" s="2" customFormat="1">
      <c r="A1511" s="42"/>
      <c r="B1511" s="43"/>
      <c r="C1511" s="44"/>
      <c r="D1511" s="229" t="s">
        <v>151</v>
      </c>
      <c r="E1511" s="44"/>
      <c r="F1511" s="230" t="s">
        <v>1706</v>
      </c>
      <c r="G1511" s="44"/>
      <c r="H1511" s="44"/>
      <c r="I1511" s="231"/>
      <c r="J1511" s="44"/>
      <c r="K1511" s="44"/>
      <c r="L1511" s="48"/>
      <c r="M1511" s="232"/>
      <c r="N1511" s="233"/>
      <c r="O1511" s="88"/>
      <c r="P1511" s="88"/>
      <c r="Q1511" s="88"/>
      <c r="R1511" s="88"/>
      <c r="S1511" s="88"/>
      <c r="T1511" s="89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T1511" s="20" t="s">
        <v>151</v>
      </c>
      <c r="AU1511" s="20" t="s">
        <v>90</v>
      </c>
    </row>
    <row r="1512" s="2" customFormat="1" ht="49.05" customHeight="1">
      <c r="A1512" s="42"/>
      <c r="B1512" s="43"/>
      <c r="C1512" s="216" t="s">
        <v>1717</v>
      </c>
      <c r="D1512" s="216" t="s">
        <v>144</v>
      </c>
      <c r="E1512" s="217" t="s">
        <v>1708</v>
      </c>
      <c r="F1512" s="218" t="s">
        <v>1709</v>
      </c>
      <c r="G1512" s="219" t="s">
        <v>310</v>
      </c>
      <c r="H1512" s="220">
        <v>0.13100000000000001</v>
      </c>
      <c r="I1512" s="221"/>
      <c r="J1512" s="222">
        <f>ROUND(I1512*H1512,2)</f>
        <v>0</v>
      </c>
      <c r="K1512" s="218" t="s">
        <v>148</v>
      </c>
      <c r="L1512" s="48"/>
      <c r="M1512" s="223" t="s">
        <v>78</v>
      </c>
      <c r="N1512" s="224" t="s">
        <v>50</v>
      </c>
      <c r="O1512" s="88"/>
      <c r="P1512" s="225">
        <f>O1512*H1512</f>
        <v>0</v>
      </c>
      <c r="Q1512" s="225">
        <v>0</v>
      </c>
      <c r="R1512" s="225">
        <f>Q1512*H1512</f>
        <v>0</v>
      </c>
      <c r="S1512" s="225">
        <v>0</v>
      </c>
      <c r="T1512" s="226">
        <f>S1512*H1512</f>
        <v>0</v>
      </c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R1512" s="227" t="s">
        <v>244</v>
      </c>
      <c r="AT1512" s="227" t="s">
        <v>144</v>
      </c>
      <c r="AU1512" s="227" t="s">
        <v>90</v>
      </c>
      <c r="AY1512" s="20" t="s">
        <v>141</v>
      </c>
      <c r="BE1512" s="228">
        <f>IF(N1512="základní",J1512,0)</f>
        <v>0</v>
      </c>
      <c r="BF1512" s="228">
        <f>IF(N1512="snížená",J1512,0)</f>
        <v>0</v>
      </c>
      <c r="BG1512" s="228">
        <f>IF(N1512="zákl. přenesená",J1512,0)</f>
        <v>0</v>
      </c>
      <c r="BH1512" s="228">
        <f>IF(N1512="sníž. přenesená",J1512,0)</f>
        <v>0</v>
      </c>
      <c r="BI1512" s="228">
        <f>IF(N1512="nulová",J1512,0)</f>
        <v>0</v>
      </c>
      <c r="BJ1512" s="20" t="s">
        <v>88</v>
      </c>
      <c r="BK1512" s="228">
        <f>ROUND(I1512*H1512,2)</f>
        <v>0</v>
      </c>
      <c r="BL1512" s="20" t="s">
        <v>244</v>
      </c>
      <c r="BM1512" s="227" t="s">
        <v>2393</v>
      </c>
    </row>
    <row r="1513" s="2" customFormat="1">
      <c r="A1513" s="42"/>
      <c r="B1513" s="43"/>
      <c r="C1513" s="44"/>
      <c r="D1513" s="229" t="s">
        <v>151</v>
      </c>
      <c r="E1513" s="44"/>
      <c r="F1513" s="230" t="s">
        <v>1711</v>
      </c>
      <c r="G1513" s="44"/>
      <c r="H1513" s="44"/>
      <c r="I1513" s="231"/>
      <c r="J1513" s="44"/>
      <c r="K1513" s="44"/>
      <c r="L1513" s="48"/>
      <c r="M1513" s="232"/>
      <c r="N1513" s="233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151</v>
      </c>
      <c r="AU1513" s="20" t="s">
        <v>90</v>
      </c>
    </row>
    <row r="1514" s="2" customFormat="1" ht="66.75" customHeight="1">
      <c r="A1514" s="42"/>
      <c r="B1514" s="43"/>
      <c r="C1514" s="216" t="s">
        <v>1723</v>
      </c>
      <c r="D1514" s="216" t="s">
        <v>144</v>
      </c>
      <c r="E1514" s="217" t="s">
        <v>1713</v>
      </c>
      <c r="F1514" s="218" t="s">
        <v>1714</v>
      </c>
      <c r="G1514" s="219" t="s">
        <v>310</v>
      </c>
      <c r="H1514" s="220">
        <v>0.13100000000000001</v>
      </c>
      <c r="I1514" s="221"/>
      <c r="J1514" s="222">
        <f>ROUND(I1514*H1514,2)</f>
        <v>0</v>
      </c>
      <c r="K1514" s="218" t="s">
        <v>148</v>
      </c>
      <c r="L1514" s="48"/>
      <c r="M1514" s="223" t="s">
        <v>78</v>
      </c>
      <c r="N1514" s="224" t="s">
        <v>50</v>
      </c>
      <c r="O1514" s="88"/>
      <c r="P1514" s="225">
        <f>O1514*H1514</f>
        <v>0</v>
      </c>
      <c r="Q1514" s="225">
        <v>0</v>
      </c>
      <c r="R1514" s="225">
        <f>Q1514*H1514</f>
        <v>0</v>
      </c>
      <c r="S1514" s="225">
        <v>0</v>
      </c>
      <c r="T1514" s="226">
        <f>S1514*H1514</f>
        <v>0</v>
      </c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2"/>
      <c r="AE1514" s="42"/>
      <c r="AR1514" s="227" t="s">
        <v>244</v>
      </c>
      <c r="AT1514" s="227" t="s">
        <v>144</v>
      </c>
      <c r="AU1514" s="227" t="s">
        <v>90</v>
      </c>
      <c r="AY1514" s="20" t="s">
        <v>141</v>
      </c>
      <c r="BE1514" s="228">
        <f>IF(N1514="základní",J1514,0)</f>
        <v>0</v>
      </c>
      <c r="BF1514" s="228">
        <f>IF(N1514="snížená",J1514,0)</f>
        <v>0</v>
      </c>
      <c r="BG1514" s="228">
        <f>IF(N1514="zákl. přenesená",J1514,0)</f>
        <v>0</v>
      </c>
      <c r="BH1514" s="228">
        <f>IF(N1514="sníž. přenesená",J1514,0)</f>
        <v>0</v>
      </c>
      <c r="BI1514" s="228">
        <f>IF(N1514="nulová",J1514,0)</f>
        <v>0</v>
      </c>
      <c r="BJ1514" s="20" t="s">
        <v>88</v>
      </c>
      <c r="BK1514" s="228">
        <f>ROUND(I1514*H1514,2)</f>
        <v>0</v>
      </c>
      <c r="BL1514" s="20" t="s">
        <v>244</v>
      </c>
      <c r="BM1514" s="227" t="s">
        <v>2394</v>
      </c>
    </row>
    <row r="1515" s="2" customFormat="1">
      <c r="A1515" s="42"/>
      <c r="B1515" s="43"/>
      <c r="C1515" s="44"/>
      <c r="D1515" s="229" t="s">
        <v>151</v>
      </c>
      <c r="E1515" s="44"/>
      <c r="F1515" s="230" t="s">
        <v>1716</v>
      </c>
      <c r="G1515" s="44"/>
      <c r="H1515" s="44"/>
      <c r="I1515" s="231"/>
      <c r="J1515" s="44"/>
      <c r="K1515" s="44"/>
      <c r="L1515" s="48"/>
      <c r="M1515" s="232"/>
      <c r="N1515" s="233"/>
      <c r="O1515" s="88"/>
      <c r="P1515" s="88"/>
      <c r="Q1515" s="88"/>
      <c r="R1515" s="88"/>
      <c r="S1515" s="88"/>
      <c r="T1515" s="89"/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T1515" s="20" t="s">
        <v>151</v>
      </c>
      <c r="AU1515" s="20" t="s">
        <v>90</v>
      </c>
    </row>
    <row r="1516" s="12" customFormat="1" ht="25.92" customHeight="1">
      <c r="A1516" s="12"/>
      <c r="B1516" s="200"/>
      <c r="C1516" s="201"/>
      <c r="D1516" s="202" t="s">
        <v>79</v>
      </c>
      <c r="E1516" s="203" t="s">
        <v>744</v>
      </c>
      <c r="F1516" s="203" t="s">
        <v>745</v>
      </c>
      <c r="G1516" s="201"/>
      <c r="H1516" s="201"/>
      <c r="I1516" s="204"/>
      <c r="J1516" s="205">
        <f>BK1516</f>
        <v>0</v>
      </c>
      <c r="K1516" s="201"/>
      <c r="L1516" s="206"/>
      <c r="M1516" s="207"/>
      <c r="N1516" s="208"/>
      <c r="O1516" s="208"/>
      <c r="P1516" s="209">
        <f>SUM(P1517:P1548)</f>
        <v>0</v>
      </c>
      <c r="Q1516" s="208"/>
      <c r="R1516" s="209">
        <f>SUM(R1517:R1548)</f>
        <v>0</v>
      </c>
      <c r="S1516" s="208"/>
      <c r="T1516" s="210">
        <f>SUM(T1517:T1548)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11" t="s">
        <v>166</v>
      </c>
      <c r="AT1516" s="212" t="s">
        <v>79</v>
      </c>
      <c r="AU1516" s="212" t="s">
        <v>80</v>
      </c>
      <c r="AY1516" s="211" t="s">
        <v>141</v>
      </c>
      <c r="BK1516" s="213">
        <f>SUM(BK1517:BK1548)</f>
        <v>0</v>
      </c>
    </row>
    <row r="1517" s="2" customFormat="1" ht="24.15" customHeight="1">
      <c r="A1517" s="42"/>
      <c r="B1517" s="43"/>
      <c r="C1517" s="216" t="s">
        <v>2395</v>
      </c>
      <c r="D1517" s="216" t="s">
        <v>144</v>
      </c>
      <c r="E1517" s="217" t="s">
        <v>1718</v>
      </c>
      <c r="F1517" s="218" t="s">
        <v>1719</v>
      </c>
      <c r="G1517" s="219" t="s">
        <v>749</v>
      </c>
      <c r="H1517" s="220">
        <v>16</v>
      </c>
      <c r="I1517" s="221"/>
      <c r="J1517" s="222">
        <f>ROUND(I1517*H1517,2)</f>
        <v>0</v>
      </c>
      <c r="K1517" s="218" t="s">
        <v>148</v>
      </c>
      <c r="L1517" s="48"/>
      <c r="M1517" s="223" t="s">
        <v>78</v>
      </c>
      <c r="N1517" s="224" t="s">
        <v>50</v>
      </c>
      <c r="O1517" s="88"/>
      <c r="P1517" s="225">
        <f>O1517*H1517</f>
        <v>0</v>
      </c>
      <c r="Q1517" s="225">
        <v>0</v>
      </c>
      <c r="R1517" s="225">
        <f>Q1517*H1517</f>
        <v>0</v>
      </c>
      <c r="S1517" s="225">
        <v>0</v>
      </c>
      <c r="T1517" s="226">
        <f>S1517*H1517</f>
        <v>0</v>
      </c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R1517" s="227" t="s">
        <v>750</v>
      </c>
      <c r="AT1517" s="227" t="s">
        <v>144</v>
      </c>
      <c r="AU1517" s="227" t="s">
        <v>88</v>
      </c>
      <c r="AY1517" s="20" t="s">
        <v>141</v>
      </c>
      <c r="BE1517" s="228">
        <f>IF(N1517="základní",J1517,0)</f>
        <v>0</v>
      </c>
      <c r="BF1517" s="228">
        <f>IF(N1517="snížená",J1517,0)</f>
        <v>0</v>
      </c>
      <c r="BG1517" s="228">
        <f>IF(N1517="zákl. přenesená",J1517,0)</f>
        <v>0</v>
      </c>
      <c r="BH1517" s="228">
        <f>IF(N1517="sníž. přenesená",J1517,0)</f>
        <v>0</v>
      </c>
      <c r="BI1517" s="228">
        <f>IF(N1517="nulová",J1517,0)</f>
        <v>0</v>
      </c>
      <c r="BJ1517" s="20" t="s">
        <v>88</v>
      </c>
      <c r="BK1517" s="228">
        <f>ROUND(I1517*H1517,2)</f>
        <v>0</v>
      </c>
      <c r="BL1517" s="20" t="s">
        <v>750</v>
      </c>
      <c r="BM1517" s="227" t="s">
        <v>2396</v>
      </c>
    </row>
    <row r="1518" s="2" customFormat="1">
      <c r="A1518" s="42"/>
      <c r="B1518" s="43"/>
      <c r="C1518" s="44"/>
      <c r="D1518" s="229" t="s">
        <v>151</v>
      </c>
      <c r="E1518" s="44"/>
      <c r="F1518" s="230" t="s">
        <v>1721</v>
      </c>
      <c r="G1518" s="44"/>
      <c r="H1518" s="44"/>
      <c r="I1518" s="231"/>
      <c r="J1518" s="44"/>
      <c r="K1518" s="44"/>
      <c r="L1518" s="48"/>
      <c r="M1518" s="232"/>
      <c r="N1518" s="233"/>
      <c r="O1518" s="88"/>
      <c r="P1518" s="88"/>
      <c r="Q1518" s="88"/>
      <c r="R1518" s="88"/>
      <c r="S1518" s="88"/>
      <c r="T1518" s="89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2"/>
      <c r="AE1518" s="42"/>
      <c r="AT1518" s="20" t="s">
        <v>151</v>
      </c>
      <c r="AU1518" s="20" t="s">
        <v>88</v>
      </c>
    </row>
    <row r="1519" s="2" customFormat="1">
      <c r="A1519" s="42"/>
      <c r="B1519" s="43"/>
      <c r="C1519" s="44"/>
      <c r="D1519" s="234" t="s">
        <v>153</v>
      </c>
      <c r="E1519" s="44"/>
      <c r="F1519" s="235" t="s">
        <v>753</v>
      </c>
      <c r="G1519" s="44"/>
      <c r="H1519" s="44"/>
      <c r="I1519" s="231"/>
      <c r="J1519" s="44"/>
      <c r="K1519" s="44"/>
      <c r="L1519" s="48"/>
      <c r="M1519" s="232"/>
      <c r="N1519" s="233"/>
      <c r="O1519" s="88"/>
      <c r="P1519" s="88"/>
      <c r="Q1519" s="88"/>
      <c r="R1519" s="88"/>
      <c r="S1519" s="88"/>
      <c r="T1519" s="89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T1519" s="20" t="s">
        <v>153</v>
      </c>
      <c r="AU1519" s="20" t="s">
        <v>88</v>
      </c>
    </row>
    <row r="1520" s="13" customFormat="1">
      <c r="A1520" s="13"/>
      <c r="B1520" s="241"/>
      <c r="C1520" s="242"/>
      <c r="D1520" s="234" t="s">
        <v>283</v>
      </c>
      <c r="E1520" s="243" t="s">
        <v>78</v>
      </c>
      <c r="F1520" s="244" t="s">
        <v>1722</v>
      </c>
      <c r="G1520" s="242"/>
      <c r="H1520" s="245">
        <v>16</v>
      </c>
      <c r="I1520" s="246"/>
      <c r="J1520" s="242"/>
      <c r="K1520" s="242"/>
      <c r="L1520" s="247"/>
      <c r="M1520" s="248"/>
      <c r="N1520" s="249"/>
      <c r="O1520" s="249"/>
      <c r="P1520" s="249"/>
      <c r="Q1520" s="249"/>
      <c r="R1520" s="249"/>
      <c r="S1520" s="249"/>
      <c r="T1520" s="250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1" t="s">
        <v>283</v>
      </c>
      <c r="AU1520" s="251" t="s">
        <v>88</v>
      </c>
      <c r="AV1520" s="13" t="s">
        <v>90</v>
      </c>
      <c r="AW1520" s="13" t="s">
        <v>40</v>
      </c>
      <c r="AX1520" s="13" t="s">
        <v>88</v>
      </c>
      <c r="AY1520" s="251" t="s">
        <v>141</v>
      </c>
    </row>
    <row r="1521" s="2" customFormat="1" ht="24.15" customHeight="1">
      <c r="A1521" s="42"/>
      <c r="B1521" s="43"/>
      <c r="C1521" s="216" t="s">
        <v>2397</v>
      </c>
      <c r="D1521" s="216" t="s">
        <v>144</v>
      </c>
      <c r="E1521" s="217" t="s">
        <v>2398</v>
      </c>
      <c r="F1521" s="218" t="s">
        <v>2399</v>
      </c>
      <c r="G1521" s="219" t="s">
        <v>749</v>
      </c>
      <c r="H1521" s="220">
        <v>16</v>
      </c>
      <c r="I1521" s="221"/>
      <c r="J1521" s="222">
        <f>ROUND(I1521*H1521,2)</f>
        <v>0</v>
      </c>
      <c r="K1521" s="218" t="s">
        <v>148</v>
      </c>
      <c r="L1521" s="48"/>
      <c r="M1521" s="223" t="s">
        <v>78</v>
      </c>
      <c r="N1521" s="224" t="s">
        <v>50</v>
      </c>
      <c r="O1521" s="88"/>
      <c r="P1521" s="225">
        <f>O1521*H1521</f>
        <v>0</v>
      </c>
      <c r="Q1521" s="225">
        <v>0</v>
      </c>
      <c r="R1521" s="225">
        <f>Q1521*H1521</f>
        <v>0</v>
      </c>
      <c r="S1521" s="225">
        <v>0</v>
      </c>
      <c r="T1521" s="226">
        <f>S1521*H1521</f>
        <v>0</v>
      </c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R1521" s="227" t="s">
        <v>750</v>
      </c>
      <c r="AT1521" s="227" t="s">
        <v>144</v>
      </c>
      <c r="AU1521" s="227" t="s">
        <v>88</v>
      </c>
      <c r="AY1521" s="20" t="s">
        <v>141</v>
      </c>
      <c r="BE1521" s="228">
        <f>IF(N1521="základní",J1521,0)</f>
        <v>0</v>
      </c>
      <c r="BF1521" s="228">
        <f>IF(N1521="snížená",J1521,0)</f>
        <v>0</v>
      </c>
      <c r="BG1521" s="228">
        <f>IF(N1521="zákl. přenesená",J1521,0)</f>
        <v>0</v>
      </c>
      <c r="BH1521" s="228">
        <f>IF(N1521="sníž. přenesená",J1521,0)</f>
        <v>0</v>
      </c>
      <c r="BI1521" s="228">
        <f>IF(N1521="nulová",J1521,0)</f>
        <v>0</v>
      </c>
      <c r="BJ1521" s="20" t="s">
        <v>88</v>
      </c>
      <c r="BK1521" s="228">
        <f>ROUND(I1521*H1521,2)</f>
        <v>0</v>
      </c>
      <c r="BL1521" s="20" t="s">
        <v>750</v>
      </c>
      <c r="BM1521" s="227" t="s">
        <v>2400</v>
      </c>
    </row>
    <row r="1522" s="2" customFormat="1">
      <c r="A1522" s="42"/>
      <c r="B1522" s="43"/>
      <c r="C1522" s="44"/>
      <c r="D1522" s="229" t="s">
        <v>151</v>
      </c>
      <c r="E1522" s="44"/>
      <c r="F1522" s="230" t="s">
        <v>2401</v>
      </c>
      <c r="G1522" s="44"/>
      <c r="H1522" s="44"/>
      <c r="I1522" s="231"/>
      <c r="J1522" s="44"/>
      <c r="K1522" s="44"/>
      <c r="L1522" s="48"/>
      <c r="M1522" s="232"/>
      <c r="N1522" s="233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151</v>
      </c>
      <c r="AU1522" s="20" t="s">
        <v>88</v>
      </c>
    </row>
    <row r="1523" s="2" customFormat="1">
      <c r="A1523" s="42"/>
      <c r="B1523" s="43"/>
      <c r="C1523" s="44"/>
      <c r="D1523" s="234" t="s">
        <v>153</v>
      </c>
      <c r="E1523" s="44"/>
      <c r="F1523" s="235" t="s">
        <v>753</v>
      </c>
      <c r="G1523" s="44"/>
      <c r="H1523" s="44"/>
      <c r="I1523" s="231"/>
      <c r="J1523" s="44"/>
      <c r="K1523" s="44"/>
      <c r="L1523" s="48"/>
      <c r="M1523" s="232"/>
      <c r="N1523" s="233"/>
      <c r="O1523" s="88"/>
      <c r="P1523" s="88"/>
      <c r="Q1523" s="88"/>
      <c r="R1523" s="88"/>
      <c r="S1523" s="88"/>
      <c r="T1523" s="89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2"/>
      <c r="AE1523" s="42"/>
      <c r="AT1523" s="20" t="s">
        <v>153</v>
      </c>
      <c r="AU1523" s="20" t="s">
        <v>88</v>
      </c>
    </row>
    <row r="1524" s="13" customFormat="1">
      <c r="A1524" s="13"/>
      <c r="B1524" s="241"/>
      <c r="C1524" s="242"/>
      <c r="D1524" s="234" t="s">
        <v>283</v>
      </c>
      <c r="E1524" s="243" t="s">
        <v>78</v>
      </c>
      <c r="F1524" s="244" t="s">
        <v>1722</v>
      </c>
      <c r="G1524" s="242"/>
      <c r="H1524" s="245">
        <v>16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1" t="s">
        <v>283</v>
      </c>
      <c r="AU1524" s="251" t="s">
        <v>88</v>
      </c>
      <c r="AV1524" s="13" t="s">
        <v>90</v>
      </c>
      <c r="AW1524" s="13" t="s">
        <v>40</v>
      </c>
      <c r="AX1524" s="13" t="s">
        <v>88</v>
      </c>
      <c r="AY1524" s="251" t="s">
        <v>141</v>
      </c>
    </row>
    <row r="1525" s="2" customFormat="1" ht="24.15" customHeight="1">
      <c r="A1525" s="42"/>
      <c r="B1525" s="43"/>
      <c r="C1525" s="216" t="s">
        <v>2402</v>
      </c>
      <c r="D1525" s="216" t="s">
        <v>144</v>
      </c>
      <c r="E1525" s="217" t="s">
        <v>2403</v>
      </c>
      <c r="F1525" s="218" t="s">
        <v>2404</v>
      </c>
      <c r="G1525" s="219" t="s">
        <v>749</v>
      </c>
      <c r="H1525" s="220">
        <v>16</v>
      </c>
      <c r="I1525" s="221"/>
      <c r="J1525" s="222">
        <f>ROUND(I1525*H1525,2)</f>
        <v>0</v>
      </c>
      <c r="K1525" s="218" t="s">
        <v>148</v>
      </c>
      <c r="L1525" s="48"/>
      <c r="M1525" s="223" t="s">
        <v>78</v>
      </c>
      <c r="N1525" s="224" t="s">
        <v>50</v>
      </c>
      <c r="O1525" s="88"/>
      <c r="P1525" s="225">
        <f>O1525*H1525</f>
        <v>0</v>
      </c>
      <c r="Q1525" s="225">
        <v>0</v>
      </c>
      <c r="R1525" s="225">
        <f>Q1525*H1525</f>
        <v>0</v>
      </c>
      <c r="S1525" s="225">
        <v>0</v>
      </c>
      <c r="T1525" s="226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27" t="s">
        <v>750</v>
      </c>
      <c r="AT1525" s="227" t="s">
        <v>144</v>
      </c>
      <c r="AU1525" s="227" t="s">
        <v>88</v>
      </c>
      <c r="AY1525" s="20" t="s">
        <v>141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20" t="s">
        <v>88</v>
      </c>
      <c r="BK1525" s="228">
        <f>ROUND(I1525*H1525,2)</f>
        <v>0</v>
      </c>
      <c r="BL1525" s="20" t="s">
        <v>750</v>
      </c>
      <c r="BM1525" s="227" t="s">
        <v>2405</v>
      </c>
    </row>
    <row r="1526" s="2" customFormat="1">
      <c r="A1526" s="42"/>
      <c r="B1526" s="43"/>
      <c r="C1526" s="44"/>
      <c r="D1526" s="229" t="s">
        <v>151</v>
      </c>
      <c r="E1526" s="44"/>
      <c r="F1526" s="230" t="s">
        <v>2406</v>
      </c>
      <c r="G1526" s="44"/>
      <c r="H1526" s="44"/>
      <c r="I1526" s="231"/>
      <c r="J1526" s="44"/>
      <c r="K1526" s="44"/>
      <c r="L1526" s="48"/>
      <c r="M1526" s="232"/>
      <c r="N1526" s="233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151</v>
      </c>
      <c r="AU1526" s="20" t="s">
        <v>88</v>
      </c>
    </row>
    <row r="1527" s="2" customFormat="1">
      <c r="A1527" s="42"/>
      <c r="B1527" s="43"/>
      <c r="C1527" s="44"/>
      <c r="D1527" s="234" t="s">
        <v>153</v>
      </c>
      <c r="E1527" s="44"/>
      <c r="F1527" s="235" t="s">
        <v>753</v>
      </c>
      <c r="G1527" s="44"/>
      <c r="H1527" s="44"/>
      <c r="I1527" s="231"/>
      <c r="J1527" s="44"/>
      <c r="K1527" s="44"/>
      <c r="L1527" s="48"/>
      <c r="M1527" s="232"/>
      <c r="N1527" s="233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153</v>
      </c>
      <c r="AU1527" s="20" t="s">
        <v>88</v>
      </c>
    </row>
    <row r="1528" s="13" customFormat="1">
      <c r="A1528" s="13"/>
      <c r="B1528" s="241"/>
      <c r="C1528" s="242"/>
      <c r="D1528" s="234" t="s">
        <v>283</v>
      </c>
      <c r="E1528" s="243" t="s">
        <v>78</v>
      </c>
      <c r="F1528" s="244" t="s">
        <v>1722</v>
      </c>
      <c r="G1528" s="242"/>
      <c r="H1528" s="245">
        <v>16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1" t="s">
        <v>283</v>
      </c>
      <c r="AU1528" s="251" t="s">
        <v>88</v>
      </c>
      <c r="AV1528" s="13" t="s">
        <v>90</v>
      </c>
      <c r="AW1528" s="13" t="s">
        <v>40</v>
      </c>
      <c r="AX1528" s="13" t="s">
        <v>88</v>
      </c>
      <c r="AY1528" s="251" t="s">
        <v>141</v>
      </c>
    </row>
    <row r="1529" s="2" customFormat="1" ht="24.15" customHeight="1">
      <c r="A1529" s="42"/>
      <c r="B1529" s="43"/>
      <c r="C1529" s="216" t="s">
        <v>2407</v>
      </c>
      <c r="D1529" s="216" t="s">
        <v>144</v>
      </c>
      <c r="E1529" s="217" t="s">
        <v>2408</v>
      </c>
      <c r="F1529" s="218" t="s">
        <v>2409</v>
      </c>
      <c r="G1529" s="219" t="s">
        <v>749</v>
      </c>
      <c r="H1529" s="220">
        <v>16</v>
      </c>
      <c r="I1529" s="221"/>
      <c r="J1529" s="222">
        <f>ROUND(I1529*H1529,2)</f>
        <v>0</v>
      </c>
      <c r="K1529" s="218" t="s">
        <v>148</v>
      </c>
      <c r="L1529" s="48"/>
      <c r="M1529" s="223" t="s">
        <v>78</v>
      </c>
      <c r="N1529" s="224" t="s">
        <v>50</v>
      </c>
      <c r="O1529" s="88"/>
      <c r="P1529" s="225">
        <f>O1529*H1529</f>
        <v>0</v>
      </c>
      <c r="Q1529" s="225">
        <v>0</v>
      </c>
      <c r="R1529" s="225">
        <f>Q1529*H1529</f>
        <v>0</v>
      </c>
      <c r="S1529" s="225">
        <v>0</v>
      </c>
      <c r="T1529" s="226">
        <f>S1529*H1529</f>
        <v>0</v>
      </c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R1529" s="227" t="s">
        <v>750</v>
      </c>
      <c r="AT1529" s="227" t="s">
        <v>144</v>
      </c>
      <c r="AU1529" s="227" t="s">
        <v>88</v>
      </c>
      <c r="AY1529" s="20" t="s">
        <v>141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20" t="s">
        <v>88</v>
      </c>
      <c r="BK1529" s="228">
        <f>ROUND(I1529*H1529,2)</f>
        <v>0</v>
      </c>
      <c r="BL1529" s="20" t="s">
        <v>750</v>
      </c>
      <c r="BM1529" s="227" t="s">
        <v>2410</v>
      </c>
    </row>
    <row r="1530" s="2" customFormat="1">
      <c r="A1530" s="42"/>
      <c r="B1530" s="43"/>
      <c r="C1530" s="44"/>
      <c r="D1530" s="229" t="s">
        <v>151</v>
      </c>
      <c r="E1530" s="44"/>
      <c r="F1530" s="230" t="s">
        <v>2411</v>
      </c>
      <c r="G1530" s="44"/>
      <c r="H1530" s="44"/>
      <c r="I1530" s="231"/>
      <c r="J1530" s="44"/>
      <c r="K1530" s="44"/>
      <c r="L1530" s="48"/>
      <c r="M1530" s="232"/>
      <c r="N1530" s="233"/>
      <c r="O1530" s="88"/>
      <c r="P1530" s="88"/>
      <c r="Q1530" s="88"/>
      <c r="R1530" s="88"/>
      <c r="S1530" s="88"/>
      <c r="T1530" s="89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T1530" s="20" t="s">
        <v>151</v>
      </c>
      <c r="AU1530" s="20" t="s">
        <v>88</v>
      </c>
    </row>
    <row r="1531" s="2" customFormat="1">
      <c r="A1531" s="42"/>
      <c r="B1531" s="43"/>
      <c r="C1531" s="44"/>
      <c r="D1531" s="234" t="s">
        <v>153</v>
      </c>
      <c r="E1531" s="44"/>
      <c r="F1531" s="235" t="s">
        <v>753</v>
      </c>
      <c r="G1531" s="44"/>
      <c r="H1531" s="44"/>
      <c r="I1531" s="231"/>
      <c r="J1531" s="44"/>
      <c r="K1531" s="44"/>
      <c r="L1531" s="48"/>
      <c r="M1531" s="232"/>
      <c r="N1531" s="233"/>
      <c r="O1531" s="88"/>
      <c r="P1531" s="88"/>
      <c r="Q1531" s="88"/>
      <c r="R1531" s="88"/>
      <c r="S1531" s="88"/>
      <c r="T1531" s="89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T1531" s="20" t="s">
        <v>153</v>
      </c>
      <c r="AU1531" s="20" t="s">
        <v>88</v>
      </c>
    </row>
    <row r="1532" s="13" customFormat="1">
      <c r="A1532" s="13"/>
      <c r="B1532" s="241"/>
      <c r="C1532" s="242"/>
      <c r="D1532" s="234" t="s">
        <v>283</v>
      </c>
      <c r="E1532" s="243" t="s">
        <v>78</v>
      </c>
      <c r="F1532" s="244" t="s">
        <v>1722</v>
      </c>
      <c r="G1532" s="242"/>
      <c r="H1532" s="245">
        <v>16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283</v>
      </c>
      <c r="AU1532" s="251" t="s">
        <v>88</v>
      </c>
      <c r="AV1532" s="13" t="s">
        <v>90</v>
      </c>
      <c r="AW1532" s="13" t="s">
        <v>40</v>
      </c>
      <c r="AX1532" s="13" t="s">
        <v>88</v>
      </c>
      <c r="AY1532" s="251" t="s">
        <v>141</v>
      </c>
    </row>
    <row r="1533" s="2" customFormat="1" ht="24.15" customHeight="1">
      <c r="A1533" s="42"/>
      <c r="B1533" s="43"/>
      <c r="C1533" s="216" t="s">
        <v>2412</v>
      </c>
      <c r="D1533" s="216" t="s">
        <v>144</v>
      </c>
      <c r="E1533" s="217" t="s">
        <v>2413</v>
      </c>
      <c r="F1533" s="218" t="s">
        <v>2414</v>
      </c>
      <c r="G1533" s="219" t="s">
        <v>749</v>
      </c>
      <c r="H1533" s="220">
        <v>16</v>
      </c>
      <c r="I1533" s="221"/>
      <c r="J1533" s="222">
        <f>ROUND(I1533*H1533,2)</f>
        <v>0</v>
      </c>
      <c r="K1533" s="218" t="s">
        <v>148</v>
      </c>
      <c r="L1533" s="48"/>
      <c r="M1533" s="223" t="s">
        <v>78</v>
      </c>
      <c r="N1533" s="224" t="s">
        <v>50</v>
      </c>
      <c r="O1533" s="88"/>
      <c r="P1533" s="225">
        <f>O1533*H1533</f>
        <v>0</v>
      </c>
      <c r="Q1533" s="225">
        <v>0</v>
      </c>
      <c r="R1533" s="225">
        <f>Q1533*H1533</f>
        <v>0</v>
      </c>
      <c r="S1533" s="225">
        <v>0</v>
      </c>
      <c r="T1533" s="226">
        <f>S1533*H1533</f>
        <v>0</v>
      </c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R1533" s="227" t="s">
        <v>750</v>
      </c>
      <c r="AT1533" s="227" t="s">
        <v>144</v>
      </c>
      <c r="AU1533" s="227" t="s">
        <v>88</v>
      </c>
      <c r="AY1533" s="20" t="s">
        <v>141</v>
      </c>
      <c r="BE1533" s="228">
        <f>IF(N1533="základní",J1533,0)</f>
        <v>0</v>
      </c>
      <c r="BF1533" s="228">
        <f>IF(N1533="snížená",J1533,0)</f>
        <v>0</v>
      </c>
      <c r="BG1533" s="228">
        <f>IF(N1533="zákl. přenesená",J1533,0)</f>
        <v>0</v>
      </c>
      <c r="BH1533" s="228">
        <f>IF(N1533="sníž. přenesená",J1533,0)</f>
        <v>0</v>
      </c>
      <c r="BI1533" s="228">
        <f>IF(N1533="nulová",J1533,0)</f>
        <v>0</v>
      </c>
      <c r="BJ1533" s="20" t="s">
        <v>88</v>
      </c>
      <c r="BK1533" s="228">
        <f>ROUND(I1533*H1533,2)</f>
        <v>0</v>
      </c>
      <c r="BL1533" s="20" t="s">
        <v>750</v>
      </c>
      <c r="BM1533" s="227" t="s">
        <v>2415</v>
      </c>
    </row>
    <row r="1534" s="2" customFormat="1">
      <c r="A1534" s="42"/>
      <c r="B1534" s="43"/>
      <c r="C1534" s="44"/>
      <c r="D1534" s="229" t="s">
        <v>151</v>
      </c>
      <c r="E1534" s="44"/>
      <c r="F1534" s="230" t="s">
        <v>2416</v>
      </c>
      <c r="G1534" s="44"/>
      <c r="H1534" s="44"/>
      <c r="I1534" s="231"/>
      <c r="J1534" s="44"/>
      <c r="K1534" s="44"/>
      <c r="L1534" s="48"/>
      <c r="M1534" s="232"/>
      <c r="N1534" s="233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T1534" s="20" t="s">
        <v>151</v>
      </c>
      <c r="AU1534" s="20" t="s">
        <v>88</v>
      </c>
    </row>
    <row r="1535" s="2" customFormat="1">
      <c r="A1535" s="42"/>
      <c r="B1535" s="43"/>
      <c r="C1535" s="44"/>
      <c r="D1535" s="234" t="s">
        <v>153</v>
      </c>
      <c r="E1535" s="44"/>
      <c r="F1535" s="235" t="s">
        <v>753</v>
      </c>
      <c r="G1535" s="44"/>
      <c r="H1535" s="44"/>
      <c r="I1535" s="231"/>
      <c r="J1535" s="44"/>
      <c r="K1535" s="44"/>
      <c r="L1535" s="48"/>
      <c r="M1535" s="232"/>
      <c r="N1535" s="233"/>
      <c r="O1535" s="88"/>
      <c r="P1535" s="88"/>
      <c r="Q1535" s="88"/>
      <c r="R1535" s="88"/>
      <c r="S1535" s="88"/>
      <c r="T1535" s="89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T1535" s="20" t="s">
        <v>153</v>
      </c>
      <c r="AU1535" s="20" t="s">
        <v>88</v>
      </c>
    </row>
    <row r="1536" s="13" customFormat="1">
      <c r="A1536" s="13"/>
      <c r="B1536" s="241"/>
      <c r="C1536" s="242"/>
      <c r="D1536" s="234" t="s">
        <v>283</v>
      </c>
      <c r="E1536" s="243" t="s">
        <v>78</v>
      </c>
      <c r="F1536" s="244" t="s">
        <v>1722</v>
      </c>
      <c r="G1536" s="242"/>
      <c r="H1536" s="245">
        <v>16</v>
      </c>
      <c r="I1536" s="246"/>
      <c r="J1536" s="242"/>
      <c r="K1536" s="242"/>
      <c r="L1536" s="247"/>
      <c r="M1536" s="248"/>
      <c r="N1536" s="249"/>
      <c r="O1536" s="249"/>
      <c r="P1536" s="249"/>
      <c r="Q1536" s="249"/>
      <c r="R1536" s="249"/>
      <c r="S1536" s="249"/>
      <c r="T1536" s="25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1" t="s">
        <v>283</v>
      </c>
      <c r="AU1536" s="251" t="s">
        <v>88</v>
      </c>
      <c r="AV1536" s="13" t="s">
        <v>90</v>
      </c>
      <c r="AW1536" s="13" t="s">
        <v>40</v>
      </c>
      <c r="AX1536" s="13" t="s">
        <v>88</v>
      </c>
      <c r="AY1536" s="251" t="s">
        <v>141</v>
      </c>
    </row>
    <row r="1537" s="2" customFormat="1" ht="24.15" customHeight="1">
      <c r="A1537" s="42"/>
      <c r="B1537" s="43"/>
      <c r="C1537" s="216" t="s">
        <v>2417</v>
      </c>
      <c r="D1537" s="216" t="s">
        <v>144</v>
      </c>
      <c r="E1537" s="217" t="s">
        <v>2418</v>
      </c>
      <c r="F1537" s="218" t="s">
        <v>2419</v>
      </c>
      <c r="G1537" s="219" t="s">
        <v>749</v>
      </c>
      <c r="H1537" s="220">
        <v>16</v>
      </c>
      <c r="I1537" s="221"/>
      <c r="J1537" s="222">
        <f>ROUND(I1537*H1537,2)</f>
        <v>0</v>
      </c>
      <c r="K1537" s="218" t="s">
        <v>148</v>
      </c>
      <c r="L1537" s="48"/>
      <c r="M1537" s="223" t="s">
        <v>78</v>
      </c>
      <c r="N1537" s="224" t="s">
        <v>50</v>
      </c>
      <c r="O1537" s="88"/>
      <c r="P1537" s="225">
        <f>O1537*H1537</f>
        <v>0</v>
      </c>
      <c r="Q1537" s="225">
        <v>0</v>
      </c>
      <c r="R1537" s="225">
        <f>Q1537*H1537</f>
        <v>0</v>
      </c>
      <c r="S1537" s="225">
        <v>0</v>
      </c>
      <c r="T1537" s="226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27" t="s">
        <v>750</v>
      </c>
      <c r="AT1537" s="227" t="s">
        <v>144</v>
      </c>
      <c r="AU1537" s="227" t="s">
        <v>88</v>
      </c>
      <c r="AY1537" s="20" t="s">
        <v>141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20" t="s">
        <v>88</v>
      </c>
      <c r="BK1537" s="228">
        <f>ROUND(I1537*H1537,2)</f>
        <v>0</v>
      </c>
      <c r="BL1537" s="20" t="s">
        <v>750</v>
      </c>
      <c r="BM1537" s="227" t="s">
        <v>2420</v>
      </c>
    </row>
    <row r="1538" s="2" customFormat="1">
      <c r="A1538" s="42"/>
      <c r="B1538" s="43"/>
      <c r="C1538" s="44"/>
      <c r="D1538" s="229" t="s">
        <v>151</v>
      </c>
      <c r="E1538" s="44"/>
      <c r="F1538" s="230" t="s">
        <v>2421</v>
      </c>
      <c r="G1538" s="44"/>
      <c r="H1538" s="44"/>
      <c r="I1538" s="231"/>
      <c r="J1538" s="44"/>
      <c r="K1538" s="44"/>
      <c r="L1538" s="48"/>
      <c r="M1538" s="232"/>
      <c r="N1538" s="233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151</v>
      </c>
      <c r="AU1538" s="20" t="s">
        <v>88</v>
      </c>
    </row>
    <row r="1539" s="2" customFormat="1">
      <c r="A1539" s="42"/>
      <c r="B1539" s="43"/>
      <c r="C1539" s="44"/>
      <c r="D1539" s="234" t="s">
        <v>153</v>
      </c>
      <c r="E1539" s="44"/>
      <c r="F1539" s="235" t="s">
        <v>753</v>
      </c>
      <c r="G1539" s="44"/>
      <c r="H1539" s="44"/>
      <c r="I1539" s="231"/>
      <c r="J1539" s="44"/>
      <c r="K1539" s="44"/>
      <c r="L1539" s="48"/>
      <c r="M1539" s="232"/>
      <c r="N1539" s="233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153</v>
      </c>
      <c r="AU1539" s="20" t="s">
        <v>88</v>
      </c>
    </row>
    <row r="1540" s="13" customFormat="1">
      <c r="A1540" s="13"/>
      <c r="B1540" s="241"/>
      <c r="C1540" s="242"/>
      <c r="D1540" s="234" t="s">
        <v>283</v>
      </c>
      <c r="E1540" s="243" t="s">
        <v>78</v>
      </c>
      <c r="F1540" s="244" t="s">
        <v>1722</v>
      </c>
      <c r="G1540" s="242"/>
      <c r="H1540" s="245">
        <v>16</v>
      </c>
      <c r="I1540" s="246"/>
      <c r="J1540" s="242"/>
      <c r="K1540" s="242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283</v>
      </c>
      <c r="AU1540" s="251" t="s">
        <v>88</v>
      </c>
      <c r="AV1540" s="13" t="s">
        <v>90</v>
      </c>
      <c r="AW1540" s="13" t="s">
        <v>40</v>
      </c>
      <c r="AX1540" s="13" t="s">
        <v>88</v>
      </c>
      <c r="AY1540" s="251" t="s">
        <v>141</v>
      </c>
    </row>
    <row r="1541" s="2" customFormat="1" ht="24.15" customHeight="1">
      <c r="A1541" s="42"/>
      <c r="B1541" s="43"/>
      <c r="C1541" s="216" t="s">
        <v>2422</v>
      </c>
      <c r="D1541" s="216" t="s">
        <v>144</v>
      </c>
      <c r="E1541" s="217" t="s">
        <v>2423</v>
      </c>
      <c r="F1541" s="218" t="s">
        <v>2424</v>
      </c>
      <c r="G1541" s="219" t="s">
        <v>749</v>
      </c>
      <c r="H1541" s="220">
        <v>16</v>
      </c>
      <c r="I1541" s="221"/>
      <c r="J1541" s="222">
        <f>ROUND(I1541*H1541,2)</f>
        <v>0</v>
      </c>
      <c r="K1541" s="218" t="s">
        <v>148</v>
      </c>
      <c r="L1541" s="48"/>
      <c r="M1541" s="223" t="s">
        <v>78</v>
      </c>
      <c r="N1541" s="224" t="s">
        <v>50</v>
      </c>
      <c r="O1541" s="88"/>
      <c r="P1541" s="225">
        <f>O1541*H1541</f>
        <v>0</v>
      </c>
      <c r="Q1541" s="225">
        <v>0</v>
      </c>
      <c r="R1541" s="225">
        <f>Q1541*H1541</f>
        <v>0</v>
      </c>
      <c r="S1541" s="225">
        <v>0</v>
      </c>
      <c r="T1541" s="226">
        <f>S1541*H1541</f>
        <v>0</v>
      </c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R1541" s="227" t="s">
        <v>750</v>
      </c>
      <c r="AT1541" s="227" t="s">
        <v>144</v>
      </c>
      <c r="AU1541" s="227" t="s">
        <v>88</v>
      </c>
      <c r="AY1541" s="20" t="s">
        <v>141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88</v>
      </c>
      <c r="BK1541" s="228">
        <f>ROUND(I1541*H1541,2)</f>
        <v>0</v>
      </c>
      <c r="BL1541" s="20" t="s">
        <v>750</v>
      </c>
      <c r="BM1541" s="227" t="s">
        <v>2425</v>
      </c>
    </row>
    <row r="1542" s="2" customFormat="1">
      <c r="A1542" s="42"/>
      <c r="B1542" s="43"/>
      <c r="C1542" s="44"/>
      <c r="D1542" s="229" t="s">
        <v>151</v>
      </c>
      <c r="E1542" s="44"/>
      <c r="F1542" s="230" t="s">
        <v>2426</v>
      </c>
      <c r="G1542" s="44"/>
      <c r="H1542" s="44"/>
      <c r="I1542" s="231"/>
      <c r="J1542" s="44"/>
      <c r="K1542" s="44"/>
      <c r="L1542" s="48"/>
      <c r="M1542" s="232"/>
      <c r="N1542" s="233"/>
      <c r="O1542" s="88"/>
      <c r="P1542" s="88"/>
      <c r="Q1542" s="88"/>
      <c r="R1542" s="88"/>
      <c r="S1542" s="88"/>
      <c r="T1542" s="89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T1542" s="20" t="s">
        <v>151</v>
      </c>
      <c r="AU1542" s="20" t="s">
        <v>88</v>
      </c>
    </row>
    <row r="1543" s="2" customFormat="1">
      <c r="A1543" s="42"/>
      <c r="B1543" s="43"/>
      <c r="C1543" s="44"/>
      <c r="D1543" s="234" t="s">
        <v>153</v>
      </c>
      <c r="E1543" s="44"/>
      <c r="F1543" s="235" t="s">
        <v>753</v>
      </c>
      <c r="G1543" s="44"/>
      <c r="H1543" s="44"/>
      <c r="I1543" s="231"/>
      <c r="J1543" s="44"/>
      <c r="K1543" s="44"/>
      <c r="L1543" s="48"/>
      <c r="M1543" s="232"/>
      <c r="N1543" s="233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153</v>
      </c>
      <c r="AU1543" s="20" t="s">
        <v>88</v>
      </c>
    </row>
    <row r="1544" s="13" customFormat="1">
      <c r="A1544" s="13"/>
      <c r="B1544" s="241"/>
      <c r="C1544" s="242"/>
      <c r="D1544" s="234" t="s">
        <v>283</v>
      </c>
      <c r="E1544" s="243" t="s">
        <v>78</v>
      </c>
      <c r="F1544" s="244" t="s">
        <v>1722</v>
      </c>
      <c r="G1544" s="242"/>
      <c r="H1544" s="245">
        <v>16</v>
      </c>
      <c r="I1544" s="246"/>
      <c r="J1544" s="242"/>
      <c r="K1544" s="242"/>
      <c r="L1544" s="247"/>
      <c r="M1544" s="248"/>
      <c r="N1544" s="249"/>
      <c r="O1544" s="249"/>
      <c r="P1544" s="249"/>
      <c r="Q1544" s="249"/>
      <c r="R1544" s="249"/>
      <c r="S1544" s="249"/>
      <c r="T1544" s="25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1" t="s">
        <v>283</v>
      </c>
      <c r="AU1544" s="251" t="s">
        <v>88</v>
      </c>
      <c r="AV1544" s="13" t="s">
        <v>90</v>
      </c>
      <c r="AW1544" s="13" t="s">
        <v>40</v>
      </c>
      <c r="AX1544" s="13" t="s">
        <v>88</v>
      </c>
      <c r="AY1544" s="251" t="s">
        <v>141</v>
      </c>
    </row>
    <row r="1545" s="2" customFormat="1" ht="33" customHeight="1">
      <c r="A1545" s="42"/>
      <c r="B1545" s="43"/>
      <c r="C1545" s="216" t="s">
        <v>2427</v>
      </c>
      <c r="D1545" s="216" t="s">
        <v>144</v>
      </c>
      <c r="E1545" s="217" t="s">
        <v>1724</v>
      </c>
      <c r="F1545" s="218" t="s">
        <v>1725</v>
      </c>
      <c r="G1545" s="219" t="s">
        <v>749</v>
      </c>
      <c r="H1545" s="220">
        <v>16</v>
      </c>
      <c r="I1545" s="221"/>
      <c r="J1545" s="222">
        <f>ROUND(I1545*H1545,2)</f>
        <v>0</v>
      </c>
      <c r="K1545" s="218" t="s">
        <v>148</v>
      </c>
      <c r="L1545" s="48"/>
      <c r="M1545" s="223" t="s">
        <v>78</v>
      </c>
      <c r="N1545" s="224" t="s">
        <v>50</v>
      </c>
      <c r="O1545" s="88"/>
      <c r="P1545" s="225">
        <f>O1545*H1545</f>
        <v>0</v>
      </c>
      <c r="Q1545" s="225">
        <v>0</v>
      </c>
      <c r="R1545" s="225">
        <f>Q1545*H1545</f>
        <v>0</v>
      </c>
      <c r="S1545" s="225">
        <v>0</v>
      </c>
      <c r="T1545" s="226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27" t="s">
        <v>750</v>
      </c>
      <c r="AT1545" s="227" t="s">
        <v>144</v>
      </c>
      <c r="AU1545" s="227" t="s">
        <v>88</v>
      </c>
      <c r="AY1545" s="20" t="s">
        <v>141</v>
      </c>
      <c r="BE1545" s="228">
        <f>IF(N1545="základní",J1545,0)</f>
        <v>0</v>
      </c>
      <c r="BF1545" s="228">
        <f>IF(N1545="snížená",J1545,0)</f>
        <v>0</v>
      </c>
      <c r="BG1545" s="228">
        <f>IF(N1545="zákl. přenesená",J1545,0)</f>
        <v>0</v>
      </c>
      <c r="BH1545" s="228">
        <f>IF(N1545="sníž. přenesená",J1545,0)</f>
        <v>0</v>
      </c>
      <c r="BI1545" s="228">
        <f>IF(N1545="nulová",J1545,0)</f>
        <v>0</v>
      </c>
      <c r="BJ1545" s="20" t="s">
        <v>88</v>
      </c>
      <c r="BK1545" s="228">
        <f>ROUND(I1545*H1545,2)</f>
        <v>0</v>
      </c>
      <c r="BL1545" s="20" t="s">
        <v>750</v>
      </c>
      <c r="BM1545" s="227" t="s">
        <v>2428</v>
      </c>
    </row>
    <row r="1546" s="2" customFormat="1">
      <c r="A1546" s="42"/>
      <c r="B1546" s="43"/>
      <c r="C1546" s="44"/>
      <c r="D1546" s="229" t="s">
        <v>151</v>
      </c>
      <c r="E1546" s="44"/>
      <c r="F1546" s="230" t="s">
        <v>1727</v>
      </c>
      <c r="G1546" s="44"/>
      <c r="H1546" s="44"/>
      <c r="I1546" s="231"/>
      <c r="J1546" s="44"/>
      <c r="K1546" s="44"/>
      <c r="L1546" s="48"/>
      <c r="M1546" s="232"/>
      <c r="N1546" s="233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151</v>
      </c>
      <c r="AU1546" s="20" t="s">
        <v>88</v>
      </c>
    </row>
    <row r="1547" s="2" customFormat="1">
      <c r="A1547" s="42"/>
      <c r="B1547" s="43"/>
      <c r="C1547" s="44"/>
      <c r="D1547" s="234" t="s">
        <v>153</v>
      </c>
      <c r="E1547" s="44"/>
      <c r="F1547" s="235" t="s">
        <v>753</v>
      </c>
      <c r="G1547" s="44"/>
      <c r="H1547" s="44"/>
      <c r="I1547" s="231"/>
      <c r="J1547" s="44"/>
      <c r="K1547" s="44"/>
      <c r="L1547" s="48"/>
      <c r="M1547" s="232"/>
      <c r="N1547" s="233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153</v>
      </c>
      <c r="AU1547" s="20" t="s">
        <v>88</v>
      </c>
    </row>
    <row r="1548" s="13" customFormat="1">
      <c r="A1548" s="13"/>
      <c r="B1548" s="241"/>
      <c r="C1548" s="242"/>
      <c r="D1548" s="234" t="s">
        <v>283</v>
      </c>
      <c r="E1548" s="243" t="s">
        <v>78</v>
      </c>
      <c r="F1548" s="244" t="s">
        <v>1722</v>
      </c>
      <c r="G1548" s="242"/>
      <c r="H1548" s="245">
        <v>16</v>
      </c>
      <c r="I1548" s="246"/>
      <c r="J1548" s="242"/>
      <c r="K1548" s="242"/>
      <c r="L1548" s="247"/>
      <c r="M1548" s="287"/>
      <c r="N1548" s="288"/>
      <c r="O1548" s="288"/>
      <c r="P1548" s="288"/>
      <c r="Q1548" s="288"/>
      <c r="R1548" s="288"/>
      <c r="S1548" s="288"/>
      <c r="T1548" s="28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283</v>
      </c>
      <c r="AU1548" s="251" t="s">
        <v>88</v>
      </c>
      <c r="AV1548" s="13" t="s">
        <v>90</v>
      </c>
      <c r="AW1548" s="13" t="s">
        <v>40</v>
      </c>
      <c r="AX1548" s="13" t="s">
        <v>88</v>
      </c>
      <c r="AY1548" s="251" t="s">
        <v>141</v>
      </c>
    </row>
    <row r="1549" s="2" customFormat="1" ht="6.96" customHeight="1">
      <c r="A1549" s="42"/>
      <c r="B1549" s="63"/>
      <c r="C1549" s="64"/>
      <c r="D1549" s="64"/>
      <c r="E1549" s="64"/>
      <c r="F1549" s="64"/>
      <c r="G1549" s="64"/>
      <c r="H1549" s="64"/>
      <c r="I1549" s="64"/>
      <c r="J1549" s="64"/>
      <c r="K1549" s="64"/>
      <c r="L1549" s="48"/>
      <c r="M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2"/>
      <c r="AE1549" s="42"/>
    </row>
  </sheetData>
  <sheetProtection sheet="1" autoFilter="0" formatColumns="0" formatRows="0" objects="1" scenarios="1" spinCount="100000" saltValue="P+q6HO5EvAyLGzSsPzMXlg41lTmNa0xmUfDd3bOcWrsTmVF0wOXxsahOmMz4x3vfmr6if17buG8msPeT9ih7xQ==" hashValue="MoPaffR9l0dD0dOROoqI3udvd1pKuqjz4auJ7P5knErAFWcZyDIJyyMsSLlQ0I7VH+qBMywAEJUdigWV3++wbg==" algorithmName="SHA-512" password="CC35"/>
  <autoFilter ref="C104:K15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09" r:id="rId1" display="https://podminky.urs.cz/item/CS_URS_2024_01/310231051"/>
    <hyperlink ref="F112" r:id="rId2" display="https://podminky.urs.cz/item/CS_URS_2024_01/317168052"/>
    <hyperlink ref="F115" r:id="rId3" display="https://podminky.urs.cz/item/CS_URS_2024_01/317168053"/>
    <hyperlink ref="F119" r:id="rId4" display="https://podminky.urs.cz/item/CS_URS_2024_01/340231011"/>
    <hyperlink ref="F123" r:id="rId5" display="https://podminky.urs.cz/item/CS_URS_2024_01/411321515"/>
    <hyperlink ref="F130" r:id="rId6" display="https://podminky.urs.cz/item/CS_URS_2024_01/411354209"/>
    <hyperlink ref="F143" r:id="rId7" display="https://podminky.urs.cz/item/CS_URS_2024_01/411354311"/>
    <hyperlink ref="F147" r:id="rId8" display="https://podminky.urs.cz/item/CS_URS_2024_01/411354312"/>
    <hyperlink ref="F149" r:id="rId9" display="https://podminky.urs.cz/item/CS_URS_2024_01/411362021"/>
    <hyperlink ref="F163" r:id="rId10" display="https://podminky.urs.cz/item/CS_URS_2024_01/413941123"/>
    <hyperlink ref="F171" r:id="rId11" display="https://podminky.urs.cz/item/CS_URS_2024_01/413941125"/>
    <hyperlink ref="F184" r:id="rId12" display="https://podminky.urs.cz/item/CS_URS_2024_01/413941133"/>
    <hyperlink ref="F192" r:id="rId13" display="https://podminky.urs.cz/item/CS_URS_2024_01/612131121"/>
    <hyperlink ref="F219" r:id="rId14" display="https://podminky.urs.cz/item/CS_URS_2024_01/612135011"/>
    <hyperlink ref="F246" r:id="rId15" display="https://podminky.urs.cz/item/CS_URS_2024_01/612325417"/>
    <hyperlink ref="F273" r:id="rId16" display="https://podminky.urs.cz/item/CS_URS_2024_01/619995001"/>
    <hyperlink ref="F278" r:id="rId17" display="https://podminky.urs.cz/item/CS_URS_2024_01/622143004"/>
    <hyperlink ref="F285" r:id="rId18" display="https://podminky.urs.cz/item/CS_URS_2024_01/632451234"/>
    <hyperlink ref="F290" r:id="rId19" display="https://podminky.urs.cz/item/CS_URS_2024_01/632683111"/>
    <hyperlink ref="F294" r:id="rId20" display="https://podminky.urs.cz/item/CS_URS_2024_01/633991111"/>
    <hyperlink ref="F299" r:id="rId21" display="https://podminky.urs.cz/item/CS_URS_2024_01/634112113"/>
    <hyperlink ref="F310" r:id="rId22" display="https://podminky.urs.cz/item/CS_URS_2024_01/634663111"/>
    <hyperlink ref="F312" r:id="rId23" display="https://podminky.urs.cz/item/CS_URS_2024_01/634911123"/>
    <hyperlink ref="F324" r:id="rId24" display="https://podminky.urs.cz/item/CS_URS_2024_01/949101111"/>
    <hyperlink ref="F339" r:id="rId25" display="https://podminky.urs.cz/item/CS_URS_2024_01/952901111"/>
    <hyperlink ref="F354" r:id="rId26" display="https://podminky.urs.cz/item/CS_URS_2024_01/978013141"/>
    <hyperlink ref="F383" r:id="rId27" display="https://podminky.urs.cz/item/CS_URS_2024_01/997013211"/>
    <hyperlink ref="F385" r:id="rId28" display="https://podminky.urs.cz/item/CS_URS_2024_01/997013219"/>
    <hyperlink ref="F388" r:id="rId29" display="https://podminky.urs.cz/item/CS_URS_2024_01/997013501"/>
    <hyperlink ref="F390" r:id="rId30" display="https://podminky.urs.cz/item/CS_URS_2024_01/997013509"/>
    <hyperlink ref="F393" r:id="rId31" display="https://podminky.urs.cz/item/CS_URS_2024_01/997013871"/>
    <hyperlink ref="F396" r:id="rId32" display="https://podminky.urs.cz/item/CS_URS_2024_01/998017001"/>
    <hyperlink ref="F399" r:id="rId33" display="https://podminky.urs.cz/item/CS_URS_2024_01/998018001"/>
    <hyperlink ref="F404" r:id="rId34" display="https://podminky.urs.cz/item/CS_URS_2024_01/713121111"/>
    <hyperlink ref="F412" r:id="rId35" display="https://podminky.urs.cz/item/CS_URS_2024_01/713191132"/>
    <hyperlink ref="F419" r:id="rId36" display="https://podminky.urs.cz/item/CS_URS_2024_01/998713101"/>
    <hyperlink ref="F421" r:id="rId37" display="https://podminky.urs.cz/item/CS_URS_2024_01/998713181"/>
    <hyperlink ref="F423" r:id="rId38" display="https://podminky.urs.cz/item/CS_URS_2024_01/998713192"/>
    <hyperlink ref="F426" r:id="rId39" display="https://podminky.urs.cz/item/CS_URS_2024_01/714123002"/>
    <hyperlink ref="F449" r:id="rId40" display="https://podminky.urs.cz/item/CS_URS_2024_01/998714101"/>
    <hyperlink ref="F451" r:id="rId41" display="https://podminky.urs.cz/item/CS_URS_2024_01/998714181"/>
    <hyperlink ref="F453" r:id="rId42" display="https://podminky.urs.cz/item/CS_URS_2024_01/998714192"/>
    <hyperlink ref="F456" r:id="rId43" display="https://podminky.urs.cz/item/CS_URS_2024_01/763111414"/>
    <hyperlink ref="F461" r:id="rId44" display="https://podminky.urs.cz/item/CS_URS_2024_01/763122403"/>
    <hyperlink ref="F466" r:id="rId45" display="https://podminky.urs.cz/item/CS_URS_2024_01/763131431"/>
    <hyperlink ref="F484" r:id="rId46" display="https://podminky.urs.cz/item/CS_URS_2024_01/763131752"/>
    <hyperlink ref="F492" r:id="rId47" display="https://podminky.urs.cz/item/CS_URS_2024_01/763131761"/>
    <hyperlink ref="F505" r:id="rId48" display="https://podminky.urs.cz/item/CS_URS_2024_01/763131771"/>
    <hyperlink ref="F518" r:id="rId49" display="https://podminky.urs.cz/item/CS_URS_2024_01/763135101"/>
    <hyperlink ref="F527" r:id="rId50" display="https://podminky.urs.cz/item/CS_URS_2024_01/763172321"/>
    <hyperlink ref="F531" r:id="rId51" display="https://podminky.urs.cz/item/CS_URS_2024_01/763172322"/>
    <hyperlink ref="F538" r:id="rId52" display="https://podminky.urs.cz/item/CS_URS_2024_01/763172323"/>
    <hyperlink ref="F542" r:id="rId53" display="https://podminky.urs.cz/item/CS_URS_2024_01/763181411"/>
    <hyperlink ref="F544" r:id="rId54" display="https://podminky.urs.cz/item/CS_URS_2024_01/763431001"/>
    <hyperlink ref="F558" r:id="rId55" display="https://podminky.urs.cz/item/CS_URS_2024_01/998763301"/>
    <hyperlink ref="F560" r:id="rId56" display="https://podminky.urs.cz/item/CS_URS_2024_01/998763381"/>
    <hyperlink ref="F562" r:id="rId57" display="https://podminky.urs.cz/item/CS_URS_2024_01/998763391"/>
    <hyperlink ref="F565" r:id="rId58" display="https://podminky.urs.cz/item/CS_URS_2024_01/764216445"/>
    <hyperlink ref="F569" r:id="rId59" display="https://podminky.urs.cz/item/CS_URS_2024_01/764216465"/>
    <hyperlink ref="F571" r:id="rId60" display="https://podminky.urs.cz/item/CS_URS_2024_01/764218425"/>
    <hyperlink ref="F575" r:id="rId61" display="https://podminky.urs.cz/item/CS_URS_2024_01/764218445"/>
    <hyperlink ref="F577" r:id="rId62" display="https://podminky.urs.cz/item/CS_URS_2024_01/998764101"/>
    <hyperlink ref="F579" r:id="rId63" display="https://podminky.urs.cz/item/CS_URS_2024_01/998764181"/>
    <hyperlink ref="F581" r:id="rId64" display="https://podminky.urs.cz/item/CS_URS_2024_01/998764192"/>
    <hyperlink ref="F584" r:id="rId65" display="https://podminky.urs.cz/item/CS_URS_2024_01/766622132"/>
    <hyperlink ref="F592" r:id="rId66" display="https://podminky.urs.cz/item/CS_URS_2024_01/766629214"/>
    <hyperlink ref="F597" r:id="rId67" display="https://podminky.urs.cz/item/CS_URS_2024_01/766660191"/>
    <hyperlink ref="F611" r:id="rId68" display="https://podminky.urs.cz/item/CS_URS_2024_01/766660193"/>
    <hyperlink ref="F626" r:id="rId69" display="https://podminky.urs.cz/item/CS_URS_2024_01/766660728"/>
    <hyperlink ref="F640" r:id="rId70" display="https://podminky.urs.cz/item/CS_URS_2024_01/766660729"/>
    <hyperlink ref="F662" r:id="rId71" display="https://podminky.urs.cz/item/CS_URS_2024_01/766682111"/>
    <hyperlink ref="F668" r:id="rId72" display="https://podminky.urs.cz/item/CS_URS_2024_01/766682113"/>
    <hyperlink ref="F678" r:id="rId73" display="https://podminky.urs.cz/item/CS_URS_2024_01/766682123"/>
    <hyperlink ref="F689" r:id="rId74" display="https://podminky.urs.cz/item/CS_URS_2024_01/766695213"/>
    <hyperlink ref="F695" r:id="rId75" display="https://podminky.urs.cz/item/CS_URS_2024_01/766695233"/>
    <hyperlink ref="F702" r:id="rId76" display="https://podminky.urs.cz/item/CS_URS_2024_01/998766101"/>
    <hyperlink ref="F704" r:id="rId77" display="https://podminky.urs.cz/item/CS_URS_2024_01/998766181"/>
    <hyperlink ref="F706" r:id="rId78" display="https://podminky.urs.cz/item/CS_URS_2024_01/998766192"/>
    <hyperlink ref="F709" r:id="rId79" display="https://podminky.urs.cz/item/CS_URS_2024_01/767154140"/>
    <hyperlink ref="F715" r:id="rId80" display="https://podminky.urs.cz/item/CS_URS_2024_01/998767101"/>
    <hyperlink ref="F717" r:id="rId81" display="https://podminky.urs.cz/item/CS_URS_2024_01/998767181"/>
    <hyperlink ref="F719" r:id="rId82" display="https://podminky.urs.cz/item/CS_URS_2024_01/998767192"/>
    <hyperlink ref="F722" r:id="rId83" display="https://podminky.urs.cz/item/CS_URS_2024_01/776111112"/>
    <hyperlink ref="F735" r:id="rId84" display="https://podminky.urs.cz/item/CS_URS_2024_01/776111115"/>
    <hyperlink ref="F750" r:id="rId85" display="https://podminky.urs.cz/item/CS_URS_2024_01/776111311"/>
    <hyperlink ref="F765" r:id="rId86" display="https://podminky.urs.cz/item/CS_URS_2024_01/776121112"/>
    <hyperlink ref="F780" r:id="rId87" display="https://podminky.urs.cz/item/CS_URS_2024_01/776141111"/>
    <hyperlink ref="F782" r:id="rId88" display="https://podminky.urs.cz/item/CS_URS_2024_01/776251111"/>
    <hyperlink ref="F800" r:id="rId89" display="https://podminky.urs.cz/item/CS_URS_2024_01/776251411"/>
    <hyperlink ref="F815" r:id="rId90" display="https://podminky.urs.cz/item/CS_URS_2024_01/776421111"/>
    <hyperlink ref="F831" r:id="rId91" display="https://podminky.urs.cz/item/CS_URS_2024_01/776421312"/>
    <hyperlink ref="F841" r:id="rId92" display="https://podminky.urs.cz/item/CS_URS_2024_01/776421711"/>
    <hyperlink ref="F856" r:id="rId93" display="https://podminky.urs.cz/item/CS_URS_2024_01/776991121"/>
    <hyperlink ref="F871" r:id="rId94" display="https://podminky.urs.cz/item/CS_URS_2024_01/998776101"/>
    <hyperlink ref="F873" r:id="rId95" display="https://podminky.urs.cz/item/CS_URS_2024_01/998776181"/>
    <hyperlink ref="F875" r:id="rId96" display="https://podminky.urs.cz/item/CS_URS_2024_01/998776192"/>
    <hyperlink ref="F878" r:id="rId97" display="https://podminky.urs.cz/item/CS_URS_2024_01/781111011"/>
    <hyperlink ref="F895" r:id="rId98" display="https://podminky.urs.cz/item/CS_URS_2024_01/781121011"/>
    <hyperlink ref="F912" r:id="rId99" display="https://podminky.urs.cz/item/CS_URS_2024_01/781474115"/>
    <hyperlink ref="F919" r:id="rId100" display="https://podminky.urs.cz/item/CS_URS_2024_01/781477111"/>
    <hyperlink ref="F927" r:id="rId101" display="https://podminky.urs.cz/item/CS_URS_2024_01/781492251"/>
    <hyperlink ref="F934" r:id="rId102" display="https://podminky.urs.cz/item/CS_URS_2024_01/781495115"/>
    <hyperlink ref="F939" r:id="rId103" display="https://podminky.urs.cz/item/CS_URS_2024_01/781495141"/>
    <hyperlink ref="F942" r:id="rId104" display="https://podminky.urs.cz/item/CS_URS_2024_01/781495142"/>
    <hyperlink ref="F945" r:id="rId105" display="https://podminky.urs.cz/item/CS_URS_2024_01/781495211"/>
    <hyperlink ref="F962" r:id="rId106" display="https://podminky.urs.cz/item/CS_URS_2024_01/781674113"/>
    <hyperlink ref="F974" r:id="rId107" display="https://podminky.urs.cz/item/CS_URS_2024_01/998781101"/>
    <hyperlink ref="F976" r:id="rId108" display="https://podminky.urs.cz/item/CS_URS_2024_01/998781181"/>
    <hyperlink ref="F978" r:id="rId109" display="https://podminky.urs.cz/item/CS_URS_2024_01/998781192"/>
    <hyperlink ref="F981" r:id="rId110" display="https://podminky.urs.cz/item/CS_URS_2024_01/783301303"/>
    <hyperlink ref="F999" r:id="rId111" display="https://podminky.urs.cz/item/CS_URS_2024_01/783301311"/>
    <hyperlink ref="F1025" r:id="rId112" display="https://podminky.urs.cz/item/CS_URS_2024_01/783314203"/>
    <hyperlink ref="F1051" r:id="rId113" display="https://podminky.urs.cz/item/CS_URS_2024_01/783315101"/>
    <hyperlink ref="F1065" r:id="rId114" display="https://podminky.urs.cz/item/CS_URS_2024_01/783317101"/>
    <hyperlink ref="F1092" r:id="rId115" display="https://podminky.urs.cz/item/CS_URS_2024_01/784111001"/>
    <hyperlink ref="F1140" r:id="rId116" display="https://podminky.urs.cz/item/CS_URS_2024_01/784121001"/>
    <hyperlink ref="F1183" r:id="rId117" display="https://podminky.urs.cz/item/CS_URS_2024_01/784121011"/>
    <hyperlink ref="F1226" r:id="rId118" display="https://podminky.urs.cz/item/CS_URS_2024_01/784161401"/>
    <hyperlink ref="F1269" r:id="rId119" display="https://podminky.urs.cz/item/CS_URS_2024_01/784171101"/>
    <hyperlink ref="F1286" r:id="rId120" display="https://podminky.urs.cz/item/CS_URS_2024_01/784171111"/>
    <hyperlink ref="F1301" r:id="rId121" display="https://podminky.urs.cz/item/CS_URS_2024_01/784181101"/>
    <hyperlink ref="F1344" r:id="rId122" display="https://podminky.urs.cz/item/CS_URS_2024_01/784191001"/>
    <hyperlink ref="F1350" r:id="rId123" display="https://podminky.urs.cz/item/CS_URS_2024_01/784191005"/>
    <hyperlink ref="F1360" r:id="rId124" display="https://podminky.urs.cz/item/CS_URS_2024_01/784191007"/>
    <hyperlink ref="F1375" r:id="rId125" display="https://podminky.urs.cz/item/CS_URS_2024_01/784221101"/>
    <hyperlink ref="F1418" r:id="rId126" display="https://podminky.urs.cz/item/CS_URS_2024_01/784221141"/>
    <hyperlink ref="F1461" r:id="rId127" display="https://podminky.urs.cz/item/CS_URS_2024_01/784221151"/>
    <hyperlink ref="F1505" r:id="rId128" display="https://podminky.urs.cz/item/CS_URS_2024_01/786624111"/>
    <hyperlink ref="F1511" r:id="rId129" display="https://podminky.urs.cz/item/CS_URS_2024_01/998786101"/>
    <hyperlink ref="F1513" r:id="rId130" display="https://podminky.urs.cz/item/CS_URS_2024_01/998786181"/>
    <hyperlink ref="F1515" r:id="rId131" display="https://podminky.urs.cz/item/CS_URS_2024_01/998786192"/>
    <hyperlink ref="F1518" r:id="rId132" display="https://podminky.urs.cz/item/CS_URS_2024_01/HZS1292"/>
    <hyperlink ref="F1522" r:id="rId133" display="https://podminky.urs.cz/item/CS_URS_2024_01/HZS2121"/>
    <hyperlink ref="F1526" r:id="rId134" display="https://podminky.urs.cz/item/CS_URS_2024_01/HZS2151"/>
    <hyperlink ref="F1530" r:id="rId135" display="https://podminky.urs.cz/item/CS_URS_2024_01/HZS2171"/>
    <hyperlink ref="F1534" r:id="rId136" display="https://podminky.urs.cz/item/CS_URS_2024_01/HZS2311"/>
    <hyperlink ref="F1538" r:id="rId137" display="https://podminky.urs.cz/item/CS_URS_2024_01/HZS2321"/>
    <hyperlink ref="F1542" r:id="rId138" display="https://podminky.urs.cz/item/CS_URS_2024_01/HZS2331"/>
    <hyperlink ref="F1546" r:id="rId139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2429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ROUND(J95,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ROUND((SUM(BE95:BE223)),  2)</f>
        <v>0</v>
      </c>
      <c r="G35" s="42"/>
      <c r="H35" s="42"/>
      <c r="I35" s="161">
        <v>0.20999999999999999</v>
      </c>
      <c r="J35" s="160">
        <f>ROUND(((SUM(BE95:BE223))*I35),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ROUND((SUM(BF95:BF223)),  2)</f>
        <v>0</v>
      </c>
      <c r="G36" s="42"/>
      <c r="H36" s="42"/>
      <c r="I36" s="161">
        <v>0.12</v>
      </c>
      <c r="J36" s="160">
        <f>ROUND(((SUM(BF95:BF223))*I36),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ROUND((SUM(BG95:BG223)),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ROUND((SUM(BH95:BH223)),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ROUND((SUM(BI95:BI223)),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01 - Ústřední vytápění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J95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265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2430</v>
      </c>
      <c r="E65" s="186"/>
      <c r="F65" s="186"/>
      <c r="G65" s="186"/>
      <c r="H65" s="186"/>
      <c r="I65" s="186"/>
      <c r="J65" s="187">
        <f>J97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2431</v>
      </c>
      <c r="E66" s="186"/>
      <c r="F66" s="186"/>
      <c r="G66" s="186"/>
      <c r="H66" s="186"/>
      <c r="I66" s="186"/>
      <c r="J66" s="187">
        <f>J143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9"/>
      <c r="D67" s="185" t="s">
        <v>2432</v>
      </c>
      <c r="E67" s="186"/>
      <c r="F67" s="186"/>
      <c r="G67" s="186"/>
      <c r="H67" s="186"/>
      <c r="I67" s="186"/>
      <c r="J67" s="187">
        <f>J166</f>
        <v>0</v>
      </c>
      <c r="K67" s="129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274</v>
      </c>
      <c r="E68" s="181"/>
      <c r="F68" s="181"/>
      <c r="G68" s="181"/>
      <c r="H68" s="181"/>
      <c r="I68" s="181"/>
      <c r="J68" s="182">
        <f>J185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2433</v>
      </c>
      <c r="E69" s="181"/>
      <c r="F69" s="181"/>
      <c r="G69" s="181"/>
      <c r="H69" s="181"/>
      <c r="I69" s="181"/>
      <c r="J69" s="182">
        <f>J204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120</v>
      </c>
      <c r="E70" s="181"/>
      <c r="F70" s="181"/>
      <c r="G70" s="181"/>
      <c r="H70" s="181"/>
      <c r="I70" s="181"/>
      <c r="J70" s="182">
        <f>J208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9"/>
      <c r="D71" s="185" t="s">
        <v>123</v>
      </c>
      <c r="E71" s="186"/>
      <c r="F71" s="186"/>
      <c r="G71" s="186"/>
      <c r="H71" s="186"/>
      <c r="I71" s="186"/>
      <c r="J71" s="187">
        <f>J209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9"/>
      <c r="D72" s="185" t="s">
        <v>125</v>
      </c>
      <c r="E72" s="186"/>
      <c r="F72" s="186"/>
      <c r="G72" s="186"/>
      <c r="H72" s="186"/>
      <c r="I72" s="186"/>
      <c r="J72" s="187">
        <f>J216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9"/>
      <c r="D73" s="185" t="s">
        <v>2434</v>
      </c>
      <c r="E73" s="186"/>
      <c r="F73" s="186"/>
      <c r="G73" s="186"/>
      <c r="H73" s="186"/>
      <c r="I73" s="186"/>
      <c r="J73" s="187">
        <f>J219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9" s="2" customFormat="1" ht="6.96" customHeight="1">
      <c r="A79" s="42"/>
      <c r="B79" s="65"/>
      <c r="C79" s="66"/>
      <c r="D79" s="66"/>
      <c r="E79" s="66"/>
      <c r="F79" s="66"/>
      <c r="G79" s="66"/>
      <c r="H79" s="66"/>
      <c r="I79" s="66"/>
      <c r="J79" s="66"/>
      <c r="K79" s="66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4.96" customHeight="1">
      <c r="A80" s="42"/>
      <c r="B80" s="43"/>
      <c r="C80" s="26" t="s">
        <v>126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16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6.25" customHeight="1">
      <c r="A83" s="42"/>
      <c r="B83" s="43"/>
      <c r="C83" s="44"/>
      <c r="D83" s="44"/>
      <c r="E83" s="173" t="str">
        <f>E7</f>
        <v xml:space="preserve">Modernizace a rozšíření prostor  SOU a PrŠ  Kladno – Vrapice, Objekt 1</v>
      </c>
      <c r="F83" s="35"/>
      <c r="G83" s="35"/>
      <c r="H83" s="35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" customFormat="1" ht="12" customHeight="1">
      <c r="B84" s="24"/>
      <c r="C84" s="35" t="s">
        <v>114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2"/>
      <c r="B85" s="43"/>
      <c r="C85" s="44"/>
      <c r="D85" s="44"/>
      <c r="E85" s="173" t="s">
        <v>258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259</v>
      </c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E11</f>
        <v>TI 01 - Ústřední vytápění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F14</f>
        <v>Vrapice</v>
      </c>
      <c r="G89" s="44"/>
      <c r="H89" s="44"/>
      <c r="I89" s="35" t="s">
        <v>24</v>
      </c>
      <c r="J89" s="76" t="str">
        <f>IF(J14="","",J14)</f>
        <v>1. 2. 2025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28</v>
      </c>
      <c r="D91" s="44"/>
      <c r="E91" s="44"/>
      <c r="F91" s="30" t="str">
        <f>E17</f>
        <v>SOU a PrŠ Kladno – Vrapice</v>
      </c>
      <c r="G91" s="44"/>
      <c r="H91" s="44"/>
      <c r="I91" s="35" t="s">
        <v>36</v>
      </c>
      <c r="J91" s="40" t="str">
        <f>E23</f>
        <v>archiw studio s.r.o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5.65" customHeight="1">
      <c r="A92" s="42"/>
      <c r="B92" s="43"/>
      <c r="C92" s="35" t="s">
        <v>34</v>
      </c>
      <c r="D92" s="44"/>
      <c r="E92" s="44"/>
      <c r="F92" s="30" t="str">
        <f>IF(E20="","",E20)</f>
        <v>Vyplň údaj</v>
      </c>
      <c r="G92" s="44"/>
      <c r="H92" s="44"/>
      <c r="I92" s="35" t="s">
        <v>41</v>
      </c>
      <c r="J92" s="40" t="str">
        <f>E26</f>
        <v>archiw studio s.r.o. - Pavol Vígh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9"/>
      <c r="B94" s="190"/>
      <c r="C94" s="191" t="s">
        <v>127</v>
      </c>
      <c r="D94" s="192" t="s">
        <v>64</v>
      </c>
      <c r="E94" s="192" t="s">
        <v>60</v>
      </c>
      <c r="F94" s="192" t="s">
        <v>61</v>
      </c>
      <c r="G94" s="192" t="s">
        <v>128</v>
      </c>
      <c r="H94" s="192" t="s">
        <v>129</v>
      </c>
      <c r="I94" s="192" t="s">
        <v>130</v>
      </c>
      <c r="J94" s="192" t="s">
        <v>118</v>
      </c>
      <c r="K94" s="193" t="s">
        <v>131</v>
      </c>
      <c r="L94" s="194"/>
      <c r="M94" s="96" t="s">
        <v>78</v>
      </c>
      <c r="N94" s="97" t="s">
        <v>49</v>
      </c>
      <c r="O94" s="97" t="s">
        <v>132</v>
      </c>
      <c r="P94" s="97" t="s">
        <v>133</v>
      </c>
      <c r="Q94" s="97" t="s">
        <v>134</v>
      </c>
      <c r="R94" s="97" t="s">
        <v>135</v>
      </c>
      <c r="S94" s="97" t="s">
        <v>136</v>
      </c>
      <c r="T94" s="98" t="s">
        <v>137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2"/>
      <c r="B95" s="43"/>
      <c r="C95" s="103" t="s">
        <v>138</v>
      </c>
      <c r="D95" s="44"/>
      <c r="E95" s="44"/>
      <c r="F95" s="44"/>
      <c r="G95" s="44"/>
      <c r="H95" s="44"/>
      <c r="I95" s="44"/>
      <c r="J95" s="195">
        <f>BK95</f>
        <v>0</v>
      </c>
      <c r="K95" s="44"/>
      <c r="L95" s="48"/>
      <c r="M95" s="99"/>
      <c r="N95" s="196"/>
      <c r="O95" s="100"/>
      <c r="P95" s="197">
        <f>P96+P185+P204+P208</f>
        <v>0</v>
      </c>
      <c r="Q95" s="100"/>
      <c r="R95" s="197">
        <f>R96+R185+R204+R208</f>
        <v>1.6089574477999999</v>
      </c>
      <c r="S95" s="100"/>
      <c r="T95" s="198">
        <f>T96+T185+T204+T208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79</v>
      </c>
      <c r="AU95" s="20" t="s">
        <v>119</v>
      </c>
      <c r="BK95" s="199">
        <f>BK96+BK185+BK204+BK208</f>
        <v>0</v>
      </c>
    </row>
    <row r="96" s="12" customFormat="1" ht="25.92" customHeight="1">
      <c r="A96" s="12"/>
      <c r="B96" s="200"/>
      <c r="C96" s="201"/>
      <c r="D96" s="202" t="s">
        <v>79</v>
      </c>
      <c r="E96" s="203" t="s">
        <v>519</v>
      </c>
      <c r="F96" s="203" t="s">
        <v>520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P97+P143+P166</f>
        <v>0</v>
      </c>
      <c r="Q96" s="208"/>
      <c r="R96" s="209">
        <f>R97+R143+R166</f>
        <v>1.6089574477999999</v>
      </c>
      <c r="S96" s="208"/>
      <c r="T96" s="210">
        <f>T97+T143+T166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90</v>
      </c>
      <c r="AT96" s="212" t="s">
        <v>79</v>
      </c>
      <c r="AU96" s="212" t="s">
        <v>80</v>
      </c>
      <c r="AY96" s="211" t="s">
        <v>141</v>
      </c>
      <c r="BK96" s="213">
        <f>BK97+BK143+BK166</f>
        <v>0</v>
      </c>
    </row>
    <row r="97" s="12" customFormat="1" ht="22.8" customHeight="1">
      <c r="A97" s="12"/>
      <c r="B97" s="200"/>
      <c r="C97" s="201"/>
      <c r="D97" s="202" t="s">
        <v>79</v>
      </c>
      <c r="E97" s="214" t="s">
        <v>2435</v>
      </c>
      <c r="F97" s="214" t="s">
        <v>2436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SUM(P98:P142)</f>
        <v>0</v>
      </c>
      <c r="Q97" s="208"/>
      <c r="R97" s="209">
        <f>SUM(R98:R142)</f>
        <v>0.44707951999999995</v>
      </c>
      <c r="S97" s="208"/>
      <c r="T97" s="210">
        <f>SUM(T98:T142)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90</v>
      </c>
      <c r="AT97" s="212" t="s">
        <v>79</v>
      </c>
      <c r="AU97" s="212" t="s">
        <v>88</v>
      </c>
      <c r="AY97" s="211" t="s">
        <v>141</v>
      </c>
      <c r="BK97" s="213">
        <f>SUM(BK98:BK142)</f>
        <v>0</v>
      </c>
    </row>
    <row r="98" s="2" customFormat="1" ht="24.15" customHeight="1">
      <c r="A98" s="42"/>
      <c r="B98" s="43"/>
      <c r="C98" s="216" t="s">
        <v>88</v>
      </c>
      <c r="D98" s="216" t="s">
        <v>144</v>
      </c>
      <c r="E98" s="217" t="s">
        <v>2437</v>
      </c>
      <c r="F98" s="218" t="s">
        <v>2438</v>
      </c>
      <c r="G98" s="219" t="s">
        <v>448</v>
      </c>
      <c r="H98" s="220">
        <v>160</v>
      </c>
      <c r="I98" s="221"/>
      <c r="J98" s="222">
        <f>ROUND(I98*H98,2)</f>
        <v>0</v>
      </c>
      <c r="K98" s="218" t="s">
        <v>148</v>
      </c>
      <c r="L98" s="48"/>
      <c r="M98" s="223" t="s">
        <v>78</v>
      </c>
      <c r="N98" s="224" t="s">
        <v>50</v>
      </c>
      <c r="O98" s="88"/>
      <c r="P98" s="225">
        <f>O98*H98</f>
        <v>0</v>
      </c>
      <c r="Q98" s="225">
        <v>0.00046999999999999999</v>
      </c>
      <c r="R98" s="225">
        <f>Q98*H98</f>
        <v>0.075200000000000003</v>
      </c>
      <c r="S98" s="225">
        <v>0</v>
      </c>
      <c r="T98" s="226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7" t="s">
        <v>244</v>
      </c>
      <c r="AT98" s="227" t="s">
        <v>144</v>
      </c>
      <c r="AU98" s="227" t="s">
        <v>90</v>
      </c>
      <c r="AY98" s="20" t="s">
        <v>141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88</v>
      </c>
      <c r="BK98" s="228">
        <f>ROUND(I98*H98,2)</f>
        <v>0</v>
      </c>
      <c r="BL98" s="20" t="s">
        <v>244</v>
      </c>
      <c r="BM98" s="227" t="s">
        <v>2439</v>
      </c>
    </row>
    <row r="99" s="2" customFormat="1">
      <c r="A99" s="42"/>
      <c r="B99" s="43"/>
      <c r="C99" s="44"/>
      <c r="D99" s="229" t="s">
        <v>151</v>
      </c>
      <c r="E99" s="44"/>
      <c r="F99" s="230" t="s">
        <v>2440</v>
      </c>
      <c r="G99" s="44"/>
      <c r="H99" s="44"/>
      <c r="I99" s="231"/>
      <c r="J99" s="44"/>
      <c r="K99" s="44"/>
      <c r="L99" s="48"/>
      <c r="M99" s="232"/>
      <c r="N99" s="233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151</v>
      </c>
      <c r="AU99" s="20" t="s">
        <v>90</v>
      </c>
    </row>
    <row r="100" s="2" customFormat="1" ht="16.5" customHeight="1">
      <c r="A100" s="42"/>
      <c r="B100" s="43"/>
      <c r="C100" s="290" t="s">
        <v>90</v>
      </c>
      <c r="D100" s="290" t="s">
        <v>864</v>
      </c>
      <c r="E100" s="291" t="s">
        <v>2441</v>
      </c>
      <c r="F100" s="292" t="s">
        <v>2442</v>
      </c>
      <c r="G100" s="293" t="s">
        <v>618</v>
      </c>
      <c r="H100" s="294">
        <v>160</v>
      </c>
      <c r="I100" s="295"/>
      <c r="J100" s="296">
        <f>ROUND(I100*H100,2)</f>
        <v>0</v>
      </c>
      <c r="K100" s="292" t="s">
        <v>148</v>
      </c>
      <c r="L100" s="297"/>
      <c r="M100" s="298" t="s">
        <v>78</v>
      </c>
      <c r="N100" s="299" t="s">
        <v>50</v>
      </c>
      <c r="O100" s="88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7" t="s">
        <v>487</v>
      </c>
      <c r="AT100" s="227" t="s">
        <v>864</v>
      </c>
      <c r="AU100" s="227" t="s">
        <v>90</v>
      </c>
      <c r="AY100" s="20" t="s">
        <v>141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88</v>
      </c>
      <c r="BK100" s="228">
        <f>ROUND(I100*H100,2)</f>
        <v>0</v>
      </c>
      <c r="BL100" s="20" t="s">
        <v>244</v>
      </c>
      <c r="BM100" s="227" t="s">
        <v>2443</v>
      </c>
    </row>
    <row r="101" s="2" customFormat="1" ht="24.15" customHeight="1">
      <c r="A101" s="42"/>
      <c r="B101" s="43"/>
      <c r="C101" s="216" t="s">
        <v>160</v>
      </c>
      <c r="D101" s="216" t="s">
        <v>144</v>
      </c>
      <c r="E101" s="217" t="s">
        <v>2444</v>
      </c>
      <c r="F101" s="218" t="s">
        <v>2445</v>
      </c>
      <c r="G101" s="219" t="s">
        <v>448</v>
      </c>
      <c r="H101" s="220">
        <v>34</v>
      </c>
      <c r="I101" s="221"/>
      <c r="J101" s="222">
        <f>ROUND(I101*H101,2)</f>
        <v>0</v>
      </c>
      <c r="K101" s="218" t="s">
        <v>148</v>
      </c>
      <c r="L101" s="48"/>
      <c r="M101" s="223" t="s">
        <v>78</v>
      </c>
      <c r="N101" s="224" t="s">
        <v>50</v>
      </c>
      <c r="O101" s="88"/>
      <c r="P101" s="225">
        <f>O101*H101</f>
        <v>0</v>
      </c>
      <c r="Q101" s="225">
        <v>0.00058</v>
      </c>
      <c r="R101" s="225">
        <f>Q101*H101</f>
        <v>0.019720000000000001</v>
      </c>
      <c r="S101" s="225">
        <v>0</v>
      </c>
      <c r="T101" s="226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244</v>
      </c>
      <c r="AT101" s="227" t="s">
        <v>144</v>
      </c>
      <c r="AU101" s="227" t="s">
        <v>90</v>
      </c>
      <c r="AY101" s="20" t="s">
        <v>141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88</v>
      </c>
      <c r="BK101" s="228">
        <f>ROUND(I101*H101,2)</f>
        <v>0</v>
      </c>
      <c r="BL101" s="20" t="s">
        <v>244</v>
      </c>
      <c r="BM101" s="227" t="s">
        <v>2446</v>
      </c>
    </row>
    <row r="102" s="2" customFormat="1">
      <c r="A102" s="42"/>
      <c r="B102" s="43"/>
      <c r="C102" s="44"/>
      <c r="D102" s="229" t="s">
        <v>151</v>
      </c>
      <c r="E102" s="44"/>
      <c r="F102" s="230" t="s">
        <v>2447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151</v>
      </c>
      <c r="AU102" s="20" t="s">
        <v>90</v>
      </c>
    </row>
    <row r="103" s="2" customFormat="1" ht="16.5" customHeight="1">
      <c r="A103" s="42"/>
      <c r="B103" s="43"/>
      <c r="C103" s="290" t="s">
        <v>166</v>
      </c>
      <c r="D103" s="290" t="s">
        <v>864</v>
      </c>
      <c r="E103" s="291" t="s">
        <v>2448</v>
      </c>
      <c r="F103" s="292" t="s">
        <v>2449</v>
      </c>
      <c r="G103" s="293" t="s">
        <v>618</v>
      </c>
      <c r="H103" s="294">
        <v>34</v>
      </c>
      <c r="I103" s="295"/>
      <c r="J103" s="296">
        <f>ROUND(I103*H103,2)</f>
        <v>0</v>
      </c>
      <c r="K103" s="292" t="s">
        <v>148</v>
      </c>
      <c r="L103" s="297"/>
      <c r="M103" s="298" t="s">
        <v>78</v>
      </c>
      <c r="N103" s="299" t="s">
        <v>50</v>
      </c>
      <c r="O103" s="88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487</v>
      </c>
      <c r="AT103" s="227" t="s">
        <v>864</v>
      </c>
      <c r="AU103" s="227" t="s">
        <v>90</v>
      </c>
      <c r="AY103" s="20" t="s">
        <v>141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88</v>
      </c>
      <c r="BK103" s="228">
        <f>ROUND(I103*H103,2)</f>
        <v>0</v>
      </c>
      <c r="BL103" s="20" t="s">
        <v>244</v>
      </c>
      <c r="BM103" s="227" t="s">
        <v>2450</v>
      </c>
    </row>
    <row r="104" s="2" customFormat="1" ht="24.15" customHeight="1">
      <c r="A104" s="42"/>
      <c r="B104" s="43"/>
      <c r="C104" s="216" t="s">
        <v>140</v>
      </c>
      <c r="D104" s="216" t="s">
        <v>144</v>
      </c>
      <c r="E104" s="217" t="s">
        <v>2451</v>
      </c>
      <c r="F104" s="218" t="s">
        <v>2452</v>
      </c>
      <c r="G104" s="219" t="s">
        <v>448</v>
      </c>
      <c r="H104" s="220">
        <v>122</v>
      </c>
      <c r="I104" s="221"/>
      <c r="J104" s="222">
        <f>ROUND(I104*H104,2)</f>
        <v>0</v>
      </c>
      <c r="K104" s="218" t="s">
        <v>148</v>
      </c>
      <c r="L104" s="48"/>
      <c r="M104" s="223" t="s">
        <v>78</v>
      </c>
      <c r="N104" s="224" t="s">
        <v>50</v>
      </c>
      <c r="O104" s="88"/>
      <c r="P104" s="225">
        <f>O104*H104</f>
        <v>0</v>
      </c>
      <c r="Q104" s="225">
        <v>0.00072999999999999996</v>
      </c>
      <c r="R104" s="225">
        <f>Q104*H104</f>
        <v>0.08906</v>
      </c>
      <c r="S104" s="225">
        <v>0</v>
      </c>
      <c r="T104" s="226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7" t="s">
        <v>244</v>
      </c>
      <c r="AT104" s="227" t="s">
        <v>144</v>
      </c>
      <c r="AU104" s="227" t="s">
        <v>90</v>
      </c>
      <c r="AY104" s="20" t="s">
        <v>141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88</v>
      </c>
      <c r="BK104" s="228">
        <f>ROUND(I104*H104,2)</f>
        <v>0</v>
      </c>
      <c r="BL104" s="20" t="s">
        <v>244</v>
      </c>
      <c r="BM104" s="227" t="s">
        <v>2453</v>
      </c>
    </row>
    <row r="105" s="2" customFormat="1">
      <c r="A105" s="42"/>
      <c r="B105" s="43"/>
      <c r="C105" s="44"/>
      <c r="D105" s="229" t="s">
        <v>151</v>
      </c>
      <c r="E105" s="44"/>
      <c r="F105" s="230" t="s">
        <v>2454</v>
      </c>
      <c r="G105" s="44"/>
      <c r="H105" s="44"/>
      <c r="I105" s="231"/>
      <c r="J105" s="44"/>
      <c r="K105" s="44"/>
      <c r="L105" s="48"/>
      <c r="M105" s="232"/>
      <c r="N105" s="233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151</v>
      </c>
      <c r="AU105" s="20" t="s">
        <v>90</v>
      </c>
    </row>
    <row r="106" s="2" customFormat="1" ht="16.5" customHeight="1">
      <c r="A106" s="42"/>
      <c r="B106" s="43"/>
      <c r="C106" s="290" t="s">
        <v>179</v>
      </c>
      <c r="D106" s="290" t="s">
        <v>864</v>
      </c>
      <c r="E106" s="291" t="s">
        <v>2455</v>
      </c>
      <c r="F106" s="292" t="s">
        <v>2456</v>
      </c>
      <c r="G106" s="293" t="s">
        <v>618</v>
      </c>
      <c r="H106" s="294">
        <v>60</v>
      </c>
      <c r="I106" s="295"/>
      <c r="J106" s="296">
        <f>ROUND(I106*H106,2)</f>
        <v>0</v>
      </c>
      <c r="K106" s="292" t="s">
        <v>148</v>
      </c>
      <c r="L106" s="297"/>
      <c r="M106" s="298" t="s">
        <v>78</v>
      </c>
      <c r="N106" s="299" t="s">
        <v>50</v>
      </c>
      <c r="O106" s="88"/>
      <c r="P106" s="225">
        <f>O106*H106</f>
        <v>0</v>
      </c>
      <c r="Q106" s="225">
        <v>1.0000000000000001E-05</v>
      </c>
      <c r="R106" s="225">
        <f>Q106*H106</f>
        <v>0.00060000000000000006</v>
      </c>
      <c r="S106" s="225">
        <v>0</v>
      </c>
      <c r="T106" s="226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7" t="s">
        <v>487</v>
      </c>
      <c r="AT106" s="227" t="s">
        <v>864</v>
      </c>
      <c r="AU106" s="227" t="s">
        <v>90</v>
      </c>
      <c r="AY106" s="20" t="s">
        <v>141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88</v>
      </c>
      <c r="BK106" s="228">
        <f>ROUND(I106*H106,2)</f>
        <v>0</v>
      </c>
      <c r="BL106" s="20" t="s">
        <v>244</v>
      </c>
      <c r="BM106" s="227" t="s">
        <v>2457</v>
      </c>
    </row>
    <row r="107" s="2" customFormat="1" ht="16.5" customHeight="1">
      <c r="A107" s="42"/>
      <c r="B107" s="43"/>
      <c r="C107" s="290" t="s">
        <v>186</v>
      </c>
      <c r="D107" s="290" t="s">
        <v>864</v>
      </c>
      <c r="E107" s="291" t="s">
        <v>2458</v>
      </c>
      <c r="F107" s="292" t="s">
        <v>2459</v>
      </c>
      <c r="G107" s="293" t="s">
        <v>618</v>
      </c>
      <c r="H107" s="294">
        <v>62</v>
      </c>
      <c r="I107" s="295"/>
      <c r="J107" s="296">
        <f>ROUND(I107*H107,2)</f>
        <v>0</v>
      </c>
      <c r="K107" s="292" t="s">
        <v>148</v>
      </c>
      <c r="L107" s="297"/>
      <c r="M107" s="298" t="s">
        <v>78</v>
      </c>
      <c r="N107" s="299" t="s">
        <v>50</v>
      </c>
      <c r="O107" s="88"/>
      <c r="P107" s="225">
        <f>O107*H107</f>
        <v>0</v>
      </c>
      <c r="Q107" s="225">
        <v>0.00050000000000000001</v>
      </c>
      <c r="R107" s="225">
        <f>Q107*H107</f>
        <v>0.031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487</v>
      </c>
      <c r="AT107" s="227" t="s">
        <v>864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244</v>
      </c>
      <c r="BM107" s="227" t="s">
        <v>2460</v>
      </c>
    </row>
    <row r="108" s="2" customFormat="1" ht="24.15" customHeight="1">
      <c r="A108" s="42"/>
      <c r="B108" s="43"/>
      <c r="C108" s="216" t="s">
        <v>192</v>
      </c>
      <c r="D108" s="216" t="s">
        <v>144</v>
      </c>
      <c r="E108" s="217" t="s">
        <v>2461</v>
      </c>
      <c r="F108" s="218" t="s">
        <v>2462</v>
      </c>
      <c r="G108" s="219" t="s">
        <v>448</v>
      </c>
      <c r="H108" s="220">
        <v>48</v>
      </c>
      <c r="I108" s="221"/>
      <c r="J108" s="222">
        <f>ROUND(I108*H108,2)</f>
        <v>0</v>
      </c>
      <c r="K108" s="218" t="s">
        <v>148</v>
      </c>
      <c r="L108" s="48"/>
      <c r="M108" s="223" t="s">
        <v>78</v>
      </c>
      <c r="N108" s="224" t="s">
        <v>50</v>
      </c>
      <c r="O108" s="88"/>
      <c r="P108" s="225">
        <f>O108*H108</f>
        <v>0</v>
      </c>
      <c r="Q108" s="225">
        <v>0.0015926149999999999</v>
      </c>
      <c r="R108" s="225">
        <f>Q108*H108</f>
        <v>0.076445519999999989</v>
      </c>
      <c r="S108" s="225">
        <v>0</v>
      </c>
      <c r="T108" s="226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7" t="s">
        <v>244</v>
      </c>
      <c r="AT108" s="227" t="s">
        <v>144</v>
      </c>
      <c r="AU108" s="227" t="s">
        <v>90</v>
      </c>
      <c r="AY108" s="20" t="s">
        <v>141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88</v>
      </c>
      <c r="BK108" s="228">
        <f>ROUND(I108*H108,2)</f>
        <v>0</v>
      </c>
      <c r="BL108" s="20" t="s">
        <v>244</v>
      </c>
      <c r="BM108" s="227" t="s">
        <v>2463</v>
      </c>
    </row>
    <row r="109" s="2" customFormat="1">
      <c r="A109" s="42"/>
      <c r="B109" s="43"/>
      <c r="C109" s="44"/>
      <c r="D109" s="229" t="s">
        <v>151</v>
      </c>
      <c r="E109" s="44"/>
      <c r="F109" s="230" t="s">
        <v>2464</v>
      </c>
      <c r="G109" s="44"/>
      <c r="H109" s="44"/>
      <c r="I109" s="231"/>
      <c r="J109" s="44"/>
      <c r="K109" s="44"/>
      <c r="L109" s="48"/>
      <c r="M109" s="232"/>
      <c r="N109" s="233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151</v>
      </c>
      <c r="AU109" s="20" t="s">
        <v>90</v>
      </c>
    </row>
    <row r="110" s="2" customFormat="1" ht="16.5" customHeight="1">
      <c r="A110" s="42"/>
      <c r="B110" s="43"/>
      <c r="C110" s="290" t="s">
        <v>198</v>
      </c>
      <c r="D110" s="290" t="s">
        <v>864</v>
      </c>
      <c r="E110" s="291" t="s">
        <v>2465</v>
      </c>
      <c r="F110" s="292" t="s">
        <v>2466</v>
      </c>
      <c r="G110" s="293" t="s">
        <v>618</v>
      </c>
      <c r="H110" s="294">
        <v>24</v>
      </c>
      <c r="I110" s="295"/>
      <c r="J110" s="296">
        <f>ROUND(I110*H110,2)</f>
        <v>0</v>
      </c>
      <c r="K110" s="292" t="s">
        <v>148</v>
      </c>
      <c r="L110" s="297"/>
      <c r="M110" s="298" t="s">
        <v>78</v>
      </c>
      <c r="N110" s="299" t="s">
        <v>50</v>
      </c>
      <c r="O110" s="88"/>
      <c r="P110" s="225">
        <f>O110*H110</f>
        <v>0</v>
      </c>
      <c r="Q110" s="225">
        <v>2.0000000000000002E-05</v>
      </c>
      <c r="R110" s="225">
        <f>Q110*H110</f>
        <v>0.00048000000000000007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487</v>
      </c>
      <c r="AT110" s="227" t="s">
        <v>864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244</v>
      </c>
      <c r="BM110" s="227" t="s">
        <v>2467</v>
      </c>
    </row>
    <row r="111" s="2" customFormat="1" ht="16.5" customHeight="1">
      <c r="A111" s="42"/>
      <c r="B111" s="43"/>
      <c r="C111" s="290" t="s">
        <v>204</v>
      </c>
      <c r="D111" s="290" t="s">
        <v>864</v>
      </c>
      <c r="E111" s="291" t="s">
        <v>2468</v>
      </c>
      <c r="F111" s="292" t="s">
        <v>2469</v>
      </c>
      <c r="G111" s="293" t="s">
        <v>618</v>
      </c>
      <c r="H111" s="294">
        <v>24</v>
      </c>
      <c r="I111" s="295"/>
      <c r="J111" s="296">
        <f>ROUND(I111*H111,2)</f>
        <v>0</v>
      </c>
      <c r="K111" s="292" t="s">
        <v>148</v>
      </c>
      <c r="L111" s="297"/>
      <c r="M111" s="298" t="s">
        <v>78</v>
      </c>
      <c r="N111" s="299" t="s">
        <v>50</v>
      </c>
      <c r="O111" s="88"/>
      <c r="P111" s="225">
        <f>O111*H111</f>
        <v>0</v>
      </c>
      <c r="Q111" s="225">
        <v>0.00064999999999999997</v>
      </c>
      <c r="R111" s="225">
        <f>Q111*H111</f>
        <v>0.015599999999999999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487</v>
      </c>
      <c r="AT111" s="227" t="s">
        <v>864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244</v>
      </c>
      <c r="BM111" s="227" t="s">
        <v>2470</v>
      </c>
    </row>
    <row r="112" s="2" customFormat="1" ht="24.15" customHeight="1">
      <c r="A112" s="42"/>
      <c r="B112" s="43"/>
      <c r="C112" s="216" t="s">
        <v>209</v>
      </c>
      <c r="D112" s="216" t="s">
        <v>144</v>
      </c>
      <c r="E112" s="217" t="s">
        <v>2471</v>
      </c>
      <c r="F112" s="218" t="s">
        <v>2472</v>
      </c>
      <c r="G112" s="219" t="s">
        <v>448</v>
      </c>
      <c r="H112" s="220">
        <v>38</v>
      </c>
      <c r="I112" s="221"/>
      <c r="J112" s="222">
        <f>ROUND(I112*H112,2)</f>
        <v>0</v>
      </c>
      <c r="K112" s="218" t="s">
        <v>148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0.0019938400000000002</v>
      </c>
      <c r="R112" s="225">
        <f>Q112*H112</f>
        <v>0.075765920000000014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244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244</v>
      </c>
      <c r="BM112" s="227" t="s">
        <v>2473</v>
      </c>
    </row>
    <row r="113" s="2" customFormat="1">
      <c r="A113" s="42"/>
      <c r="B113" s="43"/>
      <c r="C113" s="44"/>
      <c r="D113" s="229" t="s">
        <v>151</v>
      </c>
      <c r="E113" s="44"/>
      <c r="F113" s="230" t="s">
        <v>2474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151</v>
      </c>
      <c r="AU113" s="20" t="s">
        <v>90</v>
      </c>
    </row>
    <row r="114" s="2" customFormat="1" ht="16.5" customHeight="1">
      <c r="A114" s="42"/>
      <c r="B114" s="43"/>
      <c r="C114" s="290" t="s">
        <v>8</v>
      </c>
      <c r="D114" s="290" t="s">
        <v>864</v>
      </c>
      <c r="E114" s="291" t="s">
        <v>2475</v>
      </c>
      <c r="F114" s="292" t="s">
        <v>2476</v>
      </c>
      <c r="G114" s="293" t="s">
        <v>618</v>
      </c>
      <c r="H114" s="294">
        <v>38</v>
      </c>
      <c r="I114" s="295"/>
      <c r="J114" s="296">
        <f>ROUND(I114*H114,2)</f>
        <v>0</v>
      </c>
      <c r="K114" s="292" t="s">
        <v>148</v>
      </c>
      <c r="L114" s="297"/>
      <c r="M114" s="298" t="s">
        <v>78</v>
      </c>
      <c r="N114" s="299" t="s">
        <v>50</v>
      </c>
      <c r="O114" s="88"/>
      <c r="P114" s="225">
        <f>O114*H114</f>
        <v>0</v>
      </c>
      <c r="Q114" s="225">
        <v>0.00068000000000000005</v>
      </c>
      <c r="R114" s="225">
        <f>Q114*H114</f>
        <v>0.025840000000000002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487</v>
      </c>
      <c r="AT114" s="227" t="s">
        <v>864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244</v>
      </c>
      <c r="BM114" s="227" t="s">
        <v>2477</v>
      </c>
    </row>
    <row r="115" s="2" customFormat="1" ht="24.15" customHeight="1">
      <c r="A115" s="42"/>
      <c r="B115" s="43"/>
      <c r="C115" s="216" t="s">
        <v>224</v>
      </c>
      <c r="D115" s="216" t="s">
        <v>144</v>
      </c>
      <c r="E115" s="217" t="s">
        <v>2478</v>
      </c>
      <c r="F115" s="218" t="s">
        <v>2479</v>
      </c>
      <c r="G115" s="219" t="s">
        <v>448</v>
      </c>
      <c r="H115" s="220">
        <v>364</v>
      </c>
      <c r="I115" s="221"/>
      <c r="J115" s="222">
        <f>ROUND(I115*H115,2)</f>
        <v>0</v>
      </c>
      <c r="K115" s="218" t="s">
        <v>148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244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244</v>
      </c>
      <c r="BM115" s="227" t="s">
        <v>2480</v>
      </c>
    </row>
    <row r="116" s="2" customFormat="1">
      <c r="A116" s="42"/>
      <c r="B116" s="43"/>
      <c r="C116" s="44"/>
      <c r="D116" s="229" t="s">
        <v>151</v>
      </c>
      <c r="E116" s="44"/>
      <c r="F116" s="230" t="s">
        <v>2481</v>
      </c>
      <c r="G116" s="44"/>
      <c r="H116" s="44"/>
      <c r="I116" s="231"/>
      <c r="J116" s="44"/>
      <c r="K116" s="44"/>
      <c r="L116" s="48"/>
      <c r="M116" s="232"/>
      <c r="N116" s="233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151</v>
      </c>
      <c r="AU116" s="20" t="s">
        <v>90</v>
      </c>
    </row>
    <row r="117" s="13" customFormat="1">
      <c r="A117" s="13"/>
      <c r="B117" s="241"/>
      <c r="C117" s="242"/>
      <c r="D117" s="234" t="s">
        <v>283</v>
      </c>
      <c r="E117" s="243" t="s">
        <v>78</v>
      </c>
      <c r="F117" s="244" t="s">
        <v>2482</v>
      </c>
      <c r="G117" s="242"/>
      <c r="H117" s="245">
        <v>48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283</v>
      </c>
      <c r="AU117" s="251" t="s">
        <v>90</v>
      </c>
      <c r="AV117" s="13" t="s">
        <v>90</v>
      </c>
      <c r="AW117" s="13" t="s">
        <v>40</v>
      </c>
      <c r="AX117" s="13" t="s">
        <v>80</v>
      </c>
      <c r="AY117" s="251" t="s">
        <v>141</v>
      </c>
    </row>
    <row r="118" s="13" customFormat="1">
      <c r="A118" s="13"/>
      <c r="B118" s="241"/>
      <c r="C118" s="242"/>
      <c r="D118" s="234" t="s">
        <v>283</v>
      </c>
      <c r="E118" s="243" t="s">
        <v>78</v>
      </c>
      <c r="F118" s="244" t="s">
        <v>2483</v>
      </c>
      <c r="G118" s="242"/>
      <c r="H118" s="245">
        <v>122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283</v>
      </c>
      <c r="AU118" s="251" t="s">
        <v>90</v>
      </c>
      <c r="AV118" s="13" t="s">
        <v>90</v>
      </c>
      <c r="AW118" s="13" t="s">
        <v>40</v>
      </c>
      <c r="AX118" s="13" t="s">
        <v>80</v>
      </c>
      <c r="AY118" s="251" t="s">
        <v>141</v>
      </c>
    </row>
    <row r="119" s="13" customFormat="1">
      <c r="A119" s="13"/>
      <c r="B119" s="241"/>
      <c r="C119" s="242"/>
      <c r="D119" s="234" t="s">
        <v>283</v>
      </c>
      <c r="E119" s="243" t="s">
        <v>78</v>
      </c>
      <c r="F119" s="244" t="s">
        <v>2484</v>
      </c>
      <c r="G119" s="242"/>
      <c r="H119" s="245">
        <v>34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283</v>
      </c>
      <c r="AU119" s="251" t="s">
        <v>90</v>
      </c>
      <c r="AV119" s="13" t="s">
        <v>90</v>
      </c>
      <c r="AW119" s="13" t="s">
        <v>40</v>
      </c>
      <c r="AX119" s="13" t="s">
        <v>80</v>
      </c>
      <c r="AY119" s="251" t="s">
        <v>141</v>
      </c>
    </row>
    <row r="120" s="13" customFormat="1">
      <c r="A120" s="13"/>
      <c r="B120" s="241"/>
      <c r="C120" s="242"/>
      <c r="D120" s="234" t="s">
        <v>283</v>
      </c>
      <c r="E120" s="243" t="s">
        <v>78</v>
      </c>
      <c r="F120" s="244" t="s">
        <v>2485</v>
      </c>
      <c r="G120" s="242"/>
      <c r="H120" s="245">
        <v>160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283</v>
      </c>
      <c r="AU120" s="251" t="s">
        <v>90</v>
      </c>
      <c r="AV120" s="13" t="s">
        <v>90</v>
      </c>
      <c r="AW120" s="13" t="s">
        <v>40</v>
      </c>
      <c r="AX120" s="13" t="s">
        <v>80</v>
      </c>
      <c r="AY120" s="251" t="s">
        <v>141</v>
      </c>
    </row>
    <row r="121" s="14" customFormat="1">
      <c r="A121" s="14"/>
      <c r="B121" s="252"/>
      <c r="C121" s="253"/>
      <c r="D121" s="234" t="s">
        <v>283</v>
      </c>
      <c r="E121" s="254" t="s">
        <v>78</v>
      </c>
      <c r="F121" s="255" t="s">
        <v>285</v>
      </c>
      <c r="G121" s="253"/>
      <c r="H121" s="256">
        <v>364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283</v>
      </c>
      <c r="AU121" s="262" t="s">
        <v>90</v>
      </c>
      <c r="AV121" s="14" t="s">
        <v>166</v>
      </c>
      <c r="AW121" s="14" t="s">
        <v>40</v>
      </c>
      <c r="AX121" s="14" t="s">
        <v>88</v>
      </c>
      <c r="AY121" s="262" t="s">
        <v>141</v>
      </c>
    </row>
    <row r="122" s="2" customFormat="1" ht="24.15" customHeight="1">
      <c r="A122" s="42"/>
      <c r="B122" s="43"/>
      <c r="C122" s="216" t="s">
        <v>230</v>
      </c>
      <c r="D122" s="216" t="s">
        <v>144</v>
      </c>
      <c r="E122" s="217" t="s">
        <v>2486</v>
      </c>
      <c r="F122" s="218" t="s">
        <v>2487</v>
      </c>
      <c r="G122" s="219" t="s">
        <v>448</v>
      </c>
      <c r="H122" s="220">
        <v>38</v>
      </c>
      <c r="I122" s="221"/>
      <c r="J122" s="222">
        <f>ROUND(I122*H122,2)</f>
        <v>0</v>
      </c>
      <c r="K122" s="218" t="s">
        <v>148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244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244</v>
      </c>
      <c r="BM122" s="227" t="s">
        <v>2488</v>
      </c>
    </row>
    <row r="123" s="2" customFormat="1">
      <c r="A123" s="42"/>
      <c r="B123" s="43"/>
      <c r="C123" s="44"/>
      <c r="D123" s="229" t="s">
        <v>151</v>
      </c>
      <c r="E123" s="44"/>
      <c r="F123" s="230" t="s">
        <v>2489</v>
      </c>
      <c r="G123" s="44"/>
      <c r="H123" s="44"/>
      <c r="I123" s="231"/>
      <c r="J123" s="44"/>
      <c r="K123" s="44"/>
      <c r="L123" s="48"/>
      <c r="M123" s="232"/>
      <c r="N123" s="233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151</v>
      </c>
      <c r="AU123" s="20" t="s">
        <v>90</v>
      </c>
    </row>
    <row r="124" s="13" customFormat="1">
      <c r="A124" s="13"/>
      <c r="B124" s="241"/>
      <c r="C124" s="242"/>
      <c r="D124" s="234" t="s">
        <v>283</v>
      </c>
      <c r="E124" s="243" t="s">
        <v>78</v>
      </c>
      <c r="F124" s="244" t="s">
        <v>2490</v>
      </c>
      <c r="G124" s="242"/>
      <c r="H124" s="245">
        <v>38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283</v>
      </c>
      <c r="AU124" s="251" t="s">
        <v>90</v>
      </c>
      <c r="AV124" s="13" t="s">
        <v>90</v>
      </c>
      <c r="AW124" s="13" t="s">
        <v>40</v>
      </c>
      <c r="AX124" s="13" t="s">
        <v>80</v>
      </c>
      <c r="AY124" s="251" t="s">
        <v>141</v>
      </c>
    </row>
    <row r="125" s="14" customFormat="1">
      <c r="A125" s="14"/>
      <c r="B125" s="252"/>
      <c r="C125" s="253"/>
      <c r="D125" s="234" t="s">
        <v>283</v>
      </c>
      <c r="E125" s="254" t="s">
        <v>78</v>
      </c>
      <c r="F125" s="255" t="s">
        <v>285</v>
      </c>
      <c r="G125" s="253"/>
      <c r="H125" s="256">
        <v>38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283</v>
      </c>
      <c r="AU125" s="262" t="s">
        <v>90</v>
      </c>
      <c r="AV125" s="14" t="s">
        <v>166</v>
      </c>
      <c r="AW125" s="14" t="s">
        <v>40</v>
      </c>
      <c r="AX125" s="14" t="s">
        <v>88</v>
      </c>
      <c r="AY125" s="262" t="s">
        <v>141</v>
      </c>
    </row>
    <row r="126" s="2" customFormat="1" ht="55.5" customHeight="1">
      <c r="A126" s="42"/>
      <c r="B126" s="43"/>
      <c r="C126" s="216" t="s">
        <v>236</v>
      </c>
      <c r="D126" s="216" t="s">
        <v>144</v>
      </c>
      <c r="E126" s="217" t="s">
        <v>2491</v>
      </c>
      <c r="F126" s="218" t="s">
        <v>2492</v>
      </c>
      <c r="G126" s="219" t="s">
        <v>448</v>
      </c>
      <c r="H126" s="220">
        <v>316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7.3860000000000001E-05</v>
      </c>
      <c r="R126" s="225">
        <f>Q126*H126</f>
        <v>0.023339760000000001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244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244</v>
      </c>
      <c r="BM126" s="227" t="s">
        <v>2493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2494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13" customFormat="1">
      <c r="A128" s="13"/>
      <c r="B128" s="241"/>
      <c r="C128" s="242"/>
      <c r="D128" s="234" t="s">
        <v>283</v>
      </c>
      <c r="E128" s="243" t="s">
        <v>78</v>
      </c>
      <c r="F128" s="244" t="s">
        <v>2495</v>
      </c>
      <c r="G128" s="242"/>
      <c r="H128" s="245">
        <v>160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283</v>
      </c>
      <c r="AU128" s="251" t="s">
        <v>90</v>
      </c>
      <c r="AV128" s="13" t="s">
        <v>90</v>
      </c>
      <c r="AW128" s="13" t="s">
        <v>40</v>
      </c>
      <c r="AX128" s="13" t="s">
        <v>80</v>
      </c>
      <c r="AY128" s="251" t="s">
        <v>141</v>
      </c>
    </row>
    <row r="129" s="13" customFormat="1">
      <c r="A129" s="13"/>
      <c r="B129" s="241"/>
      <c r="C129" s="242"/>
      <c r="D129" s="234" t="s">
        <v>283</v>
      </c>
      <c r="E129" s="243" t="s">
        <v>78</v>
      </c>
      <c r="F129" s="244" t="s">
        <v>2496</v>
      </c>
      <c r="G129" s="242"/>
      <c r="H129" s="245">
        <v>34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283</v>
      </c>
      <c r="AU129" s="251" t="s">
        <v>90</v>
      </c>
      <c r="AV129" s="13" t="s">
        <v>90</v>
      </c>
      <c r="AW129" s="13" t="s">
        <v>40</v>
      </c>
      <c r="AX129" s="13" t="s">
        <v>80</v>
      </c>
      <c r="AY129" s="251" t="s">
        <v>141</v>
      </c>
    </row>
    <row r="130" s="13" customFormat="1">
      <c r="A130" s="13"/>
      <c r="B130" s="241"/>
      <c r="C130" s="242"/>
      <c r="D130" s="234" t="s">
        <v>283</v>
      </c>
      <c r="E130" s="243" t="s">
        <v>78</v>
      </c>
      <c r="F130" s="244" t="s">
        <v>2497</v>
      </c>
      <c r="G130" s="242"/>
      <c r="H130" s="245">
        <v>122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283</v>
      </c>
      <c r="AU130" s="251" t="s">
        <v>90</v>
      </c>
      <c r="AV130" s="13" t="s">
        <v>90</v>
      </c>
      <c r="AW130" s="13" t="s">
        <v>40</v>
      </c>
      <c r="AX130" s="13" t="s">
        <v>80</v>
      </c>
      <c r="AY130" s="251" t="s">
        <v>141</v>
      </c>
    </row>
    <row r="131" s="14" customFormat="1">
      <c r="A131" s="14"/>
      <c r="B131" s="252"/>
      <c r="C131" s="253"/>
      <c r="D131" s="234" t="s">
        <v>283</v>
      </c>
      <c r="E131" s="254" t="s">
        <v>78</v>
      </c>
      <c r="F131" s="255" t="s">
        <v>285</v>
      </c>
      <c r="G131" s="253"/>
      <c r="H131" s="256">
        <v>316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283</v>
      </c>
      <c r="AU131" s="262" t="s">
        <v>90</v>
      </c>
      <c r="AV131" s="14" t="s">
        <v>166</v>
      </c>
      <c r="AW131" s="14" t="s">
        <v>40</v>
      </c>
      <c r="AX131" s="14" t="s">
        <v>88</v>
      </c>
      <c r="AY131" s="262" t="s">
        <v>141</v>
      </c>
    </row>
    <row r="132" s="2" customFormat="1" ht="55.5" customHeight="1">
      <c r="A132" s="42"/>
      <c r="B132" s="43"/>
      <c r="C132" s="216" t="s">
        <v>244</v>
      </c>
      <c r="D132" s="216" t="s">
        <v>144</v>
      </c>
      <c r="E132" s="217" t="s">
        <v>2498</v>
      </c>
      <c r="F132" s="218" t="s">
        <v>2499</v>
      </c>
      <c r="G132" s="219" t="s">
        <v>448</v>
      </c>
      <c r="H132" s="220">
        <v>86</v>
      </c>
      <c r="I132" s="221"/>
      <c r="J132" s="222">
        <f>ROUND(I132*H132,2)</f>
        <v>0</v>
      </c>
      <c r="K132" s="218" t="s">
        <v>148</v>
      </c>
      <c r="L132" s="48"/>
      <c r="M132" s="223" t="s">
        <v>78</v>
      </c>
      <c r="N132" s="224" t="s">
        <v>50</v>
      </c>
      <c r="O132" s="88"/>
      <c r="P132" s="225">
        <f>O132*H132</f>
        <v>0</v>
      </c>
      <c r="Q132" s="225">
        <v>0.00016312</v>
      </c>
      <c r="R132" s="225">
        <f>Q132*H132</f>
        <v>0.01402832</v>
      </c>
      <c r="S132" s="225">
        <v>0</v>
      </c>
      <c r="T132" s="226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7" t="s">
        <v>244</v>
      </c>
      <c r="AT132" s="227" t="s">
        <v>144</v>
      </c>
      <c r="AU132" s="227" t="s">
        <v>90</v>
      </c>
      <c r="AY132" s="20" t="s">
        <v>141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88</v>
      </c>
      <c r="BK132" s="228">
        <f>ROUND(I132*H132,2)</f>
        <v>0</v>
      </c>
      <c r="BL132" s="20" t="s">
        <v>244</v>
      </c>
      <c r="BM132" s="227" t="s">
        <v>2500</v>
      </c>
    </row>
    <row r="133" s="2" customFormat="1">
      <c r="A133" s="42"/>
      <c r="B133" s="43"/>
      <c r="C133" s="44"/>
      <c r="D133" s="229" t="s">
        <v>151</v>
      </c>
      <c r="E133" s="44"/>
      <c r="F133" s="230" t="s">
        <v>2501</v>
      </c>
      <c r="G133" s="44"/>
      <c r="H133" s="44"/>
      <c r="I133" s="231"/>
      <c r="J133" s="44"/>
      <c r="K133" s="44"/>
      <c r="L133" s="48"/>
      <c r="M133" s="232"/>
      <c r="N133" s="233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151</v>
      </c>
      <c r="AU133" s="20" t="s">
        <v>90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2502</v>
      </c>
      <c r="G134" s="242"/>
      <c r="H134" s="245">
        <v>38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90</v>
      </c>
      <c r="AV134" s="13" t="s">
        <v>90</v>
      </c>
      <c r="AW134" s="13" t="s">
        <v>40</v>
      </c>
      <c r="AX134" s="13" t="s">
        <v>80</v>
      </c>
      <c r="AY134" s="251" t="s">
        <v>141</v>
      </c>
    </row>
    <row r="135" s="13" customFormat="1">
      <c r="A135" s="13"/>
      <c r="B135" s="241"/>
      <c r="C135" s="242"/>
      <c r="D135" s="234" t="s">
        <v>283</v>
      </c>
      <c r="E135" s="243" t="s">
        <v>78</v>
      </c>
      <c r="F135" s="244" t="s">
        <v>2503</v>
      </c>
      <c r="G135" s="242"/>
      <c r="H135" s="245">
        <v>48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283</v>
      </c>
      <c r="AU135" s="251" t="s">
        <v>90</v>
      </c>
      <c r="AV135" s="13" t="s">
        <v>90</v>
      </c>
      <c r="AW135" s="13" t="s">
        <v>40</v>
      </c>
      <c r="AX135" s="13" t="s">
        <v>80</v>
      </c>
      <c r="AY135" s="251" t="s">
        <v>141</v>
      </c>
    </row>
    <row r="136" s="14" customFormat="1">
      <c r="A136" s="14"/>
      <c r="B136" s="252"/>
      <c r="C136" s="253"/>
      <c r="D136" s="234" t="s">
        <v>283</v>
      </c>
      <c r="E136" s="254" t="s">
        <v>78</v>
      </c>
      <c r="F136" s="255" t="s">
        <v>285</v>
      </c>
      <c r="G136" s="253"/>
      <c r="H136" s="256">
        <v>86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283</v>
      </c>
      <c r="AU136" s="262" t="s">
        <v>90</v>
      </c>
      <c r="AV136" s="14" t="s">
        <v>166</v>
      </c>
      <c r="AW136" s="14" t="s">
        <v>40</v>
      </c>
      <c r="AX136" s="14" t="s">
        <v>88</v>
      </c>
      <c r="AY136" s="262" t="s">
        <v>141</v>
      </c>
    </row>
    <row r="137" s="2" customFormat="1" ht="49.05" customHeight="1">
      <c r="A137" s="42"/>
      <c r="B137" s="43"/>
      <c r="C137" s="216" t="s">
        <v>379</v>
      </c>
      <c r="D137" s="216" t="s">
        <v>144</v>
      </c>
      <c r="E137" s="217" t="s">
        <v>2504</v>
      </c>
      <c r="F137" s="218" t="s">
        <v>2505</v>
      </c>
      <c r="G137" s="219" t="s">
        <v>310</v>
      </c>
      <c r="H137" s="220">
        <v>0.44700000000000001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244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244</v>
      </c>
      <c r="BM137" s="227" t="s">
        <v>2506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2507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2" customFormat="1" ht="49.05" customHeight="1">
      <c r="A139" s="42"/>
      <c r="B139" s="43"/>
      <c r="C139" s="216" t="s">
        <v>388</v>
      </c>
      <c r="D139" s="216" t="s">
        <v>144</v>
      </c>
      <c r="E139" s="217" t="s">
        <v>2508</v>
      </c>
      <c r="F139" s="218" t="s">
        <v>2509</v>
      </c>
      <c r="G139" s="219" t="s">
        <v>310</v>
      </c>
      <c r="H139" s="220">
        <v>0.44700000000000001</v>
      </c>
      <c r="I139" s="221"/>
      <c r="J139" s="222">
        <f>ROUND(I139*H139,2)</f>
        <v>0</v>
      </c>
      <c r="K139" s="218" t="s">
        <v>148</v>
      </c>
      <c r="L139" s="48"/>
      <c r="M139" s="223" t="s">
        <v>78</v>
      </c>
      <c r="N139" s="224" t="s">
        <v>50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244</v>
      </c>
      <c r="AT139" s="227" t="s">
        <v>144</v>
      </c>
      <c r="AU139" s="227" t="s">
        <v>90</v>
      </c>
      <c r="AY139" s="20" t="s">
        <v>141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88</v>
      </c>
      <c r="BK139" s="228">
        <f>ROUND(I139*H139,2)</f>
        <v>0</v>
      </c>
      <c r="BL139" s="20" t="s">
        <v>244</v>
      </c>
      <c r="BM139" s="227" t="s">
        <v>2510</v>
      </c>
    </row>
    <row r="140" s="2" customFormat="1">
      <c r="A140" s="42"/>
      <c r="B140" s="43"/>
      <c r="C140" s="44"/>
      <c r="D140" s="229" t="s">
        <v>151</v>
      </c>
      <c r="E140" s="44"/>
      <c r="F140" s="230" t="s">
        <v>2511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151</v>
      </c>
      <c r="AU140" s="20" t="s">
        <v>90</v>
      </c>
    </row>
    <row r="141" s="2" customFormat="1" ht="62.7" customHeight="1">
      <c r="A141" s="42"/>
      <c r="B141" s="43"/>
      <c r="C141" s="216" t="s">
        <v>409</v>
      </c>
      <c r="D141" s="216" t="s">
        <v>144</v>
      </c>
      <c r="E141" s="217" t="s">
        <v>2512</v>
      </c>
      <c r="F141" s="218" t="s">
        <v>2513</v>
      </c>
      <c r="G141" s="219" t="s">
        <v>310</v>
      </c>
      <c r="H141" s="220">
        <v>0.44700000000000001</v>
      </c>
      <c r="I141" s="221"/>
      <c r="J141" s="222">
        <f>ROUND(I141*H141,2)</f>
        <v>0</v>
      </c>
      <c r="K141" s="218" t="s">
        <v>148</v>
      </c>
      <c r="L141" s="48"/>
      <c r="M141" s="223" t="s">
        <v>78</v>
      </c>
      <c r="N141" s="224" t="s">
        <v>50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7" t="s">
        <v>244</v>
      </c>
      <c r="AT141" s="227" t="s">
        <v>144</v>
      </c>
      <c r="AU141" s="227" t="s">
        <v>90</v>
      </c>
      <c r="AY141" s="20" t="s">
        <v>141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88</v>
      </c>
      <c r="BK141" s="228">
        <f>ROUND(I141*H141,2)</f>
        <v>0</v>
      </c>
      <c r="BL141" s="20" t="s">
        <v>244</v>
      </c>
      <c r="BM141" s="227" t="s">
        <v>2514</v>
      </c>
    </row>
    <row r="142" s="2" customFormat="1">
      <c r="A142" s="42"/>
      <c r="B142" s="43"/>
      <c r="C142" s="44"/>
      <c r="D142" s="229" t="s">
        <v>151</v>
      </c>
      <c r="E142" s="44"/>
      <c r="F142" s="230" t="s">
        <v>2515</v>
      </c>
      <c r="G142" s="44"/>
      <c r="H142" s="44"/>
      <c r="I142" s="231"/>
      <c r="J142" s="44"/>
      <c r="K142" s="44"/>
      <c r="L142" s="48"/>
      <c r="M142" s="232"/>
      <c r="N142" s="233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151</v>
      </c>
      <c r="AU142" s="20" t="s">
        <v>90</v>
      </c>
    </row>
    <row r="143" s="12" customFormat="1" ht="22.8" customHeight="1">
      <c r="A143" s="12"/>
      <c r="B143" s="200"/>
      <c r="C143" s="201"/>
      <c r="D143" s="202" t="s">
        <v>79</v>
      </c>
      <c r="E143" s="214" t="s">
        <v>2516</v>
      </c>
      <c r="F143" s="214" t="s">
        <v>2517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SUM(P144:P165)</f>
        <v>0</v>
      </c>
      <c r="Q143" s="208"/>
      <c r="R143" s="209">
        <f>SUM(R144:R165)</f>
        <v>0.041807927799999998</v>
      </c>
      <c r="S143" s="208"/>
      <c r="T143" s="210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90</v>
      </c>
      <c r="AT143" s="212" t="s">
        <v>79</v>
      </c>
      <c r="AU143" s="212" t="s">
        <v>88</v>
      </c>
      <c r="AY143" s="211" t="s">
        <v>141</v>
      </c>
      <c r="BK143" s="213">
        <f>SUM(BK144:BK165)</f>
        <v>0</v>
      </c>
    </row>
    <row r="144" s="2" customFormat="1" ht="21.75" customHeight="1">
      <c r="A144" s="42"/>
      <c r="B144" s="43"/>
      <c r="C144" s="216" t="s">
        <v>417</v>
      </c>
      <c r="D144" s="216" t="s">
        <v>144</v>
      </c>
      <c r="E144" s="217" t="s">
        <v>2518</v>
      </c>
      <c r="F144" s="218" t="s">
        <v>2519</v>
      </c>
      <c r="G144" s="219" t="s">
        <v>618</v>
      </c>
      <c r="H144" s="220">
        <v>33</v>
      </c>
      <c r="I144" s="221"/>
      <c r="J144" s="222">
        <f>ROUND(I144*H144,2)</f>
        <v>0</v>
      </c>
      <c r="K144" s="218" t="s">
        <v>148</v>
      </c>
      <c r="L144" s="48"/>
      <c r="M144" s="223" t="s">
        <v>78</v>
      </c>
      <c r="N144" s="224" t="s">
        <v>50</v>
      </c>
      <c r="O144" s="88"/>
      <c r="P144" s="225">
        <f>O144*H144</f>
        <v>0</v>
      </c>
      <c r="Q144" s="225">
        <v>9.1387799999999999E-05</v>
      </c>
      <c r="R144" s="225">
        <f>Q144*H144</f>
        <v>0.0030157973999999999</v>
      </c>
      <c r="S144" s="225">
        <v>0</v>
      </c>
      <c r="T144" s="226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7" t="s">
        <v>244</v>
      </c>
      <c r="AT144" s="227" t="s">
        <v>144</v>
      </c>
      <c r="AU144" s="227" t="s">
        <v>90</v>
      </c>
      <c r="AY144" s="20" t="s">
        <v>141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88</v>
      </c>
      <c r="BK144" s="228">
        <f>ROUND(I144*H144,2)</f>
        <v>0</v>
      </c>
      <c r="BL144" s="20" t="s">
        <v>244</v>
      </c>
      <c r="BM144" s="227" t="s">
        <v>2520</v>
      </c>
    </row>
    <row r="145" s="2" customFormat="1">
      <c r="A145" s="42"/>
      <c r="B145" s="43"/>
      <c r="C145" s="44"/>
      <c r="D145" s="229" t="s">
        <v>151</v>
      </c>
      <c r="E145" s="44"/>
      <c r="F145" s="230" t="s">
        <v>2521</v>
      </c>
      <c r="G145" s="44"/>
      <c r="H145" s="44"/>
      <c r="I145" s="231"/>
      <c r="J145" s="44"/>
      <c r="K145" s="44"/>
      <c r="L145" s="48"/>
      <c r="M145" s="232"/>
      <c r="N145" s="233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151</v>
      </c>
      <c r="AU145" s="20" t="s">
        <v>90</v>
      </c>
    </row>
    <row r="146" s="2" customFormat="1" ht="24.15" customHeight="1">
      <c r="A146" s="42"/>
      <c r="B146" s="43"/>
      <c r="C146" s="290" t="s">
        <v>7</v>
      </c>
      <c r="D146" s="290" t="s">
        <v>864</v>
      </c>
      <c r="E146" s="291" t="s">
        <v>2522</v>
      </c>
      <c r="F146" s="292" t="s">
        <v>2523</v>
      </c>
      <c r="G146" s="293" t="s">
        <v>618</v>
      </c>
      <c r="H146" s="294">
        <v>33</v>
      </c>
      <c r="I146" s="295"/>
      <c r="J146" s="296">
        <f>ROUND(I146*H146,2)</f>
        <v>0</v>
      </c>
      <c r="K146" s="292" t="s">
        <v>148</v>
      </c>
      <c r="L146" s="297"/>
      <c r="M146" s="298" t="s">
        <v>78</v>
      </c>
      <c r="N146" s="299" t="s">
        <v>50</v>
      </c>
      <c r="O146" s="88"/>
      <c r="P146" s="225">
        <f>O146*H146</f>
        <v>0</v>
      </c>
      <c r="Q146" s="225">
        <v>8.0000000000000007E-05</v>
      </c>
      <c r="R146" s="225">
        <f>Q146*H146</f>
        <v>0.0026400000000000004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487</v>
      </c>
      <c r="AT146" s="227" t="s">
        <v>864</v>
      </c>
      <c r="AU146" s="227" t="s">
        <v>90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244</v>
      </c>
      <c r="BM146" s="227" t="s">
        <v>2524</v>
      </c>
    </row>
    <row r="147" s="2" customFormat="1" ht="24.15" customHeight="1">
      <c r="A147" s="42"/>
      <c r="B147" s="43"/>
      <c r="C147" s="216" t="s">
        <v>428</v>
      </c>
      <c r="D147" s="216" t="s">
        <v>144</v>
      </c>
      <c r="E147" s="217" t="s">
        <v>2525</v>
      </c>
      <c r="F147" s="218" t="s">
        <v>2526</v>
      </c>
      <c r="G147" s="219" t="s">
        <v>618</v>
      </c>
      <c r="H147" s="220">
        <v>16</v>
      </c>
      <c r="I147" s="221"/>
      <c r="J147" s="222">
        <f>ROUND(I147*H147,2)</f>
        <v>0</v>
      </c>
      <c r="K147" s="218" t="s">
        <v>148</v>
      </c>
      <c r="L147" s="48"/>
      <c r="M147" s="223" t="s">
        <v>78</v>
      </c>
      <c r="N147" s="224" t="s">
        <v>50</v>
      </c>
      <c r="O147" s="88"/>
      <c r="P147" s="225">
        <f>O147*H147</f>
        <v>0</v>
      </c>
      <c r="Q147" s="225">
        <v>0.00023125399999999999</v>
      </c>
      <c r="R147" s="225">
        <f>Q147*H147</f>
        <v>0.0037000639999999999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244</v>
      </c>
      <c r="AT147" s="227" t="s">
        <v>144</v>
      </c>
      <c r="AU147" s="227" t="s">
        <v>90</v>
      </c>
      <c r="AY147" s="20" t="s">
        <v>141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88</v>
      </c>
      <c r="BK147" s="228">
        <f>ROUND(I147*H147,2)</f>
        <v>0</v>
      </c>
      <c r="BL147" s="20" t="s">
        <v>244</v>
      </c>
      <c r="BM147" s="227" t="s">
        <v>2527</v>
      </c>
    </row>
    <row r="148" s="2" customFormat="1">
      <c r="A148" s="42"/>
      <c r="B148" s="43"/>
      <c r="C148" s="44"/>
      <c r="D148" s="229" t="s">
        <v>151</v>
      </c>
      <c r="E148" s="44"/>
      <c r="F148" s="230" t="s">
        <v>2528</v>
      </c>
      <c r="G148" s="44"/>
      <c r="H148" s="44"/>
      <c r="I148" s="231"/>
      <c r="J148" s="44"/>
      <c r="K148" s="44"/>
      <c r="L148" s="48"/>
      <c r="M148" s="232"/>
      <c r="N148" s="233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151</v>
      </c>
      <c r="AU148" s="20" t="s">
        <v>90</v>
      </c>
    </row>
    <row r="149" s="2" customFormat="1" ht="24.15" customHeight="1">
      <c r="A149" s="42"/>
      <c r="B149" s="43"/>
      <c r="C149" s="216" t="s">
        <v>434</v>
      </c>
      <c r="D149" s="216" t="s">
        <v>144</v>
      </c>
      <c r="E149" s="217" t="s">
        <v>2529</v>
      </c>
      <c r="F149" s="218" t="s">
        <v>2530</v>
      </c>
      <c r="G149" s="219" t="s">
        <v>618</v>
      </c>
      <c r="H149" s="220">
        <v>1</v>
      </c>
      <c r="I149" s="221"/>
      <c r="J149" s="222">
        <f>ROUND(I149*H149,2)</f>
        <v>0</v>
      </c>
      <c r="K149" s="218" t="s">
        <v>148</v>
      </c>
      <c r="L149" s="48"/>
      <c r="M149" s="223" t="s">
        <v>78</v>
      </c>
      <c r="N149" s="224" t="s">
        <v>50</v>
      </c>
      <c r="O149" s="88"/>
      <c r="P149" s="225">
        <f>O149*H149</f>
        <v>0</v>
      </c>
      <c r="Q149" s="225">
        <v>0.0012191400000000001</v>
      </c>
      <c r="R149" s="225">
        <f>Q149*H149</f>
        <v>0.0012191400000000001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244</v>
      </c>
      <c r="AT149" s="227" t="s">
        <v>144</v>
      </c>
      <c r="AU149" s="227" t="s">
        <v>90</v>
      </c>
      <c r="AY149" s="20" t="s">
        <v>141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88</v>
      </c>
      <c r="BK149" s="228">
        <f>ROUND(I149*H149,2)</f>
        <v>0</v>
      </c>
      <c r="BL149" s="20" t="s">
        <v>244</v>
      </c>
      <c r="BM149" s="227" t="s">
        <v>2531</v>
      </c>
    </row>
    <row r="150" s="2" customFormat="1">
      <c r="A150" s="42"/>
      <c r="B150" s="43"/>
      <c r="C150" s="44"/>
      <c r="D150" s="229" t="s">
        <v>151</v>
      </c>
      <c r="E150" s="44"/>
      <c r="F150" s="230" t="s">
        <v>2532</v>
      </c>
      <c r="G150" s="44"/>
      <c r="H150" s="44"/>
      <c r="I150" s="231"/>
      <c r="J150" s="44"/>
      <c r="K150" s="44"/>
      <c r="L150" s="48"/>
      <c r="M150" s="232"/>
      <c r="N150" s="233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151</v>
      </c>
      <c r="AU150" s="20" t="s">
        <v>90</v>
      </c>
    </row>
    <row r="151" s="2" customFormat="1" ht="37.8" customHeight="1">
      <c r="A151" s="42"/>
      <c r="B151" s="43"/>
      <c r="C151" s="216" t="s">
        <v>439</v>
      </c>
      <c r="D151" s="216" t="s">
        <v>144</v>
      </c>
      <c r="E151" s="217" t="s">
        <v>2533</v>
      </c>
      <c r="F151" s="218" t="s">
        <v>2534</v>
      </c>
      <c r="G151" s="219" t="s">
        <v>618</v>
      </c>
      <c r="H151" s="220">
        <v>33</v>
      </c>
      <c r="I151" s="221"/>
      <c r="J151" s="222">
        <f>ROUND(I151*H151,2)</f>
        <v>0</v>
      </c>
      <c r="K151" s="218" t="s">
        <v>148</v>
      </c>
      <c r="L151" s="48"/>
      <c r="M151" s="223" t="s">
        <v>78</v>
      </c>
      <c r="N151" s="224" t="s">
        <v>50</v>
      </c>
      <c r="O151" s="88"/>
      <c r="P151" s="225">
        <f>O151*H151</f>
        <v>0</v>
      </c>
      <c r="Q151" s="225">
        <v>0.00013999999999999999</v>
      </c>
      <c r="R151" s="225">
        <f>Q151*H151</f>
        <v>0.00462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244</v>
      </c>
      <c r="AT151" s="227" t="s">
        <v>144</v>
      </c>
      <c r="AU151" s="227" t="s">
        <v>90</v>
      </c>
      <c r="AY151" s="20" t="s">
        <v>141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88</v>
      </c>
      <c r="BK151" s="228">
        <f>ROUND(I151*H151,2)</f>
        <v>0</v>
      </c>
      <c r="BL151" s="20" t="s">
        <v>244</v>
      </c>
      <c r="BM151" s="227" t="s">
        <v>2535</v>
      </c>
    </row>
    <row r="152" s="2" customFormat="1">
      <c r="A152" s="42"/>
      <c r="B152" s="43"/>
      <c r="C152" s="44"/>
      <c r="D152" s="229" t="s">
        <v>151</v>
      </c>
      <c r="E152" s="44"/>
      <c r="F152" s="230" t="s">
        <v>2536</v>
      </c>
      <c r="G152" s="44"/>
      <c r="H152" s="44"/>
      <c r="I152" s="231"/>
      <c r="J152" s="44"/>
      <c r="K152" s="44"/>
      <c r="L152" s="48"/>
      <c r="M152" s="232"/>
      <c r="N152" s="233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151</v>
      </c>
      <c r="AU152" s="20" t="s">
        <v>90</v>
      </c>
    </row>
    <row r="153" s="2" customFormat="1" ht="33" customHeight="1">
      <c r="A153" s="42"/>
      <c r="B153" s="43"/>
      <c r="C153" s="216" t="s">
        <v>445</v>
      </c>
      <c r="D153" s="216" t="s">
        <v>144</v>
      </c>
      <c r="E153" s="217" t="s">
        <v>2537</v>
      </c>
      <c r="F153" s="218" t="s">
        <v>2538</v>
      </c>
      <c r="G153" s="219" t="s">
        <v>618</v>
      </c>
      <c r="H153" s="220">
        <v>33</v>
      </c>
      <c r="I153" s="221"/>
      <c r="J153" s="222">
        <f>ROUND(I153*H153,2)</f>
        <v>0</v>
      </c>
      <c r="K153" s="218" t="s">
        <v>148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0.00069985079999999996</v>
      </c>
      <c r="R153" s="225">
        <f>Q153*H153</f>
        <v>0.023095076399999998</v>
      </c>
      <c r="S153" s="225">
        <v>0</v>
      </c>
      <c r="T153" s="226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244</v>
      </c>
      <c r="AT153" s="227" t="s">
        <v>144</v>
      </c>
      <c r="AU153" s="227" t="s">
        <v>90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244</v>
      </c>
      <c r="BM153" s="227" t="s">
        <v>2539</v>
      </c>
    </row>
    <row r="154" s="2" customFormat="1">
      <c r="A154" s="42"/>
      <c r="B154" s="43"/>
      <c r="C154" s="44"/>
      <c r="D154" s="229" t="s">
        <v>151</v>
      </c>
      <c r="E154" s="44"/>
      <c r="F154" s="230" t="s">
        <v>2540</v>
      </c>
      <c r="G154" s="44"/>
      <c r="H154" s="44"/>
      <c r="I154" s="231"/>
      <c r="J154" s="44"/>
      <c r="K154" s="44"/>
      <c r="L154" s="48"/>
      <c r="M154" s="232"/>
      <c r="N154" s="233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151</v>
      </c>
      <c r="AU154" s="20" t="s">
        <v>90</v>
      </c>
    </row>
    <row r="155" s="2" customFormat="1" ht="24.15" customHeight="1">
      <c r="A155" s="42"/>
      <c r="B155" s="43"/>
      <c r="C155" s="216" t="s">
        <v>451</v>
      </c>
      <c r="D155" s="216" t="s">
        <v>144</v>
      </c>
      <c r="E155" s="217" t="s">
        <v>2541</v>
      </c>
      <c r="F155" s="218" t="s">
        <v>2542</v>
      </c>
      <c r="G155" s="219" t="s">
        <v>618</v>
      </c>
      <c r="H155" s="220">
        <v>4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0.00021956999999999999</v>
      </c>
      <c r="R155" s="225">
        <f>Q155*H155</f>
        <v>0.00087827999999999995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2543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2544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2" customFormat="1" ht="16.5" customHeight="1">
      <c r="A157" s="42"/>
      <c r="B157" s="43"/>
      <c r="C157" s="216" t="s">
        <v>457</v>
      </c>
      <c r="D157" s="216" t="s">
        <v>144</v>
      </c>
      <c r="E157" s="217" t="s">
        <v>2545</v>
      </c>
      <c r="F157" s="218" t="s">
        <v>2546</v>
      </c>
      <c r="G157" s="219" t="s">
        <v>618</v>
      </c>
      <c r="H157" s="220">
        <v>1</v>
      </c>
      <c r="I157" s="221"/>
      <c r="J157" s="222">
        <f>ROUND(I157*H157,2)</f>
        <v>0</v>
      </c>
      <c r="K157" s="218" t="s">
        <v>148</v>
      </c>
      <c r="L157" s="48"/>
      <c r="M157" s="223" t="s">
        <v>78</v>
      </c>
      <c r="N157" s="224" t="s">
        <v>50</v>
      </c>
      <c r="O157" s="88"/>
      <c r="P157" s="225">
        <f>O157*H157</f>
        <v>0</v>
      </c>
      <c r="Q157" s="225">
        <v>1.9570000000000001E-05</v>
      </c>
      <c r="R157" s="225">
        <f>Q157*H157</f>
        <v>1.9570000000000001E-05</v>
      </c>
      <c r="S157" s="225">
        <v>0</v>
      </c>
      <c r="T157" s="226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7" t="s">
        <v>244</v>
      </c>
      <c r="AT157" s="227" t="s">
        <v>144</v>
      </c>
      <c r="AU157" s="227" t="s">
        <v>90</v>
      </c>
      <c r="AY157" s="20" t="s">
        <v>141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88</v>
      </c>
      <c r="BK157" s="228">
        <f>ROUND(I157*H157,2)</f>
        <v>0</v>
      </c>
      <c r="BL157" s="20" t="s">
        <v>244</v>
      </c>
      <c r="BM157" s="227" t="s">
        <v>2547</v>
      </c>
    </row>
    <row r="158" s="2" customFormat="1">
      <c r="A158" s="42"/>
      <c r="B158" s="43"/>
      <c r="C158" s="44"/>
      <c r="D158" s="229" t="s">
        <v>151</v>
      </c>
      <c r="E158" s="44"/>
      <c r="F158" s="230" t="s">
        <v>2548</v>
      </c>
      <c r="G158" s="44"/>
      <c r="H158" s="44"/>
      <c r="I158" s="231"/>
      <c r="J158" s="44"/>
      <c r="K158" s="44"/>
      <c r="L158" s="48"/>
      <c r="M158" s="232"/>
      <c r="N158" s="233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151</v>
      </c>
      <c r="AU158" s="20" t="s">
        <v>90</v>
      </c>
    </row>
    <row r="159" s="2" customFormat="1" ht="24.15" customHeight="1">
      <c r="A159" s="42"/>
      <c r="B159" s="43"/>
      <c r="C159" s="290" t="s">
        <v>462</v>
      </c>
      <c r="D159" s="290" t="s">
        <v>864</v>
      </c>
      <c r="E159" s="291" t="s">
        <v>2549</v>
      </c>
      <c r="F159" s="292" t="s">
        <v>2550</v>
      </c>
      <c r="G159" s="293" t="s">
        <v>618</v>
      </c>
      <c r="H159" s="294">
        <v>1</v>
      </c>
      <c r="I159" s="295"/>
      <c r="J159" s="296">
        <f>ROUND(I159*H159,2)</f>
        <v>0</v>
      </c>
      <c r="K159" s="292" t="s">
        <v>148</v>
      </c>
      <c r="L159" s="297"/>
      <c r="M159" s="298" t="s">
        <v>78</v>
      </c>
      <c r="N159" s="299" t="s">
        <v>50</v>
      </c>
      <c r="O159" s="88"/>
      <c r="P159" s="225">
        <f>O159*H159</f>
        <v>0</v>
      </c>
      <c r="Q159" s="225">
        <v>0.0026199999999999999</v>
      </c>
      <c r="R159" s="225">
        <f>Q159*H159</f>
        <v>0.0026199999999999999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487</v>
      </c>
      <c r="AT159" s="227" t="s">
        <v>864</v>
      </c>
      <c r="AU159" s="227" t="s">
        <v>90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244</v>
      </c>
      <c r="BM159" s="227" t="s">
        <v>2551</v>
      </c>
    </row>
    <row r="160" s="2" customFormat="1" ht="49.05" customHeight="1">
      <c r="A160" s="42"/>
      <c r="B160" s="43"/>
      <c r="C160" s="216" t="s">
        <v>468</v>
      </c>
      <c r="D160" s="216" t="s">
        <v>144</v>
      </c>
      <c r="E160" s="217" t="s">
        <v>2552</v>
      </c>
      <c r="F160" s="218" t="s">
        <v>2553</v>
      </c>
      <c r="G160" s="219" t="s">
        <v>310</v>
      </c>
      <c r="H160" s="220">
        <v>0.042000000000000003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2554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2555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2" customFormat="1" ht="49.05" customHeight="1">
      <c r="A162" s="42"/>
      <c r="B162" s="43"/>
      <c r="C162" s="216" t="s">
        <v>474</v>
      </c>
      <c r="D162" s="216" t="s">
        <v>144</v>
      </c>
      <c r="E162" s="217" t="s">
        <v>2556</v>
      </c>
      <c r="F162" s="218" t="s">
        <v>2557</v>
      </c>
      <c r="G162" s="219" t="s">
        <v>310</v>
      </c>
      <c r="H162" s="220">
        <v>0.042000000000000003</v>
      </c>
      <c r="I162" s="221"/>
      <c r="J162" s="222">
        <f>ROUND(I162*H162,2)</f>
        <v>0</v>
      </c>
      <c r="K162" s="218" t="s">
        <v>148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244</v>
      </c>
      <c r="AT162" s="227" t="s">
        <v>144</v>
      </c>
      <c r="AU162" s="227" t="s">
        <v>90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244</v>
      </c>
      <c r="BM162" s="227" t="s">
        <v>2558</v>
      </c>
    </row>
    <row r="163" s="2" customFormat="1">
      <c r="A163" s="42"/>
      <c r="B163" s="43"/>
      <c r="C163" s="44"/>
      <c r="D163" s="229" t="s">
        <v>151</v>
      </c>
      <c r="E163" s="44"/>
      <c r="F163" s="230" t="s">
        <v>2559</v>
      </c>
      <c r="G163" s="44"/>
      <c r="H163" s="44"/>
      <c r="I163" s="231"/>
      <c r="J163" s="44"/>
      <c r="K163" s="44"/>
      <c r="L163" s="48"/>
      <c r="M163" s="232"/>
      <c r="N163" s="233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151</v>
      </c>
      <c r="AU163" s="20" t="s">
        <v>90</v>
      </c>
    </row>
    <row r="164" s="2" customFormat="1" ht="62.7" customHeight="1">
      <c r="A164" s="42"/>
      <c r="B164" s="43"/>
      <c r="C164" s="216" t="s">
        <v>480</v>
      </c>
      <c r="D164" s="216" t="s">
        <v>144</v>
      </c>
      <c r="E164" s="217" t="s">
        <v>2560</v>
      </c>
      <c r="F164" s="218" t="s">
        <v>2561</v>
      </c>
      <c r="G164" s="219" t="s">
        <v>310</v>
      </c>
      <c r="H164" s="220">
        <v>0.042000000000000003</v>
      </c>
      <c r="I164" s="221"/>
      <c r="J164" s="222">
        <f>ROUND(I164*H164,2)</f>
        <v>0</v>
      </c>
      <c r="K164" s="218" t="s">
        <v>148</v>
      </c>
      <c r="L164" s="48"/>
      <c r="M164" s="223" t="s">
        <v>78</v>
      </c>
      <c r="N164" s="224" t="s">
        <v>50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244</v>
      </c>
      <c r="AT164" s="227" t="s">
        <v>144</v>
      </c>
      <c r="AU164" s="227" t="s">
        <v>90</v>
      </c>
      <c r="AY164" s="20" t="s">
        <v>141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88</v>
      </c>
      <c r="BK164" s="228">
        <f>ROUND(I164*H164,2)</f>
        <v>0</v>
      </c>
      <c r="BL164" s="20" t="s">
        <v>244</v>
      </c>
      <c r="BM164" s="227" t="s">
        <v>2562</v>
      </c>
    </row>
    <row r="165" s="2" customFormat="1">
      <c r="A165" s="42"/>
      <c r="B165" s="43"/>
      <c r="C165" s="44"/>
      <c r="D165" s="229" t="s">
        <v>151</v>
      </c>
      <c r="E165" s="44"/>
      <c r="F165" s="230" t="s">
        <v>2563</v>
      </c>
      <c r="G165" s="44"/>
      <c r="H165" s="44"/>
      <c r="I165" s="231"/>
      <c r="J165" s="44"/>
      <c r="K165" s="44"/>
      <c r="L165" s="48"/>
      <c r="M165" s="232"/>
      <c r="N165" s="233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151</v>
      </c>
      <c r="AU165" s="20" t="s">
        <v>90</v>
      </c>
    </row>
    <row r="166" s="12" customFormat="1" ht="22.8" customHeight="1">
      <c r="A166" s="12"/>
      <c r="B166" s="200"/>
      <c r="C166" s="201"/>
      <c r="D166" s="202" t="s">
        <v>79</v>
      </c>
      <c r="E166" s="214" t="s">
        <v>2564</v>
      </c>
      <c r="F166" s="214" t="s">
        <v>2565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SUM(P167:P184)</f>
        <v>0</v>
      </c>
      <c r="Q166" s="208"/>
      <c r="R166" s="209">
        <f>SUM(R167:R184)</f>
        <v>1.1200700000000001</v>
      </c>
      <c r="S166" s="208"/>
      <c r="T166" s="210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90</v>
      </c>
      <c r="AT166" s="212" t="s">
        <v>79</v>
      </c>
      <c r="AU166" s="212" t="s">
        <v>88</v>
      </c>
      <c r="AY166" s="211" t="s">
        <v>141</v>
      </c>
      <c r="BK166" s="213">
        <f>SUM(BK167:BK184)</f>
        <v>0</v>
      </c>
    </row>
    <row r="167" s="2" customFormat="1" ht="44.25" customHeight="1">
      <c r="A167" s="42"/>
      <c r="B167" s="43"/>
      <c r="C167" s="216" t="s">
        <v>487</v>
      </c>
      <c r="D167" s="216" t="s">
        <v>144</v>
      </c>
      <c r="E167" s="217" t="s">
        <v>2566</v>
      </c>
      <c r="F167" s="218" t="s">
        <v>2567</v>
      </c>
      <c r="G167" s="219" t="s">
        <v>618</v>
      </c>
      <c r="H167" s="220">
        <v>1</v>
      </c>
      <c r="I167" s="221"/>
      <c r="J167" s="222">
        <f>ROUND(I167*H167,2)</f>
        <v>0</v>
      </c>
      <c r="K167" s="218" t="s">
        <v>148</v>
      </c>
      <c r="L167" s="48"/>
      <c r="M167" s="223" t="s">
        <v>78</v>
      </c>
      <c r="N167" s="224" t="s">
        <v>50</v>
      </c>
      <c r="O167" s="88"/>
      <c r="P167" s="225">
        <f>O167*H167</f>
        <v>0</v>
      </c>
      <c r="Q167" s="225">
        <v>0.0071999999999999998</v>
      </c>
      <c r="R167" s="225">
        <f>Q167*H167</f>
        <v>0.0071999999999999998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244</v>
      </c>
      <c r="AT167" s="227" t="s">
        <v>144</v>
      </c>
      <c r="AU167" s="227" t="s">
        <v>90</v>
      </c>
      <c r="AY167" s="20" t="s">
        <v>141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88</v>
      </c>
      <c r="BK167" s="228">
        <f>ROUND(I167*H167,2)</f>
        <v>0</v>
      </c>
      <c r="BL167" s="20" t="s">
        <v>244</v>
      </c>
      <c r="BM167" s="227" t="s">
        <v>2568</v>
      </c>
    </row>
    <row r="168" s="2" customFormat="1">
      <c r="A168" s="42"/>
      <c r="B168" s="43"/>
      <c r="C168" s="44"/>
      <c r="D168" s="229" t="s">
        <v>151</v>
      </c>
      <c r="E168" s="44"/>
      <c r="F168" s="230" t="s">
        <v>2569</v>
      </c>
      <c r="G168" s="44"/>
      <c r="H168" s="44"/>
      <c r="I168" s="231"/>
      <c r="J168" s="44"/>
      <c r="K168" s="44"/>
      <c r="L168" s="48"/>
      <c r="M168" s="232"/>
      <c r="N168" s="233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151</v>
      </c>
      <c r="AU168" s="20" t="s">
        <v>90</v>
      </c>
    </row>
    <row r="169" s="2" customFormat="1" ht="49.05" customHeight="1">
      <c r="A169" s="42"/>
      <c r="B169" s="43"/>
      <c r="C169" s="216" t="s">
        <v>493</v>
      </c>
      <c r="D169" s="216" t="s">
        <v>144</v>
      </c>
      <c r="E169" s="217" t="s">
        <v>2570</v>
      </c>
      <c r="F169" s="218" t="s">
        <v>2571</v>
      </c>
      <c r="G169" s="219" t="s">
        <v>618</v>
      </c>
      <c r="H169" s="220">
        <v>1</v>
      </c>
      <c r="I169" s="221"/>
      <c r="J169" s="222">
        <f>ROUND(I169*H169,2)</f>
        <v>0</v>
      </c>
      <c r="K169" s="218" t="s">
        <v>148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0.01035</v>
      </c>
      <c r="R169" s="225">
        <f>Q169*H169</f>
        <v>0.01035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244</v>
      </c>
      <c r="AT169" s="227" t="s">
        <v>144</v>
      </c>
      <c r="AU169" s="227" t="s">
        <v>90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244</v>
      </c>
      <c r="BM169" s="227" t="s">
        <v>2572</v>
      </c>
    </row>
    <row r="170" s="2" customFormat="1">
      <c r="A170" s="42"/>
      <c r="B170" s="43"/>
      <c r="C170" s="44"/>
      <c r="D170" s="229" t="s">
        <v>151</v>
      </c>
      <c r="E170" s="44"/>
      <c r="F170" s="230" t="s">
        <v>2573</v>
      </c>
      <c r="G170" s="44"/>
      <c r="H170" s="44"/>
      <c r="I170" s="231"/>
      <c r="J170" s="44"/>
      <c r="K170" s="44"/>
      <c r="L170" s="48"/>
      <c r="M170" s="232"/>
      <c r="N170" s="233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151</v>
      </c>
      <c r="AU170" s="20" t="s">
        <v>90</v>
      </c>
    </row>
    <row r="171" s="2" customFormat="1" ht="49.05" customHeight="1">
      <c r="A171" s="42"/>
      <c r="B171" s="43"/>
      <c r="C171" s="216" t="s">
        <v>499</v>
      </c>
      <c r="D171" s="216" t="s">
        <v>144</v>
      </c>
      <c r="E171" s="217" t="s">
        <v>2574</v>
      </c>
      <c r="F171" s="218" t="s">
        <v>2575</v>
      </c>
      <c r="G171" s="219" t="s">
        <v>618</v>
      </c>
      <c r="H171" s="220">
        <v>2</v>
      </c>
      <c r="I171" s="221"/>
      <c r="J171" s="222">
        <f>ROUND(I171*H171,2)</f>
        <v>0</v>
      </c>
      <c r="K171" s="218" t="s">
        <v>148</v>
      </c>
      <c r="L171" s="48"/>
      <c r="M171" s="223" t="s">
        <v>78</v>
      </c>
      <c r="N171" s="224" t="s">
        <v>50</v>
      </c>
      <c r="O171" s="88"/>
      <c r="P171" s="225">
        <f>O171*H171</f>
        <v>0</v>
      </c>
      <c r="Q171" s="225">
        <v>0.018599999999999998</v>
      </c>
      <c r="R171" s="225">
        <f>Q171*H171</f>
        <v>0.037199999999999997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244</v>
      </c>
      <c r="AT171" s="227" t="s">
        <v>144</v>
      </c>
      <c r="AU171" s="227" t="s">
        <v>90</v>
      </c>
      <c r="AY171" s="20" t="s">
        <v>141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88</v>
      </c>
      <c r="BK171" s="228">
        <f>ROUND(I171*H171,2)</f>
        <v>0</v>
      </c>
      <c r="BL171" s="20" t="s">
        <v>244</v>
      </c>
      <c r="BM171" s="227" t="s">
        <v>2576</v>
      </c>
    </row>
    <row r="172" s="2" customFormat="1">
      <c r="A172" s="42"/>
      <c r="B172" s="43"/>
      <c r="C172" s="44"/>
      <c r="D172" s="229" t="s">
        <v>151</v>
      </c>
      <c r="E172" s="44"/>
      <c r="F172" s="230" t="s">
        <v>2577</v>
      </c>
      <c r="G172" s="44"/>
      <c r="H172" s="44"/>
      <c r="I172" s="231"/>
      <c r="J172" s="44"/>
      <c r="K172" s="44"/>
      <c r="L172" s="48"/>
      <c r="M172" s="232"/>
      <c r="N172" s="233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151</v>
      </c>
      <c r="AU172" s="20" t="s">
        <v>90</v>
      </c>
    </row>
    <row r="173" s="2" customFormat="1" ht="49.05" customHeight="1">
      <c r="A173" s="42"/>
      <c r="B173" s="43"/>
      <c r="C173" s="216" t="s">
        <v>505</v>
      </c>
      <c r="D173" s="216" t="s">
        <v>144</v>
      </c>
      <c r="E173" s="217" t="s">
        <v>2578</v>
      </c>
      <c r="F173" s="218" t="s">
        <v>2579</v>
      </c>
      <c r="G173" s="219" t="s">
        <v>618</v>
      </c>
      <c r="H173" s="220">
        <v>2</v>
      </c>
      <c r="I173" s="221"/>
      <c r="J173" s="222">
        <f>ROUND(I173*H173,2)</f>
        <v>0</v>
      </c>
      <c r="K173" s="218" t="s">
        <v>148</v>
      </c>
      <c r="L173" s="48"/>
      <c r="M173" s="223" t="s">
        <v>78</v>
      </c>
      <c r="N173" s="224" t="s">
        <v>50</v>
      </c>
      <c r="O173" s="88"/>
      <c r="P173" s="225">
        <f>O173*H173</f>
        <v>0</v>
      </c>
      <c r="Q173" s="225">
        <v>0.026800000000000001</v>
      </c>
      <c r="R173" s="225">
        <f>Q173*H173</f>
        <v>0.053600000000000002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244</v>
      </c>
      <c r="AT173" s="227" t="s">
        <v>144</v>
      </c>
      <c r="AU173" s="227" t="s">
        <v>90</v>
      </c>
      <c r="AY173" s="20" t="s">
        <v>141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88</v>
      </c>
      <c r="BK173" s="228">
        <f>ROUND(I173*H173,2)</f>
        <v>0</v>
      </c>
      <c r="BL173" s="20" t="s">
        <v>244</v>
      </c>
      <c r="BM173" s="227" t="s">
        <v>2580</v>
      </c>
    </row>
    <row r="174" s="2" customFormat="1">
      <c r="A174" s="42"/>
      <c r="B174" s="43"/>
      <c r="C174" s="44"/>
      <c r="D174" s="229" t="s">
        <v>151</v>
      </c>
      <c r="E174" s="44"/>
      <c r="F174" s="230" t="s">
        <v>2581</v>
      </c>
      <c r="G174" s="44"/>
      <c r="H174" s="44"/>
      <c r="I174" s="231"/>
      <c r="J174" s="44"/>
      <c r="K174" s="44"/>
      <c r="L174" s="48"/>
      <c r="M174" s="232"/>
      <c r="N174" s="233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151</v>
      </c>
      <c r="AU174" s="20" t="s">
        <v>90</v>
      </c>
    </row>
    <row r="175" s="2" customFormat="1" ht="44.25" customHeight="1">
      <c r="A175" s="42"/>
      <c r="B175" s="43"/>
      <c r="C175" s="216" t="s">
        <v>512</v>
      </c>
      <c r="D175" s="216" t="s">
        <v>144</v>
      </c>
      <c r="E175" s="217" t="s">
        <v>2582</v>
      </c>
      <c r="F175" s="218" t="s">
        <v>2583</v>
      </c>
      <c r="G175" s="219" t="s">
        <v>618</v>
      </c>
      <c r="H175" s="220">
        <v>23</v>
      </c>
      <c r="I175" s="221"/>
      <c r="J175" s="222">
        <f>ROUND(I175*H175,2)</f>
        <v>0</v>
      </c>
      <c r="K175" s="218" t="s">
        <v>148</v>
      </c>
      <c r="L175" s="48"/>
      <c r="M175" s="223" t="s">
        <v>78</v>
      </c>
      <c r="N175" s="224" t="s">
        <v>50</v>
      </c>
      <c r="O175" s="88"/>
      <c r="P175" s="225">
        <f>O175*H175</f>
        <v>0</v>
      </c>
      <c r="Q175" s="225">
        <v>0.031960000000000002</v>
      </c>
      <c r="R175" s="225">
        <f>Q175*H175</f>
        <v>0.73508000000000007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244</v>
      </c>
      <c r="AT175" s="227" t="s">
        <v>144</v>
      </c>
      <c r="AU175" s="227" t="s">
        <v>90</v>
      </c>
      <c r="AY175" s="20" t="s">
        <v>141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88</v>
      </c>
      <c r="BK175" s="228">
        <f>ROUND(I175*H175,2)</f>
        <v>0</v>
      </c>
      <c r="BL175" s="20" t="s">
        <v>244</v>
      </c>
      <c r="BM175" s="227" t="s">
        <v>2584</v>
      </c>
    </row>
    <row r="176" s="2" customFormat="1">
      <c r="A176" s="42"/>
      <c r="B176" s="43"/>
      <c r="C176" s="44"/>
      <c r="D176" s="229" t="s">
        <v>151</v>
      </c>
      <c r="E176" s="44"/>
      <c r="F176" s="230" t="s">
        <v>2585</v>
      </c>
      <c r="G176" s="44"/>
      <c r="H176" s="44"/>
      <c r="I176" s="231"/>
      <c r="J176" s="44"/>
      <c r="K176" s="44"/>
      <c r="L176" s="48"/>
      <c r="M176" s="232"/>
      <c r="N176" s="233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151</v>
      </c>
      <c r="AU176" s="20" t="s">
        <v>90</v>
      </c>
    </row>
    <row r="177" s="2" customFormat="1" ht="49.05" customHeight="1">
      <c r="A177" s="42"/>
      <c r="B177" s="43"/>
      <c r="C177" s="216" t="s">
        <v>523</v>
      </c>
      <c r="D177" s="216" t="s">
        <v>144</v>
      </c>
      <c r="E177" s="217" t="s">
        <v>2586</v>
      </c>
      <c r="F177" s="218" t="s">
        <v>2587</v>
      </c>
      <c r="G177" s="219" t="s">
        <v>618</v>
      </c>
      <c r="H177" s="220">
        <v>4</v>
      </c>
      <c r="I177" s="221"/>
      <c r="J177" s="222">
        <f>ROUND(I177*H177,2)</f>
        <v>0</v>
      </c>
      <c r="K177" s="218" t="s">
        <v>148</v>
      </c>
      <c r="L177" s="48"/>
      <c r="M177" s="223" t="s">
        <v>78</v>
      </c>
      <c r="N177" s="224" t="s">
        <v>50</v>
      </c>
      <c r="O177" s="88"/>
      <c r="P177" s="225">
        <f>O177*H177</f>
        <v>0</v>
      </c>
      <c r="Q177" s="225">
        <v>0.069159999999999999</v>
      </c>
      <c r="R177" s="225">
        <f>Q177*H177</f>
        <v>0.27664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244</v>
      </c>
      <c r="AT177" s="227" t="s">
        <v>144</v>
      </c>
      <c r="AU177" s="227" t="s">
        <v>90</v>
      </c>
      <c r="AY177" s="20" t="s">
        <v>141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88</v>
      </c>
      <c r="BK177" s="228">
        <f>ROUND(I177*H177,2)</f>
        <v>0</v>
      </c>
      <c r="BL177" s="20" t="s">
        <v>244</v>
      </c>
      <c r="BM177" s="227" t="s">
        <v>2588</v>
      </c>
    </row>
    <row r="178" s="2" customFormat="1">
      <c r="A178" s="42"/>
      <c r="B178" s="43"/>
      <c r="C178" s="44"/>
      <c r="D178" s="229" t="s">
        <v>151</v>
      </c>
      <c r="E178" s="44"/>
      <c r="F178" s="230" t="s">
        <v>2589</v>
      </c>
      <c r="G178" s="44"/>
      <c r="H178" s="44"/>
      <c r="I178" s="231"/>
      <c r="J178" s="44"/>
      <c r="K178" s="44"/>
      <c r="L178" s="48"/>
      <c r="M178" s="232"/>
      <c r="N178" s="233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151</v>
      </c>
      <c r="AU178" s="20" t="s">
        <v>90</v>
      </c>
    </row>
    <row r="179" s="2" customFormat="1" ht="49.05" customHeight="1">
      <c r="A179" s="42"/>
      <c r="B179" s="43"/>
      <c r="C179" s="216" t="s">
        <v>529</v>
      </c>
      <c r="D179" s="216" t="s">
        <v>144</v>
      </c>
      <c r="E179" s="217" t="s">
        <v>2590</v>
      </c>
      <c r="F179" s="218" t="s">
        <v>2591</v>
      </c>
      <c r="G179" s="219" t="s">
        <v>310</v>
      </c>
      <c r="H179" s="220">
        <v>1.1200000000000001</v>
      </c>
      <c r="I179" s="221"/>
      <c r="J179" s="222">
        <f>ROUND(I179*H179,2)</f>
        <v>0</v>
      </c>
      <c r="K179" s="218" t="s">
        <v>148</v>
      </c>
      <c r="L179" s="48"/>
      <c r="M179" s="223" t="s">
        <v>78</v>
      </c>
      <c r="N179" s="224" t="s">
        <v>50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244</v>
      </c>
      <c r="AT179" s="227" t="s">
        <v>144</v>
      </c>
      <c r="AU179" s="227" t="s">
        <v>90</v>
      </c>
      <c r="AY179" s="20" t="s">
        <v>141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88</v>
      </c>
      <c r="BK179" s="228">
        <f>ROUND(I179*H179,2)</f>
        <v>0</v>
      </c>
      <c r="BL179" s="20" t="s">
        <v>244</v>
      </c>
      <c r="BM179" s="227" t="s">
        <v>2592</v>
      </c>
    </row>
    <row r="180" s="2" customFormat="1">
      <c r="A180" s="42"/>
      <c r="B180" s="43"/>
      <c r="C180" s="44"/>
      <c r="D180" s="229" t="s">
        <v>151</v>
      </c>
      <c r="E180" s="44"/>
      <c r="F180" s="230" t="s">
        <v>2593</v>
      </c>
      <c r="G180" s="44"/>
      <c r="H180" s="44"/>
      <c r="I180" s="231"/>
      <c r="J180" s="44"/>
      <c r="K180" s="44"/>
      <c r="L180" s="48"/>
      <c r="M180" s="232"/>
      <c r="N180" s="233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151</v>
      </c>
      <c r="AU180" s="20" t="s">
        <v>90</v>
      </c>
    </row>
    <row r="181" s="2" customFormat="1" ht="49.05" customHeight="1">
      <c r="A181" s="42"/>
      <c r="B181" s="43"/>
      <c r="C181" s="216" t="s">
        <v>536</v>
      </c>
      <c r="D181" s="216" t="s">
        <v>144</v>
      </c>
      <c r="E181" s="217" t="s">
        <v>2594</v>
      </c>
      <c r="F181" s="218" t="s">
        <v>2595</v>
      </c>
      <c r="G181" s="219" t="s">
        <v>310</v>
      </c>
      <c r="H181" s="220">
        <v>1.1200000000000001</v>
      </c>
      <c r="I181" s="221"/>
      <c r="J181" s="222">
        <f>ROUND(I181*H181,2)</f>
        <v>0</v>
      </c>
      <c r="K181" s="218" t="s">
        <v>148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244</v>
      </c>
      <c r="AT181" s="227" t="s">
        <v>144</v>
      </c>
      <c r="AU181" s="227" t="s">
        <v>90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244</v>
      </c>
      <c r="BM181" s="227" t="s">
        <v>2596</v>
      </c>
    </row>
    <row r="182" s="2" customFormat="1">
      <c r="A182" s="42"/>
      <c r="B182" s="43"/>
      <c r="C182" s="44"/>
      <c r="D182" s="229" t="s">
        <v>151</v>
      </c>
      <c r="E182" s="44"/>
      <c r="F182" s="230" t="s">
        <v>2597</v>
      </c>
      <c r="G182" s="44"/>
      <c r="H182" s="44"/>
      <c r="I182" s="231"/>
      <c r="J182" s="44"/>
      <c r="K182" s="44"/>
      <c r="L182" s="48"/>
      <c r="M182" s="232"/>
      <c r="N182" s="233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151</v>
      </c>
      <c r="AU182" s="20" t="s">
        <v>90</v>
      </c>
    </row>
    <row r="183" s="2" customFormat="1" ht="62.7" customHeight="1">
      <c r="A183" s="42"/>
      <c r="B183" s="43"/>
      <c r="C183" s="216" t="s">
        <v>553</v>
      </c>
      <c r="D183" s="216" t="s">
        <v>144</v>
      </c>
      <c r="E183" s="217" t="s">
        <v>2598</v>
      </c>
      <c r="F183" s="218" t="s">
        <v>2599</v>
      </c>
      <c r="G183" s="219" t="s">
        <v>310</v>
      </c>
      <c r="H183" s="220">
        <v>1.1200000000000001</v>
      </c>
      <c r="I183" s="221"/>
      <c r="J183" s="222">
        <f>ROUND(I183*H183,2)</f>
        <v>0</v>
      </c>
      <c r="K183" s="218" t="s">
        <v>148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244</v>
      </c>
      <c r="AT183" s="227" t="s">
        <v>144</v>
      </c>
      <c r="AU183" s="227" t="s">
        <v>90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244</v>
      </c>
      <c r="BM183" s="227" t="s">
        <v>2600</v>
      </c>
    </row>
    <row r="184" s="2" customFormat="1">
      <c r="A184" s="42"/>
      <c r="B184" s="43"/>
      <c r="C184" s="44"/>
      <c r="D184" s="229" t="s">
        <v>151</v>
      </c>
      <c r="E184" s="44"/>
      <c r="F184" s="230" t="s">
        <v>2601</v>
      </c>
      <c r="G184" s="44"/>
      <c r="H184" s="44"/>
      <c r="I184" s="231"/>
      <c r="J184" s="44"/>
      <c r="K184" s="44"/>
      <c r="L184" s="48"/>
      <c r="M184" s="232"/>
      <c r="N184" s="233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151</v>
      </c>
      <c r="AU184" s="20" t="s">
        <v>90</v>
      </c>
    </row>
    <row r="185" s="12" customFormat="1" ht="25.92" customHeight="1">
      <c r="A185" s="12"/>
      <c r="B185" s="200"/>
      <c r="C185" s="201"/>
      <c r="D185" s="202" t="s">
        <v>79</v>
      </c>
      <c r="E185" s="203" t="s">
        <v>744</v>
      </c>
      <c r="F185" s="203" t="s">
        <v>745</v>
      </c>
      <c r="G185" s="201"/>
      <c r="H185" s="201"/>
      <c r="I185" s="204"/>
      <c r="J185" s="205">
        <f>BK185</f>
        <v>0</v>
      </c>
      <c r="K185" s="201"/>
      <c r="L185" s="206"/>
      <c r="M185" s="207"/>
      <c r="N185" s="208"/>
      <c r="O185" s="208"/>
      <c r="P185" s="209">
        <f>SUM(P186:P203)</f>
        <v>0</v>
      </c>
      <c r="Q185" s="208"/>
      <c r="R185" s="209">
        <f>SUM(R186:R203)</f>
        <v>0</v>
      </c>
      <c r="S185" s="208"/>
      <c r="T185" s="210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166</v>
      </c>
      <c r="AT185" s="212" t="s">
        <v>79</v>
      </c>
      <c r="AU185" s="212" t="s">
        <v>80</v>
      </c>
      <c r="AY185" s="211" t="s">
        <v>141</v>
      </c>
      <c r="BK185" s="213">
        <f>SUM(BK186:BK203)</f>
        <v>0</v>
      </c>
    </row>
    <row r="186" s="2" customFormat="1" ht="24.15" customHeight="1">
      <c r="A186" s="42"/>
      <c r="B186" s="43"/>
      <c r="C186" s="216" t="s">
        <v>559</v>
      </c>
      <c r="D186" s="216" t="s">
        <v>144</v>
      </c>
      <c r="E186" s="217" t="s">
        <v>2602</v>
      </c>
      <c r="F186" s="218" t="s">
        <v>2603</v>
      </c>
      <c r="G186" s="219" t="s">
        <v>749</v>
      </c>
      <c r="H186" s="220">
        <v>24</v>
      </c>
      <c r="I186" s="221"/>
      <c r="J186" s="222">
        <f>ROUND(I186*H186,2)</f>
        <v>0</v>
      </c>
      <c r="K186" s="218" t="s">
        <v>148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750</v>
      </c>
      <c r="AT186" s="227" t="s">
        <v>144</v>
      </c>
      <c r="AU186" s="227" t="s">
        <v>88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750</v>
      </c>
      <c r="BM186" s="227" t="s">
        <v>2604</v>
      </c>
    </row>
    <row r="187" s="2" customFormat="1">
      <c r="A187" s="42"/>
      <c r="B187" s="43"/>
      <c r="C187" s="44"/>
      <c r="D187" s="229" t="s">
        <v>151</v>
      </c>
      <c r="E187" s="44"/>
      <c r="F187" s="230" t="s">
        <v>2605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151</v>
      </c>
      <c r="AU187" s="20" t="s">
        <v>88</v>
      </c>
    </row>
    <row r="188" s="2" customFormat="1">
      <c r="A188" s="42"/>
      <c r="B188" s="43"/>
      <c r="C188" s="44"/>
      <c r="D188" s="234" t="s">
        <v>153</v>
      </c>
      <c r="E188" s="44"/>
      <c r="F188" s="235" t="s">
        <v>753</v>
      </c>
      <c r="G188" s="44"/>
      <c r="H188" s="44"/>
      <c r="I188" s="231"/>
      <c r="J188" s="44"/>
      <c r="K188" s="44"/>
      <c r="L188" s="48"/>
      <c r="M188" s="232"/>
      <c r="N188" s="233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153</v>
      </c>
      <c r="AU188" s="20" t="s">
        <v>88</v>
      </c>
    </row>
    <row r="189" s="13" customFormat="1">
      <c r="A189" s="13"/>
      <c r="B189" s="241"/>
      <c r="C189" s="242"/>
      <c r="D189" s="234" t="s">
        <v>283</v>
      </c>
      <c r="E189" s="243" t="s">
        <v>78</v>
      </c>
      <c r="F189" s="244" t="s">
        <v>2606</v>
      </c>
      <c r="G189" s="242"/>
      <c r="H189" s="245">
        <v>24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283</v>
      </c>
      <c r="AU189" s="251" t="s">
        <v>88</v>
      </c>
      <c r="AV189" s="13" t="s">
        <v>90</v>
      </c>
      <c r="AW189" s="13" t="s">
        <v>40</v>
      </c>
      <c r="AX189" s="13" t="s">
        <v>88</v>
      </c>
      <c r="AY189" s="251" t="s">
        <v>141</v>
      </c>
    </row>
    <row r="190" s="2" customFormat="1" ht="24.15" customHeight="1">
      <c r="A190" s="42"/>
      <c r="B190" s="43"/>
      <c r="C190" s="216" t="s">
        <v>565</v>
      </c>
      <c r="D190" s="216" t="s">
        <v>144</v>
      </c>
      <c r="E190" s="217" t="s">
        <v>2607</v>
      </c>
      <c r="F190" s="218" t="s">
        <v>2608</v>
      </c>
      <c r="G190" s="219" t="s">
        <v>749</v>
      </c>
      <c r="H190" s="220">
        <v>80</v>
      </c>
      <c r="I190" s="221"/>
      <c r="J190" s="222">
        <f>ROUND(I190*H190,2)</f>
        <v>0</v>
      </c>
      <c r="K190" s="218" t="s">
        <v>148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750</v>
      </c>
      <c r="AT190" s="227" t="s">
        <v>144</v>
      </c>
      <c r="AU190" s="227" t="s">
        <v>88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750</v>
      </c>
      <c r="BM190" s="227" t="s">
        <v>2609</v>
      </c>
    </row>
    <row r="191" s="2" customFormat="1">
      <c r="A191" s="42"/>
      <c r="B191" s="43"/>
      <c r="C191" s="44"/>
      <c r="D191" s="229" t="s">
        <v>151</v>
      </c>
      <c r="E191" s="44"/>
      <c r="F191" s="230" t="s">
        <v>2610</v>
      </c>
      <c r="G191" s="44"/>
      <c r="H191" s="44"/>
      <c r="I191" s="231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151</v>
      </c>
      <c r="AU191" s="20" t="s">
        <v>88</v>
      </c>
    </row>
    <row r="192" s="2" customFormat="1">
      <c r="A192" s="42"/>
      <c r="B192" s="43"/>
      <c r="C192" s="44"/>
      <c r="D192" s="234" t="s">
        <v>153</v>
      </c>
      <c r="E192" s="44"/>
      <c r="F192" s="235" t="s">
        <v>753</v>
      </c>
      <c r="G192" s="44"/>
      <c r="H192" s="44"/>
      <c r="I192" s="231"/>
      <c r="J192" s="44"/>
      <c r="K192" s="44"/>
      <c r="L192" s="48"/>
      <c r="M192" s="232"/>
      <c r="N192" s="233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153</v>
      </c>
      <c r="AU192" s="20" t="s">
        <v>88</v>
      </c>
    </row>
    <row r="193" s="15" customFormat="1">
      <c r="A193" s="15"/>
      <c r="B193" s="263"/>
      <c r="C193" s="264"/>
      <c r="D193" s="234" t="s">
        <v>283</v>
      </c>
      <c r="E193" s="265" t="s">
        <v>78</v>
      </c>
      <c r="F193" s="266" t="s">
        <v>2611</v>
      </c>
      <c r="G193" s="264"/>
      <c r="H193" s="265" t="s">
        <v>78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283</v>
      </c>
      <c r="AU193" s="272" t="s">
        <v>88</v>
      </c>
      <c r="AV193" s="15" t="s">
        <v>88</v>
      </c>
      <c r="AW193" s="15" t="s">
        <v>40</v>
      </c>
      <c r="AX193" s="15" t="s">
        <v>80</v>
      </c>
      <c r="AY193" s="272" t="s">
        <v>141</v>
      </c>
    </row>
    <row r="194" s="13" customFormat="1">
      <c r="A194" s="13"/>
      <c r="B194" s="241"/>
      <c r="C194" s="242"/>
      <c r="D194" s="234" t="s">
        <v>283</v>
      </c>
      <c r="E194" s="243" t="s">
        <v>78</v>
      </c>
      <c r="F194" s="244" t="s">
        <v>2612</v>
      </c>
      <c r="G194" s="242"/>
      <c r="H194" s="245">
        <v>80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283</v>
      </c>
      <c r="AU194" s="251" t="s">
        <v>88</v>
      </c>
      <c r="AV194" s="13" t="s">
        <v>90</v>
      </c>
      <c r="AW194" s="13" t="s">
        <v>40</v>
      </c>
      <c r="AX194" s="13" t="s">
        <v>80</v>
      </c>
      <c r="AY194" s="251" t="s">
        <v>141</v>
      </c>
    </row>
    <row r="195" s="14" customFormat="1">
      <c r="A195" s="14"/>
      <c r="B195" s="252"/>
      <c r="C195" s="253"/>
      <c r="D195" s="234" t="s">
        <v>283</v>
      </c>
      <c r="E195" s="254" t="s">
        <v>78</v>
      </c>
      <c r="F195" s="255" t="s">
        <v>285</v>
      </c>
      <c r="G195" s="253"/>
      <c r="H195" s="256">
        <v>80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283</v>
      </c>
      <c r="AU195" s="262" t="s">
        <v>88</v>
      </c>
      <c r="AV195" s="14" t="s">
        <v>166</v>
      </c>
      <c r="AW195" s="14" t="s">
        <v>40</v>
      </c>
      <c r="AX195" s="14" t="s">
        <v>88</v>
      </c>
      <c r="AY195" s="262" t="s">
        <v>141</v>
      </c>
    </row>
    <row r="196" s="2" customFormat="1" ht="37.8" customHeight="1">
      <c r="A196" s="42"/>
      <c r="B196" s="43"/>
      <c r="C196" s="216" t="s">
        <v>587</v>
      </c>
      <c r="D196" s="216" t="s">
        <v>144</v>
      </c>
      <c r="E196" s="217" t="s">
        <v>2613</v>
      </c>
      <c r="F196" s="218" t="s">
        <v>2614</v>
      </c>
      <c r="G196" s="219" t="s">
        <v>749</v>
      </c>
      <c r="H196" s="220">
        <v>24</v>
      </c>
      <c r="I196" s="221"/>
      <c r="J196" s="222">
        <f>ROUND(I196*H196,2)</f>
        <v>0</v>
      </c>
      <c r="K196" s="218" t="s">
        <v>148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750</v>
      </c>
      <c r="AT196" s="227" t="s">
        <v>144</v>
      </c>
      <c r="AU196" s="227" t="s">
        <v>88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750</v>
      </c>
      <c r="BM196" s="227" t="s">
        <v>2615</v>
      </c>
    </row>
    <row r="197" s="2" customFormat="1">
      <c r="A197" s="42"/>
      <c r="B197" s="43"/>
      <c r="C197" s="44"/>
      <c r="D197" s="229" t="s">
        <v>151</v>
      </c>
      <c r="E197" s="44"/>
      <c r="F197" s="230" t="s">
        <v>2616</v>
      </c>
      <c r="G197" s="44"/>
      <c r="H197" s="44"/>
      <c r="I197" s="231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151</v>
      </c>
      <c r="AU197" s="20" t="s">
        <v>88</v>
      </c>
    </row>
    <row r="198" s="2" customFormat="1">
      <c r="A198" s="42"/>
      <c r="B198" s="43"/>
      <c r="C198" s="44"/>
      <c r="D198" s="234" t="s">
        <v>153</v>
      </c>
      <c r="E198" s="44"/>
      <c r="F198" s="235" t="s">
        <v>753</v>
      </c>
      <c r="G198" s="44"/>
      <c r="H198" s="44"/>
      <c r="I198" s="231"/>
      <c r="J198" s="44"/>
      <c r="K198" s="44"/>
      <c r="L198" s="48"/>
      <c r="M198" s="232"/>
      <c r="N198" s="233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153</v>
      </c>
      <c r="AU198" s="20" t="s">
        <v>88</v>
      </c>
    </row>
    <row r="199" s="13" customFormat="1">
      <c r="A199" s="13"/>
      <c r="B199" s="241"/>
      <c r="C199" s="242"/>
      <c r="D199" s="234" t="s">
        <v>283</v>
      </c>
      <c r="E199" s="243" t="s">
        <v>78</v>
      </c>
      <c r="F199" s="244" t="s">
        <v>2617</v>
      </c>
      <c r="G199" s="242"/>
      <c r="H199" s="245">
        <v>24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283</v>
      </c>
      <c r="AU199" s="251" t="s">
        <v>88</v>
      </c>
      <c r="AV199" s="13" t="s">
        <v>90</v>
      </c>
      <c r="AW199" s="13" t="s">
        <v>40</v>
      </c>
      <c r="AX199" s="13" t="s">
        <v>88</v>
      </c>
      <c r="AY199" s="251" t="s">
        <v>141</v>
      </c>
    </row>
    <row r="200" s="2" customFormat="1" ht="33" customHeight="1">
      <c r="A200" s="42"/>
      <c r="B200" s="43"/>
      <c r="C200" s="216" t="s">
        <v>593</v>
      </c>
      <c r="D200" s="216" t="s">
        <v>144</v>
      </c>
      <c r="E200" s="217" t="s">
        <v>1724</v>
      </c>
      <c r="F200" s="218" t="s">
        <v>1725</v>
      </c>
      <c r="G200" s="219" t="s">
        <v>749</v>
      </c>
      <c r="H200" s="220">
        <v>16</v>
      </c>
      <c r="I200" s="221"/>
      <c r="J200" s="222">
        <f>ROUND(I200*H200,2)</f>
        <v>0</v>
      </c>
      <c r="K200" s="218" t="s">
        <v>148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750</v>
      </c>
      <c r="AT200" s="227" t="s">
        <v>144</v>
      </c>
      <c r="AU200" s="227" t="s">
        <v>88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750</v>
      </c>
      <c r="BM200" s="227" t="s">
        <v>2618</v>
      </c>
    </row>
    <row r="201" s="2" customFormat="1">
      <c r="A201" s="42"/>
      <c r="B201" s="43"/>
      <c r="C201" s="44"/>
      <c r="D201" s="229" t="s">
        <v>151</v>
      </c>
      <c r="E201" s="44"/>
      <c r="F201" s="230" t="s">
        <v>1727</v>
      </c>
      <c r="G201" s="44"/>
      <c r="H201" s="44"/>
      <c r="I201" s="231"/>
      <c r="J201" s="44"/>
      <c r="K201" s="44"/>
      <c r="L201" s="48"/>
      <c r="M201" s="232"/>
      <c r="N201" s="233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151</v>
      </c>
      <c r="AU201" s="20" t="s">
        <v>88</v>
      </c>
    </row>
    <row r="202" s="2" customFormat="1">
      <c r="A202" s="42"/>
      <c r="B202" s="43"/>
      <c r="C202" s="44"/>
      <c r="D202" s="234" t="s">
        <v>153</v>
      </c>
      <c r="E202" s="44"/>
      <c r="F202" s="235" t="s">
        <v>753</v>
      </c>
      <c r="G202" s="44"/>
      <c r="H202" s="44"/>
      <c r="I202" s="231"/>
      <c r="J202" s="44"/>
      <c r="K202" s="44"/>
      <c r="L202" s="48"/>
      <c r="M202" s="232"/>
      <c r="N202" s="233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153</v>
      </c>
      <c r="AU202" s="20" t="s">
        <v>88</v>
      </c>
    </row>
    <row r="203" s="13" customFormat="1">
      <c r="A203" s="13"/>
      <c r="B203" s="241"/>
      <c r="C203" s="242"/>
      <c r="D203" s="234" t="s">
        <v>283</v>
      </c>
      <c r="E203" s="243" t="s">
        <v>78</v>
      </c>
      <c r="F203" s="244" t="s">
        <v>2619</v>
      </c>
      <c r="G203" s="242"/>
      <c r="H203" s="245">
        <v>16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283</v>
      </c>
      <c r="AU203" s="251" t="s">
        <v>88</v>
      </c>
      <c r="AV203" s="13" t="s">
        <v>90</v>
      </c>
      <c r="AW203" s="13" t="s">
        <v>40</v>
      </c>
      <c r="AX203" s="13" t="s">
        <v>88</v>
      </c>
      <c r="AY203" s="251" t="s">
        <v>141</v>
      </c>
    </row>
    <row r="204" s="12" customFormat="1" ht="25.92" customHeight="1">
      <c r="A204" s="12"/>
      <c r="B204" s="200"/>
      <c r="C204" s="201"/>
      <c r="D204" s="202" t="s">
        <v>79</v>
      </c>
      <c r="E204" s="203" t="s">
        <v>2620</v>
      </c>
      <c r="F204" s="203" t="s">
        <v>2621</v>
      </c>
      <c r="G204" s="201"/>
      <c r="H204" s="201"/>
      <c r="I204" s="204"/>
      <c r="J204" s="20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166</v>
      </c>
      <c r="AT204" s="212" t="s">
        <v>79</v>
      </c>
      <c r="AU204" s="212" t="s">
        <v>80</v>
      </c>
      <c r="AY204" s="211" t="s">
        <v>141</v>
      </c>
      <c r="BK204" s="213">
        <f>SUM(BK205:BK207)</f>
        <v>0</v>
      </c>
    </row>
    <row r="205" s="2" customFormat="1" ht="24.15" customHeight="1">
      <c r="A205" s="42"/>
      <c r="B205" s="43"/>
      <c r="C205" s="216" t="s">
        <v>601</v>
      </c>
      <c r="D205" s="216" t="s">
        <v>144</v>
      </c>
      <c r="E205" s="217" t="s">
        <v>2622</v>
      </c>
      <c r="F205" s="218" t="s">
        <v>2623</v>
      </c>
      <c r="G205" s="219" t="s">
        <v>147</v>
      </c>
      <c r="H205" s="220">
        <v>1</v>
      </c>
      <c r="I205" s="221"/>
      <c r="J205" s="222">
        <f>ROUND(I205*H205,2)</f>
        <v>0</v>
      </c>
      <c r="K205" s="218" t="s">
        <v>78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88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2624</v>
      </c>
    </row>
    <row r="206" s="2" customFormat="1" ht="33" customHeight="1">
      <c r="A206" s="42"/>
      <c r="B206" s="43"/>
      <c r="C206" s="216" t="s">
        <v>615</v>
      </c>
      <c r="D206" s="216" t="s">
        <v>144</v>
      </c>
      <c r="E206" s="217" t="s">
        <v>2625</v>
      </c>
      <c r="F206" s="218" t="s">
        <v>2626</v>
      </c>
      <c r="G206" s="219" t="s">
        <v>147</v>
      </c>
      <c r="H206" s="220">
        <v>1</v>
      </c>
      <c r="I206" s="221"/>
      <c r="J206" s="222">
        <f>ROUND(I206*H206,2)</f>
        <v>0</v>
      </c>
      <c r="K206" s="218" t="s">
        <v>78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88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2627</v>
      </c>
    </row>
    <row r="207" s="2" customFormat="1" ht="21.75" customHeight="1">
      <c r="A207" s="42"/>
      <c r="B207" s="43"/>
      <c r="C207" s="290" t="s">
        <v>626</v>
      </c>
      <c r="D207" s="290" t="s">
        <v>864</v>
      </c>
      <c r="E207" s="291" t="s">
        <v>2628</v>
      </c>
      <c r="F207" s="292" t="s">
        <v>2629</v>
      </c>
      <c r="G207" s="293" t="s">
        <v>147</v>
      </c>
      <c r="H207" s="294">
        <v>1</v>
      </c>
      <c r="I207" s="295"/>
      <c r="J207" s="296">
        <f>ROUND(I207*H207,2)</f>
        <v>0</v>
      </c>
      <c r="K207" s="292" t="s">
        <v>78</v>
      </c>
      <c r="L207" s="297"/>
      <c r="M207" s="298" t="s">
        <v>78</v>
      </c>
      <c r="N207" s="299" t="s">
        <v>50</v>
      </c>
      <c r="O207" s="88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7" t="s">
        <v>487</v>
      </c>
      <c r="AT207" s="227" t="s">
        <v>864</v>
      </c>
      <c r="AU207" s="227" t="s">
        <v>88</v>
      </c>
      <c r="AY207" s="20" t="s">
        <v>141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88</v>
      </c>
      <c r="BK207" s="228">
        <f>ROUND(I207*H207,2)</f>
        <v>0</v>
      </c>
      <c r="BL207" s="20" t="s">
        <v>244</v>
      </c>
      <c r="BM207" s="227" t="s">
        <v>2630</v>
      </c>
    </row>
    <row r="208" s="12" customFormat="1" ht="25.92" customHeight="1">
      <c r="A208" s="12"/>
      <c r="B208" s="200"/>
      <c r="C208" s="201"/>
      <c r="D208" s="202" t="s">
        <v>79</v>
      </c>
      <c r="E208" s="203" t="s">
        <v>139</v>
      </c>
      <c r="F208" s="203" t="s">
        <v>86</v>
      </c>
      <c r="G208" s="201"/>
      <c r="H208" s="201"/>
      <c r="I208" s="204"/>
      <c r="J208" s="205">
        <f>BK208</f>
        <v>0</v>
      </c>
      <c r="K208" s="201"/>
      <c r="L208" s="206"/>
      <c r="M208" s="207"/>
      <c r="N208" s="208"/>
      <c r="O208" s="208"/>
      <c r="P208" s="209">
        <f>P209+P216+P219</f>
        <v>0</v>
      </c>
      <c r="Q208" s="208"/>
      <c r="R208" s="209">
        <f>R209+R216+R219</f>
        <v>0</v>
      </c>
      <c r="S208" s="208"/>
      <c r="T208" s="210">
        <f>T209+T216+T219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140</v>
      </c>
      <c r="AT208" s="212" t="s">
        <v>79</v>
      </c>
      <c r="AU208" s="212" t="s">
        <v>80</v>
      </c>
      <c r="AY208" s="211" t="s">
        <v>141</v>
      </c>
      <c r="BK208" s="213">
        <f>BK209+BK216+BK219</f>
        <v>0</v>
      </c>
    </row>
    <row r="209" s="12" customFormat="1" ht="22.8" customHeight="1">
      <c r="A209" s="12"/>
      <c r="B209" s="200"/>
      <c r="C209" s="201"/>
      <c r="D209" s="202" t="s">
        <v>79</v>
      </c>
      <c r="E209" s="214" t="s">
        <v>215</v>
      </c>
      <c r="F209" s="214" t="s">
        <v>216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140</v>
      </c>
      <c r="AT209" s="212" t="s">
        <v>79</v>
      </c>
      <c r="AU209" s="212" t="s">
        <v>88</v>
      </c>
      <c r="AY209" s="211" t="s">
        <v>141</v>
      </c>
      <c r="BK209" s="213">
        <f>SUM(BK210:BK215)</f>
        <v>0</v>
      </c>
    </row>
    <row r="210" s="2" customFormat="1" ht="16.5" customHeight="1">
      <c r="A210" s="42"/>
      <c r="B210" s="43"/>
      <c r="C210" s="216" t="s">
        <v>632</v>
      </c>
      <c r="D210" s="216" t="s">
        <v>144</v>
      </c>
      <c r="E210" s="217" t="s">
        <v>2631</v>
      </c>
      <c r="F210" s="218" t="s">
        <v>2632</v>
      </c>
      <c r="G210" s="219" t="s">
        <v>147</v>
      </c>
      <c r="H210" s="220">
        <v>1</v>
      </c>
      <c r="I210" s="221"/>
      <c r="J210" s="222">
        <f>ROUND(I210*H210,2)</f>
        <v>0</v>
      </c>
      <c r="K210" s="218" t="s">
        <v>2633</v>
      </c>
      <c r="L210" s="48"/>
      <c r="M210" s="223" t="s">
        <v>78</v>
      </c>
      <c r="N210" s="224" t="s">
        <v>50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149</v>
      </c>
      <c r="AT210" s="227" t="s">
        <v>144</v>
      </c>
      <c r="AU210" s="227" t="s">
        <v>90</v>
      </c>
      <c r="AY210" s="20" t="s">
        <v>141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88</v>
      </c>
      <c r="BK210" s="228">
        <f>ROUND(I210*H210,2)</f>
        <v>0</v>
      </c>
      <c r="BL210" s="20" t="s">
        <v>149</v>
      </c>
      <c r="BM210" s="227" t="s">
        <v>2634</v>
      </c>
    </row>
    <row r="211" s="2" customFormat="1">
      <c r="A211" s="42"/>
      <c r="B211" s="43"/>
      <c r="C211" s="44"/>
      <c r="D211" s="229" t="s">
        <v>151</v>
      </c>
      <c r="E211" s="44"/>
      <c r="F211" s="230" t="s">
        <v>2635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151</v>
      </c>
      <c r="AU211" s="20" t="s">
        <v>90</v>
      </c>
    </row>
    <row r="212" s="2" customFormat="1" ht="24.15" customHeight="1">
      <c r="A212" s="42"/>
      <c r="B212" s="43"/>
      <c r="C212" s="216" t="s">
        <v>639</v>
      </c>
      <c r="D212" s="216" t="s">
        <v>144</v>
      </c>
      <c r="E212" s="217" t="s">
        <v>2636</v>
      </c>
      <c r="F212" s="218" t="s">
        <v>2637</v>
      </c>
      <c r="G212" s="219" t="s">
        <v>2638</v>
      </c>
      <c r="H212" s="220">
        <v>1</v>
      </c>
      <c r="I212" s="221"/>
      <c r="J212" s="222">
        <f>ROUND(I212*H212,2)</f>
        <v>0</v>
      </c>
      <c r="K212" s="218" t="s">
        <v>2633</v>
      </c>
      <c r="L212" s="48"/>
      <c r="M212" s="223" t="s">
        <v>78</v>
      </c>
      <c r="N212" s="224" t="s">
        <v>50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149</v>
      </c>
      <c r="AT212" s="227" t="s">
        <v>144</v>
      </c>
      <c r="AU212" s="227" t="s">
        <v>90</v>
      </c>
      <c r="AY212" s="20" t="s">
        <v>141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88</v>
      </c>
      <c r="BK212" s="228">
        <f>ROUND(I212*H212,2)</f>
        <v>0</v>
      </c>
      <c r="BL212" s="20" t="s">
        <v>149</v>
      </c>
      <c r="BM212" s="227" t="s">
        <v>2639</v>
      </c>
    </row>
    <row r="213" s="2" customFormat="1">
      <c r="A213" s="42"/>
      <c r="B213" s="43"/>
      <c r="C213" s="44"/>
      <c r="D213" s="229" t="s">
        <v>151</v>
      </c>
      <c r="E213" s="44"/>
      <c r="F213" s="230" t="s">
        <v>2640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151</v>
      </c>
      <c r="AU213" s="20" t="s">
        <v>90</v>
      </c>
    </row>
    <row r="214" s="2" customFormat="1" ht="16.5" customHeight="1">
      <c r="A214" s="42"/>
      <c r="B214" s="43"/>
      <c r="C214" s="216" t="s">
        <v>645</v>
      </c>
      <c r="D214" s="216" t="s">
        <v>144</v>
      </c>
      <c r="E214" s="217" t="s">
        <v>2641</v>
      </c>
      <c r="F214" s="218" t="s">
        <v>2642</v>
      </c>
      <c r="G214" s="219" t="s">
        <v>147</v>
      </c>
      <c r="H214" s="220">
        <v>1</v>
      </c>
      <c r="I214" s="221"/>
      <c r="J214" s="222">
        <f>ROUND(I214*H214,2)</f>
        <v>0</v>
      </c>
      <c r="K214" s="218" t="s">
        <v>2633</v>
      </c>
      <c r="L214" s="48"/>
      <c r="M214" s="223" t="s">
        <v>78</v>
      </c>
      <c r="N214" s="224" t="s">
        <v>50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149</v>
      </c>
      <c r="AT214" s="227" t="s">
        <v>144</v>
      </c>
      <c r="AU214" s="227" t="s">
        <v>90</v>
      </c>
      <c r="AY214" s="20" t="s">
        <v>141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88</v>
      </c>
      <c r="BK214" s="228">
        <f>ROUND(I214*H214,2)</f>
        <v>0</v>
      </c>
      <c r="BL214" s="20" t="s">
        <v>149</v>
      </c>
      <c r="BM214" s="227" t="s">
        <v>2643</v>
      </c>
    </row>
    <row r="215" s="2" customFormat="1">
      <c r="A215" s="42"/>
      <c r="B215" s="43"/>
      <c r="C215" s="44"/>
      <c r="D215" s="229" t="s">
        <v>151</v>
      </c>
      <c r="E215" s="44"/>
      <c r="F215" s="230" t="s">
        <v>2644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151</v>
      </c>
      <c r="AU215" s="20" t="s">
        <v>90</v>
      </c>
    </row>
    <row r="216" s="12" customFormat="1" ht="22.8" customHeight="1">
      <c r="A216" s="12"/>
      <c r="B216" s="200"/>
      <c r="C216" s="201"/>
      <c r="D216" s="202" t="s">
        <v>79</v>
      </c>
      <c r="E216" s="214" t="s">
        <v>242</v>
      </c>
      <c r="F216" s="214" t="s">
        <v>243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SUM(P217:P218)</f>
        <v>0</v>
      </c>
      <c r="Q216" s="208"/>
      <c r="R216" s="209">
        <f>SUM(R217:R218)</f>
        <v>0</v>
      </c>
      <c r="S216" s="208"/>
      <c r="T216" s="210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140</v>
      </c>
      <c r="AT216" s="212" t="s">
        <v>79</v>
      </c>
      <c r="AU216" s="212" t="s">
        <v>88</v>
      </c>
      <c r="AY216" s="211" t="s">
        <v>141</v>
      </c>
      <c r="BK216" s="213">
        <f>SUM(BK217:BK218)</f>
        <v>0</v>
      </c>
    </row>
    <row r="217" s="2" customFormat="1" ht="24.15" customHeight="1">
      <c r="A217" s="42"/>
      <c r="B217" s="43"/>
      <c r="C217" s="216" t="s">
        <v>651</v>
      </c>
      <c r="D217" s="216" t="s">
        <v>144</v>
      </c>
      <c r="E217" s="217" t="s">
        <v>2645</v>
      </c>
      <c r="F217" s="218" t="s">
        <v>2646</v>
      </c>
      <c r="G217" s="219" t="s">
        <v>2638</v>
      </c>
      <c r="H217" s="220">
        <v>1</v>
      </c>
      <c r="I217" s="221"/>
      <c r="J217" s="222">
        <f>ROUND(I217*H217,2)</f>
        <v>0</v>
      </c>
      <c r="K217" s="218" t="s">
        <v>148</v>
      </c>
      <c r="L217" s="48"/>
      <c r="M217" s="223" t="s">
        <v>78</v>
      </c>
      <c r="N217" s="224" t="s">
        <v>50</v>
      </c>
      <c r="O217" s="88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7" t="s">
        <v>149</v>
      </c>
      <c r="AT217" s="227" t="s">
        <v>144</v>
      </c>
      <c r="AU217" s="227" t="s">
        <v>90</v>
      </c>
      <c r="AY217" s="20" t="s">
        <v>141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88</v>
      </c>
      <c r="BK217" s="228">
        <f>ROUND(I217*H217,2)</f>
        <v>0</v>
      </c>
      <c r="BL217" s="20" t="s">
        <v>149</v>
      </c>
      <c r="BM217" s="227" t="s">
        <v>2647</v>
      </c>
    </row>
    <row r="218" s="2" customFormat="1">
      <c r="A218" s="42"/>
      <c r="B218" s="43"/>
      <c r="C218" s="44"/>
      <c r="D218" s="229" t="s">
        <v>151</v>
      </c>
      <c r="E218" s="44"/>
      <c r="F218" s="230" t="s">
        <v>2648</v>
      </c>
      <c r="G218" s="44"/>
      <c r="H218" s="44"/>
      <c r="I218" s="231"/>
      <c r="J218" s="44"/>
      <c r="K218" s="44"/>
      <c r="L218" s="48"/>
      <c r="M218" s="232"/>
      <c r="N218" s="233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151</v>
      </c>
      <c r="AU218" s="20" t="s">
        <v>90</v>
      </c>
    </row>
    <row r="219" s="12" customFormat="1" ht="22.8" customHeight="1">
      <c r="A219" s="12"/>
      <c r="B219" s="200"/>
      <c r="C219" s="201"/>
      <c r="D219" s="202" t="s">
        <v>79</v>
      </c>
      <c r="E219" s="214" t="s">
        <v>2649</v>
      </c>
      <c r="F219" s="214" t="s">
        <v>2650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SUM(P220:P223)</f>
        <v>0</v>
      </c>
      <c r="Q219" s="208"/>
      <c r="R219" s="209">
        <f>SUM(R220:R223)</f>
        <v>0</v>
      </c>
      <c r="S219" s="208"/>
      <c r="T219" s="210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140</v>
      </c>
      <c r="AT219" s="212" t="s">
        <v>79</v>
      </c>
      <c r="AU219" s="212" t="s">
        <v>88</v>
      </c>
      <c r="AY219" s="211" t="s">
        <v>141</v>
      </c>
      <c r="BK219" s="213">
        <f>SUM(BK220:BK223)</f>
        <v>0</v>
      </c>
    </row>
    <row r="220" s="2" customFormat="1" ht="16.5" customHeight="1">
      <c r="A220" s="42"/>
      <c r="B220" s="43"/>
      <c r="C220" s="216" t="s">
        <v>656</v>
      </c>
      <c r="D220" s="216" t="s">
        <v>144</v>
      </c>
      <c r="E220" s="217" t="s">
        <v>2651</v>
      </c>
      <c r="F220" s="218" t="s">
        <v>2652</v>
      </c>
      <c r="G220" s="219" t="s">
        <v>147</v>
      </c>
      <c r="H220" s="220">
        <v>1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149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149</v>
      </c>
      <c r="BM220" s="227" t="s">
        <v>2653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2654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16.5" customHeight="1">
      <c r="A222" s="42"/>
      <c r="B222" s="43"/>
      <c r="C222" s="216" t="s">
        <v>661</v>
      </c>
      <c r="D222" s="216" t="s">
        <v>144</v>
      </c>
      <c r="E222" s="217" t="s">
        <v>2655</v>
      </c>
      <c r="F222" s="218" t="s">
        <v>2656</v>
      </c>
      <c r="G222" s="219" t="s">
        <v>147</v>
      </c>
      <c r="H222" s="220">
        <v>1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149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149</v>
      </c>
      <c r="BM222" s="227" t="s">
        <v>2657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2658</v>
      </c>
      <c r="G223" s="44"/>
      <c r="H223" s="44"/>
      <c r="I223" s="231"/>
      <c r="J223" s="44"/>
      <c r="K223" s="44"/>
      <c r="L223" s="48"/>
      <c r="M223" s="236"/>
      <c r="N223" s="237"/>
      <c r="O223" s="238"/>
      <c r="P223" s="238"/>
      <c r="Q223" s="238"/>
      <c r="R223" s="238"/>
      <c r="S223" s="238"/>
      <c r="T223" s="23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2" customFormat="1" ht="6.96" customHeight="1">
      <c r="A224" s="42"/>
      <c r="B224" s="63"/>
      <c r="C224" s="64"/>
      <c r="D224" s="64"/>
      <c r="E224" s="64"/>
      <c r="F224" s="64"/>
      <c r="G224" s="64"/>
      <c r="H224" s="64"/>
      <c r="I224" s="64"/>
      <c r="J224" s="64"/>
      <c r="K224" s="64"/>
      <c r="L224" s="48"/>
      <c r="M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</row>
  </sheetData>
  <sheetProtection sheet="1" autoFilter="0" formatColumns="0" formatRows="0" objects="1" scenarios="1" spinCount="100000" saltValue="o6cFZFDya6Phau6AtLYNNvmXuUFg7pFjDEZhTCvtK9bQPANrXq4CZBMI080nVqAmsZvYRSk+arNWpXTLpnmu0A==" hashValue="odCxFfVgsRJl9CoYWlFA43u67YkaoTposefKu36SbqX2WvtHjt4LG0Pg+gHHq5qI4pjMJ2YIUCz6Jui1RxTLqw==" algorithmName="SHA-512" password="CC35"/>
  <autoFilter ref="C94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733223102"/>
    <hyperlink ref="F102" r:id="rId2" display="https://podminky.urs.cz/item/CS_URS_2024_01/733223103"/>
    <hyperlink ref="F105" r:id="rId3" display="https://podminky.urs.cz/item/CS_URS_2024_01/733223104"/>
    <hyperlink ref="F109" r:id="rId4" display="https://podminky.urs.cz/item/CS_URS_2024_01/733223106"/>
    <hyperlink ref="F113" r:id="rId5" display="https://podminky.urs.cz/item/CS_URS_2024_01/733223107"/>
    <hyperlink ref="F116" r:id="rId6" display="https://podminky.urs.cz/item/CS_URS_2024_01/733291101"/>
    <hyperlink ref="F123" r:id="rId7" display="https://podminky.urs.cz/item/CS_URS_2024_01/733291102"/>
    <hyperlink ref="F127" r:id="rId8" display="https://podminky.urs.cz/item/CS_URS_2024_01/733811231"/>
    <hyperlink ref="F133" r:id="rId9" display="https://podminky.urs.cz/item/CS_URS_2024_01/733811242"/>
    <hyperlink ref="F138" r:id="rId10" display="https://podminky.urs.cz/item/CS_URS_2024_01/998733102"/>
    <hyperlink ref="F140" r:id="rId11" display="https://podminky.urs.cz/item/CS_URS_2024_01/998733181"/>
    <hyperlink ref="F142" r:id="rId12" display="https://podminky.urs.cz/item/CS_URS_2024_01/998733193"/>
    <hyperlink ref="F145" r:id="rId13" display="https://podminky.urs.cz/item/CS_URS_2024_01/734209104"/>
    <hyperlink ref="F148" r:id="rId14" display="https://podminky.urs.cz/item/CS_URS_2024_01/734211119"/>
    <hyperlink ref="F150" r:id="rId15" display="https://podminky.urs.cz/item/CS_URS_2024_01/734220125"/>
    <hyperlink ref="F152" r:id="rId16" display="https://podminky.urs.cz/item/CS_URS_2024_01/734221682"/>
    <hyperlink ref="F154" r:id="rId17" display="https://podminky.urs.cz/item/CS_URS_2024_01/734261403"/>
    <hyperlink ref="F156" r:id="rId18" display="https://podminky.urs.cz/item/CS_URS_2024_01/734291123"/>
    <hyperlink ref="F158" r:id="rId19" display="https://podminky.urs.cz/item/CS_URS_2024_01/734449311"/>
    <hyperlink ref="F161" r:id="rId20" display="https://podminky.urs.cz/item/CS_URS_2024_01/998734102"/>
    <hyperlink ref="F163" r:id="rId21" display="https://podminky.urs.cz/item/CS_URS_2024_01/998734181"/>
    <hyperlink ref="F165" r:id="rId22" display="https://podminky.urs.cz/item/CS_URS_2024_01/998734193"/>
    <hyperlink ref="F168" r:id="rId23" display="https://podminky.urs.cz/item/CS_URS_2024_01/735152171"/>
    <hyperlink ref="F170" r:id="rId24" display="https://podminky.urs.cz/item/CS_URS_2024_01/735152271"/>
    <hyperlink ref="F172" r:id="rId25" display="https://podminky.urs.cz/item/CS_URS_2024_01/735152275"/>
    <hyperlink ref="F174" r:id="rId26" display="https://podminky.urs.cz/item/CS_URS_2024_01/735152279"/>
    <hyperlink ref="F176" r:id="rId27" display="https://podminky.urs.cz/item/CS_URS_2024_01/735152379"/>
    <hyperlink ref="F178" r:id="rId28" display="https://podminky.urs.cz/item/CS_URS_2024_01/735152679"/>
    <hyperlink ref="F180" r:id="rId29" display="https://podminky.urs.cz/item/CS_URS_2024_01/998735102"/>
    <hyperlink ref="F182" r:id="rId30" display="https://podminky.urs.cz/item/CS_URS_2024_01/998735181"/>
    <hyperlink ref="F184" r:id="rId31" display="https://podminky.urs.cz/item/CS_URS_2024_01/998735193"/>
    <hyperlink ref="F187" r:id="rId32" display="https://podminky.urs.cz/item/CS_URS_2024_01/HZS2221"/>
    <hyperlink ref="F191" r:id="rId33" display="https://podminky.urs.cz/item/CS_URS_2024_01/HZS2222"/>
    <hyperlink ref="F197" r:id="rId34" display="https://podminky.urs.cz/item/CS_URS_2024_01/HZS2491"/>
    <hyperlink ref="F201" r:id="rId35" display="https://podminky.urs.cz/item/CS_URS_2024_01/HZS2492"/>
    <hyperlink ref="F211" r:id="rId36" display="https://podminky.urs.cz/item/CS_URS_2023_02/043002000"/>
    <hyperlink ref="F213" r:id="rId37" display="https://podminky.urs.cz/item/CS_URS_2023_02/043194000"/>
    <hyperlink ref="F215" r:id="rId38" display="https://podminky.urs.cz/item/CS_URS_2023_02/044002000"/>
    <hyperlink ref="F218" r:id="rId39" display="https://podminky.urs.cz/item/CS_URS_2024_01/081103000"/>
    <hyperlink ref="F221" r:id="rId40" display="https://podminky.urs.cz/item/CS_URS_2024_01/092103001"/>
    <hyperlink ref="F223" r:id="rId41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2659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1"/>
      <c r="B29" s="152"/>
      <c r="C29" s="151"/>
      <c r="D29" s="151"/>
      <c r="E29" s="153" t="s">
        <v>78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ROUND(J98,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ROUND((SUM(BE98:BE280)),  2)</f>
        <v>0</v>
      </c>
      <c r="G35" s="42"/>
      <c r="H35" s="42"/>
      <c r="I35" s="161">
        <v>0.20999999999999999</v>
      </c>
      <c r="J35" s="160">
        <f>ROUND(((SUM(BE98:BE280))*I35),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ROUND((SUM(BF98:BF280)),  2)</f>
        <v>0</v>
      </c>
      <c r="G36" s="42"/>
      <c r="H36" s="42"/>
      <c r="I36" s="161">
        <v>0.12</v>
      </c>
      <c r="J36" s="160">
        <f>ROUND(((SUM(BF98:BF280))*I36),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ROUND((SUM(BG98:BG280)),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ROUND((SUM(BH98:BH280)),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ROUND((SUM(BI98:BI280)),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02 - Zdravotechnické 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J98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263</v>
      </c>
      <c r="E65" s="186"/>
      <c r="F65" s="186"/>
      <c r="G65" s="186"/>
      <c r="H65" s="186"/>
      <c r="I65" s="186"/>
      <c r="J65" s="187">
        <f>J100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9"/>
      <c r="D66" s="185" t="s">
        <v>264</v>
      </c>
      <c r="E66" s="186"/>
      <c r="F66" s="186"/>
      <c r="G66" s="186"/>
      <c r="H66" s="186"/>
      <c r="I66" s="186"/>
      <c r="J66" s="187">
        <f>J104</f>
        <v>0</v>
      </c>
      <c r="K66" s="129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265</v>
      </c>
      <c r="E67" s="181"/>
      <c r="F67" s="181"/>
      <c r="G67" s="181"/>
      <c r="H67" s="181"/>
      <c r="I67" s="181"/>
      <c r="J67" s="182">
        <f>J116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9"/>
      <c r="D68" s="185" t="s">
        <v>2660</v>
      </c>
      <c r="E68" s="186"/>
      <c r="F68" s="186"/>
      <c r="G68" s="186"/>
      <c r="H68" s="186"/>
      <c r="I68" s="186"/>
      <c r="J68" s="187">
        <f>J117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9"/>
      <c r="D69" s="185" t="s">
        <v>2661</v>
      </c>
      <c r="E69" s="186"/>
      <c r="F69" s="186"/>
      <c r="G69" s="186"/>
      <c r="H69" s="186"/>
      <c r="I69" s="186"/>
      <c r="J69" s="187">
        <f>J139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9"/>
      <c r="D70" s="185" t="s">
        <v>812</v>
      </c>
      <c r="E70" s="186"/>
      <c r="F70" s="186"/>
      <c r="G70" s="186"/>
      <c r="H70" s="186"/>
      <c r="I70" s="186"/>
      <c r="J70" s="187">
        <f>J192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9"/>
      <c r="D71" s="185" t="s">
        <v>2662</v>
      </c>
      <c r="E71" s="186"/>
      <c r="F71" s="186"/>
      <c r="G71" s="186"/>
      <c r="H71" s="186"/>
      <c r="I71" s="186"/>
      <c r="J71" s="187">
        <f>J240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274</v>
      </c>
      <c r="E72" s="181"/>
      <c r="F72" s="181"/>
      <c r="G72" s="181"/>
      <c r="H72" s="181"/>
      <c r="I72" s="181"/>
      <c r="J72" s="182">
        <f>J249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2433</v>
      </c>
      <c r="E73" s="181"/>
      <c r="F73" s="181"/>
      <c r="G73" s="181"/>
      <c r="H73" s="181"/>
      <c r="I73" s="181"/>
      <c r="J73" s="182">
        <f>J267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120</v>
      </c>
      <c r="E74" s="181"/>
      <c r="F74" s="181"/>
      <c r="G74" s="181"/>
      <c r="H74" s="181"/>
      <c r="I74" s="181"/>
      <c r="J74" s="182">
        <f>J270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9"/>
      <c r="D75" s="185" t="s">
        <v>123</v>
      </c>
      <c r="E75" s="186"/>
      <c r="F75" s="186"/>
      <c r="G75" s="186"/>
      <c r="H75" s="186"/>
      <c r="I75" s="186"/>
      <c r="J75" s="187">
        <f>J271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9"/>
      <c r="D76" s="185" t="s">
        <v>2663</v>
      </c>
      <c r="E76" s="186"/>
      <c r="F76" s="186"/>
      <c r="G76" s="186"/>
      <c r="H76" s="186"/>
      <c r="I76" s="186"/>
      <c r="J76" s="187">
        <f>J278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82" s="2" customFormat="1" ht="6.96" customHeight="1">
      <c r="A82" s="42"/>
      <c r="B82" s="65"/>
      <c r="C82" s="66"/>
      <c r="D82" s="66"/>
      <c r="E82" s="66"/>
      <c r="F82" s="66"/>
      <c r="G82" s="66"/>
      <c r="H82" s="66"/>
      <c r="I82" s="66"/>
      <c r="J82" s="66"/>
      <c r="K82" s="66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4.96" customHeight="1">
      <c r="A83" s="42"/>
      <c r="B83" s="43"/>
      <c r="C83" s="26" t="s">
        <v>126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16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6.25" customHeight="1">
      <c r="A86" s="42"/>
      <c r="B86" s="43"/>
      <c r="C86" s="44"/>
      <c r="D86" s="44"/>
      <c r="E86" s="173" t="str">
        <f>E7</f>
        <v xml:space="preserve">Modernizace a rozšíření prostor  SOU a PrŠ  Kladno – Vrapice, Objekt 1</v>
      </c>
      <c r="F86" s="35"/>
      <c r="G86" s="35"/>
      <c r="H86" s="35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" customFormat="1" ht="12" customHeight="1">
      <c r="B87" s="24"/>
      <c r="C87" s="35" t="s">
        <v>114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2"/>
      <c r="B88" s="43"/>
      <c r="C88" s="44"/>
      <c r="D88" s="44"/>
      <c r="E88" s="173" t="s">
        <v>258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259</v>
      </c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E11</f>
        <v>TI 02 - Zdravotechnické instalace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22</v>
      </c>
      <c r="D92" s="44"/>
      <c r="E92" s="44"/>
      <c r="F92" s="30" t="str">
        <f>F14</f>
        <v>Vrapice</v>
      </c>
      <c r="G92" s="44"/>
      <c r="H92" s="44"/>
      <c r="I92" s="35" t="s">
        <v>24</v>
      </c>
      <c r="J92" s="76" t="str">
        <f>IF(J14="","",J14)</f>
        <v>1. 2. 2025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28</v>
      </c>
      <c r="D94" s="44"/>
      <c r="E94" s="44"/>
      <c r="F94" s="30" t="str">
        <f>E17</f>
        <v>SOU a PrŠ Kladno – Vrapice</v>
      </c>
      <c r="G94" s="44"/>
      <c r="H94" s="44"/>
      <c r="I94" s="35" t="s">
        <v>36</v>
      </c>
      <c r="J94" s="40" t="str">
        <f>E23</f>
        <v>archiw studio s.r.o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5.65" customHeight="1">
      <c r="A95" s="42"/>
      <c r="B95" s="43"/>
      <c r="C95" s="35" t="s">
        <v>34</v>
      </c>
      <c r="D95" s="44"/>
      <c r="E95" s="44"/>
      <c r="F95" s="30" t="str">
        <f>IF(E20="","",E20)</f>
        <v>Vyplň údaj</v>
      </c>
      <c r="G95" s="44"/>
      <c r="H95" s="44"/>
      <c r="I95" s="35" t="s">
        <v>41</v>
      </c>
      <c r="J95" s="40" t="str">
        <f>E26</f>
        <v>archiw studio s.r.o. - Pavol Vígh</v>
      </c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9"/>
      <c r="B97" s="190"/>
      <c r="C97" s="191" t="s">
        <v>127</v>
      </c>
      <c r="D97" s="192" t="s">
        <v>64</v>
      </c>
      <c r="E97" s="192" t="s">
        <v>60</v>
      </c>
      <c r="F97" s="192" t="s">
        <v>61</v>
      </c>
      <c r="G97" s="192" t="s">
        <v>128</v>
      </c>
      <c r="H97" s="192" t="s">
        <v>129</v>
      </c>
      <c r="I97" s="192" t="s">
        <v>130</v>
      </c>
      <c r="J97" s="192" t="s">
        <v>118</v>
      </c>
      <c r="K97" s="193" t="s">
        <v>131</v>
      </c>
      <c r="L97" s="194"/>
      <c r="M97" s="96" t="s">
        <v>78</v>
      </c>
      <c r="N97" s="97" t="s">
        <v>49</v>
      </c>
      <c r="O97" s="97" t="s">
        <v>132</v>
      </c>
      <c r="P97" s="97" t="s">
        <v>133</v>
      </c>
      <c r="Q97" s="97" t="s">
        <v>134</v>
      </c>
      <c r="R97" s="97" t="s">
        <v>135</v>
      </c>
      <c r="S97" s="97" t="s">
        <v>136</v>
      </c>
      <c r="T97" s="98" t="s">
        <v>137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2"/>
      <c r="B98" s="43"/>
      <c r="C98" s="103" t="s">
        <v>138</v>
      </c>
      <c r="D98" s="44"/>
      <c r="E98" s="44"/>
      <c r="F98" s="44"/>
      <c r="G98" s="44"/>
      <c r="H98" s="44"/>
      <c r="I98" s="44"/>
      <c r="J98" s="195">
        <f>BK98</f>
        <v>0</v>
      </c>
      <c r="K98" s="44"/>
      <c r="L98" s="48"/>
      <c r="M98" s="99"/>
      <c r="N98" s="196"/>
      <c r="O98" s="100"/>
      <c r="P98" s="197">
        <f>P99+P116+P249+P267+P270</f>
        <v>0</v>
      </c>
      <c r="Q98" s="100"/>
      <c r="R98" s="197">
        <f>R99+R116+R249+R267+R270</f>
        <v>0.45830014630000004</v>
      </c>
      <c r="S98" s="100"/>
      <c r="T98" s="198">
        <f>T99+T116+T249+T267+T270</f>
        <v>0.16689999999999999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79</v>
      </c>
      <c r="AU98" s="20" t="s">
        <v>119</v>
      </c>
      <c r="BK98" s="199">
        <f>BK99+BK116+BK249+BK267+BK270</f>
        <v>0</v>
      </c>
    </row>
    <row r="99" s="12" customFormat="1" ht="25.92" customHeight="1">
      <c r="A99" s="12"/>
      <c r="B99" s="200"/>
      <c r="C99" s="201"/>
      <c r="D99" s="202" t="s">
        <v>79</v>
      </c>
      <c r="E99" s="203" t="s">
        <v>275</v>
      </c>
      <c r="F99" s="203" t="s">
        <v>276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P100+P104</f>
        <v>0</v>
      </c>
      <c r="Q99" s="208"/>
      <c r="R99" s="209">
        <f>R100+R104</f>
        <v>0.00029999999999999997</v>
      </c>
      <c r="S99" s="208"/>
      <c r="T99" s="210">
        <f>T100+T104</f>
        <v>0.014999999999999999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88</v>
      </c>
      <c r="AT99" s="212" t="s">
        <v>79</v>
      </c>
      <c r="AU99" s="212" t="s">
        <v>80</v>
      </c>
      <c r="AY99" s="211" t="s">
        <v>141</v>
      </c>
      <c r="BK99" s="213">
        <f>BK100+BK104</f>
        <v>0</v>
      </c>
    </row>
    <row r="100" s="12" customFormat="1" ht="22.8" customHeight="1">
      <c r="A100" s="12"/>
      <c r="B100" s="200"/>
      <c r="C100" s="201"/>
      <c r="D100" s="202" t="s">
        <v>79</v>
      </c>
      <c r="E100" s="214" t="s">
        <v>198</v>
      </c>
      <c r="F100" s="214" t="s">
        <v>318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0.00029999999999999997</v>
      </c>
      <c r="S100" s="208"/>
      <c r="T100" s="210">
        <f>SUM(T101:T103)</f>
        <v>0.014999999999999999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88</v>
      </c>
      <c r="AT100" s="212" t="s">
        <v>79</v>
      </c>
      <c r="AU100" s="212" t="s">
        <v>88</v>
      </c>
      <c r="AY100" s="211" t="s">
        <v>141</v>
      </c>
      <c r="BK100" s="213">
        <f>SUM(BK101:BK103)</f>
        <v>0</v>
      </c>
    </row>
    <row r="101" s="2" customFormat="1" ht="37.8" customHeight="1">
      <c r="A101" s="42"/>
      <c r="B101" s="43"/>
      <c r="C101" s="216" t="s">
        <v>88</v>
      </c>
      <c r="D101" s="216" t="s">
        <v>144</v>
      </c>
      <c r="E101" s="217" t="s">
        <v>2664</v>
      </c>
      <c r="F101" s="218" t="s">
        <v>2665</v>
      </c>
      <c r="G101" s="219" t="s">
        <v>618</v>
      </c>
      <c r="H101" s="220">
        <v>1</v>
      </c>
      <c r="I101" s="221"/>
      <c r="J101" s="222">
        <f>ROUND(I101*H101,2)</f>
        <v>0</v>
      </c>
      <c r="K101" s="218" t="s">
        <v>148</v>
      </c>
      <c r="L101" s="48"/>
      <c r="M101" s="223" t="s">
        <v>78</v>
      </c>
      <c r="N101" s="224" t="s">
        <v>50</v>
      </c>
      <c r="O101" s="88"/>
      <c r="P101" s="225">
        <f>O101*H101</f>
        <v>0</v>
      </c>
      <c r="Q101" s="225">
        <v>0</v>
      </c>
      <c r="R101" s="225">
        <f>Q101*H101</f>
        <v>0</v>
      </c>
      <c r="S101" s="225">
        <v>0.014999999999999999</v>
      </c>
      <c r="T101" s="226">
        <f>S101*H101</f>
        <v>0.014999999999999999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7" t="s">
        <v>166</v>
      </c>
      <c r="AT101" s="227" t="s">
        <v>144</v>
      </c>
      <c r="AU101" s="227" t="s">
        <v>90</v>
      </c>
      <c r="AY101" s="20" t="s">
        <v>141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88</v>
      </c>
      <c r="BK101" s="228">
        <f>ROUND(I101*H101,2)</f>
        <v>0</v>
      </c>
      <c r="BL101" s="20" t="s">
        <v>166</v>
      </c>
      <c r="BM101" s="227" t="s">
        <v>2666</v>
      </c>
    </row>
    <row r="102" s="2" customFormat="1">
      <c r="A102" s="42"/>
      <c r="B102" s="43"/>
      <c r="C102" s="44"/>
      <c r="D102" s="229" t="s">
        <v>151</v>
      </c>
      <c r="E102" s="44"/>
      <c r="F102" s="230" t="s">
        <v>2667</v>
      </c>
      <c r="G102" s="44"/>
      <c r="H102" s="44"/>
      <c r="I102" s="231"/>
      <c r="J102" s="44"/>
      <c r="K102" s="44"/>
      <c r="L102" s="48"/>
      <c r="M102" s="232"/>
      <c r="N102" s="233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151</v>
      </c>
      <c r="AU102" s="20" t="s">
        <v>90</v>
      </c>
    </row>
    <row r="103" s="2" customFormat="1" ht="24.15" customHeight="1">
      <c r="A103" s="42"/>
      <c r="B103" s="43"/>
      <c r="C103" s="290" t="s">
        <v>90</v>
      </c>
      <c r="D103" s="290" t="s">
        <v>864</v>
      </c>
      <c r="E103" s="291" t="s">
        <v>2668</v>
      </c>
      <c r="F103" s="292" t="s">
        <v>2669</v>
      </c>
      <c r="G103" s="293" t="s">
        <v>618</v>
      </c>
      <c r="H103" s="294">
        <v>1</v>
      </c>
      <c r="I103" s="295"/>
      <c r="J103" s="296">
        <f>ROUND(I103*H103,2)</f>
        <v>0</v>
      </c>
      <c r="K103" s="292" t="s">
        <v>148</v>
      </c>
      <c r="L103" s="297"/>
      <c r="M103" s="298" t="s">
        <v>78</v>
      </c>
      <c r="N103" s="299" t="s">
        <v>50</v>
      </c>
      <c r="O103" s="88"/>
      <c r="P103" s="225">
        <f>O103*H103</f>
        <v>0</v>
      </c>
      <c r="Q103" s="225">
        <v>0.00029999999999999997</v>
      </c>
      <c r="R103" s="225">
        <f>Q103*H103</f>
        <v>0.00029999999999999997</v>
      </c>
      <c r="S103" s="225">
        <v>0</v>
      </c>
      <c r="T103" s="226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7" t="s">
        <v>192</v>
      </c>
      <c r="AT103" s="227" t="s">
        <v>864</v>
      </c>
      <c r="AU103" s="227" t="s">
        <v>90</v>
      </c>
      <c r="AY103" s="20" t="s">
        <v>141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88</v>
      </c>
      <c r="BK103" s="228">
        <f>ROUND(I103*H103,2)</f>
        <v>0</v>
      </c>
      <c r="BL103" s="20" t="s">
        <v>166</v>
      </c>
      <c r="BM103" s="227" t="s">
        <v>2670</v>
      </c>
    </row>
    <row r="104" s="12" customFormat="1" ht="22.8" customHeight="1">
      <c r="A104" s="12"/>
      <c r="B104" s="200"/>
      <c r="C104" s="201"/>
      <c r="D104" s="202" t="s">
        <v>79</v>
      </c>
      <c r="E104" s="214" t="s">
        <v>422</v>
      </c>
      <c r="F104" s="214" t="s">
        <v>423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SUM(P105:P115)</f>
        <v>0</v>
      </c>
      <c r="Q104" s="208"/>
      <c r="R104" s="209">
        <f>SUM(R105:R115)</f>
        <v>0</v>
      </c>
      <c r="S104" s="208"/>
      <c r="T104" s="210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88</v>
      </c>
      <c r="AT104" s="212" t="s">
        <v>79</v>
      </c>
      <c r="AU104" s="212" t="s">
        <v>88</v>
      </c>
      <c r="AY104" s="211" t="s">
        <v>141</v>
      </c>
      <c r="BK104" s="213">
        <f>SUM(BK105:BK115)</f>
        <v>0</v>
      </c>
    </row>
    <row r="105" s="2" customFormat="1" ht="37.8" customHeight="1">
      <c r="A105" s="42"/>
      <c r="B105" s="43"/>
      <c r="C105" s="216" t="s">
        <v>160</v>
      </c>
      <c r="D105" s="216" t="s">
        <v>144</v>
      </c>
      <c r="E105" s="217" t="s">
        <v>435</v>
      </c>
      <c r="F105" s="218" t="s">
        <v>436</v>
      </c>
      <c r="G105" s="219" t="s">
        <v>310</v>
      </c>
      <c r="H105" s="220">
        <v>0.16700000000000001</v>
      </c>
      <c r="I105" s="221"/>
      <c r="J105" s="222">
        <f>ROUND(I105*H105,2)</f>
        <v>0</v>
      </c>
      <c r="K105" s="218" t="s">
        <v>148</v>
      </c>
      <c r="L105" s="48"/>
      <c r="M105" s="223" t="s">
        <v>78</v>
      </c>
      <c r="N105" s="224" t="s">
        <v>50</v>
      </c>
      <c r="O105" s="88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7" t="s">
        <v>166</v>
      </c>
      <c r="AT105" s="227" t="s">
        <v>144</v>
      </c>
      <c r="AU105" s="227" t="s">
        <v>90</v>
      </c>
      <c r="AY105" s="20" t="s">
        <v>141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88</v>
      </c>
      <c r="BK105" s="228">
        <f>ROUND(I105*H105,2)</f>
        <v>0</v>
      </c>
      <c r="BL105" s="20" t="s">
        <v>166</v>
      </c>
      <c r="BM105" s="227" t="s">
        <v>2671</v>
      </c>
    </row>
    <row r="106" s="2" customFormat="1">
      <c r="A106" s="42"/>
      <c r="B106" s="43"/>
      <c r="C106" s="44"/>
      <c r="D106" s="229" t="s">
        <v>151</v>
      </c>
      <c r="E106" s="44"/>
      <c r="F106" s="230" t="s">
        <v>438</v>
      </c>
      <c r="G106" s="44"/>
      <c r="H106" s="44"/>
      <c r="I106" s="231"/>
      <c r="J106" s="44"/>
      <c r="K106" s="44"/>
      <c r="L106" s="48"/>
      <c r="M106" s="232"/>
      <c r="N106" s="233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151</v>
      </c>
      <c r="AU106" s="20" t="s">
        <v>90</v>
      </c>
    </row>
    <row r="107" s="2" customFormat="1" ht="62.7" customHeight="1">
      <c r="A107" s="42"/>
      <c r="B107" s="43"/>
      <c r="C107" s="216" t="s">
        <v>166</v>
      </c>
      <c r="D107" s="216" t="s">
        <v>144</v>
      </c>
      <c r="E107" s="217" t="s">
        <v>440</v>
      </c>
      <c r="F107" s="218" t="s">
        <v>441</v>
      </c>
      <c r="G107" s="219" t="s">
        <v>310</v>
      </c>
      <c r="H107" s="220">
        <v>1.6699999999999999</v>
      </c>
      <c r="I107" s="221"/>
      <c r="J107" s="222">
        <f>ROUND(I107*H107,2)</f>
        <v>0</v>
      </c>
      <c r="K107" s="218" t="s">
        <v>148</v>
      </c>
      <c r="L107" s="48"/>
      <c r="M107" s="223" t="s">
        <v>78</v>
      </c>
      <c r="N107" s="224" t="s">
        <v>50</v>
      </c>
      <c r="O107" s="88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7" t="s">
        <v>166</v>
      </c>
      <c r="AT107" s="227" t="s">
        <v>144</v>
      </c>
      <c r="AU107" s="227" t="s">
        <v>90</v>
      </c>
      <c r="AY107" s="20" t="s">
        <v>141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88</v>
      </c>
      <c r="BK107" s="228">
        <f>ROUND(I107*H107,2)</f>
        <v>0</v>
      </c>
      <c r="BL107" s="20" t="s">
        <v>166</v>
      </c>
      <c r="BM107" s="227" t="s">
        <v>2672</v>
      </c>
    </row>
    <row r="108" s="2" customFormat="1">
      <c r="A108" s="42"/>
      <c r="B108" s="43"/>
      <c r="C108" s="44"/>
      <c r="D108" s="229" t="s">
        <v>151</v>
      </c>
      <c r="E108" s="44"/>
      <c r="F108" s="230" t="s">
        <v>443</v>
      </c>
      <c r="G108" s="44"/>
      <c r="H108" s="44"/>
      <c r="I108" s="231"/>
      <c r="J108" s="44"/>
      <c r="K108" s="44"/>
      <c r="L108" s="48"/>
      <c r="M108" s="232"/>
      <c r="N108" s="233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151</v>
      </c>
      <c r="AU108" s="20" t="s">
        <v>90</v>
      </c>
    </row>
    <row r="109" s="13" customFormat="1">
      <c r="A109" s="13"/>
      <c r="B109" s="241"/>
      <c r="C109" s="242"/>
      <c r="D109" s="234" t="s">
        <v>283</v>
      </c>
      <c r="E109" s="242"/>
      <c r="F109" s="244" t="s">
        <v>2673</v>
      </c>
      <c r="G109" s="242"/>
      <c r="H109" s="245">
        <v>1.6699999999999999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283</v>
      </c>
      <c r="AU109" s="251" t="s">
        <v>90</v>
      </c>
      <c r="AV109" s="13" t="s">
        <v>90</v>
      </c>
      <c r="AW109" s="13" t="s">
        <v>4</v>
      </c>
      <c r="AX109" s="13" t="s">
        <v>88</v>
      </c>
      <c r="AY109" s="251" t="s">
        <v>141</v>
      </c>
    </row>
    <row r="110" s="2" customFormat="1" ht="33" customHeight="1">
      <c r="A110" s="42"/>
      <c r="B110" s="43"/>
      <c r="C110" s="216" t="s">
        <v>140</v>
      </c>
      <c r="D110" s="216" t="s">
        <v>144</v>
      </c>
      <c r="E110" s="217" t="s">
        <v>458</v>
      </c>
      <c r="F110" s="218" t="s">
        <v>459</v>
      </c>
      <c r="G110" s="219" t="s">
        <v>310</v>
      </c>
      <c r="H110" s="220">
        <v>0.16700000000000001</v>
      </c>
      <c r="I110" s="221"/>
      <c r="J110" s="222">
        <f>ROUND(I110*H110,2)</f>
        <v>0</v>
      </c>
      <c r="K110" s="218" t="s">
        <v>148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2674</v>
      </c>
    </row>
    <row r="111" s="2" customFormat="1">
      <c r="A111" s="42"/>
      <c r="B111" s="43"/>
      <c r="C111" s="44"/>
      <c r="D111" s="229" t="s">
        <v>151</v>
      </c>
      <c r="E111" s="44"/>
      <c r="F111" s="230" t="s">
        <v>461</v>
      </c>
      <c r="G111" s="44"/>
      <c r="H111" s="44"/>
      <c r="I111" s="231"/>
      <c r="J111" s="44"/>
      <c r="K111" s="44"/>
      <c r="L111" s="48"/>
      <c r="M111" s="232"/>
      <c r="N111" s="233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151</v>
      </c>
      <c r="AU111" s="20" t="s">
        <v>90</v>
      </c>
    </row>
    <row r="112" s="2" customFormat="1" ht="44.25" customHeight="1">
      <c r="A112" s="42"/>
      <c r="B112" s="43"/>
      <c r="C112" s="216" t="s">
        <v>179</v>
      </c>
      <c r="D112" s="216" t="s">
        <v>144</v>
      </c>
      <c r="E112" s="217" t="s">
        <v>463</v>
      </c>
      <c r="F112" s="218" t="s">
        <v>464</v>
      </c>
      <c r="G112" s="219" t="s">
        <v>310</v>
      </c>
      <c r="H112" s="220">
        <v>0.16700000000000001</v>
      </c>
      <c r="I112" s="221"/>
      <c r="J112" s="222">
        <f>ROUND(I112*H112,2)</f>
        <v>0</v>
      </c>
      <c r="K112" s="218" t="s">
        <v>148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166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166</v>
      </c>
      <c r="BM112" s="227" t="s">
        <v>2675</v>
      </c>
    </row>
    <row r="113" s="2" customFormat="1">
      <c r="A113" s="42"/>
      <c r="B113" s="43"/>
      <c r="C113" s="44"/>
      <c r="D113" s="229" t="s">
        <v>151</v>
      </c>
      <c r="E113" s="44"/>
      <c r="F113" s="230" t="s">
        <v>466</v>
      </c>
      <c r="G113" s="44"/>
      <c r="H113" s="44"/>
      <c r="I113" s="231"/>
      <c r="J113" s="44"/>
      <c r="K113" s="44"/>
      <c r="L113" s="48"/>
      <c r="M113" s="232"/>
      <c r="N113" s="233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151</v>
      </c>
      <c r="AU113" s="20" t="s">
        <v>90</v>
      </c>
    </row>
    <row r="114" s="2" customFormat="1" ht="49.05" customHeight="1">
      <c r="A114" s="42"/>
      <c r="B114" s="43"/>
      <c r="C114" s="216" t="s">
        <v>186</v>
      </c>
      <c r="D114" s="216" t="s">
        <v>144</v>
      </c>
      <c r="E114" s="217" t="s">
        <v>513</v>
      </c>
      <c r="F114" s="218" t="s">
        <v>514</v>
      </c>
      <c r="G114" s="219" t="s">
        <v>310</v>
      </c>
      <c r="H114" s="220">
        <v>0.16700000000000001</v>
      </c>
      <c r="I114" s="221"/>
      <c r="J114" s="222">
        <f>ROUND(I114*H114,2)</f>
        <v>0</v>
      </c>
      <c r="K114" s="218" t="s">
        <v>148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2676</v>
      </c>
    </row>
    <row r="115" s="2" customFormat="1">
      <c r="A115" s="42"/>
      <c r="B115" s="43"/>
      <c r="C115" s="44"/>
      <c r="D115" s="229" t="s">
        <v>151</v>
      </c>
      <c r="E115" s="44"/>
      <c r="F115" s="230" t="s">
        <v>516</v>
      </c>
      <c r="G115" s="44"/>
      <c r="H115" s="44"/>
      <c r="I115" s="231"/>
      <c r="J115" s="44"/>
      <c r="K115" s="44"/>
      <c r="L115" s="48"/>
      <c r="M115" s="232"/>
      <c r="N115" s="233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151</v>
      </c>
      <c r="AU115" s="20" t="s">
        <v>90</v>
      </c>
    </row>
    <row r="116" s="12" customFormat="1" ht="25.92" customHeight="1">
      <c r="A116" s="12"/>
      <c r="B116" s="200"/>
      <c r="C116" s="201"/>
      <c r="D116" s="202" t="s">
        <v>79</v>
      </c>
      <c r="E116" s="203" t="s">
        <v>519</v>
      </c>
      <c r="F116" s="203" t="s">
        <v>520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P117+P139+P192+P240</f>
        <v>0</v>
      </c>
      <c r="Q116" s="208"/>
      <c r="R116" s="209">
        <f>R117+R139+R192+R240</f>
        <v>0.45800014630000002</v>
      </c>
      <c r="S116" s="208"/>
      <c r="T116" s="210">
        <f>T117+T139+T192+T240</f>
        <v>0.15190000000000001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90</v>
      </c>
      <c r="AT116" s="212" t="s">
        <v>79</v>
      </c>
      <c r="AU116" s="212" t="s">
        <v>80</v>
      </c>
      <c r="AY116" s="211" t="s">
        <v>141</v>
      </c>
      <c r="BK116" s="213">
        <f>BK117+BK139+BK192+BK240</f>
        <v>0</v>
      </c>
    </row>
    <row r="117" s="12" customFormat="1" ht="22.8" customHeight="1">
      <c r="A117" s="12"/>
      <c r="B117" s="200"/>
      <c r="C117" s="201"/>
      <c r="D117" s="202" t="s">
        <v>79</v>
      </c>
      <c r="E117" s="214" t="s">
        <v>2677</v>
      </c>
      <c r="F117" s="214" t="s">
        <v>2678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SUM(P118:P138)</f>
        <v>0</v>
      </c>
      <c r="Q117" s="208"/>
      <c r="R117" s="209">
        <f>SUM(R118:R138)</f>
        <v>0.059267299999999995</v>
      </c>
      <c r="S117" s="208"/>
      <c r="T117" s="210">
        <f>SUM(T118:T138)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90</v>
      </c>
      <c r="AT117" s="212" t="s">
        <v>79</v>
      </c>
      <c r="AU117" s="212" t="s">
        <v>88</v>
      </c>
      <c r="AY117" s="211" t="s">
        <v>141</v>
      </c>
      <c r="BK117" s="213">
        <f>SUM(BK118:BK138)</f>
        <v>0</v>
      </c>
    </row>
    <row r="118" s="2" customFormat="1" ht="21.75" customHeight="1">
      <c r="A118" s="42"/>
      <c r="B118" s="43"/>
      <c r="C118" s="216" t="s">
        <v>192</v>
      </c>
      <c r="D118" s="216" t="s">
        <v>144</v>
      </c>
      <c r="E118" s="217" t="s">
        <v>2679</v>
      </c>
      <c r="F118" s="218" t="s">
        <v>2680</v>
      </c>
      <c r="G118" s="219" t="s">
        <v>448</v>
      </c>
      <c r="H118" s="220">
        <v>12</v>
      </c>
      <c r="I118" s="221"/>
      <c r="J118" s="222">
        <f>ROUND(I118*H118,2)</f>
        <v>0</v>
      </c>
      <c r="K118" s="218" t="s">
        <v>148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0.0019729999999999999</v>
      </c>
      <c r="R118" s="225">
        <f>Q118*H118</f>
        <v>0.023675999999999999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244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244</v>
      </c>
      <c r="BM118" s="227" t="s">
        <v>2681</v>
      </c>
    </row>
    <row r="119" s="2" customFormat="1">
      <c r="A119" s="42"/>
      <c r="B119" s="43"/>
      <c r="C119" s="44"/>
      <c r="D119" s="229" t="s">
        <v>151</v>
      </c>
      <c r="E119" s="44"/>
      <c r="F119" s="230" t="s">
        <v>2682</v>
      </c>
      <c r="G119" s="44"/>
      <c r="H119" s="44"/>
      <c r="I119" s="231"/>
      <c r="J119" s="44"/>
      <c r="K119" s="44"/>
      <c r="L119" s="48"/>
      <c r="M119" s="232"/>
      <c r="N119" s="233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151</v>
      </c>
      <c r="AU119" s="20" t="s">
        <v>90</v>
      </c>
    </row>
    <row r="120" s="2" customFormat="1" ht="24.15" customHeight="1">
      <c r="A120" s="42"/>
      <c r="B120" s="43"/>
      <c r="C120" s="216" t="s">
        <v>198</v>
      </c>
      <c r="D120" s="216" t="s">
        <v>144</v>
      </c>
      <c r="E120" s="217" t="s">
        <v>2683</v>
      </c>
      <c r="F120" s="218" t="s">
        <v>2684</v>
      </c>
      <c r="G120" s="219" t="s">
        <v>448</v>
      </c>
      <c r="H120" s="220">
        <v>26</v>
      </c>
      <c r="I120" s="221"/>
      <c r="J120" s="222">
        <f>ROUND(I120*H120,2)</f>
        <v>0</v>
      </c>
      <c r="K120" s="218" t="s">
        <v>148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0.00058679999999999995</v>
      </c>
      <c r="R120" s="225">
        <f>Q120*H120</f>
        <v>0.015256799999999999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244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244</v>
      </c>
      <c r="BM120" s="227" t="s">
        <v>2685</v>
      </c>
    </row>
    <row r="121" s="2" customFormat="1">
      <c r="A121" s="42"/>
      <c r="B121" s="43"/>
      <c r="C121" s="44"/>
      <c r="D121" s="229" t="s">
        <v>151</v>
      </c>
      <c r="E121" s="44"/>
      <c r="F121" s="230" t="s">
        <v>2686</v>
      </c>
      <c r="G121" s="44"/>
      <c r="H121" s="44"/>
      <c r="I121" s="231"/>
      <c r="J121" s="44"/>
      <c r="K121" s="44"/>
      <c r="L121" s="48"/>
      <c r="M121" s="232"/>
      <c r="N121" s="233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151</v>
      </c>
      <c r="AU121" s="20" t="s">
        <v>90</v>
      </c>
    </row>
    <row r="122" s="2" customFormat="1" ht="21.75" customHeight="1">
      <c r="A122" s="42"/>
      <c r="B122" s="43"/>
      <c r="C122" s="290" t="s">
        <v>204</v>
      </c>
      <c r="D122" s="290" t="s">
        <v>864</v>
      </c>
      <c r="E122" s="291" t="s">
        <v>2687</v>
      </c>
      <c r="F122" s="292" t="s">
        <v>2688</v>
      </c>
      <c r="G122" s="293" t="s">
        <v>618</v>
      </c>
      <c r="H122" s="294">
        <v>1</v>
      </c>
      <c r="I122" s="295"/>
      <c r="J122" s="296">
        <f>ROUND(I122*H122,2)</f>
        <v>0</v>
      </c>
      <c r="K122" s="292" t="s">
        <v>148</v>
      </c>
      <c r="L122" s="297"/>
      <c r="M122" s="298" t="s">
        <v>78</v>
      </c>
      <c r="N122" s="299" t="s">
        <v>50</v>
      </c>
      <c r="O122" s="88"/>
      <c r="P122" s="225">
        <f>O122*H122</f>
        <v>0</v>
      </c>
      <c r="Q122" s="225">
        <v>0.00013999999999999999</v>
      </c>
      <c r="R122" s="225">
        <f>Q122*H122</f>
        <v>0.00013999999999999999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487</v>
      </c>
      <c r="AT122" s="227" t="s">
        <v>864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244</v>
      </c>
      <c r="BM122" s="227" t="s">
        <v>2689</v>
      </c>
    </row>
    <row r="123" s="2" customFormat="1" ht="24.15" customHeight="1">
      <c r="A123" s="42"/>
      <c r="B123" s="43"/>
      <c r="C123" s="216" t="s">
        <v>209</v>
      </c>
      <c r="D123" s="216" t="s">
        <v>144</v>
      </c>
      <c r="E123" s="217" t="s">
        <v>2690</v>
      </c>
      <c r="F123" s="218" t="s">
        <v>2691</v>
      </c>
      <c r="G123" s="219" t="s">
        <v>448</v>
      </c>
      <c r="H123" s="220">
        <v>5</v>
      </c>
      <c r="I123" s="221"/>
      <c r="J123" s="222">
        <f>ROUND(I123*H123,2)</f>
        <v>0</v>
      </c>
      <c r="K123" s="218" t="s">
        <v>148</v>
      </c>
      <c r="L123" s="48"/>
      <c r="M123" s="223" t="s">
        <v>78</v>
      </c>
      <c r="N123" s="224" t="s">
        <v>50</v>
      </c>
      <c r="O123" s="88"/>
      <c r="P123" s="225">
        <f>O123*H123</f>
        <v>0</v>
      </c>
      <c r="Q123" s="225">
        <v>0.0020098999999999998</v>
      </c>
      <c r="R123" s="225">
        <f>Q123*H123</f>
        <v>0.010049499999999999</v>
      </c>
      <c r="S123" s="225">
        <v>0</v>
      </c>
      <c r="T123" s="226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7" t="s">
        <v>244</v>
      </c>
      <c r="AT123" s="227" t="s">
        <v>144</v>
      </c>
      <c r="AU123" s="227" t="s">
        <v>90</v>
      </c>
      <c r="AY123" s="20" t="s">
        <v>141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88</v>
      </c>
      <c r="BK123" s="228">
        <f>ROUND(I123*H123,2)</f>
        <v>0</v>
      </c>
      <c r="BL123" s="20" t="s">
        <v>244</v>
      </c>
      <c r="BM123" s="227" t="s">
        <v>2692</v>
      </c>
    </row>
    <row r="124" s="2" customFormat="1">
      <c r="A124" s="42"/>
      <c r="B124" s="43"/>
      <c r="C124" s="44"/>
      <c r="D124" s="229" t="s">
        <v>151</v>
      </c>
      <c r="E124" s="44"/>
      <c r="F124" s="230" t="s">
        <v>2693</v>
      </c>
      <c r="G124" s="44"/>
      <c r="H124" s="44"/>
      <c r="I124" s="231"/>
      <c r="J124" s="44"/>
      <c r="K124" s="44"/>
      <c r="L124" s="48"/>
      <c r="M124" s="232"/>
      <c r="N124" s="233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151</v>
      </c>
      <c r="AU124" s="20" t="s">
        <v>90</v>
      </c>
    </row>
    <row r="125" s="2" customFormat="1" ht="24.15" customHeight="1">
      <c r="A125" s="42"/>
      <c r="B125" s="43"/>
      <c r="C125" s="290" t="s">
        <v>8</v>
      </c>
      <c r="D125" s="290" t="s">
        <v>864</v>
      </c>
      <c r="E125" s="291" t="s">
        <v>2694</v>
      </c>
      <c r="F125" s="292" t="s">
        <v>2695</v>
      </c>
      <c r="G125" s="293" t="s">
        <v>618</v>
      </c>
      <c r="H125" s="294">
        <v>1</v>
      </c>
      <c r="I125" s="295"/>
      <c r="J125" s="296">
        <f>ROUND(I125*H125,2)</f>
        <v>0</v>
      </c>
      <c r="K125" s="292" t="s">
        <v>148</v>
      </c>
      <c r="L125" s="297"/>
      <c r="M125" s="298" t="s">
        <v>78</v>
      </c>
      <c r="N125" s="299" t="s">
        <v>50</v>
      </c>
      <c r="O125" s="88"/>
      <c r="P125" s="225">
        <f>O125*H125</f>
        <v>0</v>
      </c>
      <c r="Q125" s="225">
        <v>0.00033</v>
      </c>
      <c r="R125" s="225">
        <f>Q125*H125</f>
        <v>0.00033</v>
      </c>
      <c r="S125" s="225">
        <v>0</v>
      </c>
      <c r="T125" s="226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7" t="s">
        <v>487</v>
      </c>
      <c r="AT125" s="227" t="s">
        <v>864</v>
      </c>
      <c r="AU125" s="227" t="s">
        <v>90</v>
      </c>
      <c r="AY125" s="20" t="s">
        <v>141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88</v>
      </c>
      <c r="BK125" s="228">
        <f>ROUND(I125*H125,2)</f>
        <v>0</v>
      </c>
      <c r="BL125" s="20" t="s">
        <v>244</v>
      </c>
      <c r="BM125" s="227" t="s">
        <v>2696</v>
      </c>
    </row>
    <row r="126" s="2" customFormat="1" ht="21.75" customHeight="1">
      <c r="A126" s="42"/>
      <c r="B126" s="43"/>
      <c r="C126" s="216" t="s">
        <v>224</v>
      </c>
      <c r="D126" s="216" t="s">
        <v>144</v>
      </c>
      <c r="E126" s="217" t="s">
        <v>2697</v>
      </c>
      <c r="F126" s="218" t="s">
        <v>2698</v>
      </c>
      <c r="G126" s="219" t="s">
        <v>448</v>
      </c>
      <c r="H126" s="220">
        <v>20</v>
      </c>
      <c r="I126" s="221"/>
      <c r="J126" s="222">
        <f>ROUND(I126*H126,2)</f>
        <v>0</v>
      </c>
      <c r="K126" s="218" t="s">
        <v>148</v>
      </c>
      <c r="L126" s="48"/>
      <c r="M126" s="223" t="s">
        <v>78</v>
      </c>
      <c r="N126" s="224" t="s">
        <v>50</v>
      </c>
      <c r="O126" s="88"/>
      <c r="P126" s="225">
        <f>O126*H126</f>
        <v>0</v>
      </c>
      <c r="Q126" s="225">
        <v>0.00047649999999999998</v>
      </c>
      <c r="R126" s="225">
        <f>Q126*H126</f>
        <v>0.0095300000000000003</v>
      </c>
      <c r="S126" s="225">
        <v>0</v>
      </c>
      <c r="T126" s="226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7" t="s">
        <v>244</v>
      </c>
      <c r="AT126" s="227" t="s">
        <v>144</v>
      </c>
      <c r="AU126" s="227" t="s">
        <v>90</v>
      </c>
      <c r="AY126" s="20" t="s">
        <v>141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88</v>
      </c>
      <c r="BK126" s="228">
        <f>ROUND(I126*H126,2)</f>
        <v>0</v>
      </c>
      <c r="BL126" s="20" t="s">
        <v>244</v>
      </c>
      <c r="BM126" s="227" t="s">
        <v>2699</v>
      </c>
    </row>
    <row r="127" s="2" customFormat="1">
      <c r="A127" s="42"/>
      <c r="B127" s="43"/>
      <c r="C127" s="44"/>
      <c r="D127" s="229" t="s">
        <v>151</v>
      </c>
      <c r="E127" s="44"/>
      <c r="F127" s="230" t="s">
        <v>2700</v>
      </c>
      <c r="G127" s="44"/>
      <c r="H127" s="44"/>
      <c r="I127" s="231"/>
      <c r="J127" s="44"/>
      <c r="K127" s="44"/>
      <c r="L127" s="48"/>
      <c r="M127" s="232"/>
      <c r="N127" s="233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151</v>
      </c>
      <c r="AU127" s="20" t="s">
        <v>90</v>
      </c>
    </row>
    <row r="128" s="2" customFormat="1" ht="16.5" customHeight="1">
      <c r="A128" s="42"/>
      <c r="B128" s="43"/>
      <c r="C128" s="216" t="s">
        <v>230</v>
      </c>
      <c r="D128" s="216" t="s">
        <v>144</v>
      </c>
      <c r="E128" s="217" t="s">
        <v>2701</v>
      </c>
      <c r="F128" s="218" t="s">
        <v>2702</v>
      </c>
      <c r="G128" s="219" t="s">
        <v>618</v>
      </c>
      <c r="H128" s="220">
        <v>1</v>
      </c>
      <c r="I128" s="221"/>
      <c r="J128" s="222">
        <f>ROUND(I128*H128,2)</f>
        <v>0</v>
      </c>
      <c r="K128" s="218" t="s">
        <v>148</v>
      </c>
      <c r="L128" s="48"/>
      <c r="M128" s="223" t="s">
        <v>78</v>
      </c>
      <c r="N128" s="224" t="s">
        <v>50</v>
      </c>
      <c r="O128" s="88"/>
      <c r="P128" s="225">
        <f>O128*H128</f>
        <v>0</v>
      </c>
      <c r="Q128" s="225">
        <v>0.00028499999999999999</v>
      </c>
      <c r="R128" s="225">
        <f>Q128*H128</f>
        <v>0.00028499999999999999</v>
      </c>
      <c r="S128" s="225">
        <v>0</v>
      </c>
      <c r="T128" s="226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7" t="s">
        <v>244</v>
      </c>
      <c r="AT128" s="227" t="s">
        <v>144</v>
      </c>
      <c r="AU128" s="227" t="s">
        <v>90</v>
      </c>
      <c r="AY128" s="20" t="s">
        <v>141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88</v>
      </c>
      <c r="BK128" s="228">
        <f>ROUND(I128*H128,2)</f>
        <v>0</v>
      </c>
      <c r="BL128" s="20" t="s">
        <v>244</v>
      </c>
      <c r="BM128" s="227" t="s">
        <v>2703</v>
      </c>
    </row>
    <row r="129" s="2" customFormat="1">
      <c r="A129" s="42"/>
      <c r="B129" s="43"/>
      <c r="C129" s="44"/>
      <c r="D129" s="229" t="s">
        <v>151</v>
      </c>
      <c r="E129" s="44"/>
      <c r="F129" s="230" t="s">
        <v>2704</v>
      </c>
      <c r="G129" s="44"/>
      <c r="H129" s="44"/>
      <c r="I129" s="231"/>
      <c r="J129" s="44"/>
      <c r="K129" s="44"/>
      <c r="L129" s="48"/>
      <c r="M129" s="232"/>
      <c r="N129" s="233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151</v>
      </c>
      <c r="AU129" s="20" t="s">
        <v>90</v>
      </c>
    </row>
    <row r="130" s="2" customFormat="1" ht="24.15" customHeight="1">
      <c r="A130" s="42"/>
      <c r="B130" s="43"/>
      <c r="C130" s="216" t="s">
        <v>236</v>
      </c>
      <c r="D130" s="216" t="s">
        <v>144</v>
      </c>
      <c r="E130" s="217" t="s">
        <v>2705</v>
      </c>
      <c r="F130" s="218" t="s">
        <v>2706</v>
      </c>
      <c r="G130" s="219" t="s">
        <v>448</v>
      </c>
      <c r="H130" s="220">
        <v>63</v>
      </c>
      <c r="I130" s="221"/>
      <c r="J130" s="222">
        <f>ROUND(I130*H130,2)</f>
        <v>0</v>
      </c>
      <c r="K130" s="218" t="s">
        <v>148</v>
      </c>
      <c r="L130" s="48"/>
      <c r="M130" s="223" t="s">
        <v>78</v>
      </c>
      <c r="N130" s="224" t="s">
        <v>50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244</v>
      </c>
      <c r="AT130" s="227" t="s">
        <v>144</v>
      </c>
      <c r="AU130" s="227" t="s">
        <v>90</v>
      </c>
      <c r="AY130" s="20" t="s">
        <v>141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88</v>
      </c>
      <c r="BK130" s="228">
        <f>ROUND(I130*H130,2)</f>
        <v>0</v>
      </c>
      <c r="BL130" s="20" t="s">
        <v>244</v>
      </c>
      <c r="BM130" s="227" t="s">
        <v>2707</v>
      </c>
    </row>
    <row r="131" s="2" customFormat="1">
      <c r="A131" s="42"/>
      <c r="B131" s="43"/>
      <c r="C131" s="44"/>
      <c r="D131" s="229" t="s">
        <v>151</v>
      </c>
      <c r="E131" s="44"/>
      <c r="F131" s="230" t="s">
        <v>2708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151</v>
      </c>
      <c r="AU131" s="20" t="s">
        <v>90</v>
      </c>
    </row>
    <row r="132" s="13" customFormat="1">
      <c r="A132" s="13"/>
      <c r="B132" s="241"/>
      <c r="C132" s="242"/>
      <c r="D132" s="234" t="s">
        <v>283</v>
      </c>
      <c r="E132" s="243" t="s">
        <v>78</v>
      </c>
      <c r="F132" s="244" t="s">
        <v>2709</v>
      </c>
      <c r="G132" s="242"/>
      <c r="H132" s="245">
        <v>63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283</v>
      </c>
      <c r="AU132" s="251" t="s">
        <v>90</v>
      </c>
      <c r="AV132" s="13" t="s">
        <v>90</v>
      </c>
      <c r="AW132" s="13" t="s">
        <v>40</v>
      </c>
      <c r="AX132" s="13" t="s">
        <v>88</v>
      </c>
      <c r="AY132" s="251" t="s">
        <v>141</v>
      </c>
    </row>
    <row r="133" s="2" customFormat="1" ht="49.05" customHeight="1">
      <c r="A133" s="42"/>
      <c r="B133" s="43"/>
      <c r="C133" s="216" t="s">
        <v>244</v>
      </c>
      <c r="D133" s="216" t="s">
        <v>144</v>
      </c>
      <c r="E133" s="217" t="s">
        <v>2710</v>
      </c>
      <c r="F133" s="218" t="s">
        <v>2711</v>
      </c>
      <c r="G133" s="219" t="s">
        <v>310</v>
      </c>
      <c r="H133" s="220">
        <v>0.058999999999999997</v>
      </c>
      <c r="I133" s="221"/>
      <c r="J133" s="222">
        <f>ROUND(I133*H133,2)</f>
        <v>0</v>
      </c>
      <c r="K133" s="218" t="s">
        <v>148</v>
      </c>
      <c r="L133" s="48"/>
      <c r="M133" s="223" t="s">
        <v>78</v>
      </c>
      <c r="N133" s="224" t="s">
        <v>50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7" t="s">
        <v>244</v>
      </c>
      <c r="AT133" s="227" t="s">
        <v>144</v>
      </c>
      <c r="AU133" s="227" t="s">
        <v>90</v>
      </c>
      <c r="AY133" s="20" t="s">
        <v>141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88</v>
      </c>
      <c r="BK133" s="228">
        <f>ROUND(I133*H133,2)</f>
        <v>0</v>
      </c>
      <c r="BL133" s="20" t="s">
        <v>244</v>
      </c>
      <c r="BM133" s="227" t="s">
        <v>2712</v>
      </c>
    </row>
    <row r="134" s="2" customFormat="1">
      <c r="A134" s="42"/>
      <c r="B134" s="43"/>
      <c r="C134" s="44"/>
      <c r="D134" s="229" t="s">
        <v>151</v>
      </c>
      <c r="E134" s="44"/>
      <c r="F134" s="230" t="s">
        <v>2713</v>
      </c>
      <c r="G134" s="44"/>
      <c r="H134" s="44"/>
      <c r="I134" s="231"/>
      <c r="J134" s="44"/>
      <c r="K134" s="44"/>
      <c r="L134" s="48"/>
      <c r="M134" s="232"/>
      <c r="N134" s="233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151</v>
      </c>
      <c r="AU134" s="20" t="s">
        <v>90</v>
      </c>
    </row>
    <row r="135" s="2" customFormat="1" ht="49.05" customHeight="1">
      <c r="A135" s="42"/>
      <c r="B135" s="43"/>
      <c r="C135" s="216" t="s">
        <v>379</v>
      </c>
      <c r="D135" s="216" t="s">
        <v>144</v>
      </c>
      <c r="E135" s="217" t="s">
        <v>2714</v>
      </c>
      <c r="F135" s="218" t="s">
        <v>2715</v>
      </c>
      <c r="G135" s="219" t="s">
        <v>310</v>
      </c>
      <c r="H135" s="220">
        <v>0.058999999999999997</v>
      </c>
      <c r="I135" s="221"/>
      <c r="J135" s="222">
        <f>ROUND(I135*H135,2)</f>
        <v>0</v>
      </c>
      <c r="K135" s="218" t="s">
        <v>148</v>
      </c>
      <c r="L135" s="48"/>
      <c r="M135" s="223" t="s">
        <v>78</v>
      </c>
      <c r="N135" s="224" t="s">
        <v>50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244</v>
      </c>
      <c r="AT135" s="227" t="s">
        <v>144</v>
      </c>
      <c r="AU135" s="227" t="s">
        <v>90</v>
      </c>
      <c r="AY135" s="20" t="s">
        <v>141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88</v>
      </c>
      <c r="BK135" s="228">
        <f>ROUND(I135*H135,2)</f>
        <v>0</v>
      </c>
      <c r="BL135" s="20" t="s">
        <v>244</v>
      </c>
      <c r="BM135" s="227" t="s">
        <v>2716</v>
      </c>
    </row>
    <row r="136" s="2" customFormat="1">
      <c r="A136" s="42"/>
      <c r="B136" s="43"/>
      <c r="C136" s="44"/>
      <c r="D136" s="229" t="s">
        <v>151</v>
      </c>
      <c r="E136" s="44"/>
      <c r="F136" s="230" t="s">
        <v>2717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151</v>
      </c>
      <c r="AU136" s="20" t="s">
        <v>90</v>
      </c>
    </row>
    <row r="137" s="2" customFormat="1" ht="62.7" customHeight="1">
      <c r="A137" s="42"/>
      <c r="B137" s="43"/>
      <c r="C137" s="216" t="s">
        <v>388</v>
      </c>
      <c r="D137" s="216" t="s">
        <v>144</v>
      </c>
      <c r="E137" s="217" t="s">
        <v>2718</v>
      </c>
      <c r="F137" s="218" t="s">
        <v>2719</v>
      </c>
      <c r="G137" s="219" t="s">
        <v>310</v>
      </c>
      <c r="H137" s="220">
        <v>0.058999999999999997</v>
      </c>
      <c r="I137" s="221"/>
      <c r="J137" s="222">
        <f>ROUND(I137*H137,2)</f>
        <v>0</v>
      </c>
      <c r="K137" s="218" t="s">
        <v>148</v>
      </c>
      <c r="L137" s="48"/>
      <c r="M137" s="223" t="s">
        <v>78</v>
      </c>
      <c r="N137" s="224" t="s">
        <v>50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7" t="s">
        <v>244</v>
      </c>
      <c r="AT137" s="227" t="s">
        <v>144</v>
      </c>
      <c r="AU137" s="227" t="s">
        <v>90</v>
      </c>
      <c r="AY137" s="20" t="s">
        <v>141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88</v>
      </c>
      <c r="BK137" s="228">
        <f>ROUND(I137*H137,2)</f>
        <v>0</v>
      </c>
      <c r="BL137" s="20" t="s">
        <v>244</v>
      </c>
      <c r="BM137" s="227" t="s">
        <v>2720</v>
      </c>
    </row>
    <row r="138" s="2" customFormat="1">
      <c r="A138" s="42"/>
      <c r="B138" s="43"/>
      <c r="C138" s="44"/>
      <c r="D138" s="229" t="s">
        <v>151</v>
      </c>
      <c r="E138" s="44"/>
      <c r="F138" s="230" t="s">
        <v>2721</v>
      </c>
      <c r="G138" s="44"/>
      <c r="H138" s="44"/>
      <c r="I138" s="231"/>
      <c r="J138" s="44"/>
      <c r="K138" s="44"/>
      <c r="L138" s="48"/>
      <c r="M138" s="232"/>
      <c r="N138" s="233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151</v>
      </c>
      <c r="AU138" s="20" t="s">
        <v>90</v>
      </c>
    </row>
    <row r="139" s="12" customFormat="1" ht="22.8" customHeight="1">
      <c r="A139" s="12"/>
      <c r="B139" s="200"/>
      <c r="C139" s="201"/>
      <c r="D139" s="202" t="s">
        <v>79</v>
      </c>
      <c r="E139" s="214" t="s">
        <v>2722</v>
      </c>
      <c r="F139" s="214" t="s">
        <v>2723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SUM(P140:P191)</f>
        <v>0</v>
      </c>
      <c r="Q139" s="208"/>
      <c r="R139" s="209">
        <f>SUM(R140:R191)</f>
        <v>0.12468404229999999</v>
      </c>
      <c r="S139" s="208"/>
      <c r="T139" s="210">
        <f>SUM(T140:T191)</f>
        <v>0.0037099999999999998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90</v>
      </c>
      <c r="AT139" s="212" t="s">
        <v>79</v>
      </c>
      <c r="AU139" s="212" t="s">
        <v>88</v>
      </c>
      <c r="AY139" s="211" t="s">
        <v>141</v>
      </c>
      <c r="BK139" s="213">
        <f>SUM(BK140:BK191)</f>
        <v>0</v>
      </c>
    </row>
    <row r="140" s="2" customFormat="1" ht="24.15" customHeight="1">
      <c r="A140" s="42"/>
      <c r="B140" s="43"/>
      <c r="C140" s="216" t="s">
        <v>409</v>
      </c>
      <c r="D140" s="216" t="s">
        <v>144</v>
      </c>
      <c r="E140" s="217" t="s">
        <v>2724</v>
      </c>
      <c r="F140" s="218" t="s">
        <v>2725</v>
      </c>
      <c r="G140" s="219" t="s">
        <v>448</v>
      </c>
      <c r="H140" s="220">
        <v>29</v>
      </c>
      <c r="I140" s="221"/>
      <c r="J140" s="222">
        <f>ROUND(I140*H140,2)</f>
        <v>0</v>
      </c>
      <c r="K140" s="218" t="s">
        <v>148</v>
      </c>
      <c r="L140" s="48"/>
      <c r="M140" s="223" t="s">
        <v>78</v>
      </c>
      <c r="N140" s="224" t="s">
        <v>50</v>
      </c>
      <c r="O140" s="88"/>
      <c r="P140" s="225">
        <f>O140*H140</f>
        <v>0</v>
      </c>
      <c r="Q140" s="225">
        <v>0.00072900000000000005</v>
      </c>
      <c r="R140" s="225">
        <f>Q140*H140</f>
        <v>0.021141</v>
      </c>
      <c r="S140" s="225">
        <v>0</v>
      </c>
      <c r="T140" s="226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7" t="s">
        <v>244</v>
      </c>
      <c r="AT140" s="227" t="s">
        <v>144</v>
      </c>
      <c r="AU140" s="227" t="s">
        <v>90</v>
      </c>
      <c r="AY140" s="20" t="s">
        <v>141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88</v>
      </c>
      <c r="BK140" s="228">
        <f>ROUND(I140*H140,2)</f>
        <v>0</v>
      </c>
      <c r="BL140" s="20" t="s">
        <v>244</v>
      </c>
      <c r="BM140" s="227" t="s">
        <v>2726</v>
      </c>
    </row>
    <row r="141" s="2" customFormat="1">
      <c r="A141" s="42"/>
      <c r="B141" s="43"/>
      <c r="C141" s="44"/>
      <c r="D141" s="229" t="s">
        <v>151</v>
      </c>
      <c r="E141" s="44"/>
      <c r="F141" s="230" t="s">
        <v>2727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151</v>
      </c>
      <c r="AU141" s="20" t="s">
        <v>90</v>
      </c>
    </row>
    <row r="142" s="13" customFormat="1">
      <c r="A142" s="13"/>
      <c r="B142" s="241"/>
      <c r="C142" s="242"/>
      <c r="D142" s="234" t="s">
        <v>283</v>
      </c>
      <c r="E142" s="243" t="s">
        <v>78</v>
      </c>
      <c r="F142" s="244" t="s">
        <v>2728</v>
      </c>
      <c r="G142" s="242"/>
      <c r="H142" s="245">
        <v>22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283</v>
      </c>
      <c r="AU142" s="251" t="s">
        <v>90</v>
      </c>
      <c r="AV142" s="13" t="s">
        <v>90</v>
      </c>
      <c r="AW142" s="13" t="s">
        <v>40</v>
      </c>
      <c r="AX142" s="13" t="s">
        <v>80</v>
      </c>
      <c r="AY142" s="251" t="s">
        <v>141</v>
      </c>
    </row>
    <row r="143" s="13" customFormat="1">
      <c r="A143" s="13"/>
      <c r="B143" s="241"/>
      <c r="C143" s="242"/>
      <c r="D143" s="234" t="s">
        <v>283</v>
      </c>
      <c r="E143" s="243" t="s">
        <v>78</v>
      </c>
      <c r="F143" s="244" t="s">
        <v>2729</v>
      </c>
      <c r="G143" s="242"/>
      <c r="H143" s="245">
        <v>7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283</v>
      </c>
      <c r="AU143" s="251" t="s">
        <v>90</v>
      </c>
      <c r="AV143" s="13" t="s">
        <v>90</v>
      </c>
      <c r="AW143" s="13" t="s">
        <v>40</v>
      </c>
      <c r="AX143" s="13" t="s">
        <v>80</v>
      </c>
      <c r="AY143" s="251" t="s">
        <v>141</v>
      </c>
    </row>
    <row r="144" s="14" customFormat="1">
      <c r="A144" s="14"/>
      <c r="B144" s="252"/>
      <c r="C144" s="253"/>
      <c r="D144" s="234" t="s">
        <v>283</v>
      </c>
      <c r="E144" s="254" t="s">
        <v>78</v>
      </c>
      <c r="F144" s="255" t="s">
        <v>285</v>
      </c>
      <c r="G144" s="253"/>
      <c r="H144" s="256">
        <v>29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283</v>
      </c>
      <c r="AU144" s="262" t="s">
        <v>90</v>
      </c>
      <c r="AV144" s="14" t="s">
        <v>166</v>
      </c>
      <c r="AW144" s="14" t="s">
        <v>40</v>
      </c>
      <c r="AX144" s="14" t="s">
        <v>88</v>
      </c>
      <c r="AY144" s="262" t="s">
        <v>141</v>
      </c>
    </row>
    <row r="145" s="2" customFormat="1" ht="24.15" customHeight="1">
      <c r="A145" s="42"/>
      <c r="B145" s="43"/>
      <c r="C145" s="216" t="s">
        <v>417</v>
      </c>
      <c r="D145" s="216" t="s">
        <v>144</v>
      </c>
      <c r="E145" s="217" t="s">
        <v>2730</v>
      </c>
      <c r="F145" s="218" t="s">
        <v>2731</v>
      </c>
      <c r="G145" s="219" t="s">
        <v>448</v>
      </c>
      <c r="H145" s="220">
        <v>64</v>
      </c>
      <c r="I145" s="221"/>
      <c r="J145" s="222">
        <f>ROUND(I145*H145,2)</f>
        <v>0</v>
      </c>
      <c r="K145" s="218" t="s">
        <v>148</v>
      </c>
      <c r="L145" s="48"/>
      <c r="M145" s="223" t="s">
        <v>78</v>
      </c>
      <c r="N145" s="224" t="s">
        <v>50</v>
      </c>
      <c r="O145" s="88"/>
      <c r="P145" s="225">
        <f>O145*H145</f>
        <v>0</v>
      </c>
      <c r="Q145" s="225">
        <v>0.00098400000000000007</v>
      </c>
      <c r="R145" s="225">
        <f>Q145*H145</f>
        <v>0.062976000000000004</v>
      </c>
      <c r="S145" s="225">
        <v>0</v>
      </c>
      <c r="T145" s="226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7" t="s">
        <v>244</v>
      </c>
      <c r="AT145" s="227" t="s">
        <v>144</v>
      </c>
      <c r="AU145" s="227" t="s">
        <v>90</v>
      </c>
      <c r="AY145" s="20" t="s">
        <v>141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88</v>
      </c>
      <c r="BK145" s="228">
        <f>ROUND(I145*H145,2)</f>
        <v>0</v>
      </c>
      <c r="BL145" s="20" t="s">
        <v>244</v>
      </c>
      <c r="BM145" s="227" t="s">
        <v>2732</v>
      </c>
    </row>
    <row r="146" s="2" customFormat="1">
      <c r="A146" s="42"/>
      <c r="B146" s="43"/>
      <c r="C146" s="44"/>
      <c r="D146" s="229" t="s">
        <v>151</v>
      </c>
      <c r="E146" s="44"/>
      <c r="F146" s="230" t="s">
        <v>2733</v>
      </c>
      <c r="G146" s="44"/>
      <c r="H146" s="44"/>
      <c r="I146" s="231"/>
      <c r="J146" s="44"/>
      <c r="K146" s="44"/>
      <c r="L146" s="48"/>
      <c r="M146" s="232"/>
      <c r="N146" s="233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151</v>
      </c>
      <c r="AU146" s="20" t="s">
        <v>90</v>
      </c>
    </row>
    <row r="147" s="13" customFormat="1">
      <c r="A147" s="13"/>
      <c r="B147" s="241"/>
      <c r="C147" s="242"/>
      <c r="D147" s="234" t="s">
        <v>283</v>
      </c>
      <c r="E147" s="243" t="s">
        <v>78</v>
      </c>
      <c r="F147" s="244" t="s">
        <v>2734</v>
      </c>
      <c r="G147" s="242"/>
      <c r="H147" s="245">
        <v>57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283</v>
      </c>
      <c r="AU147" s="251" t="s">
        <v>90</v>
      </c>
      <c r="AV147" s="13" t="s">
        <v>90</v>
      </c>
      <c r="AW147" s="13" t="s">
        <v>40</v>
      </c>
      <c r="AX147" s="13" t="s">
        <v>80</v>
      </c>
      <c r="AY147" s="251" t="s">
        <v>141</v>
      </c>
    </row>
    <row r="148" s="13" customFormat="1">
      <c r="A148" s="13"/>
      <c r="B148" s="241"/>
      <c r="C148" s="242"/>
      <c r="D148" s="234" t="s">
        <v>283</v>
      </c>
      <c r="E148" s="243" t="s">
        <v>78</v>
      </c>
      <c r="F148" s="244" t="s">
        <v>2729</v>
      </c>
      <c r="G148" s="242"/>
      <c r="H148" s="245">
        <v>7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283</v>
      </c>
      <c r="AU148" s="251" t="s">
        <v>90</v>
      </c>
      <c r="AV148" s="13" t="s">
        <v>90</v>
      </c>
      <c r="AW148" s="13" t="s">
        <v>40</v>
      </c>
      <c r="AX148" s="13" t="s">
        <v>80</v>
      </c>
      <c r="AY148" s="251" t="s">
        <v>141</v>
      </c>
    </row>
    <row r="149" s="14" customFormat="1">
      <c r="A149" s="14"/>
      <c r="B149" s="252"/>
      <c r="C149" s="253"/>
      <c r="D149" s="234" t="s">
        <v>283</v>
      </c>
      <c r="E149" s="254" t="s">
        <v>78</v>
      </c>
      <c r="F149" s="255" t="s">
        <v>285</v>
      </c>
      <c r="G149" s="253"/>
      <c r="H149" s="256">
        <v>64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283</v>
      </c>
      <c r="AU149" s="262" t="s">
        <v>90</v>
      </c>
      <c r="AV149" s="14" t="s">
        <v>166</v>
      </c>
      <c r="AW149" s="14" t="s">
        <v>40</v>
      </c>
      <c r="AX149" s="14" t="s">
        <v>88</v>
      </c>
      <c r="AY149" s="262" t="s">
        <v>141</v>
      </c>
    </row>
    <row r="150" s="2" customFormat="1" ht="24.15" customHeight="1">
      <c r="A150" s="42"/>
      <c r="B150" s="43"/>
      <c r="C150" s="216" t="s">
        <v>7</v>
      </c>
      <c r="D150" s="216" t="s">
        <v>144</v>
      </c>
      <c r="E150" s="217" t="s">
        <v>2735</v>
      </c>
      <c r="F150" s="218" t="s">
        <v>2736</v>
      </c>
      <c r="G150" s="219" t="s">
        <v>448</v>
      </c>
      <c r="H150" s="220">
        <v>18</v>
      </c>
      <c r="I150" s="221"/>
      <c r="J150" s="222">
        <f>ROUND(I150*H150,2)</f>
        <v>0</v>
      </c>
      <c r="K150" s="218" t="s">
        <v>148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0.001297</v>
      </c>
      <c r="R150" s="225">
        <f>Q150*H150</f>
        <v>0.023345999999999999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244</v>
      </c>
      <c r="AT150" s="227" t="s">
        <v>144</v>
      </c>
      <c r="AU150" s="227" t="s">
        <v>90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244</v>
      </c>
      <c r="BM150" s="227" t="s">
        <v>2737</v>
      </c>
    </row>
    <row r="151" s="2" customFormat="1">
      <c r="A151" s="42"/>
      <c r="B151" s="43"/>
      <c r="C151" s="44"/>
      <c r="D151" s="229" t="s">
        <v>151</v>
      </c>
      <c r="E151" s="44"/>
      <c r="F151" s="230" t="s">
        <v>2738</v>
      </c>
      <c r="G151" s="44"/>
      <c r="H151" s="44"/>
      <c r="I151" s="231"/>
      <c r="J151" s="44"/>
      <c r="K151" s="44"/>
      <c r="L151" s="48"/>
      <c r="M151" s="232"/>
      <c r="N151" s="233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151</v>
      </c>
      <c r="AU151" s="20" t="s">
        <v>90</v>
      </c>
    </row>
    <row r="152" s="2" customFormat="1" ht="55.5" customHeight="1">
      <c r="A152" s="42"/>
      <c r="B152" s="43"/>
      <c r="C152" s="216" t="s">
        <v>428</v>
      </c>
      <c r="D152" s="216" t="s">
        <v>144</v>
      </c>
      <c r="E152" s="217" t="s">
        <v>2739</v>
      </c>
      <c r="F152" s="218" t="s">
        <v>2740</v>
      </c>
      <c r="G152" s="219" t="s">
        <v>448</v>
      </c>
      <c r="H152" s="220">
        <v>22</v>
      </c>
      <c r="I152" s="221"/>
      <c r="J152" s="222">
        <f>ROUND(I152*H152,2)</f>
        <v>0</v>
      </c>
      <c r="K152" s="218" t="s">
        <v>148</v>
      </c>
      <c r="L152" s="48"/>
      <c r="M152" s="223" t="s">
        <v>78</v>
      </c>
      <c r="N152" s="224" t="s">
        <v>50</v>
      </c>
      <c r="O152" s="88"/>
      <c r="P152" s="225">
        <f>O152*H152</f>
        <v>0</v>
      </c>
      <c r="Q152" s="225">
        <v>4.6619999999999997E-05</v>
      </c>
      <c r="R152" s="225">
        <f>Q152*H152</f>
        <v>0.00102564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244</v>
      </c>
      <c r="AT152" s="227" t="s">
        <v>144</v>
      </c>
      <c r="AU152" s="227" t="s">
        <v>90</v>
      </c>
      <c r="AY152" s="20" t="s">
        <v>141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88</v>
      </c>
      <c r="BK152" s="228">
        <f>ROUND(I152*H152,2)</f>
        <v>0</v>
      </c>
      <c r="BL152" s="20" t="s">
        <v>244</v>
      </c>
      <c r="BM152" s="227" t="s">
        <v>2741</v>
      </c>
    </row>
    <row r="153" s="2" customFormat="1">
      <c r="A153" s="42"/>
      <c r="B153" s="43"/>
      <c r="C153" s="44"/>
      <c r="D153" s="229" t="s">
        <v>151</v>
      </c>
      <c r="E153" s="44"/>
      <c r="F153" s="230" t="s">
        <v>2742</v>
      </c>
      <c r="G153" s="44"/>
      <c r="H153" s="44"/>
      <c r="I153" s="231"/>
      <c r="J153" s="44"/>
      <c r="K153" s="44"/>
      <c r="L153" s="48"/>
      <c r="M153" s="232"/>
      <c r="N153" s="233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151</v>
      </c>
      <c r="AU153" s="20" t="s">
        <v>90</v>
      </c>
    </row>
    <row r="154" s="13" customFormat="1">
      <c r="A154" s="13"/>
      <c r="B154" s="241"/>
      <c r="C154" s="242"/>
      <c r="D154" s="234" t="s">
        <v>283</v>
      </c>
      <c r="E154" s="243" t="s">
        <v>78</v>
      </c>
      <c r="F154" s="244" t="s">
        <v>2743</v>
      </c>
      <c r="G154" s="242"/>
      <c r="H154" s="245">
        <v>22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283</v>
      </c>
      <c r="AU154" s="251" t="s">
        <v>90</v>
      </c>
      <c r="AV154" s="13" t="s">
        <v>90</v>
      </c>
      <c r="AW154" s="13" t="s">
        <v>40</v>
      </c>
      <c r="AX154" s="13" t="s">
        <v>88</v>
      </c>
      <c r="AY154" s="251" t="s">
        <v>141</v>
      </c>
    </row>
    <row r="155" s="2" customFormat="1" ht="55.5" customHeight="1">
      <c r="A155" s="42"/>
      <c r="B155" s="43"/>
      <c r="C155" s="216" t="s">
        <v>434</v>
      </c>
      <c r="D155" s="216" t="s">
        <v>144</v>
      </c>
      <c r="E155" s="217" t="s">
        <v>2744</v>
      </c>
      <c r="F155" s="218" t="s">
        <v>2745</v>
      </c>
      <c r="G155" s="219" t="s">
        <v>448</v>
      </c>
      <c r="H155" s="220">
        <v>75</v>
      </c>
      <c r="I155" s="221"/>
      <c r="J155" s="222">
        <f>ROUND(I155*H155,2)</f>
        <v>0</v>
      </c>
      <c r="K155" s="218" t="s">
        <v>148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6.7399999999999998E-05</v>
      </c>
      <c r="R155" s="225">
        <f>Q155*H155</f>
        <v>0.0050549999999999996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90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2746</v>
      </c>
    </row>
    <row r="156" s="2" customFormat="1">
      <c r="A156" s="42"/>
      <c r="B156" s="43"/>
      <c r="C156" s="44"/>
      <c r="D156" s="229" t="s">
        <v>151</v>
      </c>
      <c r="E156" s="44"/>
      <c r="F156" s="230" t="s">
        <v>2747</v>
      </c>
      <c r="G156" s="44"/>
      <c r="H156" s="44"/>
      <c r="I156" s="231"/>
      <c r="J156" s="44"/>
      <c r="K156" s="44"/>
      <c r="L156" s="48"/>
      <c r="M156" s="232"/>
      <c r="N156" s="233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151</v>
      </c>
      <c r="AU156" s="20" t="s">
        <v>90</v>
      </c>
    </row>
    <row r="157" s="13" customFormat="1">
      <c r="A157" s="13"/>
      <c r="B157" s="241"/>
      <c r="C157" s="242"/>
      <c r="D157" s="234" t="s">
        <v>283</v>
      </c>
      <c r="E157" s="243" t="s">
        <v>78</v>
      </c>
      <c r="F157" s="244" t="s">
        <v>2748</v>
      </c>
      <c r="G157" s="242"/>
      <c r="H157" s="245">
        <v>57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283</v>
      </c>
      <c r="AU157" s="251" t="s">
        <v>90</v>
      </c>
      <c r="AV157" s="13" t="s">
        <v>90</v>
      </c>
      <c r="AW157" s="13" t="s">
        <v>40</v>
      </c>
      <c r="AX157" s="13" t="s">
        <v>80</v>
      </c>
      <c r="AY157" s="251" t="s">
        <v>141</v>
      </c>
    </row>
    <row r="158" s="13" customFormat="1">
      <c r="A158" s="13"/>
      <c r="B158" s="241"/>
      <c r="C158" s="242"/>
      <c r="D158" s="234" t="s">
        <v>283</v>
      </c>
      <c r="E158" s="243" t="s">
        <v>78</v>
      </c>
      <c r="F158" s="244" t="s">
        <v>2749</v>
      </c>
      <c r="G158" s="242"/>
      <c r="H158" s="245">
        <v>18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283</v>
      </c>
      <c r="AU158" s="251" t="s">
        <v>90</v>
      </c>
      <c r="AV158" s="13" t="s">
        <v>90</v>
      </c>
      <c r="AW158" s="13" t="s">
        <v>40</v>
      </c>
      <c r="AX158" s="13" t="s">
        <v>80</v>
      </c>
      <c r="AY158" s="251" t="s">
        <v>141</v>
      </c>
    </row>
    <row r="159" s="14" customFormat="1">
      <c r="A159" s="14"/>
      <c r="B159" s="252"/>
      <c r="C159" s="253"/>
      <c r="D159" s="234" t="s">
        <v>283</v>
      </c>
      <c r="E159" s="254" t="s">
        <v>78</v>
      </c>
      <c r="F159" s="255" t="s">
        <v>285</v>
      </c>
      <c r="G159" s="253"/>
      <c r="H159" s="256">
        <v>75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283</v>
      </c>
      <c r="AU159" s="262" t="s">
        <v>90</v>
      </c>
      <c r="AV159" s="14" t="s">
        <v>166</v>
      </c>
      <c r="AW159" s="14" t="s">
        <v>40</v>
      </c>
      <c r="AX159" s="14" t="s">
        <v>88</v>
      </c>
      <c r="AY159" s="262" t="s">
        <v>141</v>
      </c>
    </row>
    <row r="160" s="2" customFormat="1" ht="55.5" customHeight="1">
      <c r="A160" s="42"/>
      <c r="B160" s="43"/>
      <c r="C160" s="216" t="s">
        <v>439</v>
      </c>
      <c r="D160" s="216" t="s">
        <v>144</v>
      </c>
      <c r="E160" s="217" t="s">
        <v>2750</v>
      </c>
      <c r="F160" s="218" t="s">
        <v>2751</v>
      </c>
      <c r="G160" s="219" t="s">
        <v>448</v>
      </c>
      <c r="H160" s="220">
        <v>7</v>
      </c>
      <c r="I160" s="221"/>
      <c r="J160" s="222">
        <f>ROUND(I160*H160,2)</f>
        <v>0</v>
      </c>
      <c r="K160" s="218" t="s">
        <v>148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0.00012156</v>
      </c>
      <c r="R160" s="225">
        <f>Q160*H160</f>
        <v>0.00085092000000000002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90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2752</v>
      </c>
    </row>
    <row r="161" s="2" customFormat="1">
      <c r="A161" s="42"/>
      <c r="B161" s="43"/>
      <c r="C161" s="44"/>
      <c r="D161" s="229" t="s">
        <v>151</v>
      </c>
      <c r="E161" s="44"/>
      <c r="F161" s="230" t="s">
        <v>2753</v>
      </c>
      <c r="G161" s="44"/>
      <c r="H161" s="44"/>
      <c r="I161" s="231"/>
      <c r="J161" s="44"/>
      <c r="K161" s="44"/>
      <c r="L161" s="48"/>
      <c r="M161" s="232"/>
      <c r="N161" s="233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151</v>
      </c>
      <c r="AU161" s="20" t="s">
        <v>90</v>
      </c>
    </row>
    <row r="162" s="13" customFormat="1">
      <c r="A162" s="13"/>
      <c r="B162" s="241"/>
      <c r="C162" s="242"/>
      <c r="D162" s="234" t="s">
        <v>283</v>
      </c>
      <c r="E162" s="243" t="s">
        <v>78</v>
      </c>
      <c r="F162" s="244" t="s">
        <v>2754</v>
      </c>
      <c r="G162" s="242"/>
      <c r="H162" s="245">
        <v>7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283</v>
      </c>
      <c r="AU162" s="251" t="s">
        <v>90</v>
      </c>
      <c r="AV162" s="13" t="s">
        <v>90</v>
      </c>
      <c r="AW162" s="13" t="s">
        <v>40</v>
      </c>
      <c r="AX162" s="13" t="s">
        <v>88</v>
      </c>
      <c r="AY162" s="251" t="s">
        <v>141</v>
      </c>
    </row>
    <row r="163" s="2" customFormat="1" ht="55.5" customHeight="1">
      <c r="A163" s="42"/>
      <c r="B163" s="43"/>
      <c r="C163" s="216" t="s">
        <v>445</v>
      </c>
      <c r="D163" s="216" t="s">
        <v>144</v>
      </c>
      <c r="E163" s="217" t="s">
        <v>2755</v>
      </c>
      <c r="F163" s="218" t="s">
        <v>2499</v>
      </c>
      <c r="G163" s="219" t="s">
        <v>448</v>
      </c>
      <c r="H163" s="220">
        <v>7</v>
      </c>
      <c r="I163" s="221"/>
      <c r="J163" s="222">
        <f>ROUND(I163*H163,2)</f>
        <v>0</v>
      </c>
      <c r="K163" s="218" t="s">
        <v>148</v>
      </c>
      <c r="L163" s="48"/>
      <c r="M163" s="223" t="s">
        <v>78</v>
      </c>
      <c r="N163" s="224" t="s">
        <v>50</v>
      </c>
      <c r="O163" s="88"/>
      <c r="P163" s="225">
        <f>O163*H163</f>
        <v>0</v>
      </c>
      <c r="Q163" s="225">
        <v>0.00016312</v>
      </c>
      <c r="R163" s="225">
        <f>Q163*H163</f>
        <v>0.0011418399999999999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244</v>
      </c>
      <c r="AT163" s="227" t="s">
        <v>144</v>
      </c>
      <c r="AU163" s="227" t="s">
        <v>90</v>
      </c>
      <c r="AY163" s="20" t="s">
        <v>141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88</v>
      </c>
      <c r="BK163" s="228">
        <f>ROUND(I163*H163,2)</f>
        <v>0</v>
      </c>
      <c r="BL163" s="20" t="s">
        <v>244</v>
      </c>
      <c r="BM163" s="227" t="s">
        <v>2756</v>
      </c>
    </row>
    <row r="164" s="2" customFormat="1">
      <c r="A164" s="42"/>
      <c r="B164" s="43"/>
      <c r="C164" s="44"/>
      <c r="D164" s="229" t="s">
        <v>151</v>
      </c>
      <c r="E164" s="44"/>
      <c r="F164" s="230" t="s">
        <v>2757</v>
      </c>
      <c r="G164" s="44"/>
      <c r="H164" s="44"/>
      <c r="I164" s="231"/>
      <c r="J164" s="44"/>
      <c r="K164" s="44"/>
      <c r="L164" s="48"/>
      <c r="M164" s="232"/>
      <c r="N164" s="233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151</v>
      </c>
      <c r="AU164" s="20" t="s">
        <v>90</v>
      </c>
    </row>
    <row r="165" s="13" customFormat="1">
      <c r="A165" s="13"/>
      <c r="B165" s="241"/>
      <c r="C165" s="242"/>
      <c r="D165" s="234" t="s">
        <v>283</v>
      </c>
      <c r="E165" s="243" t="s">
        <v>78</v>
      </c>
      <c r="F165" s="244" t="s">
        <v>2758</v>
      </c>
      <c r="G165" s="242"/>
      <c r="H165" s="245">
        <v>7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283</v>
      </c>
      <c r="AU165" s="251" t="s">
        <v>90</v>
      </c>
      <c r="AV165" s="13" t="s">
        <v>90</v>
      </c>
      <c r="AW165" s="13" t="s">
        <v>40</v>
      </c>
      <c r="AX165" s="13" t="s">
        <v>88</v>
      </c>
      <c r="AY165" s="251" t="s">
        <v>141</v>
      </c>
    </row>
    <row r="166" s="2" customFormat="1" ht="21.75" customHeight="1">
      <c r="A166" s="42"/>
      <c r="B166" s="43"/>
      <c r="C166" s="216" t="s">
        <v>451</v>
      </c>
      <c r="D166" s="216" t="s">
        <v>144</v>
      </c>
      <c r="E166" s="217" t="s">
        <v>2759</v>
      </c>
      <c r="F166" s="218" t="s">
        <v>2760</v>
      </c>
      <c r="G166" s="219" t="s">
        <v>618</v>
      </c>
      <c r="H166" s="220">
        <v>7</v>
      </c>
      <c r="I166" s="221"/>
      <c r="J166" s="222">
        <f>ROUND(I166*H166,2)</f>
        <v>0</v>
      </c>
      <c r="K166" s="218" t="s">
        <v>148</v>
      </c>
      <c r="L166" s="48"/>
      <c r="M166" s="223" t="s">
        <v>78</v>
      </c>
      <c r="N166" s="224" t="s">
        <v>50</v>
      </c>
      <c r="O166" s="88"/>
      <c r="P166" s="225">
        <f>O166*H166</f>
        <v>0</v>
      </c>
      <c r="Q166" s="225">
        <v>0</v>
      </c>
      <c r="R166" s="225">
        <f>Q166*H166</f>
        <v>0</v>
      </c>
      <c r="S166" s="225">
        <v>0.00052999999999999998</v>
      </c>
      <c r="T166" s="226">
        <f>S166*H166</f>
        <v>0.0037099999999999998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7" t="s">
        <v>244</v>
      </c>
      <c r="AT166" s="227" t="s">
        <v>144</v>
      </c>
      <c r="AU166" s="227" t="s">
        <v>90</v>
      </c>
      <c r="AY166" s="20" t="s">
        <v>141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88</v>
      </c>
      <c r="BK166" s="228">
        <f>ROUND(I166*H166,2)</f>
        <v>0</v>
      </c>
      <c r="BL166" s="20" t="s">
        <v>244</v>
      </c>
      <c r="BM166" s="227" t="s">
        <v>2761</v>
      </c>
    </row>
    <row r="167" s="2" customFormat="1">
      <c r="A167" s="42"/>
      <c r="B167" s="43"/>
      <c r="C167" s="44"/>
      <c r="D167" s="229" t="s">
        <v>151</v>
      </c>
      <c r="E167" s="44"/>
      <c r="F167" s="230" t="s">
        <v>2762</v>
      </c>
      <c r="G167" s="44"/>
      <c r="H167" s="44"/>
      <c r="I167" s="231"/>
      <c r="J167" s="44"/>
      <c r="K167" s="44"/>
      <c r="L167" s="48"/>
      <c r="M167" s="232"/>
      <c r="N167" s="233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151</v>
      </c>
      <c r="AU167" s="20" t="s">
        <v>90</v>
      </c>
    </row>
    <row r="168" s="2" customFormat="1" ht="21.75" customHeight="1">
      <c r="A168" s="42"/>
      <c r="B168" s="43"/>
      <c r="C168" s="216" t="s">
        <v>457</v>
      </c>
      <c r="D168" s="216" t="s">
        <v>144</v>
      </c>
      <c r="E168" s="217" t="s">
        <v>2763</v>
      </c>
      <c r="F168" s="218" t="s">
        <v>2764</v>
      </c>
      <c r="G168" s="219" t="s">
        <v>618</v>
      </c>
      <c r="H168" s="220">
        <v>16</v>
      </c>
      <c r="I168" s="221"/>
      <c r="J168" s="222">
        <f>ROUND(I168*H168,2)</f>
        <v>0</v>
      </c>
      <c r="K168" s="218" t="s">
        <v>148</v>
      </c>
      <c r="L168" s="48"/>
      <c r="M168" s="223" t="s">
        <v>78</v>
      </c>
      <c r="N168" s="224" t="s">
        <v>50</v>
      </c>
      <c r="O168" s="88"/>
      <c r="P168" s="225">
        <f>O168*H168</f>
        <v>0</v>
      </c>
      <c r="Q168" s="225">
        <v>0.00028626880000000001</v>
      </c>
      <c r="R168" s="225">
        <f>Q168*H168</f>
        <v>0.0045803008000000001</v>
      </c>
      <c r="S168" s="225">
        <v>0</v>
      </c>
      <c r="T168" s="226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7" t="s">
        <v>244</v>
      </c>
      <c r="AT168" s="227" t="s">
        <v>144</v>
      </c>
      <c r="AU168" s="227" t="s">
        <v>90</v>
      </c>
      <c r="AY168" s="20" t="s">
        <v>141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88</v>
      </c>
      <c r="BK168" s="228">
        <f>ROUND(I168*H168,2)</f>
        <v>0</v>
      </c>
      <c r="BL168" s="20" t="s">
        <v>244</v>
      </c>
      <c r="BM168" s="227" t="s">
        <v>2765</v>
      </c>
    </row>
    <row r="169" s="2" customFormat="1">
      <c r="A169" s="42"/>
      <c r="B169" s="43"/>
      <c r="C169" s="44"/>
      <c r="D169" s="229" t="s">
        <v>151</v>
      </c>
      <c r="E169" s="44"/>
      <c r="F169" s="230" t="s">
        <v>2766</v>
      </c>
      <c r="G169" s="44"/>
      <c r="H169" s="44"/>
      <c r="I169" s="231"/>
      <c r="J169" s="44"/>
      <c r="K169" s="44"/>
      <c r="L169" s="48"/>
      <c r="M169" s="232"/>
      <c r="N169" s="233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151</v>
      </c>
      <c r="AU169" s="20" t="s">
        <v>90</v>
      </c>
    </row>
    <row r="170" s="2" customFormat="1" ht="33" customHeight="1">
      <c r="A170" s="42"/>
      <c r="B170" s="43"/>
      <c r="C170" s="216" t="s">
        <v>462</v>
      </c>
      <c r="D170" s="216" t="s">
        <v>144</v>
      </c>
      <c r="E170" s="217" t="s">
        <v>2767</v>
      </c>
      <c r="F170" s="218" t="s">
        <v>2768</v>
      </c>
      <c r="G170" s="219" t="s">
        <v>618</v>
      </c>
      <c r="H170" s="220">
        <v>2</v>
      </c>
      <c r="I170" s="221"/>
      <c r="J170" s="222">
        <f>ROUND(I170*H170,2)</f>
        <v>0</v>
      </c>
      <c r="K170" s="218" t="s">
        <v>148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0.00039957000000000002</v>
      </c>
      <c r="R170" s="225">
        <f>Q170*H170</f>
        <v>0.00079914000000000005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244</v>
      </c>
      <c r="AT170" s="227" t="s">
        <v>144</v>
      </c>
      <c r="AU170" s="227" t="s">
        <v>90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244</v>
      </c>
      <c r="BM170" s="227" t="s">
        <v>2769</v>
      </c>
    </row>
    <row r="171" s="2" customFormat="1">
      <c r="A171" s="42"/>
      <c r="B171" s="43"/>
      <c r="C171" s="44"/>
      <c r="D171" s="229" t="s">
        <v>151</v>
      </c>
      <c r="E171" s="44"/>
      <c r="F171" s="230" t="s">
        <v>2770</v>
      </c>
      <c r="G171" s="44"/>
      <c r="H171" s="44"/>
      <c r="I171" s="231"/>
      <c r="J171" s="44"/>
      <c r="K171" s="44"/>
      <c r="L171" s="48"/>
      <c r="M171" s="232"/>
      <c r="N171" s="233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151</v>
      </c>
      <c r="AU171" s="20" t="s">
        <v>90</v>
      </c>
    </row>
    <row r="172" s="2" customFormat="1" ht="33" customHeight="1">
      <c r="A172" s="42"/>
      <c r="B172" s="43"/>
      <c r="C172" s="216" t="s">
        <v>468</v>
      </c>
      <c r="D172" s="216" t="s">
        <v>144</v>
      </c>
      <c r="E172" s="217" t="s">
        <v>2771</v>
      </c>
      <c r="F172" s="218" t="s">
        <v>2772</v>
      </c>
      <c r="G172" s="219" t="s">
        <v>618</v>
      </c>
      <c r="H172" s="220">
        <v>1</v>
      </c>
      <c r="I172" s="221"/>
      <c r="J172" s="222">
        <f>ROUND(I172*H172,2)</f>
        <v>0</v>
      </c>
      <c r="K172" s="218" t="s">
        <v>148</v>
      </c>
      <c r="L172" s="48"/>
      <c r="M172" s="223" t="s">
        <v>78</v>
      </c>
      <c r="N172" s="224" t="s">
        <v>50</v>
      </c>
      <c r="O172" s="88"/>
      <c r="P172" s="225">
        <f>O172*H172</f>
        <v>0</v>
      </c>
      <c r="Q172" s="225">
        <v>0.00056957000000000004</v>
      </c>
      <c r="R172" s="225">
        <f>Q172*H172</f>
        <v>0.00056957000000000004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244</v>
      </c>
      <c r="AT172" s="227" t="s">
        <v>144</v>
      </c>
      <c r="AU172" s="227" t="s">
        <v>90</v>
      </c>
      <c r="AY172" s="20" t="s">
        <v>141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88</v>
      </c>
      <c r="BK172" s="228">
        <f>ROUND(I172*H172,2)</f>
        <v>0</v>
      </c>
      <c r="BL172" s="20" t="s">
        <v>244</v>
      </c>
      <c r="BM172" s="227" t="s">
        <v>2773</v>
      </c>
    </row>
    <row r="173" s="2" customFormat="1">
      <c r="A173" s="42"/>
      <c r="B173" s="43"/>
      <c r="C173" s="44"/>
      <c r="D173" s="229" t="s">
        <v>151</v>
      </c>
      <c r="E173" s="44"/>
      <c r="F173" s="230" t="s">
        <v>2774</v>
      </c>
      <c r="G173" s="44"/>
      <c r="H173" s="44"/>
      <c r="I173" s="231"/>
      <c r="J173" s="44"/>
      <c r="K173" s="44"/>
      <c r="L173" s="48"/>
      <c r="M173" s="232"/>
      <c r="N173" s="233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151</v>
      </c>
      <c r="AU173" s="20" t="s">
        <v>90</v>
      </c>
    </row>
    <row r="174" s="2" customFormat="1" ht="33" customHeight="1">
      <c r="A174" s="42"/>
      <c r="B174" s="43"/>
      <c r="C174" s="216" t="s">
        <v>474</v>
      </c>
      <c r="D174" s="216" t="s">
        <v>144</v>
      </c>
      <c r="E174" s="217" t="s">
        <v>2775</v>
      </c>
      <c r="F174" s="218" t="s">
        <v>2776</v>
      </c>
      <c r="G174" s="219" t="s">
        <v>448</v>
      </c>
      <c r="H174" s="220">
        <v>111</v>
      </c>
      <c r="I174" s="221"/>
      <c r="J174" s="222">
        <f>ROUND(I174*H174,2)</f>
        <v>0</v>
      </c>
      <c r="K174" s="218" t="s">
        <v>148</v>
      </c>
      <c r="L174" s="48"/>
      <c r="M174" s="223" t="s">
        <v>78</v>
      </c>
      <c r="N174" s="224" t="s">
        <v>50</v>
      </c>
      <c r="O174" s="88"/>
      <c r="P174" s="225">
        <f>O174*H174</f>
        <v>0</v>
      </c>
      <c r="Q174" s="225">
        <v>1.0000000000000001E-05</v>
      </c>
      <c r="R174" s="225">
        <f>Q174*H174</f>
        <v>0.0011100000000000001</v>
      </c>
      <c r="S174" s="225">
        <v>0</v>
      </c>
      <c r="T174" s="226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7" t="s">
        <v>244</v>
      </c>
      <c r="AT174" s="227" t="s">
        <v>144</v>
      </c>
      <c r="AU174" s="227" t="s">
        <v>90</v>
      </c>
      <c r="AY174" s="20" t="s">
        <v>141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88</v>
      </c>
      <c r="BK174" s="228">
        <f>ROUND(I174*H174,2)</f>
        <v>0</v>
      </c>
      <c r="BL174" s="20" t="s">
        <v>244</v>
      </c>
      <c r="BM174" s="227" t="s">
        <v>2777</v>
      </c>
    </row>
    <row r="175" s="2" customFormat="1">
      <c r="A175" s="42"/>
      <c r="B175" s="43"/>
      <c r="C175" s="44"/>
      <c r="D175" s="229" t="s">
        <v>151</v>
      </c>
      <c r="E175" s="44"/>
      <c r="F175" s="230" t="s">
        <v>2778</v>
      </c>
      <c r="G175" s="44"/>
      <c r="H175" s="44"/>
      <c r="I175" s="231"/>
      <c r="J175" s="44"/>
      <c r="K175" s="44"/>
      <c r="L175" s="48"/>
      <c r="M175" s="232"/>
      <c r="N175" s="233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151</v>
      </c>
      <c r="AU175" s="20" t="s">
        <v>90</v>
      </c>
    </row>
    <row r="176" s="13" customFormat="1">
      <c r="A176" s="13"/>
      <c r="B176" s="241"/>
      <c r="C176" s="242"/>
      <c r="D176" s="234" t="s">
        <v>283</v>
      </c>
      <c r="E176" s="243" t="s">
        <v>78</v>
      </c>
      <c r="F176" s="244" t="s">
        <v>2779</v>
      </c>
      <c r="G176" s="242"/>
      <c r="H176" s="245">
        <v>29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283</v>
      </c>
      <c r="AU176" s="251" t="s">
        <v>90</v>
      </c>
      <c r="AV176" s="13" t="s">
        <v>90</v>
      </c>
      <c r="AW176" s="13" t="s">
        <v>40</v>
      </c>
      <c r="AX176" s="13" t="s">
        <v>80</v>
      </c>
      <c r="AY176" s="251" t="s">
        <v>141</v>
      </c>
    </row>
    <row r="177" s="13" customFormat="1">
      <c r="A177" s="13"/>
      <c r="B177" s="241"/>
      <c r="C177" s="242"/>
      <c r="D177" s="234" t="s">
        <v>283</v>
      </c>
      <c r="E177" s="243" t="s">
        <v>78</v>
      </c>
      <c r="F177" s="244" t="s">
        <v>2780</v>
      </c>
      <c r="G177" s="242"/>
      <c r="H177" s="245">
        <v>64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283</v>
      </c>
      <c r="AU177" s="251" t="s">
        <v>90</v>
      </c>
      <c r="AV177" s="13" t="s">
        <v>90</v>
      </c>
      <c r="AW177" s="13" t="s">
        <v>40</v>
      </c>
      <c r="AX177" s="13" t="s">
        <v>80</v>
      </c>
      <c r="AY177" s="251" t="s">
        <v>141</v>
      </c>
    </row>
    <row r="178" s="13" customFormat="1">
      <c r="A178" s="13"/>
      <c r="B178" s="241"/>
      <c r="C178" s="242"/>
      <c r="D178" s="234" t="s">
        <v>283</v>
      </c>
      <c r="E178" s="243" t="s">
        <v>78</v>
      </c>
      <c r="F178" s="244" t="s">
        <v>2781</v>
      </c>
      <c r="G178" s="242"/>
      <c r="H178" s="245">
        <v>18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283</v>
      </c>
      <c r="AU178" s="251" t="s">
        <v>90</v>
      </c>
      <c r="AV178" s="13" t="s">
        <v>90</v>
      </c>
      <c r="AW178" s="13" t="s">
        <v>40</v>
      </c>
      <c r="AX178" s="13" t="s">
        <v>80</v>
      </c>
      <c r="AY178" s="251" t="s">
        <v>141</v>
      </c>
    </row>
    <row r="179" s="14" customFormat="1">
      <c r="A179" s="14"/>
      <c r="B179" s="252"/>
      <c r="C179" s="253"/>
      <c r="D179" s="234" t="s">
        <v>283</v>
      </c>
      <c r="E179" s="254" t="s">
        <v>78</v>
      </c>
      <c r="F179" s="255" t="s">
        <v>285</v>
      </c>
      <c r="G179" s="253"/>
      <c r="H179" s="256">
        <v>111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283</v>
      </c>
      <c r="AU179" s="262" t="s">
        <v>90</v>
      </c>
      <c r="AV179" s="14" t="s">
        <v>166</v>
      </c>
      <c r="AW179" s="14" t="s">
        <v>40</v>
      </c>
      <c r="AX179" s="14" t="s">
        <v>88</v>
      </c>
      <c r="AY179" s="262" t="s">
        <v>141</v>
      </c>
    </row>
    <row r="180" s="2" customFormat="1" ht="37.8" customHeight="1">
      <c r="A180" s="42"/>
      <c r="B180" s="43"/>
      <c r="C180" s="216" t="s">
        <v>480</v>
      </c>
      <c r="D180" s="216" t="s">
        <v>144</v>
      </c>
      <c r="E180" s="217" t="s">
        <v>2782</v>
      </c>
      <c r="F180" s="218" t="s">
        <v>2783</v>
      </c>
      <c r="G180" s="219" t="s">
        <v>448</v>
      </c>
      <c r="H180" s="220">
        <v>111</v>
      </c>
      <c r="I180" s="221"/>
      <c r="J180" s="222">
        <f>ROUND(I180*H180,2)</f>
        <v>0</v>
      </c>
      <c r="K180" s="218" t="s">
        <v>148</v>
      </c>
      <c r="L180" s="48"/>
      <c r="M180" s="223" t="s">
        <v>78</v>
      </c>
      <c r="N180" s="224" t="s">
        <v>50</v>
      </c>
      <c r="O180" s="88"/>
      <c r="P180" s="225">
        <f>O180*H180</f>
        <v>0</v>
      </c>
      <c r="Q180" s="225">
        <v>1.8816499999999998E-05</v>
      </c>
      <c r="R180" s="225">
        <f>Q180*H180</f>
        <v>0.0020886314999999998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244</v>
      </c>
      <c r="AT180" s="227" t="s">
        <v>144</v>
      </c>
      <c r="AU180" s="227" t="s">
        <v>90</v>
      </c>
      <c r="AY180" s="20" t="s">
        <v>141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88</v>
      </c>
      <c r="BK180" s="228">
        <f>ROUND(I180*H180,2)</f>
        <v>0</v>
      </c>
      <c r="BL180" s="20" t="s">
        <v>244</v>
      </c>
      <c r="BM180" s="227" t="s">
        <v>2784</v>
      </c>
    </row>
    <row r="181" s="2" customFormat="1">
      <c r="A181" s="42"/>
      <c r="B181" s="43"/>
      <c r="C181" s="44"/>
      <c r="D181" s="229" t="s">
        <v>151</v>
      </c>
      <c r="E181" s="44"/>
      <c r="F181" s="230" t="s">
        <v>2785</v>
      </c>
      <c r="G181" s="44"/>
      <c r="H181" s="44"/>
      <c r="I181" s="231"/>
      <c r="J181" s="44"/>
      <c r="K181" s="44"/>
      <c r="L181" s="48"/>
      <c r="M181" s="232"/>
      <c r="N181" s="233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151</v>
      </c>
      <c r="AU181" s="20" t="s">
        <v>90</v>
      </c>
    </row>
    <row r="182" s="13" customFormat="1">
      <c r="A182" s="13"/>
      <c r="B182" s="241"/>
      <c r="C182" s="242"/>
      <c r="D182" s="234" t="s">
        <v>283</v>
      </c>
      <c r="E182" s="243" t="s">
        <v>78</v>
      </c>
      <c r="F182" s="244" t="s">
        <v>2779</v>
      </c>
      <c r="G182" s="242"/>
      <c r="H182" s="245">
        <v>29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283</v>
      </c>
      <c r="AU182" s="251" t="s">
        <v>90</v>
      </c>
      <c r="AV182" s="13" t="s">
        <v>90</v>
      </c>
      <c r="AW182" s="13" t="s">
        <v>40</v>
      </c>
      <c r="AX182" s="13" t="s">
        <v>80</v>
      </c>
      <c r="AY182" s="251" t="s">
        <v>141</v>
      </c>
    </row>
    <row r="183" s="13" customFormat="1">
      <c r="A183" s="13"/>
      <c r="B183" s="241"/>
      <c r="C183" s="242"/>
      <c r="D183" s="234" t="s">
        <v>283</v>
      </c>
      <c r="E183" s="243" t="s">
        <v>78</v>
      </c>
      <c r="F183" s="244" t="s">
        <v>2780</v>
      </c>
      <c r="G183" s="242"/>
      <c r="H183" s="245">
        <v>64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283</v>
      </c>
      <c r="AU183" s="251" t="s">
        <v>90</v>
      </c>
      <c r="AV183" s="13" t="s">
        <v>90</v>
      </c>
      <c r="AW183" s="13" t="s">
        <v>40</v>
      </c>
      <c r="AX183" s="13" t="s">
        <v>80</v>
      </c>
      <c r="AY183" s="251" t="s">
        <v>141</v>
      </c>
    </row>
    <row r="184" s="13" customFormat="1">
      <c r="A184" s="13"/>
      <c r="B184" s="241"/>
      <c r="C184" s="242"/>
      <c r="D184" s="234" t="s">
        <v>283</v>
      </c>
      <c r="E184" s="243" t="s">
        <v>78</v>
      </c>
      <c r="F184" s="244" t="s">
        <v>2781</v>
      </c>
      <c r="G184" s="242"/>
      <c r="H184" s="245">
        <v>18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283</v>
      </c>
      <c r="AU184" s="251" t="s">
        <v>90</v>
      </c>
      <c r="AV184" s="13" t="s">
        <v>90</v>
      </c>
      <c r="AW184" s="13" t="s">
        <v>40</v>
      </c>
      <c r="AX184" s="13" t="s">
        <v>80</v>
      </c>
      <c r="AY184" s="251" t="s">
        <v>141</v>
      </c>
    </row>
    <row r="185" s="14" customFormat="1">
      <c r="A185" s="14"/>
      <c r="B185" s="252"/>
      <c r="C185" s="253"/>
      <c r="D185" s="234" t="s">
        <v>283</v>
      </c>
      <c r="E185" s="254" t="s">
        <v>78</v>
      </c>
      <c r="F185" s="255" t="s">
        <v>285</v>
      </c>
      <c r="G185" s="253"/>
      <c r="H185" s="256">
        <v>111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283</v>
      </c>
      <c r="AU185" s="262" t="s">
        <v>90</v>
      </c>
      <c r="AV185" s="14" t="s">
        <v>166</v>
      </c>
      <c r="AW185" s="14" t="s">
        <v>40</v>
      </c>
      <c r="AX185" s="14" t="s">
        <v>88</v>
      </c>
      <c r="AY185" s="262" t="s">
        <v>141</v>
      </c>
    </row>
    <row r="186" s="2" customFormat="1" ht="44.25" customHeight="1">
      <c r="A186" s="42"/>
      <c r="B186" s="43"/>
      <c r="C186" s="216" t="s">
        <v>487</v>
      </c>
      <c r="D186" s="216" t="s">
        <v>144</v>
      </c>
      <c r="E186" s="217" t="s">
        <v>2786</v>
      </c>
      <c r="F186" s="218" t="s">
        <v>2787</v>
      </c>
      <c r="G186" s="219" t="s">
        <v>310</v>
      </c>
      <c r="H186" s="220">
        <v>0.125</v>
      </c>
      <c r="I186" s="221"/>
      <c r="J186" s="222">
        <f>ROUND(I186*H186,2)</f>
        <v>0</v>
      </c>
      <c r="K186" s="218" t="s">
        <v>148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244</v>
      </c>
      <c r="AT186" s="227" t="s">
        <v>144</v>
      </c>
      <c r="AU186" s="227" t="s">
        <v>90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244</v>
      </c>
      <c r="BM186" s="227" t="s">
        <v>2788</v>
      </c>
    </row>
    <row r="187" s="2" customFormat="1">
      <c r="A187" s="42"/>
      <c r="B187" s="43"/>
      <c r="C187" s="44"/>
      <c r="D187" s="229" t="s">
        <v>151</v>
      </c>
      <c r="E187" s="44"/>
      <c r="F187" s="230" t="s">
        <v>2789</v>
      </c>
      <c r="G187" s="44"/>
      <c r="H187" s="44"/>
      <c r="I187" s="231"/>
      <c r="J187" s="44"/>
      <c r="K187" s="44"/>
      <c r="L187" s="48"/>
      <c r="M187" s="232"/>
      <c r="N187" s="233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151</v>
      </c>
      <c r="AU187" s="20" t="s">
        <v>90</v>
      </c>
    </row>
    <row r="188" s="2" customFormat="1" ht="49.05" customHeight="1">
      <c r="A188" s="42"/>
      <c r="B188" s="43"/>
      <c r="C188" s="216" t="s">
        <v>493</v>
      </c>
      <c r="D188" s="216" t="s">
        <v>144</v>
      </c>
      <c r="E188" s="217" t="s">
        <v>2790</v>
      </c>
      <c r="F188" s="218" t="s">
        <v>2791</v>
      </c>
      <c r="G188" s="219" t="s">
        <v>310</v>
      </c>
      <c r="H188" s="220">
        <v>0.125</v>
      </c>
      <c r="I188" s="221"/>
      <c r="J188" s="222">
        <f>ROUND(I188*H188,2)</f>
        <v>0</v>
      </c>
      <c r="K188" s="218" t="s">
        <v>148</v>
      </c>
      <c r="L188" s="48"/>
      <c r="M188" s="223" t="s">
        <v>78</v>
      </c>
      <c r="N188" s="224" t="s">
        <v>50</v>
      </c>
      <c r="O188" s="8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7" t="s">
        <v>244</v>
      </c>
      <c r="AT188" s="227" t="s">
        <v>144</v>
      </c>
      <c r="AU188" s="227" t="s">
        <v>90</v>
      </c>
      <c r="AY188" s="20" t="s">
        <v>141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88</v>
      </c>
      <c r="BK188" s="228">
        <f>ROUND(I188*H188,2)</f>
        <v>0</v>
      </c>
      <c r="BL188" s="20" t="s">
        <v>244</v>
      </c>
      <c r="BM188" s="227" t="s">
        <v>2792</v>
      </c>
    </row>
    <row r="189" s="2" customFormat="1">
      <c r="A189" s="42"/>
      <c r="B189" s="43"/>
      <c r="C189" s="44"/>
      <c r="D189" s="229" t="s">
        <v>151</v>
      </c>
      <c r="E189" s="44"/>
      <c r="F189" s="230" t="s">
        <v>2793</v>
      </c>
      <c r="G189" s="44"/>
      <c r="H189" s="44"/>
      <c r="I189" s="231"/>
      <c r="J189" s="44"/>
      <c r="K189" s="44"/>
      <c r="L189" s="48"/>
      <c r="M189" s="232"/>
      <c r="N189" s="233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151</v>
      </c>
      <c r="AU189" s="20" t="s">
        <v>90</v>
      </c>
    </row>
    <row r="190" s="2" customFormat="1" ht="62.7" customHeight="1">
      <c r="A190" s="42"/>
      <c r="B190" s="43"/>
      <c r="C190" s="216" t="s">
        <v>499</v>
      </c>
      <c r="D190" s="216" t="s">
        <v>144</v>
      </c>
      <c r="E190" s="217" t="s">
        <v>2794</v>
      </c>
      <c r="F190" s="218" t="s">
        <v>2795</v>
      </c>
      <c r="G190" s="219" t="s">
        <v>310</v>
      </c>
      <c r="H190" s="220">
        <v>0.125</v>
      </c>
      <c r="I190" s="221"/>
      <c r="J190" s="222">
        <f>ROUND(I190*H190,2)</f>
        <v>0</v>
      </c>
      <c r="K190" s="218" t="s">
        <v>148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244</v>
      </c>
      <c r="AT190" s="227" t="s">
        <v>144</v>
      </c>
      <c r="AU190" s="227" t="s">
        <v>90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244</v>
      </c>
      <c r="BM190" s="227" t="s">
        <v>2796</v>
      </c>
    </row>
    <row r="191" s="2" customFormat="1">
      <c r="A191" s="42"/>
      <c r="B191" s="43"/>
      <c r="C191" s="44"/>
      <c r="D191" s="229" t="s">
        <v>151</v>
      </c>
      <c r="E191" s="44"/>
      <c r="F191" s="230" t="s">
        <v>2797</v>
      </c>
      <c r="G191" s="44"/>
      <c r="H191" s="44"/>
      <c r="I191" s="231"/>
      <c r="J191" s="44"/>
      <c r="K191" s="44"/>
      <c r="L191" s="48"/>
      <c r="M191" s="232"/>
      <c r="N191" s="233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151</v>
      </c>
      <c r="AU191" s="20" t="s">
        <v>90</v>
      </c>
    </row>
    <row r="192" s="12" customFormat="1" ht="22.8" customHeight="1">
      <c r="A192" s="12"/>
      <c r="B192" s="200"/>
      <c r="C192" s="201"/>
      <c r="D192" s="202" t="s">
        <v>79</v>
      </c>
      <c r="E192" s="214" t="s">
        <v>1015</v>
      </c>
      <c r="F192" s="214" t="s">
        <v>1016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SUM(P193:P239)</f>
        <v>0</v>
      </c>
      <c r="Q192" s="208"/>
      <c r="R192" s="209">
        <f>SUM(R193:R239)</f>
        <v>0.25639880400000004</v>
      </c>
      <c r="S192" s="208"/>
      <c r="T192" s="210">
        <f>SUM(T193:T239)</f>
        <v>0.14819000000000002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90</v>
      </c>
      <c r="AT192" s="212" t="s">
        <v>79</v>
      </c>
      <c r="AU192" s="212" t="s">
        <v>88</v>
      </c>
      <c r="AY192" s="211" t="s">
        <v>141</v>
      </c>
      <c r="BK192" s="213">
        <f>SUM(BK193:BK239)</f>
        <v>0</v>
      </c>
    </row>
    <row r="193" s="2" customFormat="1" ht="24.15" customHeight="1">
      <c r="A193" s="42"/>
      <c r="B193" s="43"/>
      <c r="C193" s="216" t="s">
        <v>505</v>
      </c>
      <c r="D193" s="216" t="s">
        <v>144</v>
      </c>
      <c r="E193" s="217" t="s">
        <v>2798</v>
      </c>
      <c r="F193" s="218" t="s">
        <v>2799</v>
      </c>
      <c r="G193" s="219" t="s">
        <v>618</v>
      </c>
      <c r="H193" s="220">
        <v>1</v>
      </c>
      <c r="I193" s="221"/>
      <c r="J193" s="222">
        <f>ROUND(I193*H193,2)</f>
        <v>0</v>
      </c>
      <c r="K193" s="218" t="s">
        <v>148</v>
      </c>
      <c r="L193" s="48"/>
      <c r="M193" s="223" t="s">
        <v>78</v>
      </c>
      <c r="N193" s="224" t="s">
        <v>50</v>
      </c>
      <c r="O193" s="88"/>
      <c r="P193" s="225">
        <f>O193*H193</f>
        <v>0</v>
      </c>
      <c r="Q193" s="225">
        <v>0.0011888363000000001</v>
      </c>
      <c r="R193" s="225">
        <f>Q193*H193</f>
        <v>0.0011888363000000001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244</v>
      </c>
      <c r="AT193" s="227" t="s">
        <v>144</v>
      </c>
      <c r="AU193" s="227" t="s">
        <v>90</v>
      </c>
      <c r="AY193" s="20" t="s">
        <v>141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88</v>
      </c>
      <c r="BK193" s="228">
        <f>ROUND(I193*H193,2)</f>
        <v>0</v>
      </c>
      <c r="BL193" s="20" t="s">
        <v>244</v>
      </c>
      <c r="BM193" s="227" t="s">
        <v>2800</v>
      </c>
    </row>
    <row r="194" s="2" customFormat="1">
      <c r="A194" s="42"/>
      <c r="B194" s="43"/>
      <c r="C194" s="44"/>
      <c r="D194" s="229" t="s">
        <v>151</v>
      </c>
      <c r="E194" s="44"/>
      <c r="F194" s="230" t="s">
        <v>2801</v>
      </c>
      <c r="G194" s="44"/>
      <c r="H194" s="44"/>
      <c r="I194" s="231"/>
      <c r="J194" s="44"/>
      <c r="K194" s="44"/>
      <c r="L194" s="48"/>
      <c r="M194" s="232"/>
      <c r="N194" s="233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151</v>
      </c>
      <c r="AU194" s="20" t="s">
        <v>90</v>
      </c>
    </row>
    <row r="195" s="2" customFormat="1" ht="24.15" customHeight="1">
      <c r="A195" s="42"/>
      <c r="B195" s="43"/>
      <c r="C195" s="290" t="s">
        <v>512</v>
      </c>
      <c r="D195" s="290" t="s">
        <v>864</v>
      </c>
      <c r="E195" s="291" t="s">
        <v>2802</v>
      </c>
      <c r="F195" s="292" t="s">
        <v>2803</v>
      </c>
      <c r="G195" s="293" t="s">
        <v>618</v>
      </c>
      <c r="H195" s="294">
        <v>1</v>
      </c>
      <c r="I195" s="295"/>
      <c r="J195" s="296">
        <f>ROUND(I195*H195,2)</f>
        <v>0</v>
      </c>
      <c r="K195" s="292" t="s">
        <v>148</v>
      </c>
      <c r="L195" s="297"/>
      <c r="M195" s="298" t="s">
        <v>78</v>
      </c>
      <c r="N195" s="299" t="s">
        <v>50</v>
      </c>
      <c r="O195" s="88"/>
      <c r="P195" s="225">
        <f>O195*H195</f>
        <v>0</v>
      </c>
      <c r="Q195" s="225">
        <v>0.021899999999999999</v>
      </c>
      <c r="R195" s="225">
        <f>Q195*H195</f>
        <v>0.021899999999999999</v>
      </c>
      <c r="S195" s="225">
        <v>0</v>
      </c>
      <c r="T195" s="226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7" t="s">
        <v>487</v>
      </c>
      <c r="AT195" s="227" t="s">
        <v>864</v>
      </c>
      <c r="AU195" s="227" t="s">
        <v>90</v>
      </c>
      <c r="AY195" s="20" t="s">
        <v>141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88</v>
      </c>
      <c r="BK195" s="228">
        <f>ROUND(I195*H195,2)</f>
        <v>0</v>
      </c>
      <c r="BL195" s="20" t="s">
        <v>244</v>
      </c>
      <c r="BM195" s="227" t="s">
        <v>2804</v>
      </c>
    </row>
    <row r="196" s="2" customFormat="1" ht="24.15" customHeight="1">
      <c r="A196" s="42"/>
      <c r="B196" s="43"/>
      <c r="C196" s="216" t="s">
        <v>523</v>
      </c>
      <c r="D196" s="216" t="s">
        <v>144</v>
      </c>
      <c r="E196" s="217" t="s">
        <v>2805</v>
      </c>
      <c r="F196" s="218" t="s">
        <v>2806</v>
      </c>
      <c r="G196" s="219" t="s">
        <v>618</v>
      </c>
      <c r="H196" s="220">
        <v>1</v>
      </c>
      <c r="I196" s="221"/>
      <c r="J196" s="222">
        <f>ROUND(I196*H196,2)</f>
        <v>0</v>
      </c>
      <c r="K196" s="218" t="s">
        <v>148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244</v>
      </c>
      <c r="AT196" s="227" t="s">
        <v>144</v>
      </c>
      <c r="AU196" s="227" t="s">
        <v>90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244</v>
      </c>
      <c r="BM196" s="227" t="s">
        <v>2807</v>
      </c>
    </row>
    <row r="197" s="2" customFormat="1">
      <c r="A197" s="42"/>
      <c r="B197" s="43"/>
      <c r="C197" s="44"/>
      <c r="D197" s="229" t="s">
        <v>151</v>
      </c>
      <c r="E197" s="44"/>
      <c r="F197" s="230" t="s">
        <v>2808</v>
      </c>
      <c r="G197" s="44"/>
      <c r="H197" s="44"/>
      <c r="I197" s="231"/>
      <c r="J197" s="44"/>
      <c r="K197" s="44"/>
      <c r="L197" s="48"/>
      <c r="M197" s="232"/>
      <c r="N197" s="233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151</v>
      </c>
      <c r="AU197" s="20" t="s">
        <v>90</v>
      </c>
    </row>
    <row r="198" s="2" customFormat="1" ht="16.5" customHeight="1">
      <c r="A198" s="42"/>
      <c r="B198" s="43"/>
      <c r="C198" s="290" t="s">
        <v>529</v>
      </c>
      <c r="D198" s="290" t="s">
        <v>864</v>
      </c>
      <c r="E198" s="291" t="s">
        <v>2809</v>
      </c>
      <c r="F198" s="292" t="s">
        <v>2810</v>
      </c>
      <c r="G198" s="293" t="s">
        <v>618</v>
      </c>
      <c r="H198" s="294">
        <v>1</v>
      </c>
      <c r="I198" s="295"/>
      <c r="J198" s="296">
        <f>ROUND(I198*H198,2)</f>
        <v>0</v>
      </c>
      <c r="K198" s="292" t="s">
        <v>148</v>
      </c>
      <c r="L198" s="297"/>
      <c r="M198" s="298" t="s">
        <v>78</v>
      </c>
      <c r="N198" s="299" t="s">
        <v>50</v>
      </c>
      <c r="O198" s="88"/>
      <c r="P198" s="225">
        <f>O198*H198</f>
        <v>0</v>
      </c>
      <c r="Q198" s="225">
        <v>0.0012800000000000001</v>
      </c>
      <c r="R198" s="225">
        <f>Q198*H198</f>
        <v>0.0012800000000000001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487</v>
      </c>
      <c r="AT198" s="227" t="s">
        <v>864</v>
      </c>
      <c r="AU198" s="227" t="s">
        <v>90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244</v>
      </c>
      <c r="BM198" s="227" t="s">
        <v>2811</v>
      </c>
    </row>
    <row r="199" s="2" customFormat="1" ht="21.75" customHeight="1">
      <c r="A199" s="42"/>
      <c r="B199" s="43"/>
      <c r="C199" s="216" t="s">
        <v>536</v>
      </c>
      <c r="D199" s="216" t="s">
        <v>144</v>
      </c>
      <c r="E199" s="217" t="s">
        <v>2812</v>
      </c>
      <c r="F199" s="218" t="s">
        <v>2813</v>
      </c>
      <c r="G199" s="219" t="s">
        <v>147</v>
      </c>
      <c r="H199" s="220">
        <v>7</v>
      </c>
      <c r="I199" s="221"/>
      <c r="J199" s="222">
        <f>ROUND(I199*H199,2)</f>
        <v>0</v>
      </c>
      <c r="K199" s="218" t="s">
        <v>148</v>
      </c>
      <c r="L199" s="48"/>
      <c r="M199" s="223" t="s">
        <v>78</v>
      </c>
      <c r="N199" s="224" t="s">
        <v>50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0.019460000000000002</v>
      </c>
      <c r="T199" s="226">
        <f>S199*H199</f>
        <v>0.13622000000000001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244</v>
      </c>
      <c r="AT199" s="227" t="s">
        <v>144</v>
      </c>
      <c r="AU199" s="227" t="s">
        <v>90</v>
      </c>
      <c r="AY199" s="20" t="s">
        <v>141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88</v>
      </c>
      <c r="BK199" s="228">
        <f>ROUND(I199*H199,2)</f>
        <v>0</v>
      </c>
      <c r="BL199" s="20" t="s">
        <v>244</v>
      </c>
      <c r="BM199" s="227" t="s">
        <v>2814</v>
      </c>
    </row>
    <row r="200" s="2" customFormat="1">
      <c r="A200" s="42"/>
      <c r="B200" s="43"/>
      <c r="C200" s="44"/>
      <c r="D200" s="229" t="s">
        <v>151</v>
      </c>
      <c r="E200" s="44"/>
      <c r="F200" s="230" t="s">
        <v>2815</v>
      </c>
      <c r="G200" s="44"/>
      <c r="H200" s="44"/>
      <c r="I200" s="231"/>
      <c r="J200" s="44"/>
      <c r="K200" s="44"/>
      <c r="L200" s="48"/>
      <c r="M200" s="232"/>
      <c r="N200" s="233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151</v>
      </c>
      <c r="AU200" s="20" t="s">
        <v>90</v>
      </c>
    </row>
    <row r="201" s="13" customFormat="1">
      <c r="A201" s="13"/>
      <c r="B201" s="241"/>
      <c r="C201" s="242"/>
      <c r="D201" s="234" t="s">
        <v>283</v>
      </c>
      <c r="E201" s="243" t="s">
        <v>78</v>
      </c>
      <c r="F201" s="244" t="s">
        <v>2816</v>
      </c>
      <c r="G201" s="242"/>
      <c r="H201" s="245">
        <v>7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283</v>
      </c>
      <c r="AU201" s="251" t="s">
        <v>90</v>
      </c>
      <c r="AV201" s="13" t="s">
        <v>90</v>
      </c>
      <c r="AW201" s="13" t="s">
        <v>40</v>
      </c>
      <c r="AX201" s="13" t="s">
        <v>88</v>
      </c>
      <c r="AY201" s="251" t="s">
        <v>141</v>
      </c>
    </row>
    <row r="202" s="2" customFormat="1" ht="21.75" customHeight="1">
      <c r="A202" s="42"/>
      <c r="B202" s="43"/>
      <c r="C202" s="216" t="s">
        <v>553</v>
      </c>
      <c r="D202" s="216" t="s">
        <v>144</v>
      </c>
      <c r="E202" s="217" t="s">
        <v>2817</v>
      </c>
      <c r="F202" s="218" t="s">
        <v>2818</v>
      </c>
      <c r="G202" s="219" t="s">
        <v>147</v>
      </c>
      <c r="H202" s="220">
        <v>13</v>
      </c>
      <c r="I202" s="221"/>
      <c r="J202" s="222">
        <f>ROUND(I202*H202,2)</f>
        <v>0</v>
      </c>
      <c r="K202" s="218" t="s">
        <v>148</v>
      </c>
      <c r="L202" s="48"/>
      <c r="M202" s="223" t="s">
        <v>78</v>
      </c>
      <c r="N202" s="224" t="s">
        <v>50</v>
      </c>
      <c r="O202" s="88"/>
      <c r="P202" s="225">
        <f>O202*H202</f>
        <v>0</v>
      </c>
      <c r="Q202" s="225">
        <v>0.0017285897</v>
      </c>
      <c r="R202" s="225">
        <f>Q202*H202</f>
        <v>0.022471666099999999</v>
      </c>
      <c r="S202" s="225">
        <v>0</v>
      </c>
      <c r="T202" s="226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7" t="s">
        <v>244</v>
      </c>
      <c r="AT202" s="227" t="s">
        <v>144</v>
      </c>
      <c r="AU202" s="227" t="s">
        <v>90</v>
      </c>
      <c r="AY202" s="20" t="s">
        <v>141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88</v>
      </c>
      <c r="BK202" s="228">
        <f>ROUND(I202*H202,2)</f>
        <v>0</v>
      </c>
      <c r="BL202" s="20" t="s">
        <v>244</v>
      </c>
      <c r="BM202" s="227" t="s">
        <v>2819</v>
      </c>
    </row>
    <row r="203" s="2" customFormat="1">
      <c r="A203" s="42"/>
      <c r="B203" s="43"/>
      <c r="C203" s="44"/>
      <c r="D203" s="229" t="s">
        <v>151</v>
      </c>
      <c r="E203" s="44"/>
      <c r="F203" s="230" t="s">
        <v>2820</v>
      </c>
      <c r="G203" s="44"/>
      <c r="H203" s="44"/>
      <c r="I203" s="231"/>
      <c r="J203" s="44"/>
      <c r="K203" s="44"/>
      <c r="L203" s="48"/>
      <c r="M203" s="232"/>
      <c r="N203" s="233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151</v>
      </c>
      <c r="AU203" s="20" t="s">
        <v>90</v>
      </c>
    </row>
    <row r="204" s="2" customFormat="1" ht="16.5" customHeight="1">
      <c r="A204" s="42"/>
      <c r="B204" s="43"/>
      <c r="C204" s="290" t="s">
        <v>559</v>
      </c>
      <c r="D204" s="290" t="s">
        <v>864</v>
      </c>
      <c r="E204" s="291" t="s">
        <v>2821</v>
      </c>
      <c r="F204" s="292" t="s">
        <v>2822</v>
      </c>
      <c r="G204" s="293" t="s">
        <v>618</v>
      </c>
      <c r="H204" s="294">
        <v>12</v>
      </c>
      <c r="I204" s="295"/>
      <c r="J204" s="296">
        <f>ROUND(I204*H204,2)</f>
        <v>0</v>
      </c>
      <c r="K204" s="292" t="s">
        <v>148</v>
      </c>
      <c r="L204" s="297"/>
      <c r="M204" s="298" t="s">
        <v>78</v>
      </c>
      <c r="N204" s="299" t="s">
        <v>50</v>
      </c>
      <c r="O204" s="88"/>
      <c r="P204" s="225">
        <f>O204*H204</f>
        <v>0</v>
      </c>
      <c r="Q204" s="225">
        <v>0.0135</v>
      </c>
      <c r="R204" s="225">
        <f>Q204*H204</f>
        <v>0.16200000000000001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487</v>
      </c>
      <c r="AT204" s="227" t="s">
        <v>864</v>
      </c>
      <c r="AU204" s="227" t="s">
        <v>90</v>
      </c>
      <c r="AY204" s="20" t="s">
        <v>141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88</v>
      </c>
      <c r="BK204" s="228">
        <f>ROUND(I204*H204,2)</f>
        <v>0</v>
      </c>
      <c r="BL204" s="20" t="s">
        <v>244</v>
      </c>
      <c r="BM204" s="227" t="s">
        <v>2823</v>
      </c>
    </row>
    <row r="205" s="2" customFormat="1" ht="24.15" customHeight="1">
      <c r="A205" s="42"/>
      <c r="B205" s="43"/>
      <c r="C205" s="290" t="s">
        <v>565</v>
      </c>
      <c r="D205" s="290" t="s">
        <v>864</v>
      </c>
      <c r="E205" s="291" t="s">
        <v>2824</v>
      </c>
      <c r="F205" s="292" t="s">
        <v>2825</v>
      </c>
      <c r="G205" s="293" t="s">
        <v>618</v>
      </c>
      <c r="H205" s="294">
        <v>1</v>
      </c>
      <c r="I205" s="295"/>
      <c r="J205" s="296">
        <f>ROUND(I205*H205,2)</f>
        <v>0</v>
      </c>
      <c r="K205" s="292" t="s">
        <v>148</v>
      </c>
      <c r="L205" s="297"/>
      <c r="M205" s="298" t="s">
        <v>78</v>
      </c>
      <c r="N205" s="299" t="s">
        <v>50</v>
      </c>
      <c r="O205" s="88"/>
      <c r="P205" s="225">
        <f>O205*H205</f>
        <v>0</v>
      </c>
      <c r="Q205" s="225">
        <v>0.017600000000000001</v>
      </c>
      <c r="R205" s="225">
        <f>Q205*H205</f>
        <v>0.017600000000000001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487</v>
      </c>
      <c r="AT205" s="227" t="s">
        <v>864</v>
      </c>
      <c r="AU205" s="227" t="s">
        <v>90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2826</v>
      </c>
    </row>
    <row r="206" s="2" customFormat="1" ht="24.15" customHeight="1">
      <c r="A206" s="42"/>
      <c r="B206" s="43"/>
      <c r="C206" s="216" t="s">
        <v>587</v>
      </c>
      <c r="D206" s="216" t="s">
        <v>144</v>
      </c>
      <c r="E206" s="217" t="s">
        <v>2827</v>
      </c>
      <c r="F206" s="218" t="s">
        <v>2828</v>
      </c>
      <c r="G206" s="219" t="s">
        <v>147</v>
      </c>
      <c r="H206" s="220">
        <v>1</v>
      </c>
      <c r="I206" s="221"/>
      <c r="J206" s="222">
        <f>ROUND(I206*H206,2)</f>
        <v>0</v>
      </c>
      <c r="K206" s="218" t="s">
        <v>148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0.0004347121</v>
      </c>
      <c r="R206" s="225">
        <f>Q206*H206</f>
        <v>0.0004347121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90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2829</v>
      </c>
    </row>
    <row r="207" s="2" customFormat="1">
      <c r="A207" s="42"/>
      <c r="B207" s="43"/>
      <c r="C207" s="44"/>
      <c r="D207" s="229" t="s">
        <v>151</v>
      </c>
      <c r="E207" s="44"/>
      <c r="F207" s="230" t="s">
        <v>2830</v>
      </c>
      <c r="G207" s="44"/>
      <c r="H207" s="44"/>
      <c r="I207" s="231"/>
      <c r="J207" s="44"/>
      <c r="K207" s="44"/>
      <c r="L207" s="48"/>
      <c r="M207" s="232"/>
      <c r="N207" s="233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151</v>
      </c>
      <c r="AU207" s="20" t="s">
        <v>90</v>
      </c>
    </row>
    <row r="208" s="2" customFormat="1" ht="24.15" customHeight="1">
      <c r="A208" s="42"/>
      <c r="B208" s="43"/>
      <c r="C208" s="290" t="s">
        <v>593</v>
      </c>
      <c r="D208" s="290" t="s">
        <v>864</v>
      </c>
      <c r="E208" s="291" t="s">
        <v>2831</v>
      </c>
      <c r="F208" s="292" t="s">
        <v>2832</v>
      </c>
      <c r="G208" s="293" t="s">
        <v>618</v>
      </c>
      <c r="H208" s="294">
        <v>1</v>
      </c>
      <c r="I208" s="295"/>
      <c r="J208" s="296">
        <f>ROUND(I208*H208,2)</f>
        <v>0</v>
      </c>
      <c r="K208" s="292" t="s">
        <v>148</v>
      </c>
      <c r="L208" s="297"/>
      <c r="M208" s="298" t="s">
        <v>78</v>
      </c>
      <c r="N208" s="299" t="s">
        <v>50</v>
      </c>
      <c r="O208" s="88"/>
      <c r="P208" s="225">
        <f>O208*H208</f>
        <v>0</v>
      </c>
      <c r="Q208" s="225">
        <v>0.0044999999999999997</v>
      </c>
      <c r="R208" s="225">
        <f>Q208*H208</f>
        <v>0.0044999999999999997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487</v>
      </c>
      <c r="AT208" s="227" t="s">
        <v>864</v>
      </c>
      <c r="AU208" s="227" t="s">
        <v>90</v>
      </c>
      <c r="AY208" s="20" t="s">
        <v>141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88</v>
      </c>
      <c r="BK208" s="228">
        <f>ROUND(I208*H208,2)</f>
        <v>0</v>
      </c>
      <c r="BL208" s="20" t="s">
        <v>244</v>
      </c>
      <c r="BM208" s="227" t="s">
        <v>2833</v>
      </c>
    </row>
    <row r="209" s="2" customFormat="1" ht="24.15" customHeight="1">
      <c r="A209" s="42"/>
      <c r="B209" s="43"/>
      <c r="C209" s="216" t="s">
        <v>601</v>
      </c>
      <c r="D209" s="216" t="s">
        <v>144</v>
      </c>
      <c r="E209" s="217" t="s">
        <v>2834</v>
      </c>
      <c r="F209" s="218" t="s">
        <v>2835</v>
      </c>
      <c r="G209" s="219" t="s">
        <v>618</v>
      </c>
      <c r="H209" s="220">
        <v>2</v>
      </c>
      <c r="I209" s="221"/>
      <c r="J209" s="222">
        <f>ROUND(I209*H209,2)</f>
        <v>0</v>
      </c>
      <c r="K209" s="218" t="s">
        <v>148</v>
      </c>
      <c r="L209" s="48"/>
      <c r="M209" s="223" t="s">
        <v>78</v>
      </c>
      <c r="N209" s="224" t="s">
        <v>50</v>
      </c>
      <c r="O209" s="88"/>
      <c r="P209" s="225">
        <f>O209*H209</f>
        <v>0</v>
      </c>
      <c r="Q209" s="225">
        <v>0.0010891399999999999</v>
      </c>
      <c r="R209" s="225">
        <f>Q209*H209</f>
        <v>0.0021782799999999999</v>
      </c>
      <c r="S209" s="225">
        <v>0</v>
      </c>
      <c r="T209" s="226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7" t="s">
        <v>244</v>
      </c>
      <c r="AT209" s="227" t="s">
        <v>144</v>
      </c>
      <c r="AU209" s="227" t="s">
        <v>90</v>
      </c>
      <c r="AY209" s="20" t="s">
        <v>141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88</v>
      </c>
      <c r="BK209" s="228">
        <f>ROUND(I209*H209,2)</f>
        <v>0</v>
      </c>
      <c r="BL209" s="20" t="s">
        <v>244</v>
      </c>
      <c r="BM209" s="227" t="s">
        <v>2836</v>
      </c>
    </row>
    <row r="210" s="2" customFormat="1">
      <c r="A210" s="42"/>
      <c r="B210" s="43"/>
      <c r="C210" s="44"/>
      <c r="D210" s="229" t="s">
        <v>151</v>
      </c>
      <c r="E210" s="44"/>
      <c r="F210" s="230" t="s">
        <v>2837</v>
      </c>
      <c r="G210" s="44"/>
      <c r="H210" s="44"/>
      <c r="I210" s="231"/>
      <c r="J210" s="44"/>
      <c r="K210" s="44"/>
      <c r="L210" s="48"/>
      <c r="M210" s="232"/>
      <c r="N210" s="233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151</v>
      </c>
      <c r="AU210" s="20" t="s">
        <v>90</v>
      </c>
    </row>
    <row r="211" s="2" customFormat="1" ht="16.5" customHeight="1">
      <c r="A211" s="42"/>
      <c r="B211" s="43"/>
      <c r="C211" s="216" t="s">
        <v>615</v>
      </c>
      <c r="D211" s="216" t="s">
        <v>144</v>
      </c>
      <c r="E211" s="217" t="s">
        <v>2838</v>
      </c>
      <c r="F211" s="218" t="s">
        <v>2839</v>
      </c>
      <c r="G211" s="219" t="s">
        <v>147</v>
      </c>
      <c r="H211" s="220">
        <v>7</v>
      </c>
      <c r="I211" s="221"/>
      <c r="J211" s="222">
        <f>ROUND(I211*H211,2)</f>
        <v>0</v>
      </c>
      <c r="K211" s="218" t="s">
        <v>148</v>
      </c>
      <c r="L211" s="48"/>
      <c r="M211" s="223" t="s">
        <v>78</v>
      </c>
      <c r="N211" s="224" t="s">
        <v>50</v>
      </c>
      <c r="O211" s="88"/>
      <c r="P211" s="225">
        <f>O211*H211</f>
        <v>0</v>
      </c>
      <c r="Q211" s="225">
        <v>0</v>
      </c>
      <c r="R211" s="225">
        <f>Q211*H211</f>
        <v>0</v>
      </c>
      <c r="S211" s="225">
        <v>0.00085999999999999998</v>
      </c>
      <c r="T211" s="226">
        <f>S211*H211</f>
        <v>0.0060200000000000002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7" t="s">
        <v>244</v>
      </c>
      <c r="AT211" s="227" t="s">
        <v>144</v>
      </c>
      <c r="AU211" s="227" t="s">
        <v>90</v>
      </c>
      <c r="AY211" s="20" t="s">
        <v>141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88</v>
      </c>
      <c r="BK211" s="228">
        <f>ROUND(I211*H211,2)</f>
        <v>0</v>
      </c>
      <c r="BL211" s="20" t="s">
        <v>244</v>
      </c>
      <c r="BM211" s="227" t="s">
        <v>2840</v>
      </c>
    </row>
    <row r="212" s="2" customFormat="1">
      <c r="A212" s="42"/>
      <c r="B212" s="43"/>
      <c r="C212" s="44"/>
      <c r="D212" s="229" t="s">
        <v>151</v>
      </c>
      <c r="E212" s="44"/>
      <c r="F212" s="230" t="s">
        <v>2841</v>
      </c>
      <c r="G212" s="44"/>
      <c r="H212" s="44"/>
      <c r="I212" s="231"/>
      <c r="J212" s="44"/>
      <c r="K212" s="44"/>
      <c r="L212" s="48"/>
      <c r="M212" s="232"/>
      <c r="N212" s="233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151</v>
      </c>
      <c r="AU212" s="20" t="s">
        <v>90</v>
      </c>
    </row>
    <row r="213" s="2" customFormat="1" ht="24.15" customHeight="1">
      <c r="A213" s="42"/>
      <c r="B213" s="43"/>
      <c r="C213" s="216" t="s">
        <v>626</v>
      </c>
      <c r="D213" s="216" t="s">
        <v>144</v>
      </c>
      <c r="E213" s="217" t="s">
        <v>2842</v>
      </c>
      <c r="F213" s="218" t="s">
        <v>2843</v>
      </c>
      <c r="G213" s="219" t="s">
        <v>618</v>
      </c>
      <c r="H213" s="220">
        <v>1</v>
      </c>
      <c r="I213" s="221"/>
      <c r="J213" s="222">
        <f>ROUND(I213*H213,2)</f>
        <v>0</v>
      </c>
      <c r="K213" s="218" t="s">
        <v>148</v>
      </c>
      <c r="L213" s="48"/>
      <c r="M213" s="223" t="s">
        <v>78</v>
      </c>
      <c r="N213" s="224" t="s">
        <v>50</v>
      </c>
      <c r="O213" s="88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7" t="s">
        <v>244</v>
      </c>
      <c r="AT213" s="227" t="s">
        <v>144</v>
      </c>
      <c r="AU213" s="227" t="s">
        <v>90</v>
      </c>
      <c r="AY213" s="20" t="s">
        <v>141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88</v>
      </c>
      <c r="BK213" s="228">
        <f>ROUND(I213*H213,2)</f>
        <v>0</v>
      </c>
      <c r="BL213" s="20" t="s">
        <v>244</v>
      </c>
      <c r="BM213" s="227" t="s">
        <v>2844</v>
      </c>
    </row>
    <row r="214" s="2" customFormat="1">
      <c r="A214" s="42"/>
      <c r="B214" s="43"/>
      <c r="C214" s="44"/>
      <c r="D214" s="229" t="s">
        <v>151</v>
      </c>
      <c r="E214" s="44"/>
      <c r="F214" s="230" t="s">
        <v>2845</v>
      </c>
      <c r="G214" s="44"/>
      <c r="H214" s="44"/>
      <c r="I214" s="231"/>
      <c r="J214" s="44"/>
      <c r="K214" s="44"/>
      <c r="L214" s="48"/>
      <c r="M214" s="232"/>
      <c r="N214" s="233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151</v>
      </c>
      <c r="AU214" s="20" t="s">
        <v>90</v>
      </c>
    </row>
    <row r="215" s="2" customFormat="1" ht="24.15" customHeight="1">
      <c r="A215" s="42"/>
      <c r="B215" s="43"/>
      <c r="C215" s="290" t="s">
        <v>632</v>
      </c>
      <c r="D215" s="290" t="s">
        <v>864</v>
      </c>
      <c r="E215" s="291" t="s">
        <v>2846</v>
      </c>
      <c r="F215" s="292" t="s">
        <v>2847</v>
      </c>
      <c r="G215" s="293" t="s">
        <v>618</v>
      </c>
      <c r="H215" s="294">
        <v>1</v>
      </c>
      <c r="I215" s="295"/>
      <c r="J215" s="296">
        <f>ROUND(I215*H215,2)</f>
        <v>0</v>
      </c>
      <c r="K215" s="292" t="s">
        <v>148</v>
      </c>
      <c r="L215" s="297"/>
      <c r="M215" s="298" t="s">
        <v>78</v>
      </c>
      <c r="N215" s="299" t="s">
        <v>50</v>
      </c>
      <c r="O215" s="88"/>
      <c r="P215" s="225">
        <f>O215*H215</f>
        <v>0</v>
      </c>
      <c r="Q215" s="225">
        <v>0.0018</v>
      </c>
      <c r="R215" s="225">
        <f>Q215*H215</f>
        <v>0.0018</v>
      </c>
      <c r="S215" s="225">
        <v>0</v>
      </c>
      <c r="T215" s="226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7" t="s">
        <v>487</v>
      </c>
      <c r="AT215" s="227" t="s">
        <v>864</v>
      </c>
      <c r="AU215" s="227" t="s">
        <v>90</v>
      </c>
      <c r="AY215" s="20" t="s">
        <v>141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88</v>
      </c>
      <c r="BK215" s="228">
        <f>ROUND(I215*H215,2)</f>
        <v>0</v>
      </c>
      <c r="BL215" s="20" t="s">
        <v>244</v>
      </c>
      <c r="BM215" s="227" t="s">
        <v>2848</v>
      </c>
    </row>
    <row r="216" s="2" customFormat="1" ht="24.15" customHeight="1">
      <c r="A216" s="42"/>
      <c r="B216" s="43"/>
      <c r="C216" s="216" t="s">
        <v>639</v>
      </c>
      <c r="D216" s="216" t="s">
        <v>144</v>
      </c>
      <c r="E216" s="217" t="s">
        <v>2849</v>
      </c>
      <c r="F216" s="218" t="s">
        <v>2850</v>
      </c>
      <c r="G216" s="219" t="s">
        <v>618</v>
      </c>
      <c r="H216" s="220">
        <v>13</v>
      </c>
      <c r="I216" s="221"/>
      <c r="J216" s="222">
        <f>ROUND(I216*H216,2)</f>
        <v>0</v>
      </c>
      <c r="K216" s="218" t="s">
        <v>148</v>
      </c>
      <c r="L216" s="48"/>
      <c r="M216" s="223" t="s">
        <v>78</v>
      </c>
      <c r="N216" s="224" t="s">
        <v>50</v>
      </c>
      <c r="O216" s="88"/>
      <c r="P216" s="225">
        <f>O216*H216</f>
        <v>0</v>
      </c>
      <c r="Q216" s="225">
        <v>3.9140000000000001E-05</v>
      </c>
      <c r="R216" s="225">
        <f>Q216*H216</f>
        <v>0.00050882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244</v>
      </c>
      <c r="AT216" s="227" t="s">
        <v>144</v>
      </c>
      <c r="AU216" s="227" t="s">
        <v>90</v>
      </c>
      <c r="AY216" s="20" t="s">
        <v>141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88</v>
      </c>
      <c r="BK216" s="228">
        <f>ROUND(I216*H216,2)</f>
        <v>0</v>
      </c>
      <c r="BL216" s="20" t="s">
        <v>244</v>
      </c>
      <c r="BM216" s="227" t="s">
        <v>2851</v>
      </c>
    </row>
    <row r="217" s="2" customFormat="1">
      <c r="A217" s="42"/>
      <c r="B217" s="43"/>
      <c r="C217" s="44"/>
      <c r="D217" s="229" t="s">
        <v>151</v>
      </c>
      <c r="E217" s="44"/>
      <c r="F217" s="230" t="s">
        <v>2852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151</v>
      </c>
      <c r="AU217" s="20" t="s">
        <v>90</v>
      </c>
    </row>
    <row r="218" s="2" customFormat="1" ht="21.75" customHeight="1">
      <c r="A218" s="42"/>
      <c r="B218" s="43"/>
      <c r="C218" s="290" t="s">
        <v>645</v>
      </c>
      <c r="D218" s="290" t="s">
        <v>864</v>
      </c>
      <c r="E218" s="291" t="s">
        <v>2853</v>
      </c>
      <c r="F218" s="292" t="s">
        <v>2854</v>
      </c>
      <c r="G218" s="293" t="s">
        <v>618</v>
      </c>
      <c r="H218" s="294">
        <v>12</v>
      </c>
      <c r="I218" s="295"/>
      <c r="J218" s="296">
        <f>ROUND(I218*H218,2)</f>
        <v>0</v>
      </c>
      <c r="K218" s="292" t="s">
        <v>148</v>
      </c>
      <c r="L218" s="297"/>
      <c r="M218" s="298" t="s">
        <v>78</v>
      </c>
      <c r="N218" s="299" t="s">
        <v>50</v>
      </c>
      <c r="O218" s="88"/>
      <c r="P218" s="225">
        <f>O218*H218</f>
        <v>0</v>
      </c>
      <c r="Q218" s="225">
        <v>0.001</v>
      </c>
      <c r="R218" s="225">
        <f>Q218*H218</f>
        <v>0.012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487</v>
      </c>
      <c r="AT218" s="227" t="s">
        <v>864</v>
      </c>
      <c r="AU218" s="227" t="s">
        <v>90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2855</v>
      </c>
    </row>
    <row r="219" s="2" customFormat="1" ht="24.15" customHeight="1">
      <c r="A219" s="42"/>
      <c r="B219" s="43"/>
      <c r="C219" s="290" t="s">
        <v>651</v>
      </c>
      <c r="D219" s="290" t="s">
        <v>864</v>
      </c>
      <c r="E219" s="291" t="s">
        <v>2856</v>
      </c>
      <c r="F219" s="292" t="s">
        <v>2857</v>
      </c>
      <c r="G219" s="293" t="s">
        <v>618</v>
      </c>
      <c r="H219" s="294">
        <v>1</v>
      </c>
      <c r="I219" s="295"/>
      <c r="J219" s="296">
        <f>ROUND(I219*H219,2)</f>
        <v>0</v>
      </c>
      <c r="K219" s="292" t="s">
        <v>1983</v>
      </c>
      <c r="L219" s="297"/>
      <c r="M219" s="298" t="s">
        <v>78</v>
      </c>
      <c r="N219" s="299" t="s">
        <v>50</v>
      </c>
      <c r="O219" s="88"/>
      <c r="P219" s="225">
        <f>O219*H219</f>
        <v>0</v>
      </c>
      <c r="Q219" s="225">
        <v>0.0018</v>
      </c>
      <c r="R219" s="225">
        <f>Q219*H219</f>
        <v>0.0018</v>
      </c>
      <c r="S219" s="225">
        <v>0</v>
      </c>
      <c r="T219" s="226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7" t="s">
        <v>487</v>
      </c>
      <c r="AT219" s="227" t="s">
        <v>864</v>
      </c>
      <c r="AU219" s="227" t="s">
        <v>90</v>
      </c>
      <c r="AY219" s="20" t="s">
        <v>141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88</v>
      </c>
      <c r="BK219" s="228">
        <f>ROUND(I219*H219,2)</f>
        <v>0</v>
      </c>
      <c r="BL219" s="20" t="s">
        <v>244</v>
      </c>
      <c r="BM219" s="227" t="s">
        <v>2858</v>
      </c>
    </row>
    <row r="220" s="2" customFormat="1" ht="24.15" customHeight="1">
      <c r="A220" s="42"/>
      <c r="B220" s="43"/>
      <c r="C220" s="216" t="s">
        <v>656</v>
      </c>
      <c r="D220" s="216" t="s">
        <v>144</v>
      </c>
      <c r="E220" s="217" t="s">
        <v>2859</v>
      </c>
      <c r="F220" s="218" t="s">
        <v>2860</v>
      </c>
      <c r="G220" s="219" t="s">
        <v>618</v>
      </c>
      <c r="H220" s="220">
        <v>7</v>
      </c>
      <c r="I220" s="221"/>
      <c r="J220" s="222">
        <f>ROUND(I220*H220,2)</f>
        <v>0</v>
      </c>
      <c r="K220" s="218" t="s">
        <v>148</v>
      </c>
      <c r="L220" s="48"/>
      <c r="M220" s="223" t="s">
        <v>78</v>
      </c>
      <c r="N220" s="224" t="s">
        <v>50</v>
      </c>
      <c r="O220" s="88"/>
      <c r="P220" s="225">
        <f>O220*H220</f>
        <v>0</v>
      </c>
      <c r="Q220" s="225">
        <v>0</v>
      </c>
      <c r="R220" s="225">
        <f>Q220*H220</f>
        <v>0</v>
      </c>
      <c r="S220" s="225">
        <v>0.00084999999999999995</v>
      </c>
      <c r="T220" s="226">
        <f>S220*H220</f>
        <v>0.0059499999999999996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7" t="s">
        <v>244</v>
      </c>
      <c r="AT220" s="227" t="s">
        <v>144</v>
      </c>
      <c r="AU220" s="227" t="s">
        <v>90</v>
      </c>
      <c r="AY220" s="20" t="s">
        <v>141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88</v>
      </c>
      <c r="BK220" s="228">
        <f>ROUND(I220*H220,2)</f>
        <v>0</v>
      </c>
      <c r="BL220" s="20" t="s">
        <v>244</v>
      </c>
      <c r="BM220" s="227" t="s">
        <v>2861</v>
      </c>
    </row>
    <row r="221" s="2" customFormat="1">
      <c r="A221" s="42"/>
      <c r="B221" s="43"/>
      <c r="C221" s="44"/>
      <c r="D221" s="229" t="s">
        <v>151</v>
      </c>
      <c r="E221" s="44"/>
      <c r="F221" s="230" t="s">
        <v>2862</v>
      </c>
      <c r="G221" s="44"/>
      <c r="H221" s="44"/>
      <c r="I221" s="231"/>
      <c r="J221" s="44"/>
      <c r="K221" s="44"/>
      <c r="L221" s="48"/>
      <c r="M221" s="232"/>
      <c r="N221" s="233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151</v>
      </c>
      <c r="AU221" s="20" t="s">
        <v>90</v>
      </c>
    </row>
    <row r="222" s="2" customFormat="1" ht="24.15" customHeight="1">
      <c r="A222" s="42"/>
      <c r="B222" s="43"/>
      <c r="C222" s="216" t="s">
        <v>661</v>
      </c>
      <c r="D222" s="216" t="s">
        <v>144</v>
      </c>
      <c r="E222" s="217" t="s">
        <v>2863</v>
      </c>
      <c r="F222" s="218" t="s">
        <v>2864</v>
      </c>
      <c r="G222" s="219" t="s">
        <v>618</v>
      </c>
      <c r="H222" s="220">
        <v>12</v>
      </c>
      <c r="I222" s="221"/>
      <c r="J222" s="222">
        <f>ROUND(I222*H222,2)</f>
        <v>0</v>
      </c>
      <c r="K222" s="218" t="s">
        <v>148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0.0002375</v>
      </c>
      <c r="R222" s="225">
        <f>Q222*H222</f>
        <v>0.0028500000000000001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90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2865</v>
      </c>
    </row>
    <row r="223" s="2" customFormat="1">
      <c r="A223" s="42"/>
      <c r="B223" s="43"/>
      <c r="C223" s="44"/>
      <c r="D223" s="229" t="s">
        <v>151</v>
      </c>
      <c r="E223" s="44"/>
      <c r="F223" s="230" t="s">
        <v>2866</v>
      </c>
      <c r="G223" s="44"/>
      <c r="H223" s="44"/>
      <c r="I223" s="231"/>
      <c r="J223" s="44"/>
      <c r="K223" s="44"/>
      <c r="L223" s="48"/>
      <c r="M223" s="232"/>
      <c r="N223" s="233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151</v>
      </c>
      <c r="AU223" s="20" t="s">
        <v>90</v>
      </c>
    </row>
    <row r="224" s="13" customFormat="1">
      <c r="A224" s="13"/>
      <c r="B224" s="241"/>
      <c r="C224" s="242"/>
      <c r="D224" s="234" t="s">
        <v>283</v>
      </c>
      <c r="E224" s="243" t="s">
        <v>78</v>
      </c>
      <c r="F224" s="244" t="s">
        <v>8</v>
      </c>
      <c r="G224" s="242"/>
      <c r="H224" s="245">
        <v>12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283</v>
      </c>
      <c r="AU224" s="251" t="s">
        <v>90</v>
      </c>
      <c r="AV224" s="13" t="s">
        <v>90</v>
      </c>
      <c r="AW224" s="13" t="s">
        <v>40</v>
      </c>
      <c r="AX224" s="13" t="s">
        <v>88</v>
      </c>
      <c r="AY224" s="251" t="s">
        <v>141</v>
      </c>
    </row>
    <row r="225" s="2" customFormat="1" ht="24.15" customHeight="1">
      <c r="A225" s="42"/>
      <c r="B225" s="43"/>
      <c r="C225" s="216" t="s">
        <v>668</v>
      </c>
      <c r="D225" s="216" t="s">
        <v>144</v>
      </c>
      <c r="E225" s="217" t="s">
        <v>2867</v>
      </c>
      <c r="F225" s="218" t="s">
        <v>2868</v>
      </c>
      <c r="G225" s="219" t="s">
        <v>618</v>
      </c>
      <c r="H225" s="220">
        <v>1</v>
      </c>
      <c r="I225" s="221"/>
      <c r="J225" s="222">
        <f>ROUND(I225*H225,2)</f>
        <v>0</v>
      </c>
      <c r="K225" s="218" t="s">
        <v>148</v>
      </c>
      <c r="L225" s="48"/>
      <c r="M225" s="223" t="s">
        <v>78</v>
      </c>
      <c r="N225" s="224" t="s">
        <v>50</v>
      </c>
      <c r="O225" s="88"/>
      <c r="P225" s="225">
        <f>O225*H225</f>
        <v>0</v>
      </c>
      <c r="Q225" s="225">
        <v>0.00027750000000000002</v>
      </c>
      <c r="R225" s="225">
        <f>Q225*H225</f>
        <v>0.00027750000000000002</v>
      </c>
      <c r="S225" s="225">
        <v>0</v>
      </c>
      <c r="T225" s="226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7" t="s">
        <v>244</v>
      </c>
      <c r="AT225" s="227" t="s">
        <v>144</v>
      </c>
      <c r="AU225" s="227" t="s">
        <v>90</v>
      </c>
      <c r="AY225" s="20" t="s">
        <v>141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88</v>
      </c>
      <c r="BK225" s="228">
        <f>ROUND(I225*H225,2)</f>
        <v>0</v>
      </c>
      <c r="BL225" s="20" t="s">
        <v>244</v>
      </c>
      <c r="BM225" s="227" t="s">
        <v>2869</v>
      </c>
    </row>
    <row r="226" s="2" customFormat="1">
      <c r="A226" s="42"/>
      <c r="B226" s="43"/>
      <c r="C226" s="44"/>
      <c r="D226" s="229" t="s">
        <v>151</v>
      </c>
      <c r="E226" s="44"/>
      <c r="F226" s="230" t="s">
        <v>2870</v>
      </c>
      <c r="G226" s="44"/>
      <c r="H226" s="44"/>
      <c r="I226" s="231"/>
      <c r="J226" s="44"/>
      <c r="K226" s="44"/>
      <c r="L226" s="48"/>
      <c r="M226" s="232"/>
      <c r="N226" s="233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151</v>
      </c>
      <c r="AU226" s="20" t="s">
        <v>90</v>
      </c>
    </row>
    <row r="227" s="2" customFormat="1" ht="33" customHeight="1">
      <c r="A227" s="42"/>
      <c r="B227" s="43"/>
      <c r="C227" s="216" t="s">
        <v>673</v>
      </c>
      <c r="D227" s="216" t="s">
        <v>144</v>
      </c>
      <c r="E227" s="217" t="s">
        <v>2871</v>
      </c>
      <c r="F227" s="218" t="s">
        <v>2872</v>
      </c>
      <c r="G227" s="219" t="s">
        <v>618</v>
      </c>
      <c r="H227" s="220">
        <v>2</v>
      </c>
      <c r="I227" s="221"/>
      <c r="J227" s="222">
        <f>ROUND(I227*H227,2)</f>
        <v>0</v>
      </c>
      <c r="K227" s="218" t="s">
        <v>148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0.0012800000000000001</v>
      </c>
      <c r="R227" s="225">
        <f>Q227*H227</f>
        <v>0.0025600000000000002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90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2873</v>
      </c>
    </row>
    <row r="228" s="2" customFormat="1">
      <c r="A228" s="42"/>
      <c r="B228" s="43"/>
      <c r="C228" s="44"/>
      <c r="D228" s="229" t="s">
        <v>151</v>
      </c>
      <c r="E228" s="44"/>
      <c r="F228" s="230" t="s">
        <v>2874</v>
      </c>
      <c r="G228" s="44"/>
      <c r="H228" s="44"/>
      <c r="I228" s="231"/>
      <c r="J228" s="44"/>
      <c r="K228" s="44"/>
      <c r="L228" s="48"/>
      <c r="M228" s="232"/>
      <c r="N228" s="233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151</v>
      </c>
      <c r="AU228" s="20" t="s">
        <v>90</v>
      </c>
    </row>
    <row r="229" s="13" customFormat="1">
      <c r="A229" s="13"/>
      <c r="B229" s="241"/>
      <c r="C229" s="242"/>
      <c r="D229" s="234" t="s">
        <v>283</v>
      </c>
      <c r="E229" s="243" t="s">
        <v>78</v>
      </c>
      <c r="F229" s="244" t="s">
        <v>2875</v>
      </c>
      <c r="G229" s="242"/>
      <c r="H229" s="245">
        <v>2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283</v>
      </c>
      <c r="AU229" s="251" t="s">
        <v>90</v>
      </c>
      <c r="AV229" s="13" t="s">
        <v>90</v>
      </c>
      <c r="AW229" s="13" t="s">
        <v>40</v>
      </c>
      <c r="AX229" s="13" t="s">
        <v>88</v>
      </c>
      <c r="AY229" s="251" t="s">
        <v>141</v>
      </c>
    </row>
    <row r="230" s="2" customFormat="1" ht="33" customHeight="1">
      <c r="A230" s="42"/>
      <c r="B230" s="43"/>
      <c r="C230" s="216" t="s">
        <v>680</v>
      </c>
      <c r="D230" s="216" t="s">
        <v>144</v>
      </c>
      <c r="E230" s="217" t="s">
        <v>2876</v>
      </c>
      <c r="F230" s="218" t="s">
        <v>2877</v>
      </c>
      <c r="G230" s="219" t="s">
        <v>618</v>
      </c>
      <c r="H230" s="220">
        <v>1</v>
      </c>
      <c r="I230" s="221"/>
      <c r="J230" s="222">
        <f>ROUND(I230*H230,2)</f>
        <v>0</v>
      </c>
      <c r="K230" s="218" t="s">
        <v>148</v>
      </c>
      <c r="L230" s="48"/>
      <c r="M230" s="223" t="s">
        <v>78</v>
      </c>
      <c r="N230" s="224" t="s">
        <v>50</v>
      </c>
      <c r="O230" s="88"/>
      <c r="P230" s="225">
        <f>O230*H230</f>
        <v>0</v>
      </c>
      <c r="Q230" s="225">
        <v>0.00014898949999999999</v>
      </c>
      <c r="R230" s="225">
        <f>Q230*H230</f>
        <v>0.00014898949999999999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244</v>
      </c>
      <c r="AT230" s="227" t="s">
        <v>144</v>
      </c>
      <c r="AU230" s="227" t="s">
        <v>90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244</v>
      </c>
      <c r="BM230" s="227" t="s">
        <v>2878</v>
      </c>
    </row>
    <row r="231" s="2" customFormat="1">
      <c r="A231" s="42"/>
      <c r="B231" s="43"/>
      <c r="C231" s="44"/>
      <c r="D231" s="229" t="s">
        <v>151</v>
      </c>
      <c r="E231" s="44"/>
      <c r="F231" s="230" t="s">
        <v>2879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151</v>
      </c>
      <c r="AU231" s="20" t="s">
        <v>90</v>
      </c>
    </row>
    <row r="232" s="13" customFormat="1">
      <c r="A232" s="13"/>
      <c r="B232" s="241"/>
      <c r="C232" s="242"/>
      <c r="D232" s="234" t="s">
        <v>283</v>
      </c>
      <c r="E232" s="243" t="s">
        <v>78</v>
      </c>
      <c r="F232" s="244" t="s">
        <v>2880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283</v>
      </c>
      <c r="AU232" s="251" t="s">
        <v>90</v>
      </c>
      <c r="AV232" s="13" t="s">
        <v>90</v>
      </c>
      <c r="AW232" s="13" t="s">
        <v>40</v>
      </c>
      <c r="AX232" s="13" t="s">
        <v>88</v>
      </c>
      <c r="AY232" s="251" t="s">
        <v>141</v>
      </c>
    </row>
    <row r="233" s="2" customFormat="1" ht="24.15" customHeight="1">
      <c r="A233" s="42"/>
      <c r="B233" s="43"/>
      <c r="C233" s="290" t="s">
        <v>693</v>
      </c>
      <c r="D233" s="290" t="s">
        <v>864</v>
      </c>
      <c r="E233" s="291" t="s">
        <v>2881</v>
      </c>
      <c r="F233" s="292" t="s">
        <v>2882</v>
      </c>
      <c r="G233" s="293" t="s">
        <v>618</v>
      </c>
      <c r="H233" s="294">
        <v>1</v>
      </c>
      <c r="I233" s="295"/>
      <c r="J233" s="296">
        <f>ROUND(I233*H233,2)</f>
        <v>0</v>
      </c>
      <c r="K233" s="292" t="s">
        <v>148</v>
      </c>
      <c r="L233" s="297"/>
      <c r="M233" s="298" t="s">
        <v>78</v>
      </c>
      <c r="N233" s="299" t="s">
        <v>50</v>
      </c>
      <c r="O233" s="88"/>
      <c r="P233" s="225">
        <f>O233*H233</f>
        <v>0</v>
      </c>
      <c r="Q233" s="225">
        <v>0.00089999999999999998</v>
      </c>
      <c r="R233" s="225">
        <f>Q233*H233</f>
        <v>0.00089999999999999998</v>
      </c>
      <c r="S233" s="225">
        <v>0</v>
      </c>
      <c r="T233" s="226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7" t="s">
        <v>487</v>
      </c>
      <c r="AT233" s="227" t="s">
        <v>864</v>
      </c>
      <c r="AU233" s="227" t="s">
        <v>90</v>
      </c>
      <c r="AY233" s="20" t="s">
        <v>141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88</v>
      </c>
      <c r="BK233" s="228">
        <f>ROUND(I233*H233,2)</f>
        <v>0</v>
      </c>
      <c r="BL233" s="20" t="s">
        <v>244</v>
      </c>
      <c r="BM233" s="227" t="s">
        <v>2883</v>
      </c>
    </row>
    <row r="234" s="2" customFormat="1" ht="49.05" customHeight="1">
      <c r="A234" s="42"/>
      <c r="B234" s="43"/>
      <c r="C234" s="216" t="s">
        <v>710</v>
      </c>
      <c r="D234" s="216" t="s">
        <v>144</v>
      </c>
      <c r="E234" s="217" t="s">
        <v>1025</v>
      </c>
      <c r="F234" s="218" t="s">
        <v>1026</v>
      </c>
      <c r="G234" s="219" t="s">
        <v>310</v>
      </c>
      <c r="H234" s="220">
        <v>0.25600000000000001</v>
      </c>
      <c r="I234" s="221"/>
      <c r="J234" s="222">
        <f>ROUND(I234*H234,2)</f>
        <v>0</v>
      </c>
      <c r="K234" s="218" t="s">
        <v>148</v>
      </c>
      <c r="L234" s="48"/>
      <c r="M234" s="223" t="s">
        <v>78</v>
      </c>
      <c r="N234" s="224" t="s">
        <v>50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244</v>
      </c>
      <c r="AT234" s="227" t="s">
        <v>144</v>
      </c>
      <c r="AU234" s="227" t="s">
        <v>90</v>
      </c>
      <c r="AY234" s="20" t="s">
        <v>141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88</v>
      </c>
      <c r="BK234" s="228">
        <f>ROUND(I234*H234,2)</f>
        <v>0</v>
      </c>
      <c r="BL234" s="20" t="s">
        <v>244</v>
      </c>
      <c r="BM234" s="227" t="s">
        <v>2884</v>
      </c>
    </row>
    <row r="235" s="2" customFormat="1">
      <c r="A235" s="42"/>
      <c r="B235" s="43"/>
      <c r="C235" s="44"/>
      <c r="D235" s="229" t="s">
        <v>151</v>
      </c>
      <c r="E235" s="44"/>
      <c r="F235" s="230" t="s">
        <v>1028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151</v>
      </c>
      <c r="AU235" s="20" t="s">
        <v>90</v>
      </c>
    </row>
    <row r="236" s="2" customFormat="1" ht="49.05" customHeight="1">
      <c r="A236" s="42"/>
      <c r="B236" s="43"/>
      <c r="C236" s="216" t="s">
        <v>717</v>
      </c>
      <c r="D236" s="216" t="s">
        <v>144</v>
      </c>
      <c r="E236" s="217" t="s">
        <v>1029</v>
      </c>
      <c r="F236" s="218" t="s">
        <v>1030</v>
      </c>
      <c r="G236" s="219" t="s">
        <v>310</v>
      </c>
      <c r="H236" s="220">
        <v>0.25600000000000001</v>
      </c>
      <c r="I236" s="221"/>
      <c r="J236" s="222">
        <f>ROUND(I236*H236,2)</f>
        <v>0</v>
      </c>
      <c r="K236" s="218" t="s">
        <v>148</v>
      </c>
      <c r="L236" s="48"/>
      <c r="M236" s="223" t="s">
        <v>78</v>
      </c>
      <c r="N236" s="224" t="s">
        <v>50</v>
      </c>
      <c r="O236" s="8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244</v>
      </c>
      <c r="AT236" s="227" t="s">
        <v>144</v>
      </c>
      <c r="AU236" s="227" t="s">
        <v>90</v>
      </c>
      <c r="AY236" s="20" t="s">
        <v>141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88</v>
      </c>
      <c r="BK236" s="228">
        <f>ROUND(I236*H236,2)</f>
        <v>0</v>
      </c>
      <c r="BL236" s="20" t="s">
        <v>244</v>
      </c>
      <c r="BM236" s="227" t="s">
        <v>2885</v>
      </c>
    </row>
    <row r="237" s="2" customFormat="1">
      <c r="A237" s="42"/>
      <c r="B237" s="43"/>
      <c r="C237" s="44"/>
      <c r="D237" s="229" t="s">
        <v>151</v>
      </c>
      <c r="E237" s="44"/>
      <c r="F237" s="230" t="s">
        <v>1032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151</v>
      </c>
      <c r="AU237" s="20" t="s">
        <v>90</v>
      </c>
    </row>
    <row r="238" s="2" customFormat="1" ht="62.7" customHeight="1">
      <c r="A238" s="42"/>
      <c r="B238" s="43"/>
      <c r="C238" s="216" t="s">
        <v>722</v>
      </c>
      <c r="D238" s="216" t="s">
        <v>144</v>
      </c>
      <c r="E238" s="217" t="s">
        <v>1033</v>
      </c>
      <c r="F238" s="218" t="s">
        <v>1034</v>
      </c>
      <c r="G238" s="219" t="s">
        <v>310</v>
      </c>
      <c r="H238" s="220">
        <v>0.25600000000000001</v>
      </c>
      <c r="I238" s="221"/>
      <c r="J238" s="222">
        <f>ROUND(I238*H238,2)</f>
        <v>0</v>
      </c>
      <c r="K238" s="218" t="s">
        <v>148</v>
      </c>
      <c r="L238" s="48"/>
      <c r="M238" s="223" t="s">
        <v>78</v>
      </c>
      <c r="N238" s="224" t="s">
        <v>50</v>
      </c>
      <c r="O238" s="88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7" t="s">
        <v>244</v>
      </c>
      <c r="AT238" s="227" t="s">
        <v>144</v>
      </c>
      <c r="AU238" s="227" t="s">
        <v>90</v>
      </c>
      <c r="AY238" s="20" t="s">
        <v>141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88</v>
      </c>
      <c r="BK238" s="228">
        <f>ROUND(I238*H238,2)</f>
        <v>0</v>
      </c>
      <c r="BL238" s="20" t="s">
        <v>244</v>
      </c>
      <c r="BM238" s="227" t="s">
        <v>2886</v>
      </c>
    </row>
    <row r="239" s="2" customFormat="1">
      <c r="A239" s="42"/>
      <c r="B239" s="43"/>
      <c r="C239" s="44"/>
      <c r="D239" s="229" t="s">
        <v>151</v>
      </c>
      <c r="E239" s="44"/>
      <c r="F239" s="230" t="s">
        <v>1036</v>
      </c>
      <c r="G239" s="44"/>
      <c r="H239" s="44"/>
      <c r="I239" s="231"/>
      <c r="J239" s="44"/>
      <c r="K239" s="44"/>
      <c r="L239" s="48"/>
      <c r="M239" s="232"/>
      <c r="N239" s="233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151</v>
      </c>
      <c r="AU239" s="20" t="s">
        <v>90</v>
      </c>
    </row>
    <row r="240" s="12" customFormat="1" ht="22.8" customHeight="1">
      <c r="A240" s="12"/>
      <c r="B240" s="200"/>
      <c r="C240" s="201"/>
      <c r="D240" s="202" t="s">
        <v>79</v>
      </c>
      <c r="E240" s="214" t="s">
        <v>2887</v>
      </c>
      <c r="F240" s="214" t="s">
        <v>2888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SUM(P241:P248)</f>
        <v>0</v>
      </c>
      <c r="Q240" s="208"/>
      <c r="R240" s="209">
        <f>SUM(R241:R248)</f>
        <v>0.017649999999999999</v>
      </c>
      <c r="S240" s="208"/>
      <c r="T240" s="210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90</v>
      </c>
      <c r="AT240" s="212" t="s">
        <v>79</v>
      </c>
      <c r="AU240" s="212" t="s">
        <v>88</v>
      </c>
      <c r="AY240" s="211" t="s">
        <v>141</v>
      </c>
      <c r="BK240" s="213">
        <f>SUM(BK241:BK248)</f>
        <v>0</v>
      </c>
    </row>
    <row r="241" s="2" customFormat="1" ht="49.05" customHeight="1">
      <c r="A241" s="42"/>
      <c r="B241" s="43"/>
      <c r="C241" s="216" t="s">
        <v>738</v>
      </c>
      <c r="D241" s="216" t="s">
        <v>144</v>
      </c>
      <c r="E241" s="217" t="s">
        <v>2889</v>
      </c>
      <c r="F241" s="218" t="s">
        <v>2890</v>
      </c>
      <c r="G241" s="219" t="s">
        <v>147</v>
      </c>
      <c r="H241" s="220">
        <v>1</v>
      </c>
      <c r="I241" s="221"/>
      <c r="J241" s="222">
        <f>ROUND(I241*H241,2)</f>
        <v>0</v>
      </c>
      <c r="K241" s="218" t="s">
        <v>148</v>
      </c>
      <c r="L241" s="48"/>
      <c r="M241" s="223" t="s">
        <v>78</v>
      </c>
      <c r="N241" s="224" t="s">
        <v>50</v>
      </c>
      <c r="O241" s="88"/>
      <c r="P241" s="225">
        <f>O241*H241</f>
        <v>0</v>
      </c>
      <c r="Q241" s="225">
        <v>0.017649999999999999</v>
      </c>
      <c r="R241" s="225">
        <f>Q241*H241</f>
        <v>0.017649999999999999</v>
      </c>
      <c r="S241" s="225">
        <v>0</v>
      </c>
      <c r="T241" s="226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7" t="s">
        <v>244</v>
      </c>
      <c r="AT241" s="227" t="s">
        <v>144</v>
      </c>
      <c r="AU241" s="227" t="s">
        <v>90</v>
      </c>
      <c r="AY241" s="20" t="s">
        <v>141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88</v>
      </c>
      <c r="BK241" s="228">
        <f>ROUND(I241*H241,2)</f>
        <v>0</v>
      </c>
      <c r="BL241" s="20" t="s">
        <v>244</v>
      </c>
      <c r="BM241" s="227" t="s">
        <v>2891</v>
      </c>
    </row>
    <row r="242" s="2" customFormat="1">
      <c r="A242" s="42"/>
      <c r="B242" s="43"/>
      <c r="C242" s="44"/>
      <c r="D242" s="229" t="s">
        <v>151</v>
      </c>
      <c r="E242" s="44"/>
      <c r="F242" s="230" t="s">
        <v>2892</v>
      </c>
      <c r="G242" s="44"/>
      <c r="H242" s="44"/>
      <c r="I242" s="231"/>
      <c r="J242" s="44"/>
      <c r="K242" s="44"/>
      <c r="L242" s="48"/>
      <c r="M242" s="232"/>
      <c r="N242" s="233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151</v>
      </c>
      <c r="AU242" s="20" t="s">
        <v>90</v>
      </c>
    </row>
    <row r="243" s="2" customFormat="1" ht="49.05" customHeight="1">
      <c r="A243" s="42"/>
      <c r="B243" s="43"/>
      <c r="C243" s="216" t="s">
        <v>746</v>
      </c>
      <c r="D243" s="216" t="s">
        <v>144</v>
      </c>
      <c r="E243" s="217" t="s">
        <v>2893</v>
      </c>
      <c r="F243" s="218" t="s">
        <v>2894</v>
      </c>
      <c r="G243" s="219" t="s">
        <v>310</v>
      </c>
      <c r="H243" s="220">
        <v>0.017999999999999999</v>
      </c>
      <c r="I243" s="221"/>
      <c r="J243" s="222">
        <f>ROUND(I243*H243,2)</f>
        <v>0</v>
      </c>
      <c r="K243" s="218" t="s">
        <v>148</v>
      </c>
      <c r="L243" s="48"/>
      <c r="M243" s="223" t="s">
        <v>78</v>
      </c>
      <c r="N243" s="224" t="s">
        <v>50</v>
      </c>
      <c r="O243" s="88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7" t="s">
        <v>244</v>
      </c>
      <c r="AT243" s="227" t="s">
        <v>144</v>
      </c>
      <c r="AU243" s="227" t="s">
        <v>90</v>
      </c>
      <c r="AY243" s="20" t="s">
        <v>141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88</v>
      </c>
      <c r="BK243" s="228">
        <f>ROUND(I243*H243,2)</f>
        <v>0</v>
      </c>
      <c r="BL243" s="20" t="s">
        <v>244</v>
      </c>
      <c r="BM243" s="227" t="s">
        <v>2895</v>
      </c>
    </row>
    <row r="244" s="2" customFormat="1">
      <c r="A244" s="42"/>
      <c r="B244" s="43"/>
      <c r="C244" s="44"/>
      <c r="D244" s="229" t="s">
        <v>151</v>
      </c>
      <c r="E244" s="44"/>
      <c r="F244" s="230" t="s">
        <v>2896</v>
      </c>
      <c r="G244" s="44"/>
      <c r="H244" s="44"/>
      <c r="I244" s="231"/>
      <c r="J244" s="44"/>
      <c r="K244" s="44"/>
      <c r="L244" s="48"/>
      <c r="M244" s="232"/>
      <c r="N244" s="233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151</v>
      </c>
      <c r="AU244" s="20" t="s">
        <v>90</v>
      </c>
    </row>
    <row r="245" s="2" customFormat="1" ht="49.05" customHeight="1">
      <c r="A245" s="42"/>
      <c r="B245" s="43"/>
      <c r="C245" s="216" t="s">
        <v>755</v>
      </c>
      <c r="D245" s="216" t="s">
        <v>144</v>
      </c>
      <c r="E245" s="217" t="s">
        <v>2897</v>
      </c>
      <c r="F245" s="218" t="s">
        <v>2898</v>
      </c>
      <c r="G245" s="219" t="s">
        <v>310</v>
      </c>
      <c r="H245" s="220">
        <v>0.017999999999999999</v>
      </c>
      <c r="I245" s="221"/>
      <c r="J245" s="222">
        <f>ROUND(I245*H245,2)</f>
        <v>0</v>
      </c>
      <c r="K245" s="218" t="s">
        <v>148</v>
      </c>
      <c r="L245" s="48"/>
      <c r="M245" s="223" t="s">
        <v>78</v>
      </c>
      <c r="N245" s="224" t="s">
        <v>50</v>
      </c>
      <c r="O245" s="88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7" t="s">
        <v>244</v>
      </c>
      <c r="AT245" s="227" t="s">
        <v>144</v>
      </c>
      <c r="AU245" s="227" t="s">
        <v>90</v>
      </c>
      <c r="AY245" s="20" t="s">
        <v>141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88</v>
      </c>
      <c r="BK245" s="228">
        <f>ROUND(I245*H245,2)</f>
        <v>0</v>
      </c>
      <c r="BL245" s="20" t="s">
        <v>244</v>
      </c>
      <c r="BM245" s="227" t="s">
        <v>2899</v>
      </c>
    </row>
    <row r="246" s="2" customFormat="1">
      <c r="A246" s="42"/>
      <c r="B246" s="43"/>
      <c r="C246" s="44"/>
      <c r="D246" s="229" t="s">
        <v>151</v>
      </c>
      <c r="E246" s="44"/>
      <c r="F246" s="230" t="s">
        <v>2900</v>
      </c>
      <c r="G246" s="44"/>
      <c r="H246" s="44"/>
      <c r="I246" s="231"/>
      <c r="J246" s="44"/>
      <c r="K246" s="44"/>
      <c r="L246" s="48"/>
      <c r="M246" s="232"/>
      <c r="N246" s="233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151</v>
      </c>
      <c r="AU246" s="20" t="s">
        <v>90</v>
      </c>
    </row>
    <row r="247" s="2" customFormat="1" ht="62.7" customHeight="1">
      <c r="A247" s="42"/>
      <c r="B247" s="43"/>
      <c r="C247" s="216" t="s">
        <v>1107</v>
      </c>
      <c r="D247" s="216" t="s">
        <v>144</v>
      </c>
      <c r="E247" s="217" t="s">
        <v>2901</v>
      </c>
      <c r="F247" s="218" t="s">
        <v>2902</v>
      </c>
      <c r="G247" s="219" t="s">
        <v>310</v>
      </c>
      <c r="H247" s="220">
        <v>0.017999999999999999</v>
      </c>
      <c r="I247" s="221"/>
      <c r="J247" s="222">
        <f>ROUND(I247*H247,2)</f>
        <v>0</v>
      </c>
      <c r="K247" s="218" t="s">
        <v>148</v>
      </c>
      <c r="L247" s="48"/>
      <c r="M247" s="223" t="s">
        <v>78</v>
      </c>
      <c r="N247" s="224" t="s">
        <v>50</v>
      </c>
      <c r="O247" s="88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7" t="s">
        <v>244</v>
      </c>
      <c r="AT247" s="227" t="s">
        <v>144</v>
      </c>
      <c r="AU247" s="227" t="s">
        <v>90</v>
      </c>
      <c r="AY247" s="20" t="s">
        <v>141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88</v>
      </c>
      <c r="BK247" s="228">
        <f>ROUND(I247*H247,2)</f>
        <v>0</v>
      </c>
      <c r="BL247" s="20" t="s">
        <v>244</v>
      </c>
      <c r="BM247" s="227" t="s">
        <v>2903</v>
      </c>
    </row>
    <row r="248" s="2" customFormat="1">
      <c r="A248" s="42"/>
      <c r="B248" s="43"/>
      <c r="C248" s="44"/>
      <c r="D248" s="229" t="s">
        <v>151</v>
      </c>
      <c r="E248" s="44"/>
      <c r="F248" s="230" t="s">
        <v>2904</v>
      </c>
      <c r="G248" s="44"/>
      <c r="H248" s="44"/>
      <c r="I248" s="231"/>
      <c r="J248" s="44"/>
      <c r="K248" s="44"/>
      <c r="L248" s="48"/>
      <c r="M248" s="232"/>
      <c r="N248" s="233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151</v>
      </c>
      <c r="AU248" s="20" t="s">
        <v>90</v>
      </c>
    </row>
    <row r="249" s="12" customFormat="1" ht="25.92" customHeight="1">
      <c r="A249" s="12"/>
      <c r="B249" s="200"/>
      <c r="C249" s="201"/>
      <c r="D249" s="202" t="s">
        <v>79</v>
      </c>
      <c r="E249" s="203" t="s">
        <v>744</v>
      </c>
      <c r="F249" s="203" t="s">
        <v>745</v>
      </c>
      <c r="G249" s="201"/>
      <c r="H249" s="201"/>
      <c r="I249" s="204"/>
      <c r="J249" s="205">
        <f>BK249</f>
        <v>0</v>
      </c>
      <c r="K249" s="201"/>
      <c r="L249" s="206"/>
      <c r="M249" s="207"/>
      <c r="N249" s="208"/>
      <c r="O249" s="208"/>
      <c r="P249" s="209">
        <f>SUM(P250:P266)</f>
        <v>0</v>
      </c>
      <c r="Q249" s="208"/>
      <c r="R249" s="209">
        <f>SUM(R250:R266)</f>
        <v>0</v>
      </c>
      <c r="S249" s="208"/>
      <c r="T249" s="210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166</v>
      </c>
      <c r="AT249" s="212" t="s">
        <v>79</v>
      </c>
      <c r="AU249" s="212" t="s">
        <v>80</v>
      </c>
      <c r="AY249" s="211" t="s">
        <v>141</v>
      </c>
      <c r="BK249" s="213">
        <f>SUM(BK250:BK266)</f>
        <v>0</v>
      </c>
    </row>
    <row r="250" s="2" customFormat="1" ht="24.15" customHeight="1">
      <c r="A250" s="42"/>
      <c r="B250" s="43"/>
      <c r="C250" s="216" t="s">
        <v>1112</v>
      </c>
      <c r="D250" s="216" t="s">
        <v>144</v>
      </c>
      <c r="E250" s="217" t="s">
        <v>2905</v>
      </c>
      <c r="F250" s="218" t="s">
        <v>2906</v>
      </c>
      <c r="G250" s="219" t="s">
        <v>749</v>
      </c>
      <c r="H250" s="220">
        <v>16</v>
      </c>
      <c r="I250" s="221"/>
      <c r="J250" s="222">
        <f>ROUND(I250*H250,2)</f>
        <v>0</v>
      </c>
      <c r="K250" s="218" t="s">
        <v>148</v>
      </c>
      <c r="L250" s="48"/>
      <c r="M250" s="223" t="s">
        <v>78</v>
      </c>
      <c r="N250" s="224" t="s">
        <v>50</v>
      </c>
      <c r="O250" s="88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7" t="s">
        <v>750</v>
      </c>
      <c r="AT250" s="227" t="s">
        <v>144</v>
      </c>
      <c r="AU250" s="227" t="s">
        <v>88</v>
      </c>
      <c r="AY250" s="20" t="s">
        <v>141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88</v>
      </c>
      <c r="BK250" s="228">
        <f>ROUND(I250*H250,2)</f>
        <v>0</v>
      </c>
      <c r="BL250" s="20" t="s">
        <v>750</v>
      </c>
      <c r="BM250" s="227" t="s">
        <v>2907</v>
      </c>
    </row>
    <row r="251" s="2" customFormat="1">
      <c r="A251" s="42"/>
      <c r="B251" s="43"/>
      <c r="C251" s="44"/>
      <c r="D251" s="229" t="s">
        <v>151</v>
      </c>
      <c r="E251" s="44"/>
      <c r="F251" s="230" t="s">
        <v>2908</v>
      </c>
      <c r="G251" s="44"/>
      <c r="H251" s="44"/>
      <c r="I251" s="231"/>
      <c r="J251" s="44"/>
      <c r="K251" s="44"/>
      <c r="L251" s="48"/>
      <c r="M251" s="232"/>
      <c r="N251" s="233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151</v>
      </c>
      <c r="AU251" s="20" t="s">
        <v>88</v>
      </c>
    </row>
    <row r="252" s="2" customFormat="1">
      <c r="A252" s="42"/>
      <c r="B252" s="43"/>
      <c r="C252" s="44"/>
      <c r="D252" s="234" t="s">
        <v>153</v>
      </c>
      <c r="E252" s="44"/>
      <c r="F252" s="235" t="s">
        <v>753</v>
      </c>
      <c r="G252" s="44"/>
      <c r="H252" s="44"/>
      <c r="I252" s="231"/>
      <c r="J252" s="44"/>
      <c r="K252" s="44"/>
      <c r="L252" s="48"/>
      <c r="M252" s="232"/>
      <c r="N252" s="233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153</v>
      </c>
      <c r="AU252" s="20" t="s">
        <v>88</v>
      </c>
    </row>
    <row r="253" s="13" customFormat="1">
      <c r="A253" s="13"/>
      <c r="B253" s="241"/>
      <c r="C253" s="242"/>
      <c r="D253" s="234" t="s">
        <v>283</v>
      </c>
      <c r="E253" s="243" t="s">
        <v>78</v>
      </c>
      <c r="F253" s="244" t="s">
        <v>2909</v>
      </c>
      <c r="G253" s="242"/>
      <c r="H253" s="245">
        <v>8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283</v>
      </c>
      <c r="AU253" s="251" t="s">
        <v>88</v>
      </c>
      <c r="AV253" s="13" t="s">
        <v>90</v>
      </c>
      <c r="AW253" s="13" t="s">
        <v>40</v>
      </c>
      <c r="AX253" s="13" t="s">
        <v>80</v>
      </c>
      <c r="AY253" s="251" t="s">
        <v>141</v>
      </c>
    </row>
    <row r="254" s="13" customFormat="1">
      <c r="A254" s="13"/>
      <c r="B254" s="241"/>
      <c r="C254" s="242"/>
      <c r="D254" s="234" t="s">
        <v>283</v>
      </c>
      <c r="E254" s="243" t="s">
        <v>78</v>
      </c>
      <c r="F254" s="244" t="s">
        <v>2910</v>
      </c>
      <c r="G254" s="242"/>
      <c r="H254" s="245">
        <v>8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283</v>
      </c>
      <c r="AU254" s="251" t="s">
        <v>88</v>
      </c>
      <c r="AV254" s="13" t="s">
        <v>90</v>
      </c>
      <c r="AW254" s="13" t="s">
        <v>40</v>
      </c>
      <c r="AX254" s="13" t="s">
        <v>80</v>
      </c>
      <c r="AY254" s="251" t="s">
        <v>141</v>
      </c>
    </row>
    <row r="255" s="14" customFormat="1">
      <c r="A255" s="14"/>
      <c r="B255" s="252"/>
      <c r="C255" s="253"/>
      <c r="D255" s="234" t="s">
        <v>283</v>
      </c>
      <c r="E255" s="254" t="s">
        <v>78</v>
      </c>
      <c r="F255" s="255" t="s">
        <v>285</v>
      </c>
      <c r="G255" s="253"/>
      <c r="H255" s="256">
        <v>16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283</v>
      </c>
      <c r="AU255" s="262" t="s">
        <v>88</v>
      </c>
      <c r="AV255" s="14" t="s">
        <v>166</v>
      </c>
      <c r="AW255" s="14" t="s">
        <v>40</v>
      </c>
      <c r="AX255" s="14" t="s">
        <v>88</v>
      </c>
      <c r="AY255" s="262" t="s">
        <v>141</v>
      </c>
    </row>
    <row r="256" s="2" customFormat="1" ht="37.8" customHeight="1">
      <c r="A256" s="42"/>
      <c r="B256" s="43"/>
      <c r="C256" s="216" t="s">
        <v>1118</v>
      </c>
      <c r="D256" s="216" t="s">
        <v>144</v>
      </c>
      <c r="E256" s="217" t="s">
        <v>2613</v>
      </c>
      <c r="F256" s="218" t="s">
        <v>2614</v>
      </c>
      <c r="G256" s="219" t="s">
        <v>749</v>
      </c>
      <c r="H256" s="220">
        <v>24</v>
      </c>
      <c r="I256" s="221"/>
      <c r="J256" s="222">
        <f>ROUND(I256*H256,2)</f>
        <v>0</v>
      </c>
      <c r="K256" s="218" t="s">
        <v>148</v>
      </c>
      <c r="L256" s="48"/>
      <c r="M256" s="223" t="s">
        <v>78</v>
      </c>
      <c r="N256" s="224" t="s">
        <v>50</v>
      </c>
      <c r="O256" s="88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7" t="s">
        <v>750</v>
      </c>
      <c r="AT256" s="227" t="s">
        <v>144</v>
      </c>
      <c r="AU256" s="227" t="s">
        <v>88</v>
      </c>
      <c r="AY256" s="20" t="s">
        <v>141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88</v>
      </c>
      <c r="BK256" s="228">
        <f>ROUND(I256*H256,2)</f>
        <v>0</v>
      </c>
      <c r="BL256" s="20" t="s">
        <v>750</v>
      </c>
      <c r="BM256" s="227" t="s">
        <v>2911</v>
      </c>
    </row>
    <row r="257" s="2" customFormat="1">
      <c r="A257" s="42"/>
      <c r="B257" s="43"/>
      <c r="C257" s="44"/>
      <c r="D257" s="229" t="s">
        <v>151</v>
      </c>
      <c r="E257" s="44"/>
      <c r="F257" s="230" t="s">
        <v>2616</v>
      </c>
      <c r="G257" s="44"/>
      <c r="H257" s="44"/>
      <c r="I257" s="231"/>
      <c r="J257" s="44"/>
      <c r="K257" s="44"/>
      <c r="L257" s="48"/>
      <c r="M257" s="232"/>
      <c r="N257" s="233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151</v>
      </c>
      <c r="AU257" s="20" t="s">
        <v>88</v>
      </c>
    </row>
    <row r="258" s="2" customFormat="1">
      <c r="A258" s="42"/>
      <c r="B258" s="43"/>
      <c r="C258" s="44"/>
      <c r="D258" s="234" t="s">
        <v>153</v>
      </c>
      <c r="E258" s="44"/>
      <c r="F258" s="235" t="s">
        <v>753</v>
      </c>
      <c r="G258" s="44"/>
      <c r="H258" s="44"/>
      <c r="I258" s="231"/>
      <c r="J258" s="44"/>
      <c r="K258" s="44"/>
      <c r="L258" s="48"/>
      <c r="M258" s="232"/>
      <c r="N258" s="233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153</v>
      </c>
      <c r="AU258" s="20" t="s">
        <v>88</v>
      </c>
    </row>
    <row r="259" s="13" customFormat="1">
      <c r="A259" s="13"/>
      <c r="B259" s="241"/>
      <c r="C259" s="242"/>
      <c r="D259" s="234" t="s">
        <v>283</v>
      </c>
      <c r="E259" s="243" t="s">
        <v>78</v>
      </c>
      <c r="F259" s="244" t="s">
        <v>2912</v>
      </c>
      <c r="G259" s="242"/>
      <c r="H259" s="245">
        <v>24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283</v>
      </c>
      <c r="AU259" s="251" t="s">
        <v>88</v>
      </c>
      <c r="AV259" s="13" t="s">
        <v>90</v>
      </c>
      <c r="AW259" s="13" t="s">
        <v>40</v>
      </c>
      <c r="AX259" s="13" t="s">
        <v>80</v>
      </c>
      <c r="AY259" s="251" t="s">
        <v>141</v>
      </c>
    </row>
    <row r="260" s="14" customFormat="1">
      <c r="A260" s="14"/>
      <c r="B260" s="252"/>
      <c r="C260" s="253"/>
      <c r="D260" s="234" t="s">
        <v>283</v>
      </c>
      <c r="E260" s="254" t="s">
        <v>78</v>
      </c>
      <c r="F260" s="255" t="s">
        <v>285</v>
      </c>
      <c r="G260" s="253"/>
      <c r="H260" s="256">
        <v>24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283</v>
      </c>
      <c r="AU260" s="262" t="s">
        <v>88</v>
      </c>
      <c r="AV260" s="14" t="s">
        <v>166</v>
      </c>
      <c r="AW260" s="14" t="s">
        <v>40</v>
      </c>
      <c r="AX260" s="14" t="s">
        <v>88</v>
      </c>
      <c r="AY260" s="262" t="s">
        <v>141</v>
      </c>
    </row>
    <row r="261" s="2" customFormat="1" ht="33" customHeight="1">
      <c r="A261" s="42"/>
      <c r="B261" s="43"/>
      <c r="C261" s="216" t="s">
        <v>1124</v>
      </c>
      <c r="D261" s="216" t="s">
        <v>144</v>
      </c>
      <c r="E261" s="217" t="s">
        <v>1724</v>
      </c>
      <c r="F261" s="218" t="s">
        <v>1725</v>
      </c>
      <c r="G261" s="219" t="s">
        <v>749</v>
      </c>
      <c r="H261" s="220">
        <v>16</v>
      </c>
      <c r="I261" s="221"/>
      <c r="J261" s="222">
        <f>ROUND(I261*H261,2)</f>
        <v>0</v>
      </c>
      <c r="K261" s="218" t="s">
        <v>148</v>
      </c>
      <c r="L261" s="48"/>
      <c r="M261" s="223" t="s">
        <v>78</v>
      </c>
      <c r="N261" s="224" t="s">
        <v>50</v>
      </c>
      <c r="O261" s="88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7" t="s">
        <v>750</v>
      </c>
      <c r="AT261" s="227" t="s">
        <v>144</v>
      </c>
      <c r="AU261" s="227" t="s">
        <v>88</v>
      </c>
      <c r="AY261" s="20" t="s">
        <v>141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88</v>
      </c>
      <c r="BK261" s="228">
        <f>ROUND(I261*H261,2)</f>
        <v>0</v>
      </c>
      <c r="BL261" s="20" t="s">
        <v>750</v>
      </c>
      <c r="BM261" s="227" t="s">
        <v>2913</v>
      </c>
    </row>
    <row r="262" s="2" customFormat="1">
      <c r="A262" s="42"/>
      <c r="B262" s="43"/>
      <c r="C262" s="44"/>
      <c r="D262" s="229" t="s">
        <v>151</v>
      </c>
      <c r="E262" s="44"/>
      <c r="F262" s="230" t="s">
        <v>1727</v>
      </c>
      <c r="G262" s="44"/>
      <c r="H262" s="44"/>
      <c r="I262" s="231"/>
      <c r="J262" s="44"/>
      <c r="K262" s="44"/>
      <c r="L262" s="48"/>
      <c r="M262" s="232"/>
      <c r="N262" s="233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151</v>
      </c>
      <c r="AU262" s="20" t="s">
        <v>88</v>
      </c>
    </row>
    <row r="263" s="2" customFormat="1">
      <c r="A263" s="42"/>
      <c r="B263" s="43"/>
      <c r="C263" s="44"/>
      <c r="D263" s="234" t="s">
        <v>153</v>
      </c>
      <c r="E263" s="44"/>
      <c r="F263" s="235" t="s">
        <v>753</v>
      </c>
      <c r="G263" s="44"/>
      <c r="H263" s="44"/>
      <c r="I263" s="231"/>
      <c r="J263" s="44"/>
      <c r="K263" s="44"/>
      <c r="L263" s="48"/>
      <c r="M263" s="232"/>
      <c r="N263" s="233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153</v>
      </c>
      <c r="AU263" s="20" t="s">
        <v>88</v>
      </c>
    </row>
    <row r="264" s="13" customFormat="1">
      <c r="A264" s="13"/>
      <c r="B264" s="241"/>
      <c r="C264" s="242"/>
      <c r="D264" s="234" t="s">
        <v>283</v>
      </c>
      <c r="E264" s="243" t="s">
        <v>78</v>
      </c>
      <c r="F264" s="244" t="s">
        <v>2914</v>
      </c>
      <c r="G264" s="242"/>
      <c r="H264" s="245">
        <v>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283</v>
      </c>
      <c r="AU264" s="251" t="s">
        <v>88</v>
      </c>
      <c r="AV264" s="13" t="s">
        <v>90</v>
      </c>
      <c r="AW264" s="13" t="s">
        <v>40</v>
      </c>
      <c r="AX264" s="13" t="s">
        <v>80</v>
      </c>
      <c r="AY264" s="251" t="s">
        <v>141</v>
      </c>
    </row>
    <row r="265" s="13" customFormat="1">
      <c r="A265" s="13"/>
      <c r="B265" s="241"/>
      <c r="C265" s="242"/>
      <c r="D265" s="234" t="s">
        <v>283</v>
      </c>
      <c r="E265" s="243" t="s">
        <v>78</v>
      </c>
      <c r="F265" s="244" t="s">
        <v>2915</v>
      </c>
      <c r="G265" s="242"/>
      <c r="H265" s="245">
        <v>8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283</v>
      </c>
      <c r="AU265" s="251" t="s">
        <v>88</v>
      </c>
      <c r="AV265" s="13" t="s">
        <v>90</v>
      </c>
      <c r="AW265" s="13" t="s">
        <v>40</v>
      </c>
      <c r="AX265" s="13" t="s">
        <v>80</v>
      </c>
      <c r="AY265" s="251" t="s">
        <v>141</v>
      </c>
    </row>
    <row r="266" s="14" customFormat="1">
      <c r="A266" s="14"/>
      <c r="B266" s="252"/>
      <c r="C266" s="253"/>
      <c r="D266" s="234" t="s">
        <v>283</v>
      </c>
      <c r="E266" s="254" t="s">
        <v>78</v>
      </c>
      <c r="F266" s="255" t="s">
        <v>285</v>
      </c>
      <c r="G266" s="253"/>
      <c r="H266" s="256">
        <v>16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283</v>
      </c>
      <c r="AU266" s="262" t="s">
        <v>88</v>
      </c>
      <c r="AV266" s="14" t="s">
        <v>166</v>
      </c>
      <c r="AW266" s="14" t="s">
        <v>40</v>
      </c>
      <c r="AX266" s="14" t="s">
        <v>88</v>
      </c>
      <c r="AY266" s="262" t="s">
        <v>141</v>
      </c>
    </row>
    <row r="267" s="12" customFormat="1" ht="25.92" customHeight="1">
      <c r="A267" s="12"/>
      <c r="B267" s="200"/>
      <c r="C267" s="201"/>
      <c r="D267" s="202" t="s">
        <v>79</v>
      </c>
      <c r="E267" s="203" t="s">
        <v>2620</v>
      </c>
      <c r="F267" s="203" t="s">
        <v>2621</v>
      </c>
      <c r="G267" s="201"/>
      <c r="H267" s="201"/>
      <c r="I267" s="204"/>
      <c r="J267" s="20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166</v>
      </c>
      <c r="AT267" s="212" t="s">
        <v>79</v>
      </c>
      <c r="AU267" s="212" t="s">
        <v>80</v>
      </c>
      <c r="AY267" s="211" t="s">
        <v>141</v>
      </c>
      <c r="BK267" s="213">
        <f>SUM(BK268:BK269)</f>
        <v>0</v>
      </c>
    </row>
    <row r="268" s="2" customFormat="1" ht="16.5" customHeight="1">
      <c r="A268" s="42"/>
      <c r="B268" s="43"/>
      <c r="C268" s="290" t="s">
        <v>1128</v>
      </c>
      <c r="D268" s="290" t="s">
        <v>864</v>
      </c>
      <c r="E268" s="291" t="s">
        <v>2916</v>
      </c>
      <c r="F268" s="292" t="s">
        <v>2917</v>
      </c>
      <c r="G268" s="293" t="s">
        <v>2918</v>
      </c>
      <c r="H268" s="302"/>
      <c r="I268" s="295"/>
      <c r="J268" s="296">
        <f>ROUND(I268*H268,2)</f>
        <v>0</v>
      </c>
      <c r="K268" s="292" t="s">
        <v>1983</v>
      </c>
      <c r="L268" s="297"/>
      <c r="M268" s="298" t="s">
        <v>78</v>
      </c>
      <c r="N268" s="299" t="s">
        <v>50</v>
      </c>
      <c r="O268" s="88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7" t="s">
        <v>750</v>
      </c>
      <c r="AT268" s="227" t="s">
        <v>864</v>
      </c>
      <c r="AU268" s="227" t="s">
        <v>88</v>
      </c>
      <c r="AY268" s="20" t="s">
        <v>141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88</v>
      </c>
      <c r="BK268" s="228">
        <f>ROUND(I268*H268,2)</f>
        <v>0</v>
      </c>
      <c r="BL268" s="20" t="s">
        <v>750</v>
      </c>
      <c r="BM268" s="227" t="s">
        <v>2919</v>
      </c>
    </row>
    <row r="269" s="2" customFormat="1">
      <c r="A269" s="42"/>
      <c r="B269" s="43"/>
      <c r="C269" s="44"/>
      <c r="D269" s="234" t="s">
        <v>153</v>
      </c>
      <c r="E269" s="44"/>
      <c r="F269" s="235" t="s">
        <v>2920</v>
      </c>
      <c r="G269" s="44"/>
      <c r="H269" s="44"/>
      <c r="I269" s="231"/>
      <c r="J269" s="44"/>
      <c r="K269" s="44"/>
      <c r="L269" s="48"/>
      <c r="M269" s="232"/>
      <c r="N269" s="233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153</v>
      </c>
      <c r="AU269" s="20" t="s">
        <v>88</v>
      </c>
    </row>
    <row r="270" s="12" customFormat="1" ht="25.92" customHeight="1">
      <c r="A270" s="12"/>
      <c r="B270" s="200"/>
      <c r="C270" s="201"/>
      <c r="D270" s="202" t="s">
        <v>79</v>
      </c>
      <c r="E270" s="203" t="s">
        <v>139</v>
      </c>
      <c r="F270" s="203" t="s">
        <v>86</v>
      </c>
      <c r="G270" s="201"/>
      <c r="H270" s="201"/>
      <c r="I270" s="204"/>
      <c r="J270" s="205">
        <f>BK270</f>
        <v>0</v>
      </c>
      <c r="K270" s="201"/>
      <c r="L270" s="206"/>
      <c r="M270" s="207"/>
      <c r="N270" s="208"/>
      <c r="O270" s="208"/>
      <c r="P270" s="209">
        <f>P271+P278</f>
        <v>0</v>
      </c>
      <c r="Q270" s="208"/>
      <c r="R270" s="209">
        <f>R271+R278</f>
        <v>0</v>
      </c>
      <c r="S270" s="208"/>
      <c r="T270" s="210">
        <f>T271+T278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140</v>
      </c>
      <c r="AT270" s="212" t="s">
        <v>79</v>
      </c>
      <c r="AU270" s="212" t="s">
        <v>80</v>
      </c>
      <c r="AY270" s="211" t="s">
        <v>141</v>
      </c>
      <c r="BK270" s="213">
        <f>BK271+BK278</f>
        <v>0</v>
      </c>
    </row>
    <row r="271" s="12" customFormat="1" ht="22.8" customHeight="1">
      <c r="A271" s="12"/>
      <c r="B271" s="200"/>
      <c r="C271" s="201"/>
      <c r="D271" s="202" t="s">
        <v>79</v>
      </c>
      <c r="E271" s="214" t="s">
        <v>215</v>
      </c>
      <c r="F271" s="214" t="s">
        <v>216</v>
      </c>
      <c r="G271" s="201"/>
      <c r="H271" s="201"/>
      <c r="I271" s="204"/>
      <c r="J271" s="215">
        <f>BK271</f>
        <v>0</v>
      </c>
      <c r="K271" s="201"/>
      <c r="L271" s="206"/>
      <c r="M271" s="207"/>
      <c r="N271" s="208"/>
      <c r="O271" s="208"/>
      <c r="P271" s="209">
        <f>SUM(P272:P277)</f>
        <v>0</v>
      </c>
      <c r="Q271" s="208"/>
      <c r="R271" s="209">
        <f>SUM(R272:R277)</f>
        <v>0</v>
      </c>
      <c r="S271" s="208"/>
      <c r="T271" s="210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140</v>
      </c>
      <c r="AT271" s="212" t="s">
        <v>79</v>
      </c>
      <c r="AU271" s="212" t="s">
        <v>88</v>
      </c>
      <c r="AY271" s="211" t="s">
        <v>141</v>
      </c>
      <c r="BK271" s="213">
        <f>SUM(BK272:BK277)</f>
        <v>0</v>
      </c>
    </row>
    <row r="272" s="2" customFormat="1" ht="16.5" customHeight="1">
      <c r="A272" s="42"/>
      <c r="B272" s="43"/>
      <c r="C272" s="216" t="s">
        <v>1133</v>
      </c>
      <c r="D272" s="216" t="s">
        <v>144</v>
      </c>
      <c r="E272" s="217" t="s">
        <v>2631</v>
      </c>
      <c r="F272" s="218" t="s">
        <v>2632</v>
      </c>
      <c r="G272" s="219" t="s">
        <v>147</v>
      </c>
      <c r="H272" s="220">
        <v>1</v>
      </c>
      <c r="I272" s="221"/>
      <c r="J272" s="222">
        <f>ROUND(I272*H272,2)</f>
        <v>0</v>
      </c>
      <c r="K272" s="218" t="s">
        <v>2633</v>
      </c>
      <c r="L272" s="48"/>
      <c r="M272" s="223" t="s">
        <v>78</v>
      </c>
      <c r="N272" s="224" t="s">
        <v>50</v>
      </c>
      <c r="O272" s="88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7" t="s">
        <v>149</v>
      </c>
      <c r="AT272" s="227" t="s">
        <v>144</v>
      </c>
      <c r="AU272" s="227" t="s">
        <v>90</v>
      </c>
      <c r="AY272" s="20" t="s">
        <v>141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88</v>
      </c>
      <c r="BK272" s="228">
        <f>ROUND(I272*H272,2)</f>
        <v>0</v>
      </c>
      <c r="BL272" s="20" t="s">
        <v>149</v>
      </c>
      <c r="BM272" s="227" t="s">
        <v>2921</v>
      </c>
    </row>
    <row r="273" s="2" customFormat="1">
      <c r="A273" s="42"/>
      <c r="B273" s="43"/>
      <c r="C273" s="44"/>
      <c r="D273" s="229" t="s">
        <v>151</v>
      </c>
      <c r="E273" s="44"/>
      <c r="F273" s="230" t="s">
        <v>2635</v>
      </c>
      <c r="G273" s="44"/>
      <c r="H273" s="44"/>
      <c r="I273" s="231"/>
      <c r="J273" s="44"/>
      <c r="K273" s="44"/>
      <c r="L273" s="48"/>
      <c r="M273" s="232"/>
      <c r="N273" s="233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151</v>
      </c>
      <c r="AU273" s="20" t="s">
        <v>90</v>
      </c>
    </row>
    <row r="274" s="2" customFormat="1" ht="24.15" customHeight="1">
      <c r="A274" s="42"/>
      <c r="B274" s="43"/>
      <c r="C274" s="216" t="s">
        <v>1140</v>
      </c>
      <c r="D274" s="216" t="s">
        <v>144</v>
      </c>
      <c r="E274" s="217" t="s">
        <v>2922</v>
      </c>
      <c r="F274" s="218" t="s">
        <v>2923</v>
      </c>
      <c r="G274" s="219" t="s">
        <v>2638</v>
      </c>
      <c r="H274" s="220">
        <v>1</v>
      </c>
      <c r="I274" s="221"/>
      <c r="J274" s="222">
        <f>ROUND(I274*H274,2)</f>
        <v>0</v>
      </c>
      <c r="K274" s="218" t="s">
        <v>1983</v>
      </c>
      <c r="L274" s="48"/>
      <c r="M274" s="223" t="s">
        <v>78</v>
      </c>
      <c r="N274" s="224" t="s">
        <v>50</v>
      </c>
      <c r="O274" s="88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7" t="s">
        <v>149</v>
      </c>
      <c r="AT274" s="227" t="s">
        <v>144</v>
      </c>
      <c r="AU274" s="227" t="s">
        <v>90</v>
      </c>
      <c r="AY274" s="20" t="s">
        <v>141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88</v>
      </c>
      <c r="BK274" s="228">
        <f>ROUND(I274*H274,2)</f>
        <v>0</v>
      </c>
      <c r="BL274" s="20" t="s">
        <v>149</v>
      </c>
      <c r="BM274" s="227" t="s">
        <v>2924</v>
      </c>
    </row>
    <row r="275" s="2" customFormat="1">
      <c r="A275" s="42"/>
      <c r="B275" s="43"/>
      <c r="C275" s="44"/>
      <c r="D275" s="234" t="s">
        <v>153</v>
      </c>
      <c r="E275" s="44"/>
      <c r="F275" s="235" t="s">
        <v>2925</v>
      </c>
      <c r="G275" s="44"/>
      <c r="H275" s="44"/>
      <c r="I275" s="231"/>
      <c r="J275" s="44"/>
      <c r="K275" s="44"/>
      <c r="L275" s="48"/>
      <c r="M275" s="232"/>
      <c r="N275" s="233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153</v>
      </c>
      <c r="AU275" s="20" t="s">
        <v>90</v>
      </c>
    </row>
    <row r="276" s="2" customFormat="1" ht="16.5" customHeight="1">
      <c r="A276" s="42"/>
      <c r="B276" s="43"/>
      <c r="C276" s="216" t="s">
        <v>1145</v>
      </c>
      <c r="D276" s="216" t="s">
        <v>144</v>
      </c>
      <c r="E276" s="217" t="s">
        <v>2641</v>
      </c>
      <c r="F276" s="218" t="s">
        <v>2642</v>
      </c>
      <c r="G276" s="219" t="s">
        <v>147</v>
      </c>
      <c r="H276" s="220">
        <v>1</v>
      </c>
      <c r="I276" s="221"/>
      <c r="J276" s="222">
        <f>ROUND(I276*H276,2)</f>
        <v>0</v>
      </c>
      <c r="K276" s="218" t="s">
        <v>2633</v>
      </c>
      <c r="L276" s="48"/>
      <c r="M276" s="223" t="s">
        <v>78</v>
      </c>
      <c r="N276" s="224" t="s">
        <v>50</v>
      </c>
      <c r="O276" s="88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7" t="s">
        <v>149</v>
      </c>
      <c r="AT276" s="227" t="s">
        <v>144</v>
      </c>
      <c r="AU276" s="227" t="s">
        <v>90</v>
      </c>
      <c r="AY276" s="20" t="s">
        <v>141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88</v>
      </c>
      <c r="BK276" s="228">
        <f>ROUND(I276*H276,2)</f>
        <v>0</v>
      </c>
      <c r="BL276" s="20" t="s">
        <v>149</v>
      </c>
      <c r="BM276" s="227" t="s">
        <v>2926</v>
      </c>
    </row>
    <row r="277" s="2" customFormat="1">
      <c r="A277" s="42"/>
      <c r="B277" s="43"/>
      <c r="C277" s="44"/>
      <c r="D277" s="229" t="s">
        <v>151</v>
      </c>
      <c r="E277" s="44"/>
      <c r="F277" s="230" t="s">
        <v>2644</v>
      </c>
      <c r="G277" s="44"/>
      <c r="H277" s="44"/>
      <c r="I277" s="231"/>
      <c r="J277" s="44"/>
      <c r="K277" s="44"/>
      <c r="L277" s="48"/>
      <c r="M277" s="232"/>
      <c r="N277" s="233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151</v>
      </c>
      <c r="AU277" s="20" t="s">
        <v>90</v>
      </c>
    </row>
    <row r="278" s="12" customFormat="1" ht="22.8" customHeight="1">
      <c r="A278" s="12"/>
      <c r="B278" s="200"/>
      <c r="C278" s="201"/>
      <c r="D278" s="202" t="s">
        <v>79</v>
      </c>
      <c r="E278" s="214" t="s">
        <v>2927</v>
      </c>
      <c r="F278" s="214" t="s">
        <v>2928</v>
      </c>
      <c r="G278" s="201"/>
      <c r="H278" s="201"/>
      <c r="I278" s="204"/>
      <c r="J278" s="215">
        <f>BK278</f>
        <v>0</v>
      </c>
      <c r="K278" s="201"/>
      <c r="L278" s="206"/>
      <c r="M278" s="207"/>
      <c r="N278" s="208"/>
      <c r="O278" s="208"/>
      <c r="P278" s="209">
        <f>SUM(P279:P280)</f>
        <v>0</v>
      </c>
      <c r="Q278" s="208"/>
      <c r="R278" s="209">
        <f>SUM(R279:R280)</f>
        <v>0</v>
      </c>
      <c r="S278" s="208"/>
      <c r="T278" s="210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1" t="s">
        <v>140</v>
      </c>
      <c r="AT278" s="212" t="s">
        <v>79</v>
      </c>
      <c r="AU278" s="212" t="s">
        <v>88</v>
      </c>
      <c r="AY278" s="211" t="s">
        <v>141</v>
      </c>
      <c r="BK278" s="213">
        <f>SUM(BK279:BK280)</f>
        <v>0</v>
      </c>
    </row>
    <row r="279" s="2" customFormat="1" ht="24.15" customHeight="1">
      <c r="A279" s="42"/>
      <c r="B279" s="43"/>
      <c r="C279" s="216" t="s">
        <v>1151</v>
      </c>
      <c r="D279" s="216" t="s">
        <v>144</v>
      </c>
      <c r="E279" s="217" t="s">
        <v>2929</v>
      </c>
      <c r="F279" s="218" t="s">
        <v>2930</v>
      </c>
      <c r="G279" s="219" t="s">
        <v>2638</v>
      </c>
      <c r="H279" s="220">
        <v>1</v>
      </c>
      <c r="I279" s="221"/>
      <c r="J279" s="222">
        <f>ROUND(I279*H279,2)</f>
        <v>0</v>
      </c>
      <c r="K279" s="218" t="s">
        <v>148</v>
      </c>
      <c r="L279" s="48"/>
      <c r="M279" s="223" t="s">
        <v>78</v>
      </c>
      <c r="N279" s="224" t="s">
        <v>50</v>
      </c>
      <c r="O279" s="88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7" t="s">
        <v>149</v>
      </c>
      <c r="AT279" s="227" t="s">
        <v>144</v>
      </c>
      <c r="AU279" s="227" t="s">
        <v>90</v>
      </c>
      <c r="AY279" s="20" t="s">
        <v>141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88</v>
      </c>
      <c r="BK279" s="228">
        <f>ROUND(I279*H279,2)</f>
        <v>0</v>
      </c>
      <c r="BL279" s="20" t="s">
        <v>149</v>
      </c>
      <c r="BM279" s="227" t="s">
        <v>2931</v>
      </c>
    </row>
    <row r="280" s="2" customFormat="1">
      <c r="A280" s="42"/>
      <c r="B280" s="43"/>
      <c r="C280" s="44"/>
      <c r="D280" s="229" t="s">
        <v>151</v>
      </c>
      <c r="E280" s="44"/>
      <c r="F280" s="230" t="s">
        <v>2932</v>
      </c>
      <c r="G280" s="44"/>
      <c r="H280" s="44"/>
      <c r="I280" s="231"/>
      <c r="J280" s="44"/>
      <c r="K280" s="44"/>
      <c r="L280" s="48"/>
      <c r="M280" s="236"/>
      <c r="N280" s="237"/>
      <c r="O280" s="238"/>
      <c r="P280" s="238"/>
      <c r="Q280" s="238"/>
      <c r="R280" s="238"/>
      <c r="S280" s="238"/>
      <c r="T280" s="23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151</v>
      </c>
      <c r="AU280" s="20" t="s">
        <v>90</v>
      </c>
    </row>
    <row r="281" s="2" customFormat="1" ht="6.96" customHeight="1">
      <c r="A281" s="42"/>
      <c r="B281" s="63"/>
      <c r="C281" s="64"/>
      <c r="D281" s="64"/>
      <c r="E281" s="64"/>
      <c r="F281" s="64"/>
      <c r="G281" s="64"/>
      <c r="H281" s="64"/>
      <c r="I281" s="64"/>
      <c r="J281" s="64"/>
      <c r="K281" s="64"/>
      <c r="L281" s="48"/>
      <c r="M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</row>
  </sheetData>
  <sheetProtection sheet="1" autoFilter="0" formatColumns="0" formatRows="0" objects="1" scenarios="1" spinCount="100000" saltValue="CQaAeUcdIOP8WBJqhjwmKC1UND6u+tkkV4f8xltPvNBuF424Na/WCmmtMm8dre+zRVhUuYe4E7qV0zsGpILYuw==" hashValue="5OiKMSrE+Kd14girmb/CoRJJKdiP61bPWTL6NwrGJJlV3erZ3laQ3T4u9wlzWDCV9VV8stjUh1E1BAwFmsJQ4A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971042241"/>
    <hyperlink ref="F106" r:id="rId2" display="https://podminky.urs.cz/item/CS_URS_2024_01/997013211"/>
    <hyperlink ref="F108" r:id="rId3" display="https://podminky.urs.cz/item/CS_URS_2024_01/997013219"/>
    <hyperlink ref="F111" r:id="rId4" display="https://podminky.urs.cz/item/CS_URS_2024_01/997013501"/>
    <hyperlink ref="F113" r:id="rId5" display="https://podminky.urs.cz/item/CS_URS_2024_01/997013509"/>
    <hyperlink ref="F115" r:id="rId6" display="https://podminky.urs.cz/item/CS_URS_2024_01/997013871"/>
    <hyperlink ref="F119" r:id="rId7" display="https://podminky.urs.cz/item/CS_URS_2024_01/721173402"/>
    <hyperlink ref="F121" r:id="rId8" display="https://podminky.urs.cz/item/CS_URS_2024_01/721174024"/>
    <hyperlink ref="F124" r:id="rId9" display="https://podminky.urs.cz/item/CS_URS_2024_01/721174025"/>
    <hyperlink ref="F127" r:id="rId10" display="https://podminky.urs.cz/item/CS_URS_2024_01/721174043"/>
    <hyperlink ref="F129" r:id="rId11" display="https://podminky.urs.cz/item/CS_URS_2024_01/721273153"/>
    <hyperlink ref="F131" r:id="rId12" display="https://podminky.urs.cz/item/CS_URS_2024_01/721290111"/>
    <hyperlink ref="F134" r:id="rId13" display="https://podminky.urs.cz/item/CS_URS_2024_01/998721101"/>
    <hyperlink ref="F136" r:id="rId14" display="https://podminky.urs.cz/item/CS_URS_2024_01/998721181"/>
    <hyperlink ref="F138" r:id="rId15" display="https://podminky.urs.cz/item/CS_URS_2024_01/998721192"/>
    <hyperlink ref="F141" r:id="rId16" display="https://podminky.urs.cz/item/CS_URS_2024_01/722175002"/>
    <hyperlink ref="F146" r:id="rId17" display="https://podminky.urs.cz/item/CS_URS_2024_01/722175003"/>
    <hyperlink ref="F151" r:id="rId18" display="https://podminky.urs.cz/item/CS_URS_2024_01/722175004"/>
    <hyperlink ref="F153" r:id="rId19" display="https://podminky.urs.cz/item/CS_URS_2024_01/722181221"/>
    <hyperlink ref="F156" r:id="rId20" display="https://podminky.urs.cz/item/CS_URS_2024_01/722181222"/>
    <hyperlink ref="F161" r:id="rId21" display="https://podminky.urs.cz/item/CS_URS_2024_01/722181241"/>
    <hyperlink ref="F164" r:id="rId22" display="https://podminky.urs.cz/item/CS_URS_2024_01/722181242"/>
    <hyperlink ref="F167" r:id="rId23" display="https://podminky.urs.cz/item/CS_URS_2024_01/722220861"/>
    <hyperlink ref="F169" r:id="rId24" display="https://podminky.urs.cz/item/CS_URS_2024_01/722231141"/>
    <hyperlink ref="F171" r:id="rId25" display="https://podminky.urs.cz/item/CS_URS_2024_01/722232062"/>
    <hyperlink ref="F173" r:id="rId26" display="https://podminky.urs.cz/item/CS_URS_2024_01/722232063"/>
    <hyperlink ref="F175" r:id="rId27" display="https://podminky.urs.cz/item/CS_URS_2024_01/722290234"/>
    <hyperlink ref="F181" r:id="rId28" display="https://podminky.urs.cz/item/CS_URS_2024_01/722290246"/>
    <hyperlink ref="F187" r:id="rId29" display="https://podminky.urs.cz/item/CS_URS_2024_01/998722101"/>
    <hyperlink ref="F189" r:id="rId30" display="https://podminky.urs.cz/item/CS_URS_2024_01/998722181"/>
    <hyperlink ref="F191" r:id="rId31" display="https://podminky.urs.cz/item/CS_URS_2024_01/998722192"/>
    <hyperlink ref="F194" r:id="rId32" display="https://podminky.urs.cz/item/CS_URS_2024_01/725119125"/>
    <hyperlink ref="F197" r:id="rId33" display="https://podminky.urs.cz/item/CS_URS_2024_01/725119131"/>
    <hyperlink ref="F200" r:id="rId34" display="https://podminky.urs.cz/item/CS_URS_2024_01/725210821"/>
    <hyperlink ref="F203" r:id="rId35" display="https://podminky.urs.cz/item/CS_URS_2024_01/725219102"/>
    <hyperlink ref="F207" r:id="rId36" display="https://podminky.urs.cz/item/CS_URS_2024_01/725319111"/>
    <hyperlink ref="F210" r:id="rId37" display="https://podminky.urs.cz/item/CS_URS_2024_01/725813112"/>
    <hyperlink ref="F212" r:id="rId38" display="https://podminky.urs.cz/item/CS_URS_2024_01/725820802"/>
    <hyperlink ref="F214" r:id="rId39" display="https://podminky.urs.cz/item/CS_URS_2024_01/725829111"/>
    <hyperlink ref="F217" r:id="rId40" display="https://podminky.urs.cz/item/CS_URS_2024_01/725829131"/>
    <hyperlink ref="F221" r:id="rId41" display="https://podminky.urs.cz/item/CS_URS_2024_01/725860811"/>
    <hyperlink ref="F223" r:id="rId42" display="https://podminky.urs.cz/item/CS_URS_2024_01/725861102"/>
    <hyperlink ref="F226" r:id="rId43" display="https://podminky.urs.cz/item/CS_URS_2024_01/725862103"/>
    <hyperlink ref="F228" r:id="rId44" display="https://podminky.urs.cz/item/CS_URS_2024_01/725865501"/>
    <hyperlink ref="F231" r:id="rId45" display="https://podminky.urs.cz/item/CS_URS_2024_01/725869101"/>
    <hyperlink ref="F235" r:id="rId46" display="https://podminky.urs.cz/item/CS_URS_2024_01/998725101"/>
    <hyperlink ref="F237" r:id="rId47" display="https://podminky.urs.cz/item/CS_URS_2024_01/998725181"/>
    <hyperlink ref="F239" r:id="rId48" display="https://podminky.urs.cz/item/CS_URS_2024_01/998725192"/>
    <hyperlink ref="F242" r:id="rId49" display="https://podminky.urs.cz/item/CS_URS_2024_01/726131043"/>
    <hyperlink ref="F244" r:id="rId50" display="https://podminky.urs.cz/item/CS_URS_2024_01/998726111"/>
    <hyperlink ref="F246" r:id="rId51" display="https://podminky.urs.cz/item/CS_URS_2024_01/998726181"/>
    <hyperlink ref="F248" r:id="rId52" display="https://podminky.urs.cz/item/CS_URS_2024_01/998726192"/>
    <hyperlink ref="F251" r:id="rId53" display="https://podminky.urs.cz/item/CS_URS_2024_01/HZS2211"/>
    <hyperlink ref="F257" r:id="rId54" display="https://podminky.urs.cz/item/CS_URS_2024_01/HZS2491"/>
    <hyperlink ref="F262" r:id="rId55" display="https://podminky.urs.cz/item/CS_URS_2024_01/HZS2492"/>
    <hyperlink ref="F273" r:id="rId56" display="https://podminky.urs.cz/item/CS_URS_2023_02/043002000"/>
    <hyperlink ref="F277" r:id="rId57" display="https://podminky.urs.cz/item/CS_URS_2023_02/044002000"/>
    <hyperlink ref="F280" r:id="rId58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90</v>
      </c>
    </row>
    <row r="4" s="1" customFormat="1" ht="24.96" customHeight="1">
      <c r="B4" s="23"/>
      <c r="D4" s="144" t="s">
        <v>113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 xml:space="preserve">Modernizace a rozšíření prostor  SOU a PrŠ  Kladno – Vrapice, Objekt 1</v>
      </c>
      <c r="F7" s="146"/>
      <c r="G7" s="146"/>
      <c r="H7" s="146"/>
      <c r="L7" s="23"/>
    </row>
    <row r="8" s="1" customFormat="1" ht="12" customHeight="1">
      <c r="B8" s="23"/>
      <c r="D8" s="146" t="s">
        <v>114</v>
      </c>
      <c r="L8" s="23"/>
    </row>
    <row r="9" s="2" customFormat="1" ht="16.5" customHeight="1">
      <c r="A9" s="42"/>
      <c r="B9" s="48"/>
      <c r="C9" s="42"/>
      <c r="D9" s="42"/>
      <c r="E9" s="147" t="s">
        <v>258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259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2933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78</v>
      </c>
      <c r="G13" s="42"/>
      <c r="H13" s="42"/>
      <c r="I13" s="146" t="s">
        <v>20</v>
      </c>
      <c r="J13" s="137" t="s">
        <v>78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1. 2. 2025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">
        <v>30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31</v>
      </c>
      <c r="F17" s="42"/>
      <c r="G17" s="42"/>
      <c r="H17" s="42"/>
      <c r="I17" s="146" t="s">
        <v>32</v>
      </c>
      <c r="J17" s="137" t="s">
        <v>33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34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32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36</v>
      </c>
      <c r="E22" s="42"/>
      <c r="F22" s="42"/>
      <c r="G22" s="42"/>
      <c r="H22" s="42"/>
      <c r="I22" s="146" t="s">
        <v>29</v>
      </c>
      <c r="J22" s="137" t="s">
        <v>37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38</v>
      </c>
      <c r="F23" s="42"/>
      <c r="G23" s="42"/>
      <c r="H23" s="42"/>
      <c r="I23" s="146" t="s">
        <v>32</v>
      </c>
      <c r="J23" s="137" t="s">
        <v>39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41</v>
      </c>
      <c r="E25" s="42"/>
      <c r="F25" s="42"/>
      <c r="G25" s="42"/>
      <c r="H25" s="42"/>
      <c r="I25" s="146" t="s">
        <v>29</v>
      </c>
      <c r="J25" s="137" t="s">
        <v>37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42</v>
      </c>
      <c r="F26" s="42"/>
      <c r="G26" s="42"/>
      <c r="H26" s="42"/>
      <c r="I26" s="146" t="s">
        <v>32</v>
      </c>
      <c r="J26" s="137" t="s">
        <v>39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43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35.25" customHeight="1">
      <c r="A29" s="151"/>
      <c r="B29" s="152"/>
      <c r="C29" s="151"/>
      <c r="D29" s="151"/>
      <c r="E29" s="153" t="s">
        <v>2934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5"/>
      <c r="E31" s="155"/>
      <c r="F31" s="155"/>
      <c r="G31" s="155"/>
      <c r="H31" s="155"/>
      <c r="I31" s="155"/>
      <c r="J31" s="155"/>
      <c r="K31" s="155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6" t="s">
        <v>45</v>
      </c>
      <c r="E32" s="42"/>
      <c r="F32" s="42"/>
      <c r="G32" s="42"/>
      <c r="H32" s="42"/>
      <c r="I32" s="42"/>
      <c r="J32" s="157">
        <f>ROUND(J107,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5"/>
      <c r="E33" s="155"/>
      <c r="F33" s="155"/>
      <c r="G33" s="155"/>
      <c r="H33" s="155"/>
      <c r="I33" s="155"/>
      <c r="J33" s="155"/>
      <c r="K33" s="155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58" t="s">
        <v>47</v>
      </c>
      <c r="G34" s="42"/>
      <c r="H34" s="42"/>
      <c r="I34" s="158" t="s">
        <v>46</v>
      </c>
      <c r="J34" s="158" t="s">
        <v>48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59" t="s">
        <v>49</v>
      </c>
      <c r="E35" s="146" t="s">
        <v>50</v>
      </c>
      <c r="F35" s="160">
        <f>ROUND((SUM(BE107:BE240)),  2)</f>
        <v>0</v>
      </c>
      <c r="G35" s="42"/>
      <c r="H35" s="42"/>
      <c r="I35" s="161">
        <v>0.20999999999999999</v>
      </c>
      <c r="J35" s="160">
        <f>ROUND(((SUM(BE107:BE240))*I35),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51</v>
      </c>
      <c r="F36" s="160">
        <f>ROUND((SUM(BF107:BF240)),  2)</f>
        <v>0</v>
      </c>
      <c r="G36" s="42"/>
      <c r="H36" s="42"/>
      <c r="I36" s="161">
        <v>0.12</v>
      </c>
      <c r="J36" s="160">
        <f>ROUND(((SUM(BF107:BF240))*I36),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52</v>
      </c>
      <c r="F37" s="160">
        <f>ROUND((SUM(BG107:BG240)),  2)</f>
        <v>0</v>
      </c>
      <c r="G37" s="42"/>
      <c r="H37" s="42"/>
      <c r="I37" s="161">
        <v>0.20999999999999999</v>
      </c>
      <c r="J37" s="160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53</v>
      </c>
      <c r="F38" s="160">
        <f>ROUND((SUM(BH107:BH240)),  2)</f>
        <v>0</v>
      </c>
      <c r="G38" s="42"/>
      <c r="H38" s="42"/>
      <c r="I38" s="161">
        <v>0.12</v>
      </c>
      <c r="J38" s="160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54</v>
      </c>
      <c r="F39" s="160">
        <f>ROUND((SUM(BI107:BI240)),  2)</f>
        <v>0</v>
      </c>
      <c r="G39" s="42"/>
      <c r="H39" s="42"/>
      <c r="I39" s="161">
        <v>0</v>
      </c>
      <c r="J39" s="160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2"/>
      <c r="D41" s="163" t="s">
        <v>55</v>
      </c>
      <c r="E41" s="164"/>
      <c r="F41" s="164"/>
      <c r="G41" s="165" t="s">
        <v>56</v>
      </c>
      <c r="H41" s="166" t="s">
        <v>57</v>
      </c>
      <c r="I41" s="164"/>
      <c r="J41" s="167">
        <f>SUM(J32:J39)</f>
        <v>0</v>
      </c>
      <c r="K41" s="168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116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26.25" customHeight="1">
      <c r="A50" s="42"/>
      <c r="B50" s="43"/>
      <c r="C50" s="44"/>
      <c r="D50" s="44"/>
      <c r="E50" s="173" t="str">
        <f>E7</f>
        <v xml:space="preserve">Modernizace a rozšíření prostor  SOU a PrŠ  Kladno – Vrapice, Objekt 1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3" t="s">
        <v>258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259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TI 03 - Elektroinstalace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Vrapice</v>
      </c>
      <c r="G56" s="44"/>
      <c r="H56" s="44"/>
      <c r="I56" s="35" t="s">
        <v>24</v>
      </c>
      <c r="J56" s="76" t="str">
        <f>IF(J14="","",J14)</f>
        <v>1. 2. 2025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>SOU a PrŠ Kladno – Vrapice</v>
      </c>
      <c r="G58" s="44"/>
      <c r="H58" s="44"/>
      <c r="I58" s="35" t="s">
        <v>36</v>
      </c>
      <c r="J58" s="40" t="str">
        <f>E23</f>
        <v>archiw studio s.r.o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5.65" customHeight="1">
      <c r="A59" s="42"/>
      <c r="B59" s="43"/>
      <c r="C59" s="35" t="s">
        <v>34</v>
      </c>
      <c r="D59" s="44"/>
      <c r="E59" s="44"/>
      <c r="F59" s="30" t="str">
        <f>IF(E20="","",E20)</f>
        <v>Vyplň údaj</v>
      </c>
      <c r="G59" s="44"/>
      <c r="H59" s="44"/>
      <c r="I59" s="35" t="s">
        <v>41</v>
      </c>
      <c r="J59" s="40" t="str">
        <f>E26</f>
        <v>archiw studio s.r.o. - Pavol Vígh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4" t="s">
        <v>117</v>
      </c>
      <c r="D61" s="175"/>
      <c r="E61" s="175"/>
      <c r="F61" s="175"/>
      <c r="G61" s="175"/>
      <c r="H61" s="175"/>
      <c r="I61" s="175"/>
      <c r="J61" s="176" t="s">
        <v>118</v>
      </c>
      <c r="K61" s="175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7" t="s">
        <v>77</v>
      </c>
      <c r="D63" s="44"/>
      <c r="E63" s="44"/>
      <c r="F63" s="44"/>
      <c r="G63" s="44"/>
      <c r="H63" s="44"/>
      <c r="I63" s="44"/>
      <c r="J63" s="106">
        <f>J107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119</v>
      </c>
    </row>
    <row r="64" s="9" customFormat="1" ht="24.96" customHeight="1">
      <c r="A64" s="9"/>
      <c r="B64" s="178"/>
      <c r="C64" s="179"/>
      <c r="D64" s="180" t="s">
        <v>261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9"/>
      <c r="D65" s="185" t="s">
        <v>2935</v>
      </c>
      <c r="E65" s="186"/>
      <c r="F65" s="186"/>
      <c r="G65" s="186"/>
      <c r="H65" s="186"/>
      <c r="I65" s="186"/>
      <c r="J65" s="187">
        <f>J109</f>
        <v>0</v>
      </c>
      <c r="K65" s="129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274</v>
      </c>
      <c r="E66" s="181"/>
      <c r="F66" s="181"/>
      <c r="G66" s="181"/>
      <c r="H66" s="181"/>
      <c r="I66" s="181"/>
      <c r="J66" s="182">
        <f>J123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265</v>
      </c>
      <c r="E67" s="181"/>
      <c r="F67" s="181"/>
      <c r="G67" s="181"/>
      <c r="H67" s="181"/>
      <c r="I67" s="181"/>
      <c r="J67" s="182">
        <f>J143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9"/>
      <c r="D68" s="185" t="s">
        <v>2936</v>
      </c>
      <c r="E68" s="186"/>
      <c r="F68" s="186"/>
      <c r="G68" s="186"/>
      <c r="H68" s="186"/>
      <c r="I68" s="186"/>
      <c r="J68" s="187">
        <f>J144</f>
        <v>0</v>
      </c>
      <c r="K68" s="129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9"/>
      <c r="D69" s="185" t="s">
        <v>2937</v>
      </c>
      <c r="E69" s="186"/>
      <c r="F69" s="186"/>
      <c r="G69" s="186"/>
      <c r="H69" s="186"/>
      <c r="I69" s="186"/>
      <c r="J69" s="187">
        <f>J145</f>
        <v>0</v>
      </c>
      <c r="K69" s="129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9"/>
      <c r="D70" s="185" t="s">
        <v>2938</v>
      </c>
      <c r="E70" s="186"/>
      <c r="F70" s="186"/>
      <c r="G70" s="186"/>
      <c r="H70" s="186"/>
      <c r="I70" s="186"/>
      <c r="J70" s="187">
        <f>J157</f>
        <v>0</v>
      </c>
      <c r="K70" s="129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9"/>
      <c r="D71" s="185" t="s">
        <v>2939</v>
      </c>
      <c r="E71" s="186"/>
      <c r="F71" s="186"/>
      <c r="G71" s="186"/>
      <c r="H71" s="186"/>
      <c r="I71" s="186"/>
      <c r="J71" s="187">
        <f>J166</f>
        <v>0</v>
      </c>
      <c r="K71" s="129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9"/>
      <c r="D72" s="185" t="s">
        <v>2940</v>
      </c>
      <c r="E72" s="186"/>
      <c r="F72" s="186"/>
      <c r="G72" s="186"/>
      <c r="H72" s="186"/>
      <c r="I72" s="186"/>
      <c r="J72" s="187">
        <f>J174</f>
        <v>0</v>
      </c>
      <c r="K72" s="129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9"/>
      <c r="D73" s="185" t="s">
        <v>2941</v>
      </c>
      <c r="E73" s="186"/>
      <c r="F73" s="186"/>
      <c r="G73" s="186"/>
      <c r="H73" s="186"/>
      <c r="I73" s="186"/>
      <c r="J73" s="187">
        <f>J178</f>
        <v>0</v>
      </c>
      <c r="K73" s="129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9"/>
      <c r="D74" s="185" t="s">
        <v>2942</v>
      </c>
      <c r="E74" s="186"/>
      <c r="F74" s="186"/>
      <c r="G74" s="186"/>
      <c r="H74" s="186"/>
      <c r="I74" s="186"/>
      <c r="J74" s="187">
        <f>J185</f>
        <v>0</v>
      </c>
      <c r="K74" s="129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9"/>
      <c r="D75" s="185" t="s">
        <v>2943</v>
      </c>
      <c r="E75" s="186"/>
      <c r="F75" s="186"/>
      <c r="G75" s="186"/>
      <c r="H75" s="186"/>
      <c r="I75" s="186"/>
      <c r="J75" s="187">
        <f>J195</f>
        <v>0</v>
      </c>
      <c r="K75" s="129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9"/>
      <c r="D76" s="185" t="s">
        <v>2944</v>
      </c>
      <c r="E76" s="186"/>
      <c r="F76" s="186"/>
      <c r="G76" s="186"/>
      <c r="H76" s="186"/>
      <c r="I76" s="186"/>
      <c r="J76" s="187">
        <f>J202</f>
        <v>0</v>
      </c>
      <c r="K76" s="129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9"/>
      <c r="D77" s="185" t="s">
        <v>2945</v>
      </c>
      <c r="E77" s="186"/>
      <c r="F77" s="186"/>
      <c r="G77" s="186"/>
      <c r="H77" s="186"/>
      <c r="I77" s="186"/>
      <c r="J77" s="187">
        <f>J207</f>
        <v>0</v>
      </c>
      <c r="K77" s="129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9"/>
      <c r="D78" s="185" t="s">
        <v>2946</v>
      </c>
      <c r="E78" s="186"/>
      <c r="F78" s="186"/>
      <c r="G78" s="186"/>
      <c r="H78" s="186"/>
      <c r="I78" s="186"/>
      <c r="J78" s="187">
        <f>J220</f>
        <v>0</v>
      </c>
      <c r="K78" s="129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9"/>
      <c r="D79" s="185" t="s">
        <v>2947</v>
      </c>
      <c r="E79" s="186"/>
      <c r="F79" s="186"/>
      <c r="G79" s="186"/>
      <c r="H79" s="186"/>
      <c r="I79" s="186"/>
      <c r="J79" s="187">
        <f>J221</f>
        <v>0</v>
      </c>
      <c r="K79" s="129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9"/>
      <c r="D80" s="185" t="s">
        <v>2948</v>
      </c>
      <c r="E80" s="186"/>
      <c r="F80" s="186"/>
      <c r="G80" s="186"/>
      <c r="H80" s="186"/>
      <c r="I80" s="186"/>
      <c r="J80" s="187">
        <f>J223</f>
        <v>0</v>
      </c>
      <c r="K80" s="129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9"/>
      <c r="D81" s="185" t="s">
        <v>2949</v>
      </c>
      <c r="E81" s="186"/>
      <c r="F81" s="186"/>
      <c r="G81" s="186"/>
      <c r="H81" s="186"/>
      <c r="I81" s="186"/>
      <c r="J81" s="187">
        <f>J225</f>
        <v>0</v>
      </c>
      <c r="K81" s="129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2433</v>
      </c>
      <c r="E82" s="181"/>
      <c r="F82" s="181"/>
      <c r="G82" s="181"/>
      <c r="H82" s="181"/>
      <c r="I82" s="181"/>
      <c r="J82" s="182">
        <f>J229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120</v>
      </c>
      <c r="E83" s="181"/>
      <c r="F83" s="181"/>
      <c r="G83" s="181"/>
      <c r="H83" s="181"/>
      <c r="I83" s="181"/>
      <c r="J83" s="182">
        <f>J232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4"/>
      <c r="C84" s="129"/>
      <c r="D84" s="185" t="s">
        <v>123</v>
      </c>
      <c r="E84" s="186"/>
      <c r="F84" s="186"/>
      <c r="G84" s="186"/>
      <c r="H84" s="186"/>
      <c r="I84" s="186"/>
      <c r="J84" s="187">
        <f>J233</f>
        <v>0</v>
      </c>
      <c r="K84" s="129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9"/>
      <c r="D85" s="185" t="s">
        <v>2663</v>
      </c>
      <c r="E85" s="186"/>
      <c r="F85" s="186"/>
      <c r="G85" s="186"/>
      <c r="H85" s="186"/>
      <c r="I85" s="186"/>
      <c r="J85" s="187">
        <f>J238</f>
        <v>0</v>
      </c>
      <c r="K85" s="129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91" s="2" customFormat="1" ht="6.96" customHeight="1">
      <c r="A91" s="42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4.96" customHeight="1">
      <c r="A92" s="42"/>
      <c r="B92" s="43"/>
      <c r="C92" s="26" t="s">
        <v>126</v>
      </c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16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6.25" customHeight="1">
      <c r="A95" s="42"/>
      <c r="B95" s="43"/>
      <c r="C95" s="44"/>
      <c r="D95" s="44"/>
      <c r="E95" s="173" t="str">
        <f>E7</f>
        <v xml:space="preserve">Modernizace a rozšíření prostor  SOU a PrŠ  Kladno – Vrapice, Objekt 1</v>
      </c>
      <c r="F95" s="35"/>
      <c r="G95" s="35"/>
      <c r="H95" s="35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" customFormat="1" ht="12" customHeight="1">
      <c r="B96" s="24"/>
      <c r="C96" s="35" t="s">
        <v>114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2"/>
      <c r="B97" s="43"/>
      <c r="C97" s="44"/>
      <c r="D97" s="44"/>
      <c r="E97" s="173" t="s">
        <v>258</v>
      </c>
      <c r="F97" s="44"/>
      <c r="G97" s="44"/>
      <c r="H97" s="44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259</v>
      </c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E11</f>
        <v>TI 03 - Elektroinstalace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F14</f>
        <v>Vrapice</v>
      </c>
      <c r="G101" s="44"/>
      <c r="H101" s="44"/>
      <c r="I101" s="35" t="s">
        <v>24</v>
      </c>
      <c r="J101" s="76" t="str">
        <f>IF(J14="","",J14)</f>
        <v>1. 2. 2025</v>
      </c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5" t="s">
        <v>28</v>
      </c>
      <c r="D103" s="44"/>
      <c r="E103" s="44"/>
      <c r="F103" s="30" t="str">
        <f>E17</f>
        <v>SOU a PrŠ Kladno – Vrapice</v>
      </c>
      <c r="G103" s="44"/>
      <c r="H103" s="44"/>
      <c r="I103" s="35" t="s">
        <v>36</v>
      </c>
      <c r="J103" s="40" t="str">
        <f>E23</f>
        <v>archiw studio s.r.o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25.65" customHeight="1">
      <c r="A104" s="42"/>
      <c r="B104" s="43"/>
      <c r="C104" s="35" t="s">
        <v>34</v>
      </c>
      <c r="D104" s="44"/>
      <c r="E104" s="44"/>
      <c r="F104" s="30" t="str">
        <f>IF(E20="","",E20)</f>
        <v>Vyplň údaj</v>
      </c>
      <c r="G104" s="44"/>
      <c r="H104" s="44"/>
      <c r="I104" s="35" t="s">
        <v>41</v>
      </c>
      <c r="J104" s="40" t="str">
        <f>E26</f>
        <v>archiw studio s.r.o. - Pavol Vígh</v>
      </c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9"/>
      <c r="B106" s="190"/>
      <c r="C106" s="191" t="s">
        <v>127</v>
      </c>
      <c r="D106" s="192" t="s">
        <v>64</v>
      </c>
      <c r="E106" s="192" t="s">
        <v>60</v>
      </c>
      <c r="F106" s="192" t="s">
        <v>61</v>
      </c>
      <c r="G106" s="192" t="s">
        <v>128</v>
      </c>
      <c r="H106" s="192" t="s">
        <v>129</v>
      </c>
      <c r="I106" s="192" t="s">
        <v>130</v>
      </c>
      <c r="J106" s="192" t="s">
        <v>118</v>
      </c>
      <c r="K106" s="193" t="s">
        <v>131</v>
      </c>
      <c r="L106" s="194"/>
      <c r="M106" s="96" t="s">
        <v>78</v>
      </c>
      <c r="N106" s="97" t="s">
        <v>49</v>
      </c>
      <c r="O106" s="97" t="s">
        <v>132</v>
      </c>
      <c r="P106" s="97" t="s">
        <v>133</v>
      </c>
      <c r="Q106" s="97" t="s">
        <v>134</v>
      </c>
      <c r="R106" s="97" t="s">
        <v>135</v>
      </c>
      <c r="S106" s="97" t="s">
        <v>136</v>
      </c>
      <c r="T106" s="98" t="s">
        <v>137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2"/>
      <c r="B107" s="43"/>
      <c r="C107" s="103" t="s">
        <v>138</v>
      </c>
      <c r="D107" s="44"/>
      <c r="E107" s="44"/>
      <c r="F107" s="44"/>
      <c r="G107" s="44"/>
      <c r="H107" s="44"/>
      <c r="I107" s="44"/>
      <c r="J107" s="195">
        <f>BK107</f>
        <v>0</v>
      </c>
      <c r="K107" s="44"/>
      <c r="L107" s="48"/>
      <c r="M107" s="99"/>
      <c r="N107" s="196"/>
      <c r="O107" s="100"/>
      <c r="P107" s="197">
        <f>P108+P123+P143+P229+P232</f>
        <v>0</v>
      </c>
      <c r="Q107" s="100"/>
      <c r="R107" s="197">
        <f>R108+R123+R143+R229+R232</f>
        <v>0</v>
      </c>
      <c r="S107" s="100"/>
      <c r="T107" s="198">
        <f>T108+T123+T143+T229+T232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79</v>
      </c>
      <c r="AU107" s="20" t="s">
        <v>119</v>
      </c>
      <c r="BK107" s="199">
        <f>BK108+BK123+BK143+BK229+BK232</f>
        <v>0</v>
      </c>
    </row>
    <row r="108" s="12" customFormat="1" ht="25.92" customHeight="1">
      <c r="A108" s="12"/>
      <c r="B108" s="200"/>
      <c r="C108" s="201"/>
      <c r="D108" s="202" t="s">
        <v>79</v>
      </c>
      <c r="E108" s="203" t="s">
        <v>275</v>
      </c>
      <c r="F108" s="203" t="s">
        <v>276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88</v>
      </c>
      <c r="AT108" s="212" t="s">
        <v>79</v>
      </c>
      <c r="AU108" s="212" t="s">
        <v>80</v>
      </c>
      <c r="AY108" s="211" t="s">
        <v>141</v>
      </c>
      <c r="BK108" s="213">
        <f>BK109</f>
        <v>0</v>
      </c>
    </row>
    <row r="109" s="12" customFormat="1" ht="22.8" customHeight="1">
      <c r="A109" s="12"/>
      <c r="B109" s="200"/>
      <c r="C109" s="201"/>
      <c r="D109" s="202" t="s">
        <v>79</v>
      </c>
      <c r="E109" s="214" t="s">
        <v>2950</v>
      </c>
      <c r="F109" s="214" t="s">
        <v>2951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SUM(P110:P122)</f>
        <v>0</v>
      </c>
      <c r="Q109" s="208"/>
      <c r="R109" s="209">
        <f>SUM(R110:R122)</f>
        <v>0</v>
      </c>
      <c r="S109" s="208"/>
      <c r="T109" s="210">
        <f>SUM(T110:T122)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88</v>
      </c>
      <c r="AT109" s="212" t="s">
        <v>79</v>
      </c>
      <c r="AU109" s="212" t="s">
        <v>88</v>
      </c>
      <c r="AY109" s="211" t="s">
        <v>141</v>
      </c>
      <c r="BK109" s="213">
        <f>SUM(BK110:BK122)</f>
        <v>0</v>
      </c>
    </row>
    <row r="110" s="2" customFormat="1" ht="16.5" customHeight="1">
      <c r="A110" s="42"/>
      <c r="B110" s="43"/>
      <c r="C110" s="216" t="s">
        <v>88</v>
      </c>
      <c r="D110" s="216" t="s">
        <v>144</v>
      </c>
      <c r="E110" s="217" t="s">
        <v>2952</v>
      </c>
      <c r="F110" s="218" t="s">
        <v>2953</v>
      </c>
      <c r="G110" s="219" t="s">
        <v>2954</v>
      </c>
      <c r="H110" s="220">
        <v>188</v>
      </c>
      <c r="I110" s="221"/>
      <c r="J110" s="222">
        <f>ROUND(I110*H110,2)</f>
        <v>0</v>
      </c>
      <c r="K110" s="218" t="s">
        <v>78</v>
      </c>
      <c r="L110" s="48"/>
      <c r="M110" s="223" t="s">
        <v>78</v>
      </c>
      <c r="N110" s="224" t="s">
        <v>50</v>
      </c>
      <c r="O110" s="88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7" t="s">
        <v>166</v>
      </c>
      <c r="AT110" s="227" t="s">
        <v>144</v>
      </c>
      <c r="AU110" s="227" t="s">
        <v>90</v>
      </c>
      <c r="AY110" s="20" t="s">
        <v>141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88</v>
      </c>
      <c r="BK110" s="228">
        <f>ROUND(I110*H110,2)</f>
        <v>0</v>
      </c>
      <c r="BL110" s="20" t="s">
        <v>166</v>
      </c>
      <c r="BM110" s="227" t="s">
        <v>2955</v>
      </c>
    </row>
    <row r="111" s="2" customFormat="1" ht="24.15" customHeight="1">
      <c r="A111" s="42"/>
      <c r="B111" s="43"/>
      <c r="C111" s="216" t="s">
        <v>90</v>
      </c>
      <c r="D111" s="216" t="s">
        <v>144</v>
      </c>
      <c r="E111" s="217" t="s">
        <v>2956</v>
      </c>
      <c r="F111" s="218" t="s">
        <v>2957</v>
      </c>
      <c r="G111" s="219" t="s">
        <v>448</v>
      </c>
      <c r="H111" s="220">
        <v>900</v>
      </c>
      <c r="I111" s="221"/>
      <c r="J111" s="222">
        <f>ROUND(I111*H111,2)</f>
        <v>0</v>
      </c>
      <c r="K111" s="218" t="s">
        <v>78</v>
      </c>
      <c r="L111" s="48"/>
      <c r="M111" s="223" t="s">
        <v>78</v>
      </c>
      <c r="N111" s="224" t="s">
        <v>50</v>
      </c>
      <c r="O111" s="88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7" t="s">
        <v>166</v>
      </c>
      <c r="AT111" s="227" t="s">
        <v>144</v>
      </c>
      <c r="AU111" s="227" t="s">
        <v>90</v>
      </c>
      <c r="AY111" s="20" t="s">
        <v>141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88</v>
      </c>
      <c r="BK111" s="228">
        <f>ROUND(I111*H111,2)</f>
        <v>0</v>
      </c>
      <c r="BL111" s="20" t="s">
        <v>166</v>
      </c>
      <c r="BM111" s="227" t="s">
        <v>2958</v>
      </c>
    </row>
    <row r="112" s="2" customFormat="1" ht="24.15" customHeight="1">
      <c r="A112" s="42"/>
      <c r="B112" s="43"/>
      <c r="C112" s="216" t="s">
        <v>160</v>
      </c>
      <c r="D112" s="216" t="s">
        <v>144</v>
      </c>
      <c r="E112" s="217" t="s">
        <v>2959</v>
      </c>
      <c r="F112" s="218" t="s">
        <v>2960</v>
      </c>
      <c r="G112" s="219" t="s">
        <v>448</v>
      </c>
      <c r="H112" s="220">
        <v>200</v>
      </c>
      <c r="I112" s="221"/>
      <c r="J112" s="222">
        <f>ROUND(I112*H112,2)</f>
        <v>0</v>
      </c>
      <c r="K112" s="218" t="s">
        <v>78</v>
      </c>
      <c r="L112" s="48"/>
      <c r="M112" s="223" t="s">
        <v>78</v>
      </c>
      <c r="N112" s="224" t="s">
        <v>50</v>
      </c>
      <c r="O112" s="88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7" t="s">
        <v>166</v>
      </c>
      <c r="AT112" s="227" t="s">
        <v>144</v>
      </c>
      <c r="AU112" s="227" t="s">
        <v>90</v>
      </c>
      <c r="AY112" s="20" t="s">
        <v>141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88</v>
      </c>
      <c r="BK112" s="228">
        <f>ROUND(I112*H112,2)</f>
        <v>0</v>
      </c>
      <c r="BL112" s="20" t="s">
        <v>166</v>
      </c>
      <c r="BM112" s="227" t="s">
        <v>2961</v>
      </c>
    </row>
    <row r="113" s="2" customFormat="1" ht="24.15" customHeight="1">
      <c r="A113" s="42"/>
      <c r="B113" s="43"/>
      <c r="C113" s="216" t="s">
        <v>166</v>
      </c>
      <c r="D113" s="216" t="s">
        <v>144</v>
      </c>
      <c r="E113" s="217" t="s">
        <v>2962</v>
      </c>
      <c r="F113" s="218" t="s">
        <v>2963</v>
      </c>
      <c r="G113" s="219" t="s">
        <v>448</v>
      </c>
      <c r="H113" s="220">
        <v>100</v>
      </c>
      <c r="I113" s="221"/>
      <c r="J113" s="222">
        <f>ROUND(I113*H113,2)</f>
        <v>0</v>
      </c>
      <c r="K113" s="218" t="s">
        <v>78</v>
      </c>
      <c r="L113" s="48"/>
      <c r="M113" s="223" t="s">
        <v>78</v>
      </c>
      <c r="N113" s="224" t="s">
        <v>50</v>
      </c>
      <c r="O113" s="88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7" t="s">
        <v>166</v>
      </c>
      <c r="AT113" s="227" t="s">
        <v>144</v>
      </c>
      <c r="AU113" s="227" t="s">
        <v>90</v>
      </c>
      <c r="AY113" s="20" t="s">
        <v>141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88</v>
      </c>
      <c r="BK113" s="228">
        <f>ROUND(I113*H113,2)</f>
        <v>0</v>
      </c>
      <c r="BL113" s="20" t="s">
        <v>166</v>
      </c>
      <c r="BM113" s="227" t="s">
        <v>2964</v>
      </c>
    </row>
    <row r="114" s="2" customFormat="1" ht="21.75" customHeight="1">
      <c r="A114" s="42"/>
      <c r="B114" s="43"/>
      <c r="C114" s="216" t="s">
        <v>140</v>
      </c>
      <c r="D114" s="216" t="s">
        <v>144</v>
      </c>
      <c r="E114" s="217" t="s">
        <v>2965</v>
      </c>
      <c r="F114" s="218" t="s">
        <v>2966</v>
      </c>
      <c r="G114" s="219" t="s">
        <v>448</v>
      </c>
      <c r="H114" s="220">
        <v>60</v>
      </c>
      <c r="I114" s="221"/>
      <c r="J114" s="222">
        <f>ROUND(I114*H114,2)</f>
        <v>0</v>
      </c>
      <c r="K114" s="218" t="s">
        <v>78</v>
      </c>
      <c r="L114" s="48"/>
      <c r="M114" s="223" t="s">
        <v>78</v>
      </c>
      <c r="N114" s="224" t="s">
        <v>50</v>
      </c>
      <c r="O114" s="88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7" t="s">
        <v>166</v>
      </c>
      <c r="AT114" s="227" t="s">
        <v>144</v>
      </c>
      <c r="AU114" s="227" t="s">
        <v>90</v>
      </c>
      <c r="AY114" s="20" t="s">
        <v>141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88</v>
      </c>
      <c r="BK114" s="228">
        <f>ROUND(I114*H114,2)</f>
        <v>0</v>
      </c>
      <c r="BL114" s="20" t="s">
        <v>166</v>
      </c>
      <c r="BM114" s="227" t="s">
        <v>2967</v>
      </c>
    </row>
    <row r="115" s="2" customFormat="1" ht="24.15" customHeight="1">
      <c r="A115" s="42"/>
      <c r="B115" s="43"/>
      <c r="C115" s="216" t="s">
        <v>179</v>
      </c>
      <c r="D115" s="216" t="s">
        <v>144</v>
      </c>
      <c r="E115" s="217" t="s">
        <v>2968</v>
      </c>
      <c r="F115" s="218" t="s">
        <v>2969</v>
      </c>
      <c r="G115" s="219" t="s">
        <v>448</v>
      </c>
      <c r="H115" s="220">
        <v>900</v>
      </c>
      <c r="I115" s="221"/>
      <c r="J115" s="222">
        <f>ROUND(I115*H115,2)</f>
        <v>0</v>
      </c>
      <c r="K115" s="218" t="s">
        <v>78</v>
      </c>
      <c r="L115" s="48"/>
      <c r="M115" s="223" t="s">
        <v>78</v>
      </c>
      <c r="N115" s="224" t="s">
        <v>50</v>
      </c>
      <c r="O115" s="88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7" t="s">
        <v>166</v>
      </c>
      <c r="AT115" s="227" t="s">
        <v>144</v>
      </c>
      <c r="AU115" s="227" t="s">
        <v>90</v>
      </c>
      <c r="AY115" s="20" t="s">
        <v>141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88</v>
      </c>
      <c r="BK115" s="228">
        <f>ROUND(I115*H115,2)</f>
        <v>0</v>
      </c>
      <c r="BL115" s="20" t="s">
        <v>166</v>
      </c>
      <c r="BM115" s="227" t="s">
        <v>2970</v>
      </c>
    </row>
    <row r="116" s="2" customFormat="1" ht="24.15" customHeight="1">
      <c r="A116" s="42"/>
      <c r="B116" s="43"/>
      <c r="C116" s="216" t="s">
        <v>186</v>
      </c>
      <c r="D116" s="216" t="s">
        <v>144</v>
      </c>
      <c r="E116" s="217" t="s">
        <v>2971</v>
      </c>
      <c r="F116" s="218" t="s">
        <v>2972</v>
      </c>
      <c r="G116" s="219" t="s">
        <v>448</v>
      </c>
      <c r="H116" s="220">
        <v>200</v>
      </c>
      <c r="I116" s="221"/>
      <c r="J116" s="222">
        <f>ROUND(I116*H116,2)</f>
        <v>0</v>
      </c>
      <c r="K116" s="218" t="s">
        <v>78</v>
      </c>
      <c r="L116" s="48"/>
      <c r="M116" s="223" t="s">
        <v>78</v>
      </c>
      <c r="N116" s="224" t="s">
        <v>50</v>
      </c>
      <c r="O116" s="88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7" t="s">
        <v>166</v>
      </c>
      <c r="AT116" s="227" t="s">
        <v>144</v>
      </c>
      <c r="AU116" s="227" t="s">
        <v>90</v>
      </c>
      <c r="AY116" s="20" t="s">
        <v>141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88</v>
      </c>
      <c r="BK116" s="228">
        <f>ROUND(I116*H116,2)</f>
        <v>0</v>
      </c>
      <c r="BL116" s="20" t="s">
        <v>166</v>
      </c>
      <c r="BM116" s="227" t="s">
        <v>2973</v>
      </c>
    </row>
    <row r="117" s="2" customFormat="1" ht="24.15" customHeight="1">
      <c r="A117" s="42"/>
      <c r="B117" s="43"/>
      <c r="C117" s="216" t="s">
        <v>192</v>
      </c>
      <c r="D117" s="216" t="s">
        <v>144</v>
      </c>
      <c r="E117" s="217" t="s">
        <v>2974</v>
      </c>
      <c r="F117" s="218" t="s">
        <v>2975</v>
      </c>
      <c r="G117" s="219" t="s">
        <v>448</v>
      </c>
      <c r="H117" s="220">
        <v>100</v>
      </c>
      <c r="I117" s="221"/>
      <c r="J117" s="222">
        <f>ROUND(I117*H117,2)</f>
        <v>0</v>
      </c>
      <c r="K117" s="218" t="s">
        <v>78</v>
      </c>
      <c r="L117" s="48"/>
      <c r="M117" s="223" t="s">
        <v>78</v>
      </c>
      <c r="N117" s="224" t="s">
        <v>50</v>
      </c>
      <c r="O117" s="88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7" t="s">
        <v>166</v>
      </c>
      <c r="AT117" s="227" t="s">
        <v>144</v>
      </c>
      <c r="AU117" s="227" t="s">
        <v>90</v>
      </c>
      <c r="AY117" s="20" t="s">
        <v>141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88</v>
      </c>
      <c r="BK117" s="228">
        <f>ROUND(I117*H117,2)</f>
        <v>0</v>
      </c>
      <c r="BL117" s="20" t="s">
        <v>166</v>
      </c>
      <c r="BM117" s="227" t="s">
        <v>2976</v>
      </c>
    </row>
    <row r="118" s="2" customFormat="1" ht="16.5" customHeight="1">
      <c r="A118" s="42"/>
      <c r="B118" s="43"/>
      <c r="C118" s="216" t="s">
        <v>198</v>
      </c>
      <c r="D118" s="216" t="s">
        <v>144</v>
      </c>
      <c r="E118" s="217" t="s">
        <v>2977</v>
      </c>
      <c r="F118" s="218" t="s">
        <v>2978</v>
      </c>
      <c r="G118" s="219" t="s">
        <v>448</v>
      </c>
      <c r="H118" s="220">
        <v>60</v>
      </c>
      <c r="I118" s="221"/>
      <c r="J118" s="222">
        <f>ROUND(I118*H118,2)</f>
        <v>0</v>
      </c>
      <c r="K118" s="218" t="s">
        <v>78</v>
      </c>
      <c r="L118" s="48"/>
      <c r="M118" s="223" t="s">
        <v>78</v>
      </c>
      <c r="N118" s="224" t="s">
        <v>50</v>
      </c>
      <c r="O118" s="88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7" t="s">
        <v>166</v>
      </c>
      <c r="AT118" s="227" t="s">
        <v>144</v>
      </c>
      <c r="AU118" s="227" t="s">
        <v>90</v>
      </c>
      <c r="AY118" s="20" t="s">
        <v>141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88</v>
      </c>
      <c r="BK118" s="228">
        <f>ROUND(I118*H118,2)</f>
        <v>0</v>
      </c>
      <c r="BL118" s="20" t="s">
        <v>166</v>
      </c>
      <c r="BM118" s="227" t="s">
        <v>2979</v>
      </c>
    </row>
    <row r="119" s="2" customFormat="1" ht="16.5" customHeight="1">
      <c r="A119" s="42"/>
      <c r="B119" s="43"/>
      <c r="C119" s="216" t="s">
        <v>204</v>
      </c>
      <c r="D119" s="216" t="s">
        <v>144</v>
      </c>
      <c r="E119" s="217" t="s">
        <v>2980</v>
      </c>
      <c r="F119" s="218" t="s">
        <v>2981</v>
      </c>
      <c r="G119" s="219" t="s">
        <v>310</v>
      </c>
      <c r="H119" s="220">
        <v>4.2999999999999998</v>
      </c>
      <c r="I119" s="221"/>
      <c r="J119" s="222">
        <f>ROUND(I119*H119,2)</f>
        <v>0</v>
      </c>
      <c r="K119" s="218" t="s">
        <v>78</v>
      </c>
      <c r="L119" s="48"/>
      <c r="M119" s="223" t="s">
        <v>78</v>
      </c>
      <c r="N119" s="224" t="s">
        <v>50</v>
      </c>
      <c r="O119" s="88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7" t="s">
        <v>166</v>
      </c>
      <c r="AT119" s="227" t="s">
        <v>144</v>
      </c>
      <c r="AU119" s="227" t="s">
        <v>90</v>
      </c>
      <c r="AY119" s="20" t="s">
        <v>141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88</v>
      </c>
      <c r="BK119" s="228">
        <f>ROUND(I119*H119,2)</f>
        <v>0</v>
      </c>
      <c r="BL119" s="20" t="s">
        <v>166</v>
      </c>
      <c r="BM119" s="227" t="s">
        <v>2982</v>
      </c>
    </row>
    <row r="120" s="2" customFormat="1" ht="21.75" customHeight="1">
      <c r="A120" s="42"/>
      <c r="B120" s="43"/>
      <c r="C120" s="216" t="s">
        <v>209</v>
      </c>
      <c r="D120" s="216" t="s">
        <v>144</v>
      </c>
      <c r="E120" s="217" t="s">
        <v>2983</v>
      </c>
      <c r="F120" s="218" t="s">
        <v>2984</v>
      </c>
      <c r="G120" s="219" t="s">
        <v>310</v>
      </c>
      <c r="H120" s="220">
        <v>86</v>
      </c>
      <c r="I120" s="221"/>
      <c r="J120" s="222">
        <f>ROUND(I120*H120,2)</f>
        <v>0</v>
      </c>
      <c r="K120" s="218" t="s">
        <v>78</v>
      </c>
      <c r="L120" s="48"/>
      <c r="M120" s="223" t="s">
        <v>78</v>
      </c>
      <c r="N120" s="224" t="s">
        <v>50</v>
      </c>
      <c r="O120" s="88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7" t="s">
        <v>166</v>
      </c>
      <c r="AT120" s="227" t="s">
        <v>144</v>
      </c>
      <c r="AU120" s="227" t="s">
        <v>90</v>
      </c>
      <c r="AY120" s="20" t="s">
        <v>141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88</v>
      </c>
      <c r="BK120" s="228">
        <f>ROUND(I120*H120,2)</f>
        <v>0</v>
      </c>
      <c r="BL120" s="20" t="s">
        <v>166</v>
      </c>
      <c r="BM120" s="227" t="s">
        <v>2985</v>
      </c>
    </row>
    <row r="121" s="2" customFormat="1" ht="16.5" customHeight="1">
      <c r="A121" s="42"/>
      <c r="B121" s="43"/>
      <c r="C121" s="216" t="s">
        <v>8</v>
      </c>
      <c r="D121" s="216" t="s">
        <v>144</v>
      </c>
      <c r="E121" s="217" t="s">
        <v>2986</v>
      </c>
      <c r="F121" s="218" t="s">
        <v>2987</v>
      </c>
      <c r="G121" s="219" t="s">
        <v>321</v>
      </c>
      <c r="H121" s="220">
        <v>50</v>
      </c>
      <c r="I121" s="221"/>
      <c r="J121" s="222">
        <f>ROUND(I121*H121,2)</f>
        <v>0</v>
      </c>
      <c r="K121" s="218" t="s">
        <v>78</v>
      </c>
      <c r="L121" s="48"/>
      <c r="M121" s="223" t="s">
        <v>78</v>
      </c>
      <c r="N121" s="224" t="s">
        <v>50</v>
      </c>
      <c r="O121" s="88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7" t="s">
        <v>166</v>
      </c>
      <c r="AT121" s="227" t="s">
        <v>144</v>
      </c>
      <c r="AU121" s="227" t="s">
        <v>90</v>
      </c>
      <c r="AY121" s="20" t="s">
        <v>141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88</v>
      </c>
      <c r="BK121" s="228">
        <f>ROUND(I121*H121,2)</f>
        <v>0</v>
      </c>
      <c r="BL121" s="20" t="s">
        <v>166</v>
      </c>
      <c r="BM121" s="227" t="s">
        <v>2988</v>
      </c>
    </row>
    <row r="122" s="2" customFormat="1" ht="16.5" customHeight="1">
      <c r="A122" s="42"/>
      <c r="B122" s="43"/>
      <c r="C122" s="216" t="s">
        <v>224</v>
      </c>
      <c r="D122" s="216" t="s">
        <v>144</v>
      </c>
      <c r="E122" s="217" t="s">
        <v>2989</v>
      </c>
      <c r="F122" s="218" t="s">
        <v>2990</v>
      </c>
      <c r="G122" s="219" t="s">
        <v>2954</v>
      </c>
      <c r="H122" s="220">
        <v>6</v>
      </c>
      <c r="I122" s="221"/>
      <c r="J122" s="222">
        <f>ROUND(I122*H122,2)</f>
        <v>0</v>
      </c>
      <c r="K122" s="218" t="s">
        <v>78</v>
      </c>
      <c r="L122" s="48"/>
      <c r="M122" s="223" t="s">
        <v>78</v>
      </c>
      <c r="N122" s="224" t="s">
        <v>50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7" t="s">
        <v>166</v>
      </c>
      <c r="AT122" s="227" t="s">
        <v>144</v>
      </c>
      <c r="AU122" s="227" t="s">
        <v>90</v>
      </c>
      <c r="AY122" s="20" t="s">
        <v>141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88</v>
      </c>
      <c r="BK122" s="228">
        <f>ROUND(I122*H122,2)</f>
        <v>0</v>
      </c>
      <c r="BL122" s="20" t="s">
        <v>166</v>
      </c>
      <c r="BM122" s="227" t="s">
        <v>2991</v>
      </c>
    </row>
    <row r="123" s="12" customFormat="1" ht="25.92" customHeight="1">
      <c r="A123" s="12"/>
      <c r="B123" s="200"/>
      <c r="C123" s="201"/>
      <c r="D123" s="202" t="s">
        <v>79</v>
      </c>
      <c r="E123" s="203" t="s">
        <v>744</v>
      </c>
      <c r="F123" s="203" t="s">
        <v>745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SUM(P124:P142)</f>
        <v>0</v>
      </c>
      <c r="Q123" s="208"/>
      <c r="R123" s="209">
        <f>SUM(R124:R142)</f>
        <v>0</v>
      </c>
      <c r="S123" s="208"/>
      <c r="T123" s="210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166</v>
      </c>
      <c r="AT123" s="212" t="s">
        <v>79</v>
      </c>
      <c r="AU123" s="212" t="s">
        <v>80</v>
      </c>
      <c r="AY123" s="211" t="s">
        <v>141</v>
      </c>
      <c r="BK123" s="213">
        <f>SUM(BK124:BK142)</f>
        <v>0</v>
      </c>
    </row>
    <row r="124" s="2" customFormat="1" ht="24.15" customHeight="1">
      <c r="A124" s="42"/>
      <c r="B124" s="43"/>
      <c r="C124" s="216" t="s">
        <v>230</v>
      </c>
      <c r="D124" s="216" t="s">
        <v>144</v>
      </c>
      <c r="E124" s="217" t="s">
        <v>756</v>
      </c>
      <c r="F124" s="218" t="s">
        <v>757</v>
      </c>
      <c r="G124" s="219" t="s">
        <v>749</v>
      </c>
      <c r="H124" s="220">
        <v>45</v>
      </c>
      <c r="I124" s="221"/>
      <c r="J124" s="222">
        <f>ROUND(I124*H124,2)</f>
        <v>0</v>
      </c>
      <c r="K124" s="218" t="s">
        <v>148</v>
      </c>
      <c r="L124" s="48"/>
      <c r="M124" s="223" t="s">
        <v>78</v>
      </c>
      <c r="N124" s="224" t="s">
        <v>50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7" t="s">
        <v>750</v>
      </c>
      <c r="AT124" s="227" t="s">
        <v>144</v>
      </c>
      <c r="AU124" s="227" t="s">
        <v>88</v>
      </c>
      <c r="AY124" s="20" t="s">
        <v>141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88</v>
      </c>
      <c r="BK124" s="228">
        <f>ROUND(I124*H124,2)</f>
        <v>0</v>
      </c>
      <c r="BL124" s="20" t="s">
        <v>750</v>
      </c>
      <c r="BM124" s="227" t="s">
        <v>2992</v>
      </c>
    </row>
    <row r="125" s="2" customFormat="1">
      <c r="A125" s="42"/>
      <c r="B125" s="43"/>
      <c r="C125" s="44"/>
      <c r="D125" s="229" t="s">
        <v>151</v>
      </c>
      <c r="E125" s="44"/>
      <c r="F125" s="230" t="s">
        <v>759</v>
      </c>
      <c r="G125" s="44"/>
      <c r="H125" s="44"/>
      <c r="I125" s="231"/>
      <c r="J125" s="44"/>
      <c r="K125" s="44"/>
      <c r="L125" s="48"/>
      <c r="M125" s="232"/>
      <c r="N125" s="233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151</v>
      </c>
      <c r="AU125" s="20" t="s">
        <v>88</v>
      </c>
    </row>
    <row r="126" s="2" customFormat="1">
      <c r="A126" s="42"/>
      <c r="B126" s="43"/>
      <c r="C126" s="44"/>
      <c r="D126" s="234" t="s">
        <v>153</v>
      </c>
      <c r="E126" s="44"/>
      <c r="F126" s="235" t="s">
        <v>753</v>
      </c>
      <c r="G126" s="44"/>
      <c r="H126" s="44"/>
      <c r="I126" s="231"/>
      <c r="J126" s="44"/>
      <c r="K126" s="44"/>
      <c r="L126" s="48"/>
      <c r="M126" s="232"/>
      <c r="N126" s="233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153</v>
      </c>
      <c r="AU126" s="20" t="s">
        <v>88</v>
      </c>
    </row>
    <row r="127" s="13" customFormat="1">
      <c r="A127" s="13"/>
      <c r="B127" s="241"/>
      <c r="C127" s="242"/>
      <c r="D127" s="234" t="s">
        <v>283</v>
      </c>
      <c r="E127" s="243" t="s">
        <v>78</v>
      </c>
      <c r="F127" s="244" t="s">
        <v>2993</v>
      </c>
      <c r="G127" s="242"/>
      <c r="H127" s="245">
        <v>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283</v>
      </c>
      <c r="AU127" s="251" t="s">
        <v>88</v>
      </c>
      <c r="AV127" s="13" t="s">
        <v>90</v>
      </c>
      <c r="AW127" s="13" t="s">
        <v>40</v>
      </c>
      <c r="AX127" s="13" t="s">
        <v>80</v>
      </c>
      <c r="AY127" s="251" t="s">
        <v>141</v>
      </c>
    </row>
    <row r="128" s="13" customFormat="1">
      <c r="A128" s="13"/>
      <c r="B128" s="241"/>
      <c r="C128" s="242"/>
      <c r="D128" s="234" t="s">
        <v>283</v>
      </c>
      <c r="E128" s="243" t="s">
        <v>78</v>
      </c>
      <c r="F128" s="244" t="s">
        <v>2994</v>
      </c>
      <c r="G128" s="242"/>
      <c r="H128" s="245">
        <v>40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283</v>
      </c>
      <c r="AU128" s="251" t="s">
        <v>88</v>
      </c>
      <c r="AV128" s="13" t="s">
        <v>90</v>
      </c>
      <c r="AW128" s="13" t="s">
        <v>40</v>
      </c>
      <c r="AX128" s="13" t="s">
        <v>80</v>
      </c>
      <c r="AY128" s="251" t="s">
        <v>141</v>
      </c>
    </row>
    <row r="129" s="14" customFormat="1">
      <c r="A129" s="14"/>
      <c r="B129" s="252"/>
      <c r="C129" s="253"/>
      <c r="D129" s="234" t="s">
        <v>283</v>
      </c>
      <c r="E129" s="254" t="s">
        <v>78</v>
      </c>
      <c r="F129" s="255" t="s">
        <v>285</v>
      </c>
      <c r="G129" s="253"/>
      <c r="H129" s="256">
        <v>45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283</v>
      </c>
      <c r="AU129" s="262" t="s">
        <v>88</v>
      </c>
      <c r="AV129" s="14" t="s">
        <v>166</v>
      </c>
      <c r="AW129" s="14" t="s">
        <v>40</v>
      </c>
      <c r="AX129" s="14" t="s">
        <v>88</v>
      </c>
      <c r="AY129" s="262" t="s">
        <v>141</v>
      </c>
    </row>
    <row r="130" s="2" customFormat="1" ht="24.15" customHeight="1">
      <c r="A130" s="42"/>
      <c r="B130" s="43"/>
      <c r="C130" s="216" t="s">
        <v>236</v>
      </c>
      <c r="D130" s="216" t="s">
        <v>144</v>
      </c>
      <c r="E130" s="217" t="s">
        <v>2995</v>
      </c>
      <c r="F130" s="218" t="s">
        <v>2996</v>
      </c>
      <c r="G130" s="219" t="s">
        <v>749</v>
      </c>
      <c r="H130" s="220">
        <v>80</v>
      </c>
      <c r="I130" s="221"/>
      <c r="J130" s="222">
        <f>ROUND(I130*H130,2)</f>
        <v>0</v>
      </c>
      <c r="K130" s="218" t="s">
        <v>148</v>
      </c>
      <c r="L130" s="48"/>
      <c r="M130" s="223" t="s">
        <v>78</v>
      </c>
      <c r="N130" s="224" t="s">
        <v>50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7" t="s">
        <v>750</v>
      </c>
      <c r="AT130" s="227" t="s">
        <v>144</v>
      </c>
      <c r="AU130" s="227" t="s">
        <v>88</v>
      </c>
      <c r="AY130" s="20" t="s">
        <v>141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88</v>
      </c>
      <c r="BK130" s="228">
        <f>ROUND(I130*H130,2)</f>
        <v>0</v>
      </c>
      <c r="BL130" s="20" t="s">
        <v>750</v>
      </c>
      <c r="BM130" s="227" t="s">
        <v>2997</v>
      </c>
    </row>
    <row r="131" s="2" customFormat="1">
      <c r="A131" s="42"/>
      <c r="B131" s="43"/>
      <c r="C131" s="44"/>
      <c r="D131" s="229" t="s">
        <v>151</v>
      </c>
      <c r="E131" s="44"/>
      <c r="F131" s="230" t="s">
        <v>2998</v>
      </c>
      <c r="G131" s="44"/>
      <c r="H131" s="44"/>
      <c r="I131" s="231"/>
      <c r="J131" s="44"/>
      <c r="K131" s="44"/>
      <c r="L131" s="48"/>
      <c r="M131" s="232"/>
      <c r="N131" s="233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151</v>
      </c>
      <c r="AU131" s="20" t="s">
        <v>88</v>
      </c>
    </row>
    <row r="132" s="2" customFormat="1">
      <c r="A132" s="42"/>
      <c r="B132" s="43"/>
      <c r="C132" s="44"/>
      <c r="D132" s="234" t="s">
        <v>153</v>
      </c>
      <c r="E132" s="44"/>
      <c r="F132" s="235" t="s">
        <v>753</v>
      </c>
      <c r="G132" s="44"/>
      <c r="H132" s="44"/>
      <c r="I132" s="231"/>
      <c r="J132" s="44"/>
      <c r="K132" s="44"/>
      <c r="L132" s="48"/>
      <c r="M132" s="232"/>
      <c r="N132" s="233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153</v>
      </c>
      <c r="AU132" s="20" t="s">
        <v>88</v>
      </c>
    </row>
    <row r="133" s="15" customFormat="1">
      <c r="A133" s="15"/>
      <c r="B133" s="263"/>
      <c r="C133" s="264"/>
      <c r="D133" s="234" t="s">
        <v>283</v>
      </c>
      <c r="E133" s="265" t="s">
        <v>78</v>
      </c>
      <c r="F133" s="266" t="s">
        <v>2999</v>
      </c>
      <c r="G133" s="264"/>
      <c r="H133" s="265" t="s">
        <v>78</v>
      </c>
      <c r="I133" s="267"/>
      <c r="J133" s="264"/>
      <c r="K133" s="264"/>
      <c r="L133" s="268"/>
      <c r="M133" s="269"/>
      <c r="N133" s="270"/>
      <c r="O133" s="270"/>
      <c r="P133" s="270"/>
      <c r="Q133" s="270"/>
      <c r="R133" s="270"/>
      <c r="S133" s="270"/>
      <c r="T133" s="27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2" t="s">
        <v>283</v>
      </c>
      <c r="AU133" s="272" t="s">
        <v>88</v>
      </c>
      <c r="AV133" s="15" t="s">
        <v>88</v>
      </c>
      <c r="AW133" s="15" t="s">
        <v>40</v>
      </c>
      <c r="AX133" s="15" t="s">
        <v>80</v>
      </c>
      <c r="AY133" s="272" t="s">
        <v>141</v>
      </c>
    </row>
    <row r="134" s="13" customFormat="1">
      <c r="A134" s="13"/>
      <c r="B134" s="241"/>
      <c r="C134" s="242"/>
      <c r="D134" s="234" t="s">
        <v>283</v>
      </c>
      <c r="E134" s="243" t="s">
        <v>78</v>
      </c>
      <c r="F134" s="244" t="s">
        <v>2612</v>
      </c>
      <c r="G134" s="242"/>
      <c r="H134" s="245">
        <v>80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283</v>
      </c>
      <c r="AU134" s="251" t="s">
        <v>88</v>
      </c>
      <c r="AV134" s="13" t="s">
        <v>90</v>
      </c>
      <c r="AW134" s="13" t="s">
        <v>40</v>
      </c>
      <c r="AX134" s="13" t="s">
        <v>88</v>
      </c>
      <c r="AY134" s="251" t="s">
        <v>141</v>
      </c>
    </row>
    <row r="135" s="2" customFormat="1" ht="33" customHeight="1">
      <c r="A135" s="42"/>
      <c r="B135" s="43"/>
      <c r="C135" s="216" t="s">
        <v>244</v>
      </c>
      <c r="D135" s="216" t="s">
        <v>144</v>
      </c>
      <c r="E135" s="217" t="s">
        <v>1724</v>
      </c>
      <c r="F135" s="218" t="s">
        <v>1725</v>
      </c>
      <c r="G135" s="219" t="s">
        <v>749</v>
      </c>
      <c r="H135" s="220">
        <v>40</v>
      </c>
      <c r="I135" s="221"/>
      <c r="J135" s="222">
        <f>ROUND(I135*H135,2)</f>
        <v>0</v>
      </c>
      <c r="K135" s="218" t="s">
        <v>148</v>
      </c>
      <c r="L135" s="48"/>
      <c r="M135" s="223" t="s">
        <v>78</v>
      </c>
      <c r="N135" s="224" t="s">
        <v>50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7" t="s">
        <v>750</v>
      </c>
      <c r="AT135" s="227" t="s">
        <v>144</v>
      </c>
      <c r="AU135" s="227" t="s">
        <v>88</v>
      </c>
      <c r="AY135" s="20" t="s">
        <v>141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88</v>
      </c>
      <c r="BK135" s="228">
        <f>ROUND(I135*H135,2)</f>
        <v>0</v>
      </c>
      <c r="BL135" s="20" t="s">
        <v>750</v>
      </c>
      <c r="BM135" s="227" t="s">
        <v>3000</v>
      </c>
    </row>
    <row r="136" s="2" customFormat="1">
      <c r="A136" s="42"/>
      <c r="B136" s="43"/>
      <c r="C136" s="44"/>
      <c r="D136" s="229" t="s">
        <v>151</v>
      </c>
      <c r="E136" s="44"/>
      <c r="F136" s="230" t="s">
        <v>1727</v>
      </c>
      <c r="G136" s="44"/>
      <c r="H136" s="44"/>
      <c r="I136" s="231"/>
      <c r="J136" s="44"/>
      <c r="K136" s="44"/>
      <c r="L136" s="48"/>
      <c r="M136" s="232"/>
      <c r="N136" s="233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151</v>
      </c>
      <c r="AU136" s="20" t="s">
        <v>88</v>
      </c>
    </row>
    <row r="137" s="2" customFormat="1">
      <c r="A137" s="42"/>
      <c r="B137" s="43"/>
      <c r="C137" s="44"/>
      <c r="D137" s="234" t="s">
        <v>153</v>
      </c>
      <c r="E137" s="44"/>
      <c r="F137" s="235" t="s">
        <v>753</v>
      </c>
      <c r="G137" s="44"/>
      <c r="H137" s="44"/>
      <c r="I137" s="231"/>
      <c r="J137" s="44"/>
      <c r="K137" s="44"/>
      <c r="L137" s="48"/>
      <c r="M137" s="232"/>
      <c r="N137" s="233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153</v>
      </c>
      <c r="AU137" s="20" t="s">
        <v>88</v>
      </c>
    </row>
    <row r="138" s="13" customFormat="1">
      <c r="A138" s="13"/>
      <c r="B138" s="241"/>
      <c r="C138" s="242"/>
      <c r="D138" s="234" t="s">
        <v>283</v>
      </c>
      <c r="E138" s="243" t="s">
        <v>78</v>
      </c>
      <c r="F138" s="244" t="s">
        <v>3001</v>
      </c>
      <c r="G138" s="242"/>
      <c r="H138" s="245">
        <v>40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283</v>
      </c>
      <c r="AU138" s="251" t="s">
        <v>88</v>
      </c>
      <c r="AV138" s="13" t="s">
        <v>90</v>
      </c>
      <c r="AW138" s="13" t="s">
        <v>40</v>
      </c>
      <c r="AX138" s="13" t="s">
        <v>88</v>
      </c>
      <c r="AY138" s="251" t="s">
        <v>141</v>
      </c>
    </row>
    <row r="139" s="2" customFormat="1" ht="24.15" customHeight="1">
      <c r="A139" s="42"/>
      <c r="B139" s="43"/>
      <c r="C139" s="216" t="s">
        <v>379</v>
      </c>
      <c r="D139" s="216" t="s">
        <v>144</v>
      </c>
      <c r="E139" s="217" t="s">
        <v>3002</v>
      </c>
      <c r="F139" s="218" t="s">
        <v>3003</v>
      </c>
      <c r="G139" s="219" t="s">
        <v>749</v>
      </c>
      <c r="H139" s="220">
        <v>30</v>
      </c>
      <c r="I139" s="221"/>
      <c r="J139" s="222">
        <f>ROUND(I139*H139,2)</f>
        <v>0</v>
      </c>
      <c r="K139" s="218" t="s">
        <v>148</v>
      </c>
      <c r="L139" s="48"/>
      <c r="M139" s="223" t="s">
        <v>78</v>
      </c>
      <c r="N139" s="224" t="s">
        <v>50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7" t="s">
        <v>750</v>
      </c>
      <c r="AT139" s="227" t="s">
        <v>144</v>
      </c>
      <c r="AU139" s="227" t="s">
        <v>88</v>
      </c>
      <c r="AY139" s="20" t="s">
        <v>141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88</v>
      </c>
      <c r="BK139" s="228">
        <f>ROUND(I139*H139,2)</f>
        <v>0</v>
      </c>
      <c r="BL139" s="20" t="s">
        <v>750</v>
      </c>
      <c r="BM139" s="227" t="s">
        <v>3004</v>
      </c>
    </row>
    <row r="140" s="2" customFormat="1">
      <c r="A140" s="42"/>
      <c r="B140" s="43"/>
      <c r="C140" s="44"/>
      <c r="D140" s="229" t="s">
        <v>151</v>
      </c>
      <c r="E140" s="44"/>
      <c r="F140" s="230" t="s">
        <v>3005</v>
      </c>
      <c r="G140" s="44"/>
      <c r="H140" s="44"/>
      <c r="I140" s="231"/>
      <c r="J140" s="44"/>
      <c r="K140" s="44"/>
      <c r="L140" s="48"/>
      <c r="M140" s="232"/>
      <c r="N140" s="233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151</v>
      </c>
      <c r="AU140" s="20" t="s">
        <v>88</v>
      </c>
    </row>
    <row r="141" s="2" customFormat="1">
      <c r="A141" s="42"/>
      <c r="B141" s="43"/>
      <c r="C141" s="44"/>
      <c r="D141" s="234" t="s">
        <v>153</v>
      </c>
      <c r="E141" s="44"/>
      <c r="F141" s="235" t="s">
        <v>753</v>
      </c>
      <c r="G141" s="44"/>
      <c r="H141" s="44"/>
      <c r="I141" s="231"/>
      <c r="J141" s="44"/>
      <c r="K141" s="44"/>
      <c r="L141" s="48"/>
      <c r="M141" s="232"/>
      <c r="N141" s="233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153</v>
      </c>
      <c r="AU141" s="20" t="s">
        <v>88</v>
      </c>
    </row>
    <row r="142" s="13" customFormat="1">
      <c r="A142" s="13"/>
      <c r="B142" s="241"/>
      <c r="C142" s="242"/>
      <c r="D142" s="234" t="s">
        <v>283</v>
      </c>
      <c r="E142" s="243" t="s">
        <v>78</v>
      </c>
      <c r="F142" s="244" t="s">
        <v>3006</v>
      </c>
      <c r="G142" s="242"/>
      <c r="H142" s="245">
        <v>30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283</v>
      </c>
      <c r="AU142" s="251" t="s">
        <v>88</v>
      </c>
      <c r="AV142" s="13" t="s">
        <v>90</v>
      </c>
      <c r="AW142" s="13" t="s">
        <v>40</v>
      </c>
      <c r="AX142" s="13" t="s">
        <v>88</v>
      </c>
      <c r="AY142" s="251" t="s">
        <v>141</v>
      </c>
    </row>
    <row r="143" s="12" customFormat="1" ht="25.92" customHeight="1">
      <c r="A143" s="12"/>
      <c r="B143" s="200"/>
      <c r="C143" s="201"/>
      <c r="D143" s="202" t="s">
        <v>79</v>
      </c>
      <c r="E143" s="203" t="s">
        <v>519</v>
      </c>
      <c r="F143" s="203" t="s">
        <v>520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P144+P220</f>
        <v>0</v>
      </c>
      <c r="Q143" s="208"/>
      <c r="R143" s="209">
        <f>R144+R220</f>
        <v>0</v>
      </c>
      <c r="S143" s="208"/>
      <c r="T143" s="210">
        <f>T144+T220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88</v>
      </c>
      <c r="AT143" s="212" t="s">
        <v>79</v>
      </c>
      <c r="AU143" s="212" t="s">
        <v>80</v>
      </c>
      <c r="AY143" s="211" t="s">
        <v>141</v>
      </c>
      <c r="BK143" s="213">
        <f>BK144+BK220</f>
        <v>0</v>
      </c>
    </row>
    <row r="144" s="12" customFormat="1" ht="22.8" customHeight="1">
      <c r="A144" s="12"/>
      <c r="B144" s="200"/>
      <c r="C144" s="201"/>
      <c r="D144" s="202" t="s">
        <v>79</v>
      </c>
      <c r="E144" s="214" t="s">
        <v>3007</v>
      </c>
      <c r="F144" s="214" t="s">
        <v>3008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P145+P157+P166+P174+P178+P185+P195+P202+P207</f>
        <v>0</v>
      </c>
      <c r="Q144" s="208"/>
      <c r="R144" s="209">
        <f>R145+R157+R166+R174+R178+R185+R195+R202+R207</f>
        <v>0</v>
      </c>
      <c r="S144" s="208"/>
      <c r="T144" s="210">
        <f>T145+T157+T166+T174+T178+T185+T195+T202+T207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88</v>
      </c>
      <c r="AT144" s="212" t="s">
        <v>79</v>
      </c>
      <c r="AU144" s="212" t="s">
        <v>88</v>
      </c>
      <c r="AY144" s="211" t="s">
        <v>141</v>
      </c>
      <c r="BK144" s="213">
        <f>BK145+BK157+BK166+BK174+BK178+BK185+BK195+BK202+BK207</f>
        <v>0</v>
      </c>
    </row>
    <row r="145" s="12" customFormat="1" ht="20.88" customHeight="1">
      <c r="A145" s="12"/>
      <c r="B145" s="200"/>
      <c r="C145" s="201"/>
      <c r="D145" s="202" t="s">
        <v>79</v>
      </c>
      <c r="E145" s="214" t="s">
        <v>3009</v>
      </c>
      <c r="F145" s="214" t="s">
        <v>3010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SUM(P146:P156)</f>
        <v>0</v>
      </c>
      <c r="Q145" s="208"/>
      <c r="R145" s="209">
        <f>SUM(R146:R156)</f>
        <v>0</v>
      </c>
      <c r="S145" s="208"/>
      <c r="T145" s="210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88</v>
      </c>
      <c r="AT145" s="212" t="s">
        <v>79</v>
      </c>
      <c r="AU145" s="212" t="s">
        <v>90</v>
      </c>
      <c r="AY145" s="211" t="s">
        <v>141</v>
      </c>
      <c r="BK145" s="213">
        <f>SUM(BK146:BK156)</f>
        <v>0</v>
      </c>
    </row>
    <row r="146" s="2" customFormat="1" ht="16.5" customHeight="1">
      <c r="A146" s="42"/>
      <c r="B146" s="43"/>
      <c r="C146" s="216" t="s">
        <v>388</v>
      </c>
      <c r="D146" s="216" t="s">
        <v>144</v>
      </c>
      <c r="E146" s="217" t="s">
        <v>3011</v>
      </c>
      <c r="F146" s="218" t="s">
        <v>3012</v>
      </c>
      <c r="G146" s="219" t="s">
        <v>448</v>
      </c>
      <c r="H146" s="220">
        <v>550</v>
      </c>
      <c r="I146" s="221"/>
      <c r="J146" s="222">
        <f>ROUND(I146*H146,2)</f>
        <v>0</v>
      </c>
      <c r="K146" s="218" t="s">
        <v>78</v>
      </c>
      <c r="L146" s="48"/>
      <c r="M146" s="223" t="s">
        <v>78</v>
      </c>
      <c r="N146" s="224" t="s">
        <v>50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7" t="s">
        <v>244</v>
      </c>
      <c r="AT146" s="227" t="s">
        <v>144</v>
      </c>
      <c r="AU146" s="227" t="s">
        <v>160</v>
      </c>
      <c r="AY146" s="20" t="s">
        <v>141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88</v>
      </c>
      <c r="BK146" s="228">
        <f>ROUND(I146*H146,2)</f>
        <v>0</v>
      </c>
      <c r="BL146" s="20" t="s">
        <v>244</v>
      </c>
      <c r="BM146" s="227" t="s">
        <v>3013</v>
      </c>
    </row>
    <row r="147" s="2" customFormat="1" ht="16.5" customHeight="1">
      <c r="A147" s="42"/>
      <c r="B147" s="43"/>
      <c r="C147" s="216" t="s">
        <v>409</v>
      </c>
      <c r="D147" s="216" t="s">
        <v>144</v>
      </c>
      <c r="E147" s="217" t="s">
        <v>3014</v>
      </c>
      <c r="F147" s="218" t="s">
        <v>3015</v>
      </c>
      <c r="G147" s="219" t="s">
        <v>448</v>
      </c>
      <c r="H147" s="220">
        <v>320</v>
      </c>
      <c r="I147" s="221"/>
      <c r="J147" s="222">
        <f>ROUND(I147*H147,2)</f>
        <v>0</v>
      </c>
      <c r="K147" s="218" t="s">
        <v>78</v>
      </c>
      <c r="L147" s="48"/>
      <c r="M147" s="223" t="s">
        <v>78</v>
      </c>
      <c r="N147" s="224" t="s">
        <v>50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7" t="s">
        <v>244</v>
      </c>
      <c r="AT147" s="227" t="s">
        <v>144</v>
      </c>
      <c r="AU147" s="227" t="s">
        <v>160</v>
      </c>
      <c r="AY147" s="20" t="s">
        <v>141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88</v>
      </c>
      <c r="BK147" s="228">
        <f>ROUND(I147*H147,2)</f>
        <v>0</v>
      </c>
      <c r="BL147" s="20" t="s">
        <v>244</v>
      </c>
      <c r="BM147" s="227" t="s">
        <v>3016</v>
      </c>
    </row>
    <row r="148" s="2" customFormat="1" ht="16.5" customHeight="1">
      <c r="A148" s="42"/>
      <c r="B148" s="43"/>
      <c r="C148" s="216" t="s">
        <v>417</v>
      </c>
      <c r="D148" s="216" t="s">
        <v>144</v>
      </c>
      <c r="E148" s="217" t="s">
        <v>3017</v>
      </c>
      <c r="F148" s="218" t="s">
        <v>3018</v>
      </c>
      <c r="G148" s="219" t="s">
        <v>448</v>
      </c>
      <c r="H148" s="220">
        <v>2500</v>
      </c>
      <c r="I148" s="221"/>
      <c r="J148" s="222">
        <f>ROUND(I148*H148,2)</f>
        <v>0</v>
      </c>
      <c r="K148" s="218" t="s">
        <v>78</v>
      </c>
      <c r="L148" s="48"/>
      <c r="M148" s="223" t="s">
        <v>78</v>
      </c>
      <c r="N148" s="224" t="s">
        <v>50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7" t="s">
        <v>244</v>
      </c>
      <c r="AT148" s="227" t="s">
        <v>144</v>
      </c>
      <c r="AU148" s="227" t="s">
        <v>160</v>
      </c>
      <c r="AY148" s="20" t="s">
        <v>141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88</v>
      </c>
      <c r="BK148" s="228">
        <f>ROUND(I148*H148,2)</f>
        <v>0</v>
      </c>
      <c r="BL148" s="20" t="s">
        <v>244</v>
      </c>
      <c r="BM148" s="227" t="s">
        <v>3019</v>
      </c>
    </row>
    <row r="149" s="2" customFormat="1" ht="16.5" customHeight="1">
      <c r="A149" s="42"/>
      <c r="B149" s="43"/>
      <c r="C149" s="216" t="s">
        <v>7</v>
      </c>
      <c r="D149" s="216" t="s">
        <v>144</v>
      </c>
      <c r="E149" s="217" t="s">
        <v>3020</v>
      </c>
      <c r="F149" s="218" t="s">
        <v>3021</v>
      </c>
      <c r="G149" s="219" t="s">
        <v>448</v>
      </c>
      <c r="H149" s="220">
        <v>200</v>
      </c>
      <c r="I149" s="221"/>
      <c r="J149" s="222">
        <f>ROUND(I149*H149,2)</f>
        <v>0</v>
      </c>
      <c r="K149" s="218" t="s">
        <v>78</v>
      </c>
      <c r="L149" s="48"/>
      <c r="M149" s="223" t="s">
        <v>78</v>
      </c>
      <c r="N149" s="224" t="s">
        <v>50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7" t="s">
        <v>244</v>
      </c>
      <c r="AT149" s="227" t="s">
        <v>144</v>
      </c>
      <c r="AU149" s="227" t="s">
        <v>160</v>
      </c>
      <c r="AY149" s="20" t="s">
        <v>141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88</v>
      </c>
      <c r="BK149" s="228">
        <f>ROUND(I149*H149,2)</f>
        <v>0</v>
      </c>
      <c r="BL149" s="20" t="s">
        <v>244</v>
      </c>
      <c r="BM149" s="227" t="s">
        <v>3022</v>
      </c>
    </row>
    <row r="150" s="2" customFormat="1" ht="16.5" customHeight="1">
      <c r="A150" s="42"/>
      <c r="B150" s="43"/>
      <c r="C150" s="216" t="s">
        <v>428</v>
      </c>
      <c r="D150" s="216" t="s">
        <v>144</v>
      </c>
      <c r="E150" s="217" t="s">
        <v>3023</v>
      </c>
      <c r="F150" s="218" t="s">
        <v>3024</v>
      </c>
      <c r="G150" s="219" t="s">
        <v>448</v>
      </c>
      <c r="H150" s="220">
        <v>15</v>
      </c>
      <c r="I150" s="221"/>
      <c r="J150" s="222">
        <f>ROUND(I150*H150,2)</f>
        <v>0</v>
      </c>
      <c r="K150" s="218" t="s">
        <v>78</v>
      </c>
      <c r="L150" s="48"/>
      <c r="M150" s="223" t="s">
        <v>78</v>
      </c>
      <c r="N150" s="224" t="s">
        <v>50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7" t="s">
        <v>244</v>
      </c>
      <c r="AT150" s="227" t="s">
        <v>144</v>
      </c>
      <c r="AU150" s="227" t="s">
        <v>160</v>
      </c>
      <c r="AY150" s="20" t="s">
        <v>141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88</v>
      </c>
      <c r="BK150" s="228">
        <f>ROUND(I150*H150,2)</f>
        <v>0</v>
      </c>
      <c r="BL150" s="20" t="s">
        <v>244</v>
      </c>
      <c r="BM150" s="227" t="s">
        <v>3025</v>
      </c>
    </row>
    <row r="151" s="2" customFormat="1" ht="16.5" customHeight="1">
      <c r="A151" s="42"/>
      <c r="B151" s="43"/>
      <c r="C151" s="216" t="s">
        <v>434</v>
      </c>
      <c r="D151" s="216" t="s">
        <v>144</v>
      </c>
      <c r="E151" s="217" t="s">
        <v>3026</v>
      </c>
      <c r="F151" s="218" t="s">
        <v>3027</v>
      </c>
      <c r="G151" s="219" t="s">
        <v>448</v>
      </c>
      <c r="H151" s="220">
        <v>80</v>
      </c>
      <c r="I151" s="221"/>
      <c r="J151" s="222">
        <f>ROUND(I151*H151,2)</f>
        <v>0</v>
      </c>
      <c r="K151" s="218" t="s">
        <v>78</v>
      </c>
      <c r="L151" s="48"/>
      <c r="M151" s="223" t="s">
        <v>78</v>
      </c>
      <c r="N151" s="224" t="s">
        <v>50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7" t="s">
        <v>244</v>
      </c>
      <c r="AT151" s="227" t="s">
        <v>144</v>
      </c>
      <c r="AU151" s="227" t="s">
        <v>160</v>
      </c>
      <c r="AY151" s="20" t="s">
        <v>141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88</v>
      </c>
      <c r="BK151" s="228">
        <f>ROUND(I151*H151,2)</f>
        <v>0</v>
      </c>
      <c r="BL151" s="20" t="s">
        <v>244</v>
      </c>
      <c r="BM151" s="227" t="s">
        <v>3028</v>
      </c>
    </row>
    <row r="152" s="2" customFormat="1" ht="16.5" customHeight="1">
      <c r="A152" s="42"/>
      <c r="B152" s="43"/>
      <c r="C152" s="216" t="s">
        <v>439</v>
      </c>
      <c r="D152" s="216" t="s">
        <v>144</v>
      </c>
      <c r="E152" s="217" t="s">
        <v>3029</v>
      </c>
      <c r="F152" s="218" t="s">
        <v>3030</v>
      </c>
      <c r="G152" s="219" t="s">
        <v>448</v>
      </c>
      <c r="H152" s="220">
        <v>500</v>
      </c>
      <c r="I152" s="221"/>
      <c r="J152" s="222">
        <f>ROUND(I152*H152,2)</f>
        <v>0</v>
      </c>
      <c r="K152" s="218" t="s">
        <v>78</v>
      </c>
      <c r="L152" s="48"/>
      <c r="M152" s="223" t="s">
        <v>78</v>
      </c>
      <c r="N152" s="224" t="s">
        <v>50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7" t="s">
        <v>244</v>
      </c>
      <c r="AT152" s="227" t="s">
        <v>144</v>
      </c>
      <c r="AU152" s="227" t="s">
        <v>160</v>
      </c>
      <c r="AY152" s="20" t="s">
        <v>141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88</v>
      </c>
      <c r="BK152" s="228">
        <f>ROUND(I152*H152,2)</f>
        <v>0</v>
      </c>
      <c r="BL152" s="20" t="s">
        <v>244</v>
      </c>
      <c r="BM152" s="227" t="s">
        <v>3031</v>
      </c>
    </row>
    <row r="153" s="2" customFormat="1" ht="16.5" customHeight="1">
      <c r="A153" s="42"/>
      <c r="B153" s="43"/>
      <c r="C153" s="216" t="s">
        <v>445</v>
      </c>
      <c r="D153" s="216" t="s">
        <v>144</v>
      </c>
      <c r="E153" s="217" t="s">
        <v>3032</v>
      </c>
      <c r="F153" s="218" t="s">
        <v>3033</v>
      </c>
      <c r="G153" s="219" t="s">
        <v>448</v>
      </c>
      <c r="H153" s="220">
        <v>1500</v>
      </c>
      <c r="I153" s="221"/>
      <c r="J153" s="222">
        <f>ROUND(I153*H153,2)</f>
        <v>0</v>
      </c>
      <c r="K153" s="218" t="s">
        <v>78</v>
      </c>
      <c r="L153" s="48"/>
      <c r="M153" s="223" t="s">
        <v>78</v>
      </c>
      <c r="N153" s="224" t="s">
        <v>50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7" t="s">
        <v>244</v>
      </c>
      <c r="AT153" s="227" t="s">
        <v>144</v>
      </c>
      <c r="AU153" s="227" t="s">
        <v>160</v>
      </c>
      <c r="AY153" s="20" t="s">
        <v>141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88</v>
      </c>
      <c r="BK153" s="228">
        <f>ROUND(I153*H153,2)</f>
        <v>0</v>
      </c>
      <c r="BL153" s="20" t="s">
        <v>244</v>
      </c>
      <c r="BM153" s="227" t="s">
        <v>3034</v>
      </c>
    </row>
    <row r="154" s="2" customFormat="1" ht="16.5" customHeight="1">
      <c r="A154" s="42"/>
      <c r="B154" s="43"/>
      <c r="C154" s="216" t="s">
        <v>451</v>
      </c>
      <c r="D154" s="216" t="s">
        <v>144</v>
      </c>
      <c r="E154" s="217" t="s">
        <v>3035</v>
      </c>
      <c r="F154" s="218" t="s">
        <v>3036</v>
      </c>
      <c r="G154" s="219" t="s">
        <v>448</v>
      </c>
      <c r="H154" s="220">
        <v>20</v>
      </c>
      <c r="I154" s="221"/>
      <c r="J154" s="222">
        <f>ROUND(I154*H154,2)</f>
        <v>0</v>
      </c>
      <c r="K154" s="218" t="s">
        <v>78</v>
      </c>
      <c r="L154" s="48"/>
      <c r="M154" s="223" t="s">
        <v>78</v>
      </c>
      <c r="N154" s="224" t="s">
        <v>50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7" t="s">
        <v>244</v>
      </c>
      <c r="AT154" s="227" t="s">
        <v>144</v>
      </c>
      <c r="AU154" s="227" t="s">
        <v>160</v>
      </c>
      <c r="AY154" s="20" t="s">
        <v>141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88</v>
      </c>
      <c r="BK154" s="228">
        <f>ROUND(I154*H154,2)</f>
        <v>0</v>
      </c>
      <c r="BL154" s="20" t="s">
        <v>244</v>
      </c>
      <c r="BM154" s="227" t="s">
        <v>3037</v>
      </c>
    </row>
    <row r="155" s="2" customFormat="1" ht="16.5" customHeight="1">
      <c r="A155" s="42"/>
      <c r="B155" s="43"/>
      <c r="C155" s="216" t="s">
        <v>457</v>
      </c>
      <c r="D155" s="216" t="s">
        <v>144</v>
      </c>
      <c r="E155" s="217" t="s">
        <v>3038</v>
      </c>
      <c r="F155" s="218" t="s">
        <v>3039</v>
      </c>
      <c r="G155" s="219" t="s">
        <v>448</v>
      </c>
      <c r="H155" s="220">
        <v>20</v>
      </c>
      <c r="I155" s="221"/>
      <c r="J155" s="222">
        <f>ROUND(I155*H155,2)</f>
        <v>0</v>
      </c>
      <c r="K155" s="218" t="s">
        <v>78</v>
      </c>
      <c r="L155" s="48"/>
      <c r="M155" s="223" t="s">
        <v>78</v>
      </c>
      <c r="N155" s="224" t="s">
        <v>50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7" t="s">
        <v>244</v>
      </c>
      <c r="AT155" s="227" t="s">
        <v>144</v>
      </c>
      <c r="AU155" s="227" t="s">
        <v>160</v>
      </c>
      <c r="AY155" s="20" t="s">
        <v>141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88</v>
      </c>
      <c r="BK155" s="228">
        <f>ROUND(I155*H155,2)</f>
        <v>0</v>
      </c>
      <c r="BL155" s="20" t="s">
        <v>244</v>
      </c>
      <c r="BM155" s="227" t="s">
        <v>3040</v>
      </c>
    </row>
    <row r="156" s="2" customFormat="1" ht="16.5" customHeight="1">
      <c r="A156" s="42"/>
      <c r="B156" s="43"/>
      <c r="C156" s="216" t="s">
        <v>462</v>
      </c>
      <c r="D156" s="216" t="s">
        <v>144</v>
      </c>
      <c r="E156" s="217" t="s">
        <v>3041</v>
      </c>
      <c r="F156" s="218" t="s">
        <v>3042</v>
      </c>
      <c r="G156" s="219" t="s">
        <v>448</v>
      </c>
      <c r="H156" s="220">
        <v>5</v>
      </c>
      <c r="I156" s="221"/>
      <c r="J156" s="222">
        <f>ROUND(I156*H156,2)</f>
        <v>0</v>
      </c>
      <c r="K156" s="218" t="s">
        <v>78</v>
      </c>
      <c r="L156" s="48"/>
      <c r="M156" s="223" t="s">
        <v>78</v>
      </c>
      <c r="N156" s="224" t="s">
        <v>50</v>
      </c>
      <c r="O156" s="8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7" t="s">
        <v>244</v>
      </c>
      <c r="AT156" s="227" t="s">
        <v>144</v>
      </c>
      <c r="AU156" s="227" t="s">
        <v>160</v>
      </c>
      <c r="AY156" s="20" t="s">
        <v>141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88</v>
      </c>
      <c r="BK156" s="228">
        <f>ROUND(I156*H156,2)</f>
        <v>0</v>
      </c>
      <c r="BL156" s="20" t="s">
        <v>244</v>
      </c>
      <c r="BM156" s="227" t="s">
        <v>3043</v>
      </c>
    </row>
    <row r="157" s="12" customFormat="1" ht="20.88" customHeight="1">
      <c r="A157" s="12"/>
      <c r="B157" s="200"/>
      <c r="C157" s="201"/>
      <c r="D157" s="202" t="s">
        <v>79</v>
      </c>
      <c r="E157" s="214" t="s">
        <v>3044</v>
      </c>
      <c r="F157" s="214" t="s">
        <v>3045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SUM(P158:P165)</f>
        <v>0</v>
      </c>
      <c r="Q157" s="208"/>
      <c r="R157" s="209">
        <f>SUM(R158:R165)</f>
        <v>0</v>
      </c>
      <c r="S157" s="208"/>
      <c r="T157" s="210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88</v>
      </c>
      <c r="AT157" s="212" t="s">
        <v>79</v>
      </c>
      <c r="AU157" s="212" t="s">
        <v>90</v>
      </c>
      <c r="AY157" s="211" t="s">
        <v>141</v>
      </c>
      <c r="BK157" s="213">
        <f>SUM(BK158:BK165)</f>
        <v>0</v>
      </c>
    </row>
    <row r="158" s="2" customFormat="1" ht="24.15" customHeight="1">
      <c r="A158" s="42"/>
      <c r="B158" s="43"/>
      <c r="C158" s="216" t="s">
        <v>468</v>
      </c>
      <c r="D158" s="216" t="s">
        <v>144</v>
      </c>
      <c r="E158" s="217" t="s">
        <v>3046</v>
      </c>
      <c r="F158" s="218" t="s">
        <v>3047</v>
      </c>
      <c r="G158" s="219" t="s">
        <v>2954</v>
      </c>
      <c r="H158" s="220">
        <v>8</v>
      </c>
      <c r="I158" s="221"/>
      <c r="J158" s="222">
        <f>ROUND(I158*H158,2)</f>
        <v>0</v>
      </c>
      <c r="K158" s="218" t="s">
        <v>78</v>
      </c>
      <c r="L158" s="48"/>
      <c r="M158" s="223" t="s">
        <v>78</v>
      </c>
      <c r="N158" s="224" t="s">
        <v>50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7" t="s">
        <v>244</v>
      </c>
      <c r="AT158" s="227" t="s">
        <v>144</v>
      </c>
      <c r="AU158" s="227" t="s">
        <v>160</v>
      </c>
      <c r="AY158" s="20" t="s">
        <v>141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88</v>
      </c>
      <c r="BK158" s="228">
        <f>ROUND(I158*H158,2)</f>
        <v>0</v>
      </c>
      <c r="BL158" s="20" t="s">
        <v>244</v>
      </c>
      <c r="BM158" s="227" t="s">
        <v>3048</v>
      </c>
    </row>
    <row r="159" s="2" customFormat="1" ht="24.15" customHeight="1">
      <c r="A159" s="42"/>
      <c r="B159" s="43"/>
      <c r="C159" s="216" t="s">
        <v>474</v>
      </c>
      <c r="D159" s="216" t="s">
        <v>144</v>
      </c>
      <c r="E159" s="217" t="s">
        <v>3049</v>
      </c>
      <c r="F159" s="218" t="s">
        <v>3050</v>
      </c>
      <c r="G159" s="219" t="s">
        <v>2954</v>
      </c>
      <c r="H159" s="220">
        <v>9</v>
      </c>
      <c r="I159" s="221"/>
      <c r="J159" s="222">
        <f>ROUND(I159*H159,2)</f>
        <v>0</v>
      </c>
      <c r="K159" s="218" t="s">
        <v>78</v>
      </c>
      <c r="L159" s="48"/>
      <c r="M159" s="223" t="s">
        <v>78</v>
      </c>
      <c r="N159" s="224" t="s">
        <v>50</v>
      </c>
      <c r="O159" s="88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7" t="s">
        <v>244</v>
      </c>
      <c r="AT159" s="227" t="s">
        <v>144</v>
      </c>
      <c r="AU159" s="227" t="s">
        <v>160</v>
      </c>
      <c r="AY159" s="20" t="s">
        <v>141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88</v>
      </c>
      <c r="BK159" s="228">
        <f>ROUND(I159*H159,2)</f>
        <v>0</v>
      </c>
      <c r="BL159" s="20" t="s">
        <v>244</v>
      </c>
      <c r="BM159" s="227" t="s">
        <v>3051</v>
      </c>
    </row>
    <row r="160" s="2" customFormat="1" ht="24.15" customHeight="1">
      <c r="A160" s="42"/>
      <c r="B160" s="43"/>
      <c r="C160" s="216" t="s">
        <v>480</v>
      </c>
      <c r="D160" s="216" t="s">
        <v>144</v>
      </c>
      <c r="E160" s="217" t="s">
        <v>3052</v>
      </c>
      <c r="F160" s="218" t="s">
        <v>3053</v>
      </c>
      <c r="G160" s="219" t="s">
        <v>2954</v>
      </c>
      <c r="H160" s="220">
        <v>2</v>
      </c>
      <c r="I160" s="221"/>
      <c r="J160" s="222">
        <f>ROUND(I160*H160,2)</f>
        <v>0</v>
      </c>
      <c r="K160" s="218" t="s">
        <v>78</v>
      </c>
      <c r="L160" s="48"/>
      <c r="M160" s="223" t="s">
        <v>78</v>
      </c>
      <c r="N160" s="224" t="s">
        <v>50</v>
      </c>
      <c r="O160" s="88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7" t="s">
        <v>244</v>
      </c>
      <c r="AT160" s="227" t="s">
        <v>144</v>
      </c>
      <c r="AU160" s="227" t="s">
        <v>160</v>
      </c>
      <c r="AY160" s="20" t="s">
        <v>141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88</v>
      </c>
      <c r="BK160" s="228">
        <f>ROUND(I160*H160,2)</f>
        <v>0</v>
      </c>
      <c r="BL160" s="20" t="s">
        <v>244</v>
      </c>
      <c r="BM160" s="227" t="s">
        <v>3054</v>
      </c>
    </row>
    <row r="161" s="2" customFormat="1" ht="24.15" customHeight="1">
      <c r="A161" s="42"/>
      <c r="B161" s="43"/>
      <c r="C161" s="216" t="s">
        <v>487</v>
      </c>
      <c r="D161" s="216" t="s">
        <v>144</v>
      </c>
      <c r="E161" s="217" t="s">
        <v>3055</v>
      </c>
      <c r="F161" s="218" t="s">
        <v>3056</v>
      </c>
      <c r="G161" s="219" t="s">
        <v>2954</v>
      </c>
      <c r="H161" s="220">
        <v>12</v>
      </c>
      <c r="I161" s="221"/>
      <c r="J161" s="222">
        <f>ROUND(I161*H161,2)</f>
        <v>0</v>
      </c>
      <c r="K161" s="218" t="s">
        <v>78</v>
      </c>
      <c r="L161" s="48"/>
      <c r="M161" s="223" t="s">
        <v>78</v>
      </c>
      <c r="N161" s="224" t="s">
        <v>50</v>
      </c>
      <c r="O161" s="88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7" t="s">
        <v>244</v>
      </c>
      <c r="AT161" s="227" t="s">
        <v>144</v>
      </c>
      <c r="AU161" s="227" t="s">
        <v>160</v>
      </c>
      <c r="AY161" s="20" t="s">
        <v>141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88</v>
      </c>
      <c r="BK161" s="228">
        <f>ROUND(I161*H161,2)</f>
        <v>0</v>
      </c>
      <c r="BL161" s="20" t="s">
        <v>244</v>
      </c>
      <c r="BM161" s="227" t="s">
        <v>3057</v>
      </c>
    </row>
    <row r="162" s="2" customFormat="1" ht="44.25" customHeight="1">
      <c r="A162" s="42"/>
      <c r="B162" s="43"/>
      <c r="C162" s="216" t="s">
        <v>493</v>
      </c>
      <c r="D162" s="216" t="s">
        <v>144</v>
      </c>
      <c r="E162" s="217" t="s">
        <v>3058</v>
      </c>
      <c r="F162" s="218" t="s">
        <v>3059</v>
      </c>
      <c r="G162" s="219" t="s">
        <v>2954</v>
      </c>
      <c r="H162" s="220">
        <v>1</v>
      </c>
      <c r="I162" s="221"/>
      <c r="J162" s="222">
        <f>ROUND(I162*H162,2)</f>
        <v>0</v>
      </c>
      <c r="K162" s="218" t="s">
        <v>78</v>
      </c>
      <c r="L162" s="48"/>
      <c r="M162" s="223" t="s">
        <v>78</v>
      </c>
      <c r="N162" s="224" t="s">
        <v>50</v>
      </c>
      <c r="O162" s="88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7" t="s">
        <v>244</v>
      </c>
      <c r="AT162" s="227" t="s">
        <v>144</v>
      </c>
      <c r="AU162" s="227" t="s">
        <v>160</v>
      </c>
      <c r="AY162" s="20" t="s">
        <v>141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88</v>
      </c>
      <c r="BK162" s="228">
        <f>ROUND(I162*H162,2)</f>
        <v>0</v>
      </c>
      <c r="BL162" s="20" t="s">
        <v>244</v>
      </c>
      <c r="BM162" s="227" t="s">
        <v>3060</v>
      </c>
    </row>
    <row r="163" s="2" customFormat="1" ht="44.25" customHeight="1">
      <c r="A163" s="42"/>
      <c r="B163" s="43"/>
      <c r="C163" s="216" t="s">
        <v>499</v>
      </c>
      <c r="D163" s="216" t="s">
        <v>144</v>
      </c>
      <c r="E163" s="217" t="s">
        <v>3061</v>
      </c>
      <c r="F163" s="218" t="s">
        <v>3062</v>
      </c>
      <c r="G163" s="219" t="s">
        <v>2954</v>
      </c>
      <c r="H163" s="220">
        <v>10</v>
      </c>
      <c r="I163" s="221"/>
      <c r="J163" s="222">
        <f>ROUND(I163*H163,2)</f>
        <v>0</v>
      </c>
      <c r="K163" s="218" t="s">
        <v>78</v>
      </c>
      <c r="L163" s="48"/>
      <c r="M163" s="223" t="s">
        <v>78</v>
      </c>
      <c r="N163" s="224" t="s">
        <v>50</v>
      </c>
      <c r="O163" s="88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7" t="s">
        <v>244</v>
      </c>
      <c r="AT163" s="227" t="s">
        <v>144</v>
      </c>
      <c r="AU163" s="227" t="s">
        <v>160</v>
      </c>
      <c r="AY163" s="20" t="s">
        <v>141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88</v>
      </c>
      <c r="BK163" s="228">
        <f>ROUND(I163*H163,2)</f>
        <v>0</v>
      </c>
      <c r="BL163" s="20" t="s">
        <v>244</v>
      </c>
      <c r="BM163" s="227" t="s">
        <v>3063</v>
      </c>
    </row>
    <row r="164" s="2" customFormat="1" ht="44.25" customHeight="1">
      <c r="A164" s="42"/>
      <c r="B164" s="43"/>
      <c r="C164" s="216" t="s">
        <v>505</v>
      </c>
      <c r="D164" s="216" t="s">
        <v>144</v>
      </c>
      <c r="E164" s="217" t="s">
        <v>3064</v>
      </c>
      <c r="F164" s="218" t="s">
        <v>3065</v>
      </c>
      <c r="G164" s="219" t="s">
        <v>2954</v>
      </c>
      <c r="H164" s="220">
        <v>21</v>
      </c>
      <c r="I164" s="221"/>
      <c r="J164" s="222">
        <f>ROUND(I164*H164,2)</f>
        <v>0</v>
      </c>
      <c r="K164" s="218" t="s">
        <v>78</v>
      </c>
      <c r="L164" s="48"/>
      <c r="M164" s="223" t="s">
        <v>78</v>
      </c>
      <c r="N164" s="224" t="s">
        <v>50</v>
      </c>
      <c r="O164" s="88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7" t="s">
        <v>244</v>
      </c>
      <c r="AT164" s="227" t="s">
        <v>144</v>
      </c>
      <c r="AU164" s="227" t="s">
        <v>160</v>
      </c>
      <c r="AY164" s="20" t="s">
        <v>141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88</v>
      </c>
      <c r="BK164" s="228">
        <f>ROUND(I164*H164,2)</f>
        <v>0</v>
      </c>
      <c r="BL164" s="20" t="s">
        <v>244</v>
      </c>
      <c r="BM164" s="227" t="s">
        <v>3066</v>
      </c>
    </row>
    <row r="165" s="2" customFormat="1" ht="24.15" customHeight="1">
      <c r="A165" s="42"/>
      <c r="B165" s="43"/>
      <c r="C165" s="216" t="s">
        <v>512</v>
      </c>
      <c r="D165" s="216" t="s">
        <v>144</v>
      </c>
      <c r="E165" s="217" t="s">
        <v>3067</v>
      </c>
      <c r="F165" s="218" t="s">
        <v>3068</v>
      </c>
      <c r="G165" s="219" t="s">
        <v>2954</v>
      </c>
      <c r="H165" s="220">
        <v>1</v>
      </c>
      <c r="I165" s="221"/>
      <c r="J165" s="222">
        <f>ROUND(I165*H165,2)</f>
        <v>0</v>
      </c>
      <c r="K165" s="218" t="s">
        <v>78</v>
      </c>
      <c r="L165" s="48"/>
      <c r="M165" s="223" t="s">
        <v>78</v>
      </c>
      <c r="N165" s="224" t="s">
        <v>50</v>
      </c>
      <c r="O165" s="88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7" t="s">
        <v>244</v>
      </c>
      <c r="AT165" s="227" t="s">
        <v>144</v>
      </c>
      <c r="AU165" s="227" t="s">
        <v>160</v>
      </c>
      <c r="AY165" s="20" t="s">
        <v>141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88</v>
      </c>
      <c r="BK165" s="228">
        <f>ROUND(I165*H165,2)</f>
        <v>0</v>
      </c>
      <c r="BL165" s="20" t="s">
        <v>244</v>
      </c>
      <c r="BM165" s="227" t="s">
        <v>3069</v>
      </c>
    </row>
    <row r="166" s="12" customFormat="1" ht="20.88" customHeight="1">
      <c r="A166" s="12"/>
      <c r="B166" s="200"/>
      <c r="C166" s="201"/>
      <c r="D166" s="202" t="s">
        <v>79</v>
      </c>
      <c r="E166" s="214" t="s">
        <v>3070</v>
      </c>
      <c r="F166" s="214" t="s">
        <v>3071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SUM(P167:P173)</f>
        <v>0</v>
      </c>
      <c r="Q166" s="208"/>
      <c r="R166" s="209">
        <f>SUM(R167:R173)</f>
        <v>0</v>
      </c>
      <c r="S166" s="208"/>
      <c r="T166" s="210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88</v>
      </c>
      <c r="AT166" s="212" t="s">
        <v>79</v>
      </c>
      <c r="AU166" s="212" t="s">
        <v>90</v>
      </c>
      <c r="AY166" s="211" t="s">
        <v>141</v>
      </c>
      <c r="BK166" s="213">
        <f>SUM(BK167:BK173)</f>
        <v>0</v>
      </c>
    </row>
    <row r="167" s="2" customFormat="1" ht="55.5" customHeight="1">
      <c r="A167" s="42"/>
      <c r="B167" s="43"/>
      <c r="C167" s="216" t="s">
        <v>523</v>
      </c>
      <c r="D167" s="216" t="s">
        <v>144</v>
      </c>
      <c r="E167" s="217" t="s">
        <v>3072</v>
      </c>
      <c r="F167" s="218" t="s">
        <v>3073</v>
      </c>
      <c r="G167" s="219" t="s">
        <v>2954</v>
      </c>
      <c r="H167" s="220">
        <v>33</v>
      </c>
      <c r="I167" s="221"/>
      <c r="J167" s="222">
        <f>ROUND(I167*H167,2)</f>
        <v>0</v>
      </c>
      <c r="K167" s="218" t="s">
        <v>78</v>
      </c>
      <c r="L167" s="48"/>
      <c r="M167" s="223" t="s">
        <v>78</v>
      </c>
      <c r="N167" s="224" t="s">
        <v>50</v>
      </c>
      <c r="O167" s="88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7" t="s">
        <v>244</v>
      </c>
      <c r="AT167" s="227" t="s">
        <v>144</v>
      </c>
      <c r="AU167" s="227" t="s">
        <v>160</v>
      </c>
      <c r="AY167" s="20" t="s">
        <v>141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88</v>
      </c>
      <c r="BK167" s="228">
        <f>ROUND(I167*H167,2)</f>
        <v>0</v>
      </c>
      <c r="BL167" s="20" t="s">
        <v>244</v>
      </c>
      <c r="BM167" s="227" t="s">
        <v>3074</v>
      </c>
    </row>
    <row r="168" s="2" customFormat="1" ht="55.5" customHeight="1">
      <c r="A168" s="42"/>
      <c r="B168" s="43"/>
      <c r="C168" s="216" t="s">
        <v>529</v>
      </c>
      <c r="D168" s="216" t="s">
        <v>144</v>
      </c>
      <c r="E168" s="217" t="s">
        <v>3075</v>
      </c>
      <c r="F168" s="218" t="s">
        <v>3076</v>
      </c>
      <c r="G168" s="219" t="s">
        <v>2954</v>
      </c>
      <c r="H168" s="220">
        <v>52</v>
      </c>
      <c r="I168" s="221"/>
      <c r="J168" s="222">
        <f>ROUND(I168*H168,2)</f>
        <v>0</v>
      </c>
      <c r="K168" s="218" t="s">
        <v>78</v>
      </c>
      <c r="L168" s="48"/>
      <c r="M168" s="223" t="s">
        <v>78</v>
      </c>
      <c r="N168" s="224" t="s">
        <v>50</v>
      </c>
      <c r="O168" s="88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7" t="s">
        <v>244</v>
      </c>
      <c r="AT168" s="227" t="s">
        <v>144</v>
      </c>
      <c r="AU168" s="227" t="s">
        <v>160</v>
      </c>
      <c r="AY168" s="20" t="s">
        <v>141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88</v>
      </c>
      <c r="BK168" s="228">
        <f>ROUND(I168*H168,2)</f>
        <v>0</v>
      </c>
      <c r="BL168" s="20" t="s">
        <v>244</v>
      </c>
      <c r="BM168" s="227" t="s">
        <v>3077</v>
      </c>
    </row>
    <row r="169" s="2" customFormat="1" ht="66.75" customHeight="1">
      <c r="A169" s="42"/>
      <c r="B169" s="43"/>
      <c r="C169" s="216" t="s">
        <v>536</v>
      </c>
      <c r="D169" s="216" t="s">
        <v>144</v>
      </c>
      <c r="E169" s="217" t="s">
        <v>3078</v>
      </c>
      <c r="F169" s="218" t="s">
        <v>3079</v>
      </c>
      <c r="G169" s="219" t="s">
        <v>2954</v>
      </c>
      <c r="H169" s="220">
        <v>27</v>
      </c>
      <c r="I169" s="221"/>
      <c r="J169" s="222">
        <f>ROUND(I169*H169,2)</f>
        <v>0</v>
      </c>
      <c r="K169" s="218" t="s">
        <v>78</v>
      </c>
      <c r="L169" s="48"/>
      <c r="M169" s="223" t="s">
        <v>78</v>
      </c>
      <c r="N169" s="224" t="s">
        <v>50</v>
      </c>
      <c r="O169" s="88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7" t="s">
        <v>244</v>
      </c>
      <c r="AT169" s="227" t="s">
        <v>144</v>
      </c>
      <c r="AU169" s="227" t="s">
        <v>160</v>
      </c>
      <c r="AY169" s="20" t="s">
        <v>141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88</v>
      </c>
      <c r="BK169" s="228">
        <f>ROUND(I169*H169,2)</f>
        <v>0</v>
      </c>
      <c r="BL169" s="20" t="s">
        <v>244</v>
      </c>
      <c r="BM169" s="227" t="s">
        <v>3080</v>
      </c>
    </row>
    <row r="170" s="2" customFormat="1" ht="49.05" customHeight="1">
      <c r="A170" s="42"/>
      <c r="B170" s="43"/>
      <c r="C170" s="216" t="s">
        <v>553</v>
      </c>
      <c r="D170" s="216" t="s">
        <v>144</v>
      </c>
      <c r="E170" s="217" t="s">
        <v>3081</v>
      </c>
      <c r="F170" s="218" t="s">
        <v>3082</v>
      </c>
      <c r="G170" s="219" t="s">
        <v>2954</v>
      </c>
      <c r="H170" s="220">
        <v>60</v>
      </c>
      <c r="I170" s="221"/>
      <c r="J170" s="222">
        <f>ROUND(I170*H170,2)</f>
        <v>0</v>
      </c>
      <c r="K170" s="218" t="s">
        <v>78</v>
      </c>
      <c r="L170" s="48"/>
      <c r="M170" s="223" t="s">
        <v>78</v>
      </c>
      <c r="N170" s="224" t="s">
        <v>50</v>
      </c>
      <c r="O170" s="88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7" t="s">
        <v>244</v>
      </c>
      <c r="AT170" s="227" t="s">
        <v>144</v>
      </c>
      <c r="AU170" s="227" t="s">
        <v>160</v>
      </c>
      <c r="AY170" s="20" t="s">
        <v>141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88</v>
      </c>
      <c r="BK170" s="228">
        <f>ROUND(I170*H170,2)</f>
        <v>0</v>
      </c>
      <c r="BL170" s="20" t="s">
        <v>244</v>
      </c>
      <c r="BM170" s="227" t="s">
        <v>3083</v>
      </c>
    </row>
    <row r="171" s="2" customFormat="1" ht="44.25" customHeight="1">
      <c r="A171" s="42"/>
      <c r="B171" s="43"/>
      <c r="C171" s="216" t="s">
        <v>559</v>
      </c>
      <c r="D171" s="216" t="s">
        <v>144</v>
      </c>
      <c r="E171" s="217" t="s">
        <v>3084</v>
      </c>
      <c r="F171" s="218" t="s">
        <v>3085</v>
      </c>
      <c r="G171" s="219" t="s">
        <v>2954</v>
      </c>
      <c r="H171" s="220">
        <v>34</v>
      </c>
      <c r="I171" s="221"/>
      <c r="J171" s="222">
        <f>ROUND(I171*H171,2)</f>
        <v>0</v>
      </c>
      <c r="K171" s="218" t="s">
        <v>78</v>
      </c>
      <c r="L171" s="48"/>
      <c r="M171" s="223" t="s">
        <v>78</v>
      </c>
      <c r="N171" s="224" t="s">
        <v>50</v>
      </c>
      <c r="O171" s="88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7" t="s">
        <v>244</v>
      </c>
      <c r="AT171" s="227" t="s">
        <v>144</v>
      </c>
      <c r="AU171" s="227" t="s">
        <v>160</v>
      </c>
      <c r="AY171" s="20" t="s">
        <v>141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88</v>
      </c>
      <c r="BK171" s="228">
        <f>ROUND(I171*H171,2)</f>
        <v>0</v>
      </c>
      <c r="BL171" s="20" t="s">
        <v>244</v>
      </c>
      <c r="BM171" s="227" t="s">
        <v>3086</v>
      </c>
    </row>
    <row r="172" s="2" customFormat="1" ht="37.8" customHeight="1">
      <c r="A172" s="42"/>
      <c r="B172" s="43"/>
      <c r="C172" s="216" t="s">
        <v>565</v>
      </c>
      <c r="D172" s="216" t="s">
        <v>144</v>
      </c>
      <c r="E172" s="217" t="s">
        <v>3087</v>
      </c>
      <c r="F172" s="218" t="s">
        <v>3088</v>
      </c>
      <c r="G172" s="219" t="s">
        <v>2954</v>
      </c>
      <c r="H172" s="220">
        <v>26</v>
      </c>
      <c r="I172" s="221"/>
      <c r="J172" s="222">
        <f>ROUND(I172*H172,2)</f>
        <v>0</v>
      </c>
      <c r="K172" s="218" t="s">
        <v>78</v>
      </c>
      <c r="L172" s="48"/>
      <c r="M172" s="223" t="s">
        <v>78</v>
      </c>
      <c r="N172" s="224" t="s">
        <v>50</v>
      </c>
      <c r="O172" s="88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7" t="s">
        <v>244</v>
      </c>
      <c r="AT172" s="227" t="s">
        <v>144</v>
      </c>
      <c r="AU172" s="227" t="s">
        <v>160</v>
      </c>
      <c r="AY172" s="20" t="s">
        <v>141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88</v>
      </c>
      <c r="BK172" s="228">
        <f>ROUND(I172*H172,2)</f>
        <v>0</v>
      </c>
      <c r="BL172" s="20" t="s">
        <v>244</v>
      </c>
      <c r="BM172" s="227" t="s">
        <v>3089</v>
      </c>
    </row>
    <row r="173" s="2" customFormat="1" ht="37.8" customHeight="1">
      <c r="A173" s="42"/>
      <c r="B173" s="43"/>
      <c r="C173" s="216" t="s">
        <v>587</v>
      </c>
      <c r="D173" s="216" t="s">
        <v>144</v>
      </c>
      <c r="E173" s="217" t="s">
        <v>3090</v>
      </c>
      <c r="F173" s="218" t="s">
        <v>3091</v>
      </c>
      <c r="G173" s="219" t="s">
        <v>2954</v>
      </c>
      <c r="H173" s="220">
        <v>8</v>
      </c>
      <c r="I173" s="221"/>
      <c r="J173" s="222">
        <f>ROUND(I173*H173,2)</f>
        <v>0</v>
      </c>
      <c r="K173" s="218" t="s">
        <v>78</v>
      </c>
      <c r="L173" s="48"/>
      <c r="M173" s="223" t="s">
        <v>78</v>
      </c>
      <c r="N173" s="224" t="s">
        <v>50</v>
      </c>
      <c r="O173" s="88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7" t="s">
        <v>244</v>
      </c>
      <c r="AT173" s="227" t="s">
        <v>144</v>
      </c>
      <c r="AU173" s="227" t="s">
        <v>160</v>
      </c>
      <c r="AY173" s="20" t="s">
        <v>141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88</v>
      </c>
      <c r="BK173" s="228">
        <f>ROUND(I173*H173,2)</f>
        <v>0</v>
      </c>
      <c r="BL173" s="20" t="s">
        <v>244</v>
      </c>
      <c r="BM173" s="227" t="s">
        <v>3092</v>
      </c>
    </row>
    <row r="174" s="12" customFormat="1" ht="20.88" customHeight="1">
      <c r="A174" s="12"/>
      <c r="B174" s="200"/>
      <c r="C174" s="201"/>
      <c r="D174" s="202" t="s">
        <v>79</v>
      </c>
      <c r="E174" s="214" t="s">
        <v>3093</v>
      </c>
      <c r="F174" s="214" t="s">
        <v>3094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SUM(P175:P177)</f>
        <v>0</v>
      </c>
      <c r="Q174" s="208"/>
      <c r="R174" s="209">
        <f>SUM(R175:R177)</f>
        <v>0</v>
      </c>
      <c r="S174" s="208"/>
      <c r="T174" s="21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88</v>
      </c>
      <c r="AT174" s="212" t="s">
        <v>79</v>
      </c>
      <c r="AU174" s="212" t="s">
        <v>90</v>
      </c>
      <c r="AY174" s="211" t="s">
        <v>141</v>
      </c>
      <c r="BK174" s="213">
        <f>SUM(BK175:BK177)</f>
        <v>0</v>
      </c>
    </row>
    <row r="175" s="2" customFormat="1" ht="44.25" customHeight="1">
      <c r="A175" s="42"/>
      <c r="B175" s="43"/>
      <c r="C175" s="216" t="s">
        <v>593</v>
      </c>
      <c r="D175" s="216" t="s">
        <v>144</v>
      </c>
      <c r="E175" s="217" t="s">
        <v>3095</v>
      </c>
      <c r="F175" s="218" t="s">
        <v>3096</v>
      </c>
      <c r="G175" s="219" t="s">
        <v>2954</v>
      </c>
      <c r="H175" s="220">
        <v>37</v>
      </c>
      <c r="I175" s="221"/>
      <c r="J175" s="222">
        <f>ROUND(I175*H175,2)</f>
        <v>0</v>
      </c>
      <c r="K175" s="218" t="s">
        <v>78</v>
      </c>
      <c r="L175" s="48"/>
      <c r="M175" s="223" t="s">
        <v>78</v>
      </c>
      <c r="N175" s="224" t="s">
        <v>50</v>
      </c>
      <c r="O175" s="88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7" t="s">
        <v>244</v>
      </c>
      <c r="AT175" s="227" t="s">
        <v>144</v>
      </c>
      <c r="AU175" s="227" t="s">
        <v>160</v>
      </c>
      <c r="AY175" s="20" t="s">
        <v>141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88</v>
      </c>
      <c r="BK175" s="228">
        <f>ROUND(I175*H175,2)</f>
        <v>0</v>
      </c>
      <c r="BL175" s="20" t="s">
        <v>244</v>
      </c>
      <c r="BM175" s="227" t="s">
        <v>3097</v>
      </c>
    </row>
    <row r="176" s="2" customFormat="1" ht="44.25" customHeight="1">
      <c r="A176" s="42"/>
      <c r="B176" s="43"/>
      <c r="C176" s="216" t="s">
        <v>601</v>
      </c>
      <c r="D176" s="216" t="s">
        <v>144</v>
      </c>
      <c r="E176" s="217" t="s">
        <v>3098</v>
      </c>
      <c r="F176" s="218" t="s">
        <v>3099</v>
      </c>
      <c r="G176" s="219" t="s">
        <v>2954</v>
      </c>
      <c r="H176" s="220">
        <v>31</v>
      </c>
      <c r="I176" s="221"/>
      <c r="J176" s="222">
        <f>ROUND(I176*H176,2)</f>
        <v>0</v>
      </c>
      <c r="K176" s="218" t="s">
        <v>78</v>
      </c>
      <c r="L176" s="48"/>
      <c r="M176" s="223" t="s">
        <v>78</v>
      </c>
      <c r="N176" s="224" t="s">
        <v>50</v>
      </c>
      <c r="O176" s="88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7" t="s">
        <v>244</v>
      </c>
      <c r="AT176" s="227" t="s">
        <v>144</v>
      </c>
      <c r="AU176" s="227" t="s">
        <v>160</v>
      </c>
      <c r="AY176" s="20" t="s">
        <v>141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88</v>
      </c>
      <c r="BK176" s="228">
        <f>ROUND(I176*H176,2)</f>
        <v>0</v>
      </c>
      <c r="BL176" s="20" t="s">
        <v>244</v>
      </c>
      <c r="BM176" s="227" t="s">
        <v>3100</v>
      </c>
    </row>
    <row r="177" s="2" customFormat="1" ht="24.15" customHeight="1">
      <c r="A177" s="42"/>
      <c r="B177" s="43"/>
      <c r="C177" s="216" t="s">
        <v>615</v>
      </c>
      <c r="D177" s="216" t="s">
        <v>144</v>
      </c>
      <c r="E177" s="217" t="s">
        <v>3101</v>
      </c>
      <c r="F177" s="218" t="s">
        <v>3102</v>
      </c>
      <c r="G177" s="219" t="s">
        <v>2954</v>
      </c>
      <c r="H177" s="220">
        <v>26</v>
      </c>
      <c r="I177" s="221"/>
      <c r="J177" s="222">
        <f>ROUND(I177*H177,2)</f>
        <v>0</v>
      </c>
      <c r="K177" s="218" t="s">
        <v>78</v>
      </c>
      <c r="L177" s="48"/>
      <c r="M177" s="223" t="s">
        <v>78</v>
      </c>
      <c r="N177" s="224" t="s">
        <v>50</v>
      </c>
      <c r="O177" s="88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7" t="s">
        <v>244</v>
      </c>
      <c r="AT177" s="227" t="s">
        <v>144</v>
      </c>
      <c r="AU177" s="227" t="s">
        <v>160</v>
      </c>
      <c r="AY177" s="20" t="s">
        <v>141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88</v>
      </c>
      <c r="BK177" s="228">
        <f>ROUND(I177*H177,2)</f>
        <v>0</v>
      </c>
      <c r="BL177" s="20" t="s">
        <v>244</v>
      </c>
      <c r="BM177" s="227" t="s">
        <v>3103</v>
      </c>
    </row>
    <row r="178" s="12" customFormat="1" ht="20.88" customHeight="1">
      <c r="A178" s="12"/>
      <c r="B178" s="200"/>
      <c r="C178" s="201"/>
      <c r="D178" s="202" t="s">
        <v>79</v>
      </c>
      <c r="E178" s="214" t="s">
        <v>3104</v>
      </c>
      <c r="F178" s="214" t="s">
        <v>3105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SUM(P179:P184)</f>
        <v>0</v>
      </c>
      <c r="Q178" s="208"/>
      <c r="R178" s="209">
        <f>SUM(R179:R184)</f>
        <v>0</v>
      </c>
      <c r="S178" s="208"/>
      <c r="T178" s="210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88</v>
      </c>
      <c r="AT178" s="212" t="s">
        <v>79</v>
      </c>
      <c r="AU178" s="212" t="s">
        <v>90</v>
      </c>
      <c r="AY178" s="211" t="s">
        <v>141</v>
      </c>
      <c r="BK178" s="213">
        <f>SUM(BK179:BK184)</f>
        <v>0</v>
      </c>
    </row>
    <row r="179" s="2" customFormat="1" ht="24.15" customHeight="1">
      <c r="A179" s="42"/>
      <c r="B179" s="43"/>
      <c r="C179" s="216" t="s">
        <v>626</v>
      </c>
      <c r="D179" s="216" t="s">
        <v>144</v>
      </c>
      <c r="E179" s="217" t="s">
        <v>3106</v>
      </c>
      <c r="F179" s="218" t="s">
        <v>3107</v>
      </c>
      <c r="G179" s="219" t="s">
        <v>2954</v>
      </c>
      <c r="H179" s="220">
        <v>1</v>
      </c>
      <c r="I179" s="221"/>
      <c r="J179" s="222">
        <f>ROUND(I179*H179,2)</f>
        <v>0</v>
      </c>
      <c r="K179" s="218" t="s">
        <v>78</v>
      </c>
      <c r="L179" s="48"/>
      <c r="M179" s="223" t="s">
        <v>78</v>
      </c>
      <c r="N179" s="224" t="s">
        <v>50</v>
      </c>
      <c r="O179" s="88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7" t="s">
        <v>244</v>
      </c>
      <c r="AT179" s="227" t="s">
        <v>144</v>
      </c>
      <c r="AU179" s="227" t="s">
        <v>160</v>
      </c>
      <c r="AY179" s="20" t="s">
        <v>141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88</v>
      </c>
      <c r="BK179" s="228">
        <f>ROUND(I179*H179,2)</f>
        <v>0</v>
      </c>
      <c r="BL179" s="20" t="s">
        <v>244</v>
      </c>
      <c r="BM179" s="227" t="s">
        <v>3108</v>
      </c>
    </row>
    <row r="180" s="2" customFormat="1" ht="24.15" customHeight="1">
      <c r="A180" s="42"/>
      <c r="B180" s="43"/>
      <c r="C180" s="216" t="s">
        <v>632</v>
      </c>
      <c r="D180" s="216" t="s">
        <v>144</v>
      </c>
      <c r="E180" s="217" t="s">
        <v>3109</v>
      </c>
      <c r="F180" s="218" t="s">
        <v>3110</v>
      </c>
      <c r="G180" s="219" t="s">
        <v>2954</v>
      </c>
      <c r="H180" s="220">
        <v>4</v>
      </c>
      <c r="I180" s="221"/>
      <c r="J180" s="222">
        <f>ROUND(I180*H180,2)</f>
        <v>0</v>
      </c>
      <c r="K180" s="218" t="s">
        <v>78</v>
      </c>
      <c r="L180" s="48"/>
      <c r="M180" s="223" t="s">
        <v>78</v>
      </c>
      <c r="N180" s="224" t="s">
        <v>50</v>
      </c>
      <c r="O180" s="88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7" t="s">
        <v>244</v>
      </c>
      <c r="AT180" s="227" t="s">
        <v>144</v>
      </c>
      <c r="AU180" s="227" t="s">
        <v>160</v>
      </c>
      <c r="AY180" s="20" t="s">
        <v>141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88</v>
      </c>
      <c r="BK180" s="228">
        <f>ROUND(I180*H180,2)</f>
        <v>0</v>
      </c>
      <c r="BL180" s="20" t="s">
        <v>244</v>
      </c>
      <c r="BM180" s="227" t="s">
        <v>3111</v>
      </c>
    </row>
    <row r="181" s="2" customFormat="1" ht="24.15" customHeight="1">
      <c r="A181" s="42"/>
      <c r="B181" s="43"/>
      <c r="C181" s="216" t="s">
        <v>639</v>
      </c>
      <c r="D181" s="216" t="s">
        <v>144</v>
      </c>
      <c r="E181" s="217" t="s">
        <v>3112</v>
      </c>
      <c r="F181" s="218" t="s">
        <v>3113</v>
      </c>
      <c r="G181" s="219" t="s">
        <v>2954</v>
      </c>
      <c r="H181" s="220">
        <v>10</v>
      </c>
      <c r="I181" s="221"/>
      <c r="J181" s="222">
        <f>ROUND(I181*H181,2)</f>
        <v>0</v>
      </c>
      <c r="K181" s="218" t="s">
        <v>78</v>
      </c>
      <c r="L181" s="48"/>
      <c r="M181" s="223" t="s">
        <v>78</v>
      </c>
      <c r="N181" s="224" t="s">
        <v>50</v>
      </c>
      <c r="O181" s="88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7" t="s">
        <v>244</v>
      </c>
      <c r="AT181" s="227" t="s">
        <v>144</v>
      </c>
      <c r="AU181" s="227" t="s">
        <v>160</v>
      </c>
      <c r="AY181" s="20" t="s">
        <v>141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88</v>
      </c>
      <c r="BK181" s="228">
        <f>ROUND(I181*H181,2)</f>
        <v>0</v>
      </c>
      <c r="BL181" s="20" t="s">
        <v>244</v>
      </c>
      <c r="BM181" s="227" t="s">
        <v>3114</v>
      </c>
    </row>
    <row r="182" s="2" customFormat="1" ht="21.75" customHeight="1">
      <c r="A182" s="42"/>
      <c r="B182" s="43"/>
      <c r="C182" s="216" t="s">
        <v>645</v>
      </c>
      <c r="D182" s="216" t="s">
        <v>144</v>
      </c>
      <c r="E182" s="217" t="s">
        <v>3115</v>
      </c>
      <c r="F182" s="218" t="s">
        <v>3116</v>
      </c>
      <c r="G182" s="219" t="s">
        <v>2954</v>
      </c>
      <c r="H182" s="220">
        <v>64</v>
      </c>
      <c r="I182" s="221"/>
      <c r="J182" s="222">
        <f>ROUND(I182*H182,2)</f>
        <v>0</v>
      </c>
      <c r="K182" s="218" t="s">
        <v>78</v>
      </c>
      <c r="L182" s="48"/>
      <c r="M182" s="223" t="s">
        <v>78</v>
      </c>
      <c r="N182" s="224" t="s">
        <v>50</v>
      </c>
      <c r="O182" s="88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7" t="s">
        <v>244</v>
      </c>
      <c r="AT182" s="227" t="s">
        <v>144</v>
      </c>
      <c r="AU182" s="227" t="s">
        <v>160</v>
      </c>
      <c r="AY182" s="20" t="s">
        <v>141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88</v>
      </c>
      <c r="BK182" s="228">
        <f>ROUND(I182*H182,2)</f>
        <v>0</v>
      </c>
      <c r="BL182" s="20" t="s">
        <v>244</v>
      </c>
      <c r="BM182" s="227" t="s">
        <v>3117</v>
      </c>
    </row>
    <row r="183" s="2" customFormat="1" ht="16.5" customHeight="1">
      <c r="A183" s="42"/>
      <c r="B183" s="43"/>
      <c r="C183" s="216" t="s">
        <v>651</v>
      </c>
      <c r="D183" s="216" t="s">
        <v>144</v>
      </c>
      <c r="E183" s="217" t="s">
        <v>3118</v>
      </c>
      <c r="F183" s="218" t="s">
        <v>3119</v>
      </c>
      <c r="G183" s="219" t="s">
        <v>2954</v>
      </c>
      <c r="H183" s="220">
        <v>15</v>
      </c>
      <c r="I183" s="221"/>
      <c r="J183" s="222">
        <f>ROUND(I183*H183,2)</f>
        <v>0</v>
      </c>
      <c r="K183" s="218" t="s">
        <v>78</v>
      </c>
      <c r="L183" s="48"/>
      <c r="M183" s="223" t="s">
        <v>78</v>
      </c>
      <c r="N183" s="224" t="s">
        <v>50</v>
      </c>
      <c r="O183" s="88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7" t="s">
        <v>244</v>
      </c>
      <c r="AT183" s="227" t="s">
        <v>144</v>
      </c>
      <c r="AU183" s="227" t="s">
        <v>160</v>
      </c>
      <c r="AY183" s="20" t="s">
        <v>141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88</v>
      </c>
      <c r="BK183" s="228">
        <f>ROUND(I183*H183,2)</f>
        <v>0</v>
      </c>
      <c r="BL183" s="20" t="s">
        <v>244</v>
      </c>
      <c r="BM183" s="227" t="s">
        <v>3120</v>
      </c>
    </row>
    <row r="184" s="2" customFormat="1" ht="24.15" customHeight="1">
      <c r="A184" s="42"/>
      <c r="B184" s="43"/>
      <c r="C184" s="216" t="s">
        <v>656</v>
      </c>
      <c r="D184" s="216" t="s">
        <v>144</v>
      </c>
      <c r="E184" s="217" t="s">
        <v>3121</v>
      </c>
      <c r="F184" s="218" t="s">
        <v>3122</v>
      </c>
      <c r="G184" s="219" t="s">
        <v>2954</v>
      </c>
      <c r="H184" s="220">
        <v>47</v>
      </c>
      <c r="I184" s="221"/>
      <c r="J184" s="222">
        <f>ROUND(I184*H184,2)</f>
        <v>0</v>
      </c>
      <c r="K184" s="218" t="s">
        <v>78</v>
      </c>
      <c r="L184" s="48"/>
      <c r="M184" s="223" t="s">
        <v>78</v>
      </c>
      <c r="N184" s="224" t="s">
        <v>50</v>
      </c>
      <c r="O184" s="88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7" t="s">
        <v>244</v>
      </c>
      <c r="AT184" s="227" t="s">
        <v>144</v>
      </c>
      <c r="AU184" s="227" t="s">
        <v>160</v>
      </c>
      <c r="AY184" s="20" t="s">
        <v>141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88</v>
      </c>
      <c r="BK184" s="228">
        <f>ROUND(I184*H184,2)</f>
        <v>0</v>
      </c>
      <c r="BL184" s="20" t="s">
        <v>244</v>
      </c>
      <c r="BM184" s="227" t="s">
        <v>3123</v>
      </c>
    </row>
    <row r="185" s="12" customFormat="1" ht="20.88" customHeight="1">
      <c r="A185" s="12"/>
      <c r="B185" s="200"/>
      <c r="C185" s="201"/>
      <c r="D185" s="202" t="s">
        <v>79</v>
      </c>
      <c r="E185" s="214" t="s">
        <v>3124</v>
      </c>
      <c r="F185" s="214" t="s">
        <v>3125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88</v>
      </c>
      <c r="AT185" s="212" t="s">
        <v>79</v>
      </c>
      <c r="AU185" s="212" t="s">
        <v>90</v>
      </c>
      <c r="AY185" s="211" t="s">
        <v>141</v>
      </c>
      <c r="BK185" s="213">
        <f>SUM(BK186:BK194)</f>
        <v>0</v>
      </c>
    </row>
    <row r="186" s="2" customFormat="1" ht="49.05" customHeight="1">
      <c r="A186" s="42"/>
      <c r="B186" s="43"/>
      <c r="C186" s="216" t="s">
        <v>661</v>
      </c>
      <c r="D186" s="216" t="s">
        <v>144</v>
      </c>
      <c r="E186" s="217" t="s">
        <v>3126</v>
      </c>
      <c r="F186" s="218" t="s">
        <v>3127</v>
      </c>
      <c r="G186" s="219" t="s">
        <v>2954</v>
      </c>
      <c r="H186" s="220">
        <v>146</v>
      </c>
      <c r="I186" s="221"/>
      <c r="J186" s="222">
        <f>ROUND(I186*H186,2)</f>
        <v>0</v>
      </c>
      <c r="K186" s="218" t="s">
        <v>78</v>
      </c>
      <c r="L186" s="48"/>
      <c r="M186" s="223" t="s">
        <v>78</v>
      </c>
      <c r="N186" s="224" t="s">
        <v>50</v>
      </c>
      <c r="O186" s="88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7" t="s">
        <v>244</v>
      </c>
      <c r="AT186" s="227" t="s">
        <v>144</v>
      </c>
      <c r="AU186" s="227" t="s">
        <v>160</v>
      </c>
      <c r="AY186" s="20" t="s">
        <v>141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88</v>
      </c>
      <c r="BK186" s="228">
        <f>ROUND(I186*H186,2)</f>
        <v>0</v>
      </c>
      <c r="BL186" s="20" t="s">
        <v>244</v>
      </c>
      <c r="BM186" s="227" t="s">
        <v>3128</v>
      </c>
    </row>
    <row r="187" s="2" customFormat="1" ht="49.05" customHeight="1">
      <c r="A187" s="42"/>
      <c r="B187" s="43"/>
      <c r="C187" s="216" t="s">
        <v>668</v>
      </c>
      <c r="D187" s="216" t="s">
        <v>144</v>
      </c>
      <c r="E187" s="217" t="s">
        <v>3129</v>
      </c>
      <c r="F187" s="218" t="s">
        <v>3130</v>
      </c>
      <c r="G187" s="219" t="s">
        <v>2954</v>
      </c>
      <c r="H187" s="220">
        <v>10</v>
      </c>
      <c r="I187" s="221"/>
      <c r="J187" s="222">
        <f>ROUND(I187*H187,2)</f>
        <v>0</v>
      </c>
      <c r="K187" s="218" t="s">
        <v>78</v>
      </c>
      <c r="L187" s="48"/>
      <c r="M187" s="223" t="s">
        <v>78</v>
      </c>
      <c r="N187" s="224" t="s">
        <v>50</v>
      </c>
      <c r="O187" s="88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7" t="s">
        <v>244</v>
      </c>
      <c r="AT187" s="227" t="s">
        <v>144</v>
      </c>
      <c r="AU187" s="227" t="s">
        <v>160</v>
      </c>
      <c r="AY187" s="20" t="s">
        <v>141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88</v>
      </c>
      <c r="BK187" s="228">
        <f>ROUND(I187*H187,2)</f>
        <v>0</v>
      </c>
      <c r="BL187" s="20" t="s">
        <v>244</v>
      </c>
      <c r="BM187" s="227" t="s">
        <v>3131</v>
      </c>
    </row>
    <row r="188" s="2" customFormat="1" ht="49.05" customHeight="1">
      <c r="A188" s="42"/>
      <c r="B188" s="43"/>
      <c r="C188" s="216" t="s">
        <v>673</v>
      </c>
      <c r="D188" s="216" t="s">
        <v>144</v>
      </c>
      <c r="E188" s="217" t="s">
        <v>3132</v>
      </c>
      <c r="F188" s="218" t="s">
        <v>3133</v>
      </c>
      <c r="G188" s="219" t="s">
        <v>2954</v>
      </c>
      <c r="H188" s="220">
        <v>31</v>
      </c>
      <c r="I188" s="221"/>
      <c r="J188" s="222">
        <f>ROUND(I188*H188,2)</f>
        <v>0</v>
      </c>
      <c r="K188" s="218" t="s">
        <v>78</v>
      </c>
      <c r="L188" s="48"/>
      <c r="M188" s="223" t="s">
        <v>78</v>
      </c>
      <c r="N188" s="224" t="s">
        <v>50</v>
      </c>
      <c r="O188" s="88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7" t="s">
        <v>244</v>
      </c>
      <c r="AT188" s="227" t="s">
        <v>144</v>
      </c>
      <c r="AU188" s="227" t="s">
        <v>160</v>
      </c>
      <c r="AY188" s="20" t="s">
        <v>141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88</v>
      </c>
      <c r="BK188" s="228">
        <f>ROUND(I188*H188,2)</f>
        <v>0</v>
      </c>
      <c r="BL188" s="20" t="s">
        <v>244</v>
      </c>
      <c r="BM188" s="227" t="s">
        <v>3134</v>
      </c>
    </row>
    <row r="189" s="2" customFormat="1" ht="101.25" customHeight="1">
      <c r="A189" s="42"/>
      <c r="B189" s="43"/>
      <c r="C189" s="216" t="s">
        <v>680</v>
      </c>
      <c r="D189" s="216" t="s">
        <v>144</v>
      </c>
      <c r="E189" s="217" t="s">
        <v>3135</v>
      </c>
      <c r="F189" s="218" t="s">
        <v>3136</v>
      </c>
      <c r="G189" s="219" t="s">
        <v>448</v>
      </c>
      <c r="H189" s="220">
        <v>200</v>
      </c>
      <c r="I189" s="221"/>
      <c r="J189" s="222">
        <f>ROUND(I189*H189,2)</f>
        <v>0</v>
      </c>
      <c r="K189" s="218" t="s">
        <v>78</v>
      </c>
      <c r="L189" s="48"/>
      <c r="M189" s="223" t="s">
        <v>78</v>
      </c>
      <c r="N189" s="224" t="s">
        <v>50</v>
      </c>
      <c r="O189" s="88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7" t="s">
        <v>244</v>
      </c>
      <c r="AT189" s="227" t="s">
        <v>144</v>
      </c>
      <c r="AU189" s="227" t="s">
        <v>160</v>
      </c>
      <c r="AY189" s="20" t="s">
        <v>141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88</v>
      </c>
      <c r="BK189" s="228">
        <f>ROUND(I189*H189,2)</f>
        <v>0</v>
      </c>
      <c r="BL189" s="20" t="s">
        <v>244</v>
      </c>
      <c r="BM189" s="227" t="s">
        <v>3137</v>
      </c>
    </row>
    <row r="190" s="2" customFormat="1" ht="101.25" customHeight="1">
      <c r="A190" s="42"/>
      <c r="B190" s="43"/>
      <c r="C190" s="216" t="s">
        <v>693</v>
      </c>
      <c r="D190" s="216" t="s">
        <v>144</v>
      </c>
      <c r="E190" s="217" t="s">
        <v>3138</v>
      </c>
      <c r="F190" s="218" t="s">
        <v>3139</v>
      </c>
      <c r="G190" s="219" t="s">
        <v>448</v>
      </c>
      <c r="H190" s="220">
        <v>1700</v>
      </c>
      <c r="I190" s="221"/>
      <c r="J190" s="222">
        <f>ROUND(I190*H190,2)</f>
        <v>0</v>
      </c>
      <c r="K190" s="218" t="s">
        <v>78</v>
      </c>
      <c r="L190" s="48"/>
      <c r="M190" s="223" t="s">
        <v>78</v>
      </c>
      <c r="N190" s="224" t="s">
        <v>50</v>
      </c>
      <c r="O190" s="88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7" t="s">
        <v>244</v>
      </c>
      <c r="AT190" s="227" t="s">
        <v>144</v>
      </c>
      <c r="AU190" s="227" t="s">
        <v>160</v>
      </c>
      <c r="AY190" s="20" t="s">
        <v>141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88</v>
      </c>
      <c r="BK190" s="228">
        <f>ROUND(I190*H190,2)</f>
        <v>0</v>
      </c>
      <c r="BL190" s="20" t="s">
        <v>244</v>
      </c>
      <c r="BM190" s="227" t="s">
        <v>3140</v>
      </c>
    </row>
    <row r="191" s="2" customFormat="1" ht="16.5" customHeight="1">
      <c r="A191" s="42"/>
      <c r="B191" s="43"/>
      <c r="C191" s="216" t="s">
        <v>710</v>
      </c>
      <c r="D191" s="216" t="s">
        <v>144</v>
      </c>
      <c r="E191" s="217" t="s">
        <v>3141</v>
      </c>
      <c r="F191" s="218" t="s">
        <v>3142</v>
      </c>
      <c r="G191" s="219" t="s">
        <v>448</v>
      </c>
      <c r="H191" s="220">
        <v>130</v>
      </c>
      <c r="I191" s="221"/>
      <c r="J191" s="222">
        <f>ROUND(I191*H191,2)</f>
        <v>0</v>
      </c>
      <c r="K191" s="218" t="s">
        <v>78</v>
      </c>
      <c r="L191" s="48"/>
      <c r="M191" s="223" t="s">
        <v>78</v>
      </c>
      <c r="N191" s="224" t="s">
        <v>50</v>
      </c>
      <c r="O191" s="88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7" t="s">
        <v>244</v>
      </c>
      <c r="AT191" s="227" t="s">
        <v>144</v>
      </c>
      <c r="AU191" s="227" t="s">
        <v>160</v>
      </c>
      <c r="AY191" s="20" t="s">
        <v>141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88</v>
      </c>
      <c r="BK191" s="228">
        <f>ROUND(I191*H191,2)</f>
        <v>0</v>
      </c>
      <c r="BL191" s="20" t="s">
        <v>244</v>
      </c>
      <c r="BM191" s="227" t="s">
        <v>3143</v>
      </c>
    </row>
    <row r="192" s="2" customFormat="1" ht="16.5" customHeight="1">
      <c r="A192" s="42"/>
      <c r="B192" s="43"/>
      <c r="C192" s="216" t="s">
        <v>717</v>
      </c>
      <c r="D192" s="216" t="s">
        <v>144</v>
      </c>
      <c r="E192" s="217" t="s">
        <v>3144</v>
      </c>
      <c r="F192" s="218" t="s">
        <v>3145</v>
      </c>
      <c r="G192" s="219" t="s">
        <v>2954</v>
      </c>
      <c r="H192" s="220">
        <v>1500</v>
      </c>
      <c r="I192" s="221"/>
      <c r="J192" s="222">
        <f>ROUND(I192*H192,2)</f>
        <v>0</v>
      </c>
      <c r="K192" s="218" t="s">
        <v>78</v>
      </c>
      <c r="L192" s="48"/>
      <c r="M192" s="223" t="s">
        <v>78</v>
      </c>
      <c r="N192" s="224" t="s">
        <v>50</v>
      </c>
      <c r="O192" s="88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7" t="s">
        <v>244</v>
      </c>
      <c r="AT192" s="227" t="s">
        <v>144</v>
      </c>
      <c r="AU192" s="227" t="s">
        <v>160</v>
      </c>
      <c r="AY192" s="20" t="s">
        <v>141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88</v>
      </c>
      <c r="BK192" s="228">
        <f>ROUND(I192*H192,2)</f>
        <v>0</v>
      </c>
      <c r="BL192" s="20" t="s">
        <v>244</v>
      </c>
      <c r="BM192" s="227" t="s">
        <v>3146</v>
      </c>
    </row>
    <row r="193" s="2" customFormat="1" ht="16.5" customHeight="1">
      <c r="A193" s="42"/>
      <c r="B193" s="43"/>
      <c r="C193" s="216" t="s">
        <v>722</v>
      </c>
      <c r="D193" s="216" t="s">
        <v>144</v>
      </c>
      <c r="E193" s="217" t="s">
        <v>3147</v>
      </c>
      <c r="F193" s="218" t="s">
        <v>3148</v>
      </c>
      <c r="G193" s="219" t="s">
        <v>2954</v>
      </c>
      <c r="H193" s="220">
        <v>1500</v>
      </c>
      <c r="I193" s="221"/>
      <c r="J193" s="222">
        <f>ROUND(I193*H193,2)</f>
        <v>0</v>
      </c>
      <c r="K193" s="218" t="s">
        <v>78</v>
      </c>
      <c r="L193" s="48"/>
      <c r="M193" s="223" t="s">
        <v>78</v>
      </c>
      <c r="N193" s="224" t="s">
        <v>50</v>
      </c>
      <c r="O193" s="88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7" t="s">
        <v>244</v>
      </c>
      <c r="AT193" s="227" t="s">
        <v>144</v>
      </c>
      <c r="AU193" s="227" t="s">
        <v>160</v>
      </c>
      <c r="AY193" s="20" t="s">
        <v>141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88</v>
      </c>
      <c r="BK193" s="228">
        <f>ROUND(I193*H193,2)</f>
        <v>0</v>
      </c>
      <c r="BL193" s="20" t="s">
        <v>244</v>
      </c>
      <c r="BM193" s="227" t="s">
        <v>3149</v>
      </c>
    </row>
    <row r="194" s="2" customFormat="1" ht="16.5" customHeight="1">
      <c r="A194" s="42"/>
      <c r="B194" s="43"/>
      <c r="C194" s="216" t="s">
        <v>738</v>
      </c>
      <c r="D194" s="216" t="s">
        <v>144</v>
      </c>
      <c r="E194" s="217" t="s">
        <v>3150</v>
      </c>
      <c r="F194" s="218" t="s">
        <v>3151</v>
      </c>
      <c r="G194" s="219" t="s">
        <v>2954</v>
      </c>
      <c r="H194" s="220">
        <v>85</v>
      </c>
      <c r="I194" s="221"/>
      <c r="J194" s="222">
        <f>ROUND(I194*H194,2)</f>
        <v>0</v>
      </c>
      <c r="K194" s="218" t="s">
        <v>78</v>
      </c>
      <c r="L194" s="48"/>
      <c r="M194" s="223" t="s">
        <v>78</v>
      </c>
      <c r="N194" s="224" t="s">
        <v>50</v>
      </c>
      <c r="O194" s="88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7" t="s">
        <v>244</v>
      </c>
      <c r="AT194" s="227" t="s">
        <v>144</v>
      </c>
      <c r="AU194" s="227" t="s">
        <v>160</v>
      </c>
      <c r="AY194" s="20" t="s">
        <v>141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88</v>
      </c>
      <c r="BK194" s="228">
        <f>ROUND(I194*H194,2)</f>
        <v>0</v>
      </c>
      <c r="BL194" s="20" t="s">
        <v>244</v>
      </c>
      <c r="BM194" s="227" t="s">
        <v>3152</v>
      </c>
    </row>
    <row r="195" s="12" customFormat="1" ht="20.88" customHeight="1">
      <c r="A195" s="12"/>
      <c r="B195" s="200"/>
      <c r="C195" s="201"/>
      <c r="D195" s="202" t="s">
        <v>79</v>
      </c>
      <c r="E195" s="214" t="s">
        <v>3153</v>
      </c>
      <c r="F195" s="214" t="s">
        <v>3154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SUM(P196:P201)</f>
        <v>0</v>
      </c>
      <c r="Q195" s="208"/>
      <c r="R195" s="209">
        <f>SUM(R196:R201)</f>
        <v>0</v>
      </c>
      <c r="S195" s="208"/>
      <c r="T195" s="210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88</v>
      </c>
      <c r="AT195" s="212" t="s">
        <v>79</v>
      </c>
      <c r="AU195" s="212" t="s">
        <v>90</v>
      </c>
      <c r="AY195" s="211" t="s">
        <v>141</v>
      </c>
      <c r="BK195" s="213">
        <f>SUM(BK196:BK201)</f>
        <v>0</v>
      </c>
    </row>
    <row r="196" s="2" customFormat="1" ht="16.5" customHeight="1">
      <c r="A196" s="42"/>
      <c r="B196" s="43"/>
      <c r="C196" s="216" t="s">
        <v>746</v>
      </c>
      <c r="D196" s="216" t="s">
        <v>144</v>
      </c>
      <c r="E196" s="217" t="s">
        <v>3155</v>
      </c>
      <c r="F196" s="218" t="s">
        <v>3156</v>
      </c>
      <c r="G196" s="219" t="s">
        <v>2954</v>
      </c>
      <c r="H196" s="220">
        <v>100</v>
      </c>
      <c r="I196" s="221"/>
      <c r="J196" s="222">
        <f>ROUND(I196*H196,2)</f>
        <v>0</v>
      </c>
      <c r="K196" s="218" t="s">
        <v>78</v>
      </c>
      <c r="L196" s="48"/>
      <c r="M196" s="223" t="s">
        <v>78</v>
      </c>
      <c r="N196" s="224" t="s">
        <v>50</v>
      </c>
      <c r="O196" s="88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7" t="s">
        <v>244</v>
      </c>
      <c r="AT196" s="227" t="s">
        <v>144</v>
      </c>
      <c r="AU196" s="227" t="s">
        <v>160</v>
      </c>
      <c r="AY196" s="20" t="s">
        <v>141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88</v>
      </c>
      <c r="BK196" s="228">
        <f>ROUND(I196*H196,2)</f>
        <v>0</v>
      </c>
      <c r="BL196" s="20" t="s">
        <v>244</v>
      </c>
      <c r="BM196" s="227" t="s">
        <v>3157</v>
      </c>
    </row>
    <row r="197" s="2" customFormat="1" ht="16.5" customHeight="1">
      <c r="A197" s="42"/>
      <c r="B197" s="43"/>
      <c r="C197" s="216" t="s">
        <v>755</v>
      </c>
      <c r="D197" s="216" t="s">
        <v>144</v>
      </c>
      <c r="E197" s="217" t="s">
        <v>3158</v>
      </c>
      <c r="F197" s="218" t="s">
        <v>3159</v>
      </c>
      <c r="G197" s="219" t="s">
        <v>2954</v>
      </c>
      <c r="H197" s="220">
        <v>2</v>
      </c>
      <c r="I197" s="221"/>
      <c r="J197" s="222">
        <f>ROUND(I197*H197,2)</f>
        <v>0</v>
      </c>
      <c r="K197" s="218" t="s">
        <v>78</v>
      </c>
      <c r="L197" s="48"/>
      <c r="M197" s="223" t="s">
        <v>78</v>
      </c>
      <c r="N197" s="224" t="s">
        <v>50</v>
      </c>
      <c r="O197" s="88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7" t="s">
        <v>244</v>
      </c>
      <c r="AT197" s="227" t="s">
        <v>144</v>
      </c>
      <c r="AU197" s="227" t="s">
        <v>160</v>
      </c>
      <c r="AY197" s="20" t="s">
        <v>141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88</v>
      </c>
      <c r="BK197" s="228">
        <f>ROUND(I197*H197,2)</f>
        <v>0</v>
      </c>
      <c r="BL197" s="20" t="s">
        <v>244</v>
      </c>
      <c r="BM197" s="227" t="s">
        <v>3160</v>
      </c>
    </row>
    <row r="198" s="2" customFormat="1" ht="16.5" customHeight="1">
      <c r="A198" s="42"/>
      <c r="B198" s="43"/>
      <c r="C198" s="216" t="s">
        <v>1107</v>
      </c>
      <c r="D198" s="216" t="s">
        <v>144</v>
      </c>
      <c r="E198" s="217" t="s">
        <v>3161</v>
      </c>
      <c r="F198" s="218" t="s">
        <v>3162</v>
      </c>
      <c r="G198" s="219" t="s">
        <v>2954</v>
      </c>
      <c r="H198" s="220">
        <v>12</v>
      </c>
      <c r="I198" s="221"/>
      <c r="J198" s="222">
        <f>ROUND(I198*H198,2)</f>
        <v>0</v>
      </c>
      <c r="K198" s="218" t="s">
        <v>78</v>
      </c>
      <c r="L198" s="48"/>
      <c r="M198" s="223" t="s">
        <v>78</v>
      </c>
      <c r="N198" s="224" t="s">
        <v>50</v>
      </c>
      <c r="O198" s="88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7" t="s">
        <v>244</v>
      </c>
      <c r="AT198" s="227" t="s">
        <v>144</v>
      </c>
      <c r="AU198" s="227" t="s">
        <v>160</v>
      </c>
      <c r="AY198" s="20" t="s">
        <v>141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88</v>
      </c>
      <c r="BK198" s="228">
        <f>ROUND(I198*H198,2)</f>
        <v>0</v>
      </c>
      <c r="BL198" s="20" t="s">
        <v>244</v>
      </c>
      <c r="BM198" s="227" t="s">
        <v>3163</v>
      </c>
    </row>
    <row r="199" s="2" customFormat="1" ht="16.5" customHeight="1">
      <c r="A199" s="42"/>
      <c r="B199" s="43"/>
      <c r="C199" s="216" t="s">
        <v>1112</v>
      </c>
      <c r="D199" s="216" t="s">
        <v>144</v>
      </c>
      <c r="E199" s="217" t="s">
        <v>3164</v>
      </c>
      <c r="F199" s="218" t="s">
        <v>3165</v>
      </c>
      <c r="G199" s="219" t="s">
        <v>2954</v>
      </c>
      <c r="H199" s="220">
        <v>1</v>
      </c>
      <c r="I199" s="221"/>
      <c r="J199" s="222">
        <f>ROUND(I199*H199,2)</f>
        <v>0</v>
      </c>
      <c r="K199" s="218" t="s">
        <v>78</v>
      </c>
      <c r="L199" s="48"/>
      <c r="M199" s="223" t="s">
        <v>78</v>
      </c>
      <c r="N199" s="224" t="s">
        <v>50</v>
      </c>
      <c r="O199" s="88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7" t="s">
        <v>244</v>
      </c>
      <c r="AT199" s="227" t="s">
        <v>144</v>
      </c>
      <c r="AU199" s="227" t="s">
        <v>160</v>
      </c>
      <c r="AY199" s="20" t="s">
        <v>141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88</v>
      </c>
      <c r="BK199" s="228">
        <f>ROUND(I199*H199,2)</f>
        <v>0</v>
      </c>
      <c r="BL199" s="20" t="s">
        <v>244</v>
      </c>
      <c r="BM199" s="227" t="s">
        <v>3166</v>
      </c>
    </row>
    <row r="200" s="2" customFormat="1" ht="16.5" customHeight="1">
      <c r="A200" s="42"/>
      <c r="B200" s="43"/>
      <c r="C200" s="216" t="s">
        <v>1118</v>
      </c>
      <c r="D200" s="216" t="s">
        <v>144</v>
      </c>
      <c r="E200" s="217" t="s">
        <v>3167</v>
      </c>
      <c r="F200" s="218" t="s">
        <v>3168</v>
      </c>
      <c r="G200" s="219" t="s">
        <v>2954</v>
      </c>
      <c r="H200" s="220">
        <v>1</v>
      </c>
      <c r="I200" s="221"/>
      <c r="J200" s="222">
        <f>ROUND(I200*H200,2)</f>
        <v>0</v>
      </c>
      <c r="K200" s="218" t="s">
        <v>78</v>
      </c>
      <c r="L200" s="48"/>
      <c r="M200" s="223" t="s">
        <v>78</v>
      </c>
      <c r="N200" s="224" t="s">
        <v>50</v>
      </c>
      <c r="O200" s="88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7" t="s">
        <v>244</v>
      </c>
      <c r="AT200" s="227" t="s">
        <v>144</v>
      </c>
      <c r="AU200" s="227" t="s">
        <v>160</v>
      </c>
      <c r="AY200" s="20" t="s">
        <v>141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88</v>
      </c>
      <c r="BK200" s="228">
        <f>ROUND(I200*H200,2)</f>
        <v>0</v>
      </c>
      <c r="BL200" s="20" t="s">
        <v>244</v>
      </c>
      <c r="BM200" s="227" t="s">
        <v>3169</v>
      </c>
    </row>
    <row r="201" s="2" customFormat="1" ht="16.5" customHeight="1">
      <c r="A201" s="42"/>
      <c r="B201" s="43"/>
      <c r="C201" s="216" t="s">
        <v>1124</v>
      </c>
      <c r="D201" s="216" t="s">
        <v>144</v>
      </c>
      <c r="E201" s="217" t="s">
        <v>3170</v>
      </c>
      <c r="F201" s="218" t="s">
        <v>3171</v>
      </c>
      <c r="G201" s="219" t="s">
        <v>2954</v>
      </c>
      <c r="H201" s="220">
        <v>1</v>
      </c>
      <c r="I201" s="221"/>
      <c r="J201" s="222">
        <f>ROUND(I201*H201,2)</f>
        <v>0</v>
      </c>
      <c r="K201" s="218" t="s">
        <v>78</v>
      </c>
      <c r="L201" s="48"/>
      <c r="M201" s="223" t="s">
        <v>78</v>
      </c>
      <c r="N201" s="224" t="s">
        <v>50</v>
      </c>
      <c r="O201" s="88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7" t="s">
        <v>244</v>
      </c>
      <c r="AT201" s="227" t="s">
        <v>144</v>
      </c>
      <c r="AU201" s="227" t="s">
        <v>160</v>
      </c>
      <c r="AY201" s="20" t="s">
        <v>141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88</v>
      </c>
      <c r="BK201" s="228">
        <f>ROUND(I201*H201,2)</f>
        <v>0</v>
      </c>
      <c r="BL201" s="20" t="s">
        <v>244</v>
      </c>
      <c r="BM201" s="227" t="s">
        <v>3172</v>
      </c>
    </row>
    <row r="202" s="12" customFormat="1" ht="20.88" customHeight="1">
      <c r="A202" s="12"/>
      <c r="B202" s="200"/>
      <c r="C202" s="201"/>
      <c r="D202" s="202" t="s">
        <v>79</v>
      </c>
      <c r="E202" s="214" t="s">
        <v>3173</v>
      </c>
      <c r="F202" s="214" t="s">
        <v>3174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SUM(P203:P206)</f>
        <v>0</v>
      </c>
      <c r="Q202" s="208"/>
      <c r="R202" s="209">
        <f>SUM(R203:R206)</f>
        <v>0</v>
      </c>
      <c r="S202" s="208"/>
      <c r="T202" s="210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88</v>
      </c>
      <c r="AT202" s="212" t="s">
        <v>79</v>
      </c>
      <c r="AU202" s="212" t="s">
        <v>90</v>
      </c>
      <c r="AY202" s="211" t="s">
        <v>141</v>
      </c>
      <c r="BK202" s="213">
        <f>SUM(BK203:BK206)</f>
        <v>0</v>
      </c>
    </row>
    <row r="203" s="2" customFormat="1" ht="44.25" customHeight="1">
      <c r="A203" s="42"/>
      <c r="B203" s="43"/>
      <c r="C203" s="216" t="s">
        <v>1128</v>
      </c>
      <c r="D203" s="216" t="s">
        <v>144</v>
      </c>
      <c r="E203" s="217" t="s">
        <v>3175</v>
      </c>
      <c r="F203" s="218" t="s">
        <v>3176</v>
      </c>
      <c r="G203" s="219" t="s">
        <v>2954</v>
      </c>
      <c r="H203" s="220">
        <v>122</v>
      </c>
      <c r="I203" s="221"/>
      <c r="J203" s="222">
        <f>ROUND(I203*H203,2)</f>
        <v>0</v>
      </c>
      <c r="K203" s="218" t="s">
        <v>78</v>
      </c>
      <c r="L203" s="48"/>
      <c r="M203" s="223" t="s">
        <v>78</v>
      </c>
      <c r="N203" s="224" t="s">
        <v>50</v>
      </c>
      <c r="O203" s="88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7" t="s">
        <v>244</v>
      </c>
      <c r="AT203" s="227" t="s">
        <v>144</v>
      </c>
      <c r="AU203" s="227" t="s">
        <v>160</v>
      </c>
      <c r="AY203" s="20" t="s">
        <v>141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88</v>
      </c>
      <c r="BK203" s="228">
        <f>ROUND(I203*H203,2)</f>
        <v>0</v>
      </c>
      <c r="BL203" s="20" t="s">
        <v>244</v>
      </c>
      <c r="BM203" s="227" t="s">
        <v>3177</v>
      </c>
    </row>
    <row r="204" s="2" customFormat="1" ht="24.15" customHeight="1">
      <c r="A204" s="42"/>
      <c r="B204" s="43"/>
      <c r="C204" s="216" t="s">
        <v>1133</v>
      </c>
      <c r="D204" s="216" t="s">
        <v>144</v>
      </c>
      <c r="E204" s="217" t="s">
        <v>3178</v>
      </c>
      <c r="F204" s="218" t="s">
        <v>3179</v>
      </c>
      <c r="G204" s="219" t="s">
        <v>2954</v>
      </c>
      <c r="H204" s="220">
        <v>7</v>
      </c>
      <c r="I204" s="221"/>
      <c r="J204" s="222">
        <f>ROUND(I204*H204,2)</f>
        <v>0</v>
      </c>
      <c r="K204" s="218" t="s">
        <v>78</v>
      </c>
      <c r="L204" s="48"/>
      <c r="M204" s="223" t="s">
        <v>78</v>
      </c>
      <c r="N204" s="224" t="s">
        <v>50</v>
      </c>
      <c r="O204" s="88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7" t="s">
        <v>244</v>
      </c>
      <c r="AT204" s="227" t="s">
        <v>144</v>
      </c>
      <c r="AU204" s="227" t="s">
        <v>160</v>
      </c>
      <c r="AY204" s="20" t="s">
        <v>141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88</v>
      </c>
      <c r="BK204" s="228">
        <f>ROUND(I204*H204,2)</f>
        <v>0</v>
      </c>
      <c r="BL204" s="20" t="s">
        <v>244</v>
      </c>
      <c r="BM204" s="227" t="s">
        <v>3180</v>
      </c>
    </row>
    <row r="205" s="2" customFormat="1" ht="21.75" customHeight="1">
      <c r="A205" s="42"/>
      <c r="B205" s="43"/>
      <c r="C205" s="216" t="s">
        <v>1140</v>
      </c>
      <c r="D205" s="216" t="s">
        <v>144</v>
      </c>
      <c r="E205" s="217" t="s">
        <v>3181</v>
      </c>
      <c r="F205" s="218" t="s">
        <v>3182</v>
      </c>
      <c r="G205" s="219" t="s">
        <v>2954</v>
      </c>
      <c r="H205" s="220">
        <v>3</v>
      </c>
      <c r="I205" s="221"/>
      <c r="J205" s="222">
        <f>ROUND(I205*H205,2)</f>
        <v>0</v>
      </c>
      <c r="K205" s="218" t="s">
        <v>78</v>
      </c>
      <c r="L205" s="48"/>
      <c r="M205" s="223" t="s">
        <v>78</v>
      </c>
      <c r="N205" s="224" t="s">
        <v>50</v>
      </c>
      <c r="O205" s="88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7" t="s">
        <v>244</v>
      </c>
      <c r="AT205" s="227" t="s">
        <v>144</v>
      </c>
      <c r="AU205" s="227" t="s">
        <v>160</v>
      </c>
      <c r="AY205" s="20" t="s">
        <v>141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88</v>
      </c>
      <c r="BK205" s="228">
        <f>ROUND(I205*H205,2)</f>
        <v>0</v>
      </c>
      <c r="BL205" s="20" t="s">
        <v>244</v>
      </c>
      <c r="BM205" s="227" t="s">
        <v>3183</v>
      </c>
    </row>
    <row r="206" s="2" customFormat="1" ht="16.5" customHeight="1">
      <c r="A206" s="42"/>
      <c r="B206" s="43"/>
      <c r="C206" s="216" t="s">
        <v>1145</v>
      </c>
      <c r="D206" s="216" t="s">
        <v>144</v>
      </c>
      <c r="E206" s="217" t="s">
        <v>3184</v>
      </c>
      <c r="F206" s="218" t="s">
        <v>3185</v>
      </c>
      <c r="G206" s="219" t="s">
        <v>2954</v>
      </c>
      <c r="H206" s="220">
        <v>1</v>
      </c>
      <c r="I206" s="221"/>
      <c r="J206" s="222">
        <f>ROUND(I206*H206,2)</f>
        <v>0</v>
      </c>
      <c r="K206" s="218" t="s">
        <v>78</v>
      </c>
      <c r="L206" s="48"/>
      <c r="M206" s="223" t="s">
        <v>78</v>
      </c>
      <c r="N206" s="224" t="s">
        <v>50</v>
      </c>
      <c r="O206" s="88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7" t="s">
        <v>244</v>
      </c>
      <c r="AT206" s="227" t="s">
        <v>144</v>
      </c>
      <c r="AU206" s="227" t="s">
        <v>160</v>
      </c>
      <c r="AY206" s="20" t="s">
        <v>141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88</v>
      </c>
      <c r="BK206" s="228">
        <f>ROUND(I206*H206,2)</f>
        <v>0</v>
      </c>
      <c r="BL206" s="20" t="s">
        <v>244</v>
      </c>
      <c r="BM206" s="227" t="s">
        <v>3186</v>
      </c>
    </row>
    <row r="207" s="12" customFormat="1" ht="20.88" customHeight="1">
      <c r="A207" s="12"/>
      <c r="B207" s="200"/>
      <c r="C207" s="201"/>
      <c r="D207" s="202" t="s">
        <v>79</v>
      </c>
      <c r="E207" s="214" t="s">
        <v>3187</v>
      </c>
      <c r="F207" s="214" t="s">
        <v>3188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SUM(P208:P219)</f>
        <v>0</v>
      </c>
      <c r="Q207" s="208"/>
      <c r="R207" s="209">
        <f>SUM(R208:R219)</f>
        <v>0</v>
      </c>
      <c r="S207" s="208"/>
      <c r="T207" s="210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88</v>
      </c>
      <c r="AT207" s="212" t="s">
        <v>79</v>
      </c>
      <c r="AU207" s="212" t="s">
        <v>90</v>
      </c>
      <c r="AY207" s="211" t="s">
        <v>141</v>
      </c>
      <c r="BK207" s="213">
        <f>SUM(BK208:BK219)</f>
        <v>0</v>
      </c>
    </row>
    <row r="208" s="2" customFormat="1" ht="16.5" customHeight="1">
      <c r="A208" s="42"/>
      <c r="B208" s="43"/>
      <c r="C208" s="216" t="s">
        <v>1151</v>
      </c>
      <c r="D208" s="216" t="s">
        <v>144</v>
      </c>
      <c r="E208" s="217" t="s">
        <v>3189</v>
      </c>
      <c r="F208" s="218" t="s">
        <v>3190</v>
      </c>
      <c r="G208" s="219" t="s">
        <v>2954</v>
      </c>
      <c r="H208" s="220">
        <v>1</v>
      </c>
      <c r="I208" s="221"/>
      <c r="J208" s="222">
        <f>ROUND(I208*H208,2)</f>
        <v>0</v>
      </c>
      <c r="K208" s="218" t="s">
        <v>78</v>
      </c>
      <c r="L208" s="48"/>
      <c r="M208" s="223" t="s">
        <v>78</v>
      </c>
      <c r="N208" s="224" t="s">
        <v>50</v>
      </c>
      <c r="O208" s="88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7" t="s">
        <v>244</v>
      </c>
      <c r="AT208" s="227" t="s">
        <v>144</v>
      </c>
      <c r="AU208" s="227" t="s">
        <v>160</v>
      </c>
      <c r="AY208" s="20" t="s">
        <v>141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88</v>
      </c>
      <c r="BK208" s="228">
        <f>ROUND(I208*H208,2)</f>
        <v>0</v>
      </c>
      <c r="BL208" s="20" t="s">
        <v>244</v>
      </c>
      <c r="BM208" s="227" t="s">
        <v>3191</v>
      </c>
    </row>
    <row r="209" s="2" customFormat="1">
      <c r="A209" s="42"/>
      <c r="B209" s="43"/>
      <c r="C209" s="44"/>
      <c r="D209" s="234" t="s">
        <v>153</v>
      </c>
      <c r="E209" s="44"/>
      <c r="F209" s="235" t="s">
        <v>3192</v>
      </c>
      <c r="G209" s="44"/>
      <c r="H209" s="44"/>
      <c r="I209" s="231"/>
      <c r="J209" s="44"/>
      <c r="K209" s="44"/>
      <c r="L209" s="48"/>
      <c r="M209" s="232"/>
      <c r="N209" s="233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153</v>
      </c>
      <c r="AU209" s="20" t="s">
        <v>160</v>
      </c>
    </row>
    <row r="210" s="2" customFormat="1" ht="16.5" customHeight="1">
      <c r="A210" s="42"/>
      <c r="B210" s="43"/>
      <c r="C210" s="216" t="s">
        <v>1157</v>
      </c>
      <c r="D210" s="216" t="s">
        <v>144</v>
      </c>
      <c r="E210" s="217" t="s">
        <v>3193</v>
      </c>
      <c r="F210" s="218" t="s">
        <v>3194</v>
      </c>
      <c r="G210" s="219" t="s">
        <v>2954</v>
      </c>
      <c r="H210" s="220">
        <v>1</v>
      </c>
      <c r="I210" s="221"/>
      <c r="J210" s="222">
        <f>ROUND(I210*H210,2)</f>
        <v>0</v>
      </c>
      <c r="K210" s="218" t="s">
        <v>78</v>
      </c>
      <c r="L210" s="48"/>
      <c r="M210" s="223" t="s">
        <v>78</v>
      </c>
      <c r="N210" s="224" t="s">
        <v>50</v>
      </c>
      <c r="O210" s="88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7" t="s">
        <v>244</v>
      </c>
      <c r="AT210" s="227" t="s">
        <v>144</v>
      </c>
      <c r="AU210" s="227" t="s">
        <v>160</v>
      </c>
      <c r="AY210" s="20" t="s">
        <v>141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88</v>
      </c>
      <c r="BK210" s="228">
        <f>ROUND(I210*H210,2)</f>
        <v>0</v>
      </c>
      <c r="BL210" s="20" t="s">
        <v>244</v>
      </c>
      <c r="BM210" s="227" t="s">
        <v>3195</v>
      </c>
    </row>
    <row r="211" s="2" customFormat="1">
      <c r="A211" s="42"/>
      <c r="B211" s="43"/>
      <c r="C211" s="44"/>
      <c r="D211" s="234" t="s">
        <v>153</v>
      </c>
      <c r="E211" s="44"/>
      <c r="F211" s="235" t="s">
        <v>3196</v>
      </c>
      <c r="G211" s="44"/>
      <c r="H211" s="44"/>
      <c r="I211" s="231"/>
      <c r="J211" s="44"/>
      <c r="K211" s="44"/>
      <c r="L211" s="48"/>
      <c r="M211" s="232"/>
      <c r="N211" s="233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153</v>
      </c>
      <c r="AU211" s="20" t="s">
        <v>160</v>
      </c>
    </row>
    <row r="212" s="2" customFormat="1" ht="16.5" customHeight="1">
      <c r="A212" s="42"/>
      <c r="B212" s="43"/>
      <c r="C212" s="216" t="s">
        <v>1162</v>
      </c>
      <c r="D212" s="216" t="s">
        <v>144</v>
      </c>
      <c r="E212" s="217" t="s">
        <v>3197</v>
      </c>
      <c r="F212" s="218" t="s">
        <v>3198</v>
      </c>
      <c r="G212" s="219" t="s">
        <v>2954</v>
      </c>
      <c r="H212" s="220">
        <v>1</v>
      </c>
      <c r="I212" s="221"/>
      <c r="J212" s="222">
        <f>ROUND(I212*H212,2)</f>
        <v>0</v>
      </c>
      <c r="K212" s="218" t="s">
        <v>78</v>
      </c>
      <c r="L212" s="48"/>
      <c r="M212" s="223" t="s">
        <v>78</v>
      </c>
      <c r="N212" s="224" t="s">
        <v>50</v>
      </c>
      <c r="O212" s="88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7" t="s">
        <v>244</v>
      </c>
      <c r="AT212" s="227" t="s">
        <v>144</v>
      </c>
      <c r="AU212" s="227" t="s">
        <v>160</v>
      </c>
      <c r="AY212" s="20" t="s">
        <v>141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88</v>
      </c>
      <c r="BK212" s="228">
        <f>ROUND(I212*H212,2)</f>
        <v>0</v>
      </c>
      <c r="BL212" s="20" t="s">
        <v>244</v>
      </c>
      <c r="BM212" s="227" t="s">
        <v>3199</v>
      </c>
    </row>
    <row r="213" s="2" customFormat="1">
      <c r="A213" s="42"/>
      <c r="B213" s="43"/>
      <c r="C213" s="44"/>
      <c r="D213" s="234" t="s">
        <v>153</v>
      </c>
      <c r="E213" s="44"/>
      <c r="F213" s="235" t="s">
        <v>3200</v>
      </c>
      <c r="G213" s="44"/>
      <c r="H213" s="44"/>
      <c r="I213" s="231"/>
      <c r="J213" s="44"/>
      <c r="K213" s="44"/>
      <c r="L213" s="48"/>
      <c r="M213" s="232"/>
      <c r="N213" s="233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153</v>
      </c>
      <c r="AU213" s="20" t="s">
        <v>160</v>
      </c>
    </row>
    <row r="214" s="2" customFormat="1" ht="16.5" customHeight="1">
      <c r="A214" s="42"/>
      <c r="B214" s="43"/>
      <c r="C214" s="216" t="s">
        <v>1167</v>
      </c>
      <c r="D214" s="216" t="s">
        <v>144</v>
      </c>
      <c r="E214" s="217" t="s">
        <v>3201</v>
      </c>
      <c r="F214" s="218" t="s">
        <v>3202</v>
      </c>
      <c r="G214" s="219" t="s">
        <v>2954</v>
      </c>
      <c r="H214" s="220">
        <v>1</v>
      </c>
      <c r="I214" s="221"/>
      <c r="J214" s="222">
        <f>ROUND(I214*H214,2)</f>
        <v>0</v>
      </c>
      <c r="K214" s="218" t="s">
        <v>78</v>
      </c>
      <c r="L214" s="48"/>
      <c r="M214" s="223" t="s">
        <v>78</v>
      </c>
      <c r="N214" s="224" t="s">
        <v>50</v>
      </c>
      <c r="O214" s="88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7" t="s">
        <v>244</v>
      </c>
      <c r="AT214" s="227" t="s">
        <v>144</v>
      </c>
      <c r="AU214" s="227" t="s">
        <v>160</v>
      </c>
      <c r="AY214" s="20" t="s">
        <v>141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88</v>
      </c>
      <c r="BK214" s="228">
        <f>ROUND(I214*H214,2)</f>
        <v>0</v>
      </c>
      <c r="BL214" s="20" t="s">
        <v>244</v>
      </c>
      <c r="BM214" s="227" t="s">
        <v>3203</v>
      </c>
    </row>
    <row r="215" s="2" customFormat="1">
      <c r="A215" s="42"/>
      <c r="B215" s="43"/>
      <c r="C215" s="44"/>
      <c r="D215" s="234" t="s">
        <v>153</v>
      </c>
      <c r="E215" s="44"/>
      <c r="F215" s="235" t="s">
        <v>3204</v>
      </c>
      <c r="G215" s="44"/>
      <c r="H215" s="44"/>
      <c r="I215" s="231"/>
      <c r="J215" s="44"/>
      <c r="K215" s="44"/>
      <c r="L215" s="48"/>
      <c r="M215" s="232"/>
      <c r="N215" s="233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153</v>
      </c>
      <c r="AU215" s="20" t="s">
        <v>160</v>
      </c>
    </row>
    <row r="216" s="2" customFormat="1" ht="16.5" customHeight="1">
      <c r="A216" s="42"/>
      <c r="B216" s="43"/>
      <c r="C216" s="216" t="s">
        <v>1172</v>
      </c>
      <c r="D216" s="216" t="s">
        <v>144</v>
      </c>
      <c r="E216" s="217" t="s">
        <v>3205</v>
      </c>
      <c r="F216" s="218" t="s">
        <v>3206</v>
      </c>
      <c r="G216" s="219" t="s">
        <v>2954</v>
      </c>
      <c r="H216" s="220">
        <v>1</v>
      </c>
      <c r="I216" s="221"/>
      <c r="J216" s="222">
        <f>ROUND(I216*H216,2)</f>
        <v>0</v>
      </c>
      <c r="K216" s="218" t="s">
        <v>78</v>
      </c>
      <c r="L216" s="48"/>
      <c r="M216" s="223" t="s">
        <v>78</v>
      </c>
      <c r="N216" s="224" t="s">
        <v>50</v>
      </c>
      <c r="O216" s="88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7" t="s">
        <v>244</v>
      </c>
      <c r="AT216" s="227" t="s">
        <v>144</v>
      </c>
      <c r="AU216" s="227" t="s">
        <v>160</v>
      </c>
      <c r="AY216" s="20" t="s">
        <v>141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88</v>
      </c>
      <c r="BK216" s="228">
        <f>ROUND(I216*H216,2)</f>
        <v>0</v>
      </c>
      <c r="BL216" s="20" t="s">
        <v>244</v>
      </c>
      <c r="BM216" s="227" t="s">
        <v>3207</v>
      </c>
    </row>
    <row r="217" s="2" customFormat="1">
      <c r="A217" s="42"/>
      <c r="B217" s="43"/>
      <c r="C217" s="44"/>
      <c r="D217" s="234" t="s">
        <v>153</v>
      </c>
      <c r="E217" s="44"/>
      <c r="F217" s="235" t="s">
        <v>3208</v>
      </c>
      <c r="G217" s="44"/>
      <c r="H217" s="44"/>
      <c r="I217" s="231"/>
      <c r="J217" s="44"/>
      <c r="K217" s="44"/>
      <c r="L217" s="48"/>
      <c r="M217" s="232"/>
      <c r="N217" s="233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153</v>
      </c>
      <c r="AU217" s="20" t="s">
        <v>160</v>
      </c>
    </row>
    <row r="218" s="2" customFormat="1" ht="16.5" customHeight="1">
      <c r="A218" s="42"/>
      <c r="B218" s="43"/>
      <c r="C218" s="216" t="s">
        <v>1178</v>
      </c>
      <c r="D218" s="216" t="s">
        <v>144</v>
      </c>
      <c r="E218" s="217" t="s">
        <v>3209</v>
      </c>
      <c r="F218" s="218" t="s">
        <v>3210</v>
      </c>
      <c r="G218" s="219" t="s">
        <v>2954</v>
      </c>
      <c r="H218" s="220">
        <v>1</v>
      </c>
      <c r="I218" s="221"/>
      <c r="J218" s="222">
        <f>ROUND(I218*H218,2)</f>
        <v>0</v>
      </c>
      <c r="K218" s="218" t="s">
        <v>78</v>
      </c>
      <c r="L218" s="48"/>
      <c r="M218" s="223" t="s">
        <v>78</v>
      </c>
      <c r="N218" s="224" t="s">
        <v>50</v>
      </c>
      <c r="O218" s="88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7" t="s">
        <v>244</v>
      </c>
      <c r="AT218" s="227" t="s">
        <v>144</v>
      </c>
      <c r="AU218" s="227" t="s">
        <v>160</v>
      </c>
      <c r="AY218" s="20" t="s">
        <v>141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88</v>
      </c>
      <c r="BK218" s="228">
        <f>ROUND(I218*H218,2)</f>
        <v>0</v>
      </c>
      <c r="BL218" s="20" t="s">
        <v>244</v>
      </c>
      <c r="BM218" s="227" t="s">
        <v>3211</v>
      </c>
    </row>
    <row r="219" s="2" customFormat="1">
      <c r="A219" s="42"/>
      <c r="B219" s="43"/>
      <c r="C219" s="44"/>
      <c r="D219" s="234" t="s">
        <v>153</v>
      </c>
      <c r="E219" s="44"/>
      <c r="F219" s="235" t="s">
        <v>3212</v>
      </c>
      <c r="G219" s="44"/>
      <c r="H219" s="44"/>
      <c r="I219" s="231"/>
      <c r="J219" s="44"/>
      <c r="K219" s="44"/>
      <c r="L219" s="48"/>
      <c r="M219" s="232"/>
      <c r="N219" s="233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153</v>
      </c>
      <c r="AU219" s="20" t="s">
        <v>160</v>
      </c>
    </row>
    <row r="220" s="12" customFormat="1" ht="22.8" customHeight="1">
      <c r="A220" s="12"/>
      <c r="B220" s="200"/>
      <c r="C220" s="201"/>
      <c r="D220" s="202" t="s">
        <v>79</v>
      </c>
      <c r="E220" s="214" t="s">
        <v>3213</v>
      </c>
      <c r="F220" s="214" t="s">
        <v>3214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P221+P223+P225</f>
        <v>0</v>
      </c>
      <c r="Q220" s="208"/>
      <c r="R220" s="209">
        <f>R221+R223+R225</f>
        <v>0</v>
      </c>
      <c r="S220" s="208"/>
      <c r="T220" s="210">
        <f>T221+T223+T225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88</v>
      </c>
      <c r="AT220" s="212" t="s">
        <v>79</v>
      </c>
      <c r="AU220" s="212" t="s">
        <v>88</v>
      </c>
      <c r="AY220" s="211" t="s">
        <v>141</v>
      </c>
      <c r="BK220" s="213">
        <f>BK221+BK223+BK225</f>
        <v>0</v>
      </c>
    </row>
    <row r="221" s="12" customFormat="1" ht="20.88" customHeight="1">
      <c r="A221" s="12"/>
      <c r="B221" s="200"/>
      <c r="C221" s="201"/>
      <c r="D221" s="202" t="s">
        <v>79</v>
      </c>
      <c r="E221" s="214" t="s">
        <v>3215</v>
      </c>
      <c r="F221" s="214" t="s">
        <v>3216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P222</f>
        <v>0</v>
      </c>
      <c r="Q221" s="208"/>
      <c r="R221" s="209">
        <f>R222</f>
        <v>0</v>
      </c>
      <c r="S221" s="208"/>
      <c r="T221" s="210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88</v>
      </c>
      <c r="AT221" s="212" t="s">
        <v>79</v>
      </c>
      <c r="AU221" s="212" t="s">
        <v>90</v>
      </c>
      <c r="AY221" s="211" t="s">
        <v>141</v>
      </c>
      <c r="BK221" s="213">
        <f>BK222</f>
        <v>0</v>
      </c>
    </row>
    <row r="222" s="2" customFormat="1" ht="24.15" customHeight="1">
      <c r="A222" s="42"/>
      <c r="B222" s="43"/>
      <c r="C222" s="216" t="s">
        <v>1184</v>
      </c>
      <c r="D222" s="216" t="s">
        <v>144</v>
      </c>
      <c r="E222" s="217" t="s">
        <v>3217</v>
      </c>
      <c r="F222" s="218" t="s">
        <v>3218</v>
      </c>
      <c r="G222" s="219" t="s">
        <v>2954</v>
      </c>
      <c r="H222" s="220">
        <v>4</v>
      </c>
      <c r="I222" s="221"/>
      <c r="J222" s="222">
        <f>ROUND(I222*H222,2)</f>
        <v>0</v>
      </c>
      <c r="K222" s="218" t="s">
        <v>78</v>
      </c>
      <c r="L222" s="48"/>
      <c r="M222" s="223" t="s">
        <v>78</v>
      </c>
      <c r="N222" s="224" t="s">
        <v>50</v>
      </c>
      <c r="O222" s="88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7" t="s">
        <v>244</v>
      </c>
      <c r="AT222" s="227" t="s">
        <v>144</v>
      </c>
      <c r="AU222" s="227" t="s">
        <v>160</v>
      </c>
      <c r="AY222" s="20" t="s">
        <v>141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88</v>
      </c>
      <c r="BK222" s="228">
        <f>ROUND(I222*H222,2)</f>
        <v>0</v>
      </c>
      <c r="BL222" s="20" t="s">
        <v>244</v>
      </c>
      <c r="BM222" s="227" t="s">
        <v>3219</v>
      </c>
    </row>
    <row r="223" s="12" customFormat="1" ht="20.88" customHeight="1">
      <c r="A223" s="12"/>
      <c r="B223" s="200"/>
      <c r="C223" s="201"/>
      <c r="D223" s="202" t="s">
        <v>79</v>
      </c>
      <c r="E223" s="214" t="s">
        <v>3220</v>
      </c>
      <c r="F223" s="214" t="s">
        <v>3221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P224</f>
        <v>0</v>
      </c>
      <c r="Q223" s="208"/>
      <c r="R223" s="209">
        <f>R224</f>
        <v>0</v>
      </c>
      <c r="S223" s="208"/>
      <c r="T223" s="21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88</v>
      </c>
      <c r="AT223" s="212" t="s">
        <v>79</v>
      </c>
      <c r="AU223" s="212" t="s">
        <v>90</v>
      </c>
      <c r="AY223" s="211" t="s">
        <v>141</v>
      </c>
      <c r="BK223" s="213">
        <f>BK224</f>
        <v>0</v>
      </c>
    </row>
    <row r="224" s="2" customFormat="1" ht="76.35" customHeight="1">
      <c r="A224" s="42"/>
      <c r="B224" s="43"/>
      <c r="C224" s="216" t="s">
        <v>1190</v>
      </c>
      <c r="D224" s="216" t="s">
        <v>144</v>
      </c>
      <c r="E224" s="217" t="s">
        <v>3222</v>
      </c>
      <c r="F224" s="218" t="s">
        <v>3223</v>
      </c>
      <c r="G224" s="219" t="s">
        <v>2954</v>
      </c>
      <c r="H224" s="220">
        <v>1</v>
      </c>
      <c r="I224" s="221"/>
      <c r="J224" s="222">
        <f>ROUND(I224*H224,2)</f>
        <v>0</v>
      </c>
      <c r="K224" s="218" t="s">
        <v>78</v>
      </c>
      <c r="L224" s="48"/>
      <c r="M224" s="223" t="s">
        <v>78</v>
      </c>
      <c r="N224" s="224" t="s">
        <v>50</v>
      </c>
      <c r="O224" s="88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7" t="s">
        <v>244</v>
      </c>
      <c r="AT224" s="227" t="s">
        <v>144</v>
      </c>
      <c r="AU224" s="227" t="s">
        <v>160</v>
      </c>
      <c r="AY224" s="20" t="s">
        <v>141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88</v>
      </c>
      <c r="BK224" s="228">
        <f>ROUND(I224*H224,2)</f>
        <v>0</v>
      </c>
      <c r="BL224" s="20" t="s">
        <v>244</v>
      </c>
      <c r="BM224" s="227" t="s">
        <v>3224</v>
      </c>
    </row>
    <row r="225" s="12" customFormat="1" ht="20.88" customHeight="1">
      <c r="A225" s="12"/>
      <c r="B225" s="200"/>
      <c r="C225" s="201"/>
      <c r="D225" s="202" t="s">
        <v>79</v>
      </c>
      <c r="E225" s="214" t="s">
        <v>3225</v>
      </c>
      <c r="F225" s="214" t="s">
        <v>3226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SUM(P226:P228)</f>
        <v>0</v>
      </c>
      <c r="Q225" s="208"/>
      <c r="R225" s="209">
        <f>SUM(R226:R228)</f>
        <v>0</v>
      </c>
      <c r="S225" s="208"/>
      <c r="T225" s="210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88</v>
      </c>
      <c r="AT225" s="212" t="s">
        <v>79</v>
      </c>
      <c r="AU225" s="212" t="s">
        <v>90</v>
      </c>
      <c r="AY225" s="211" t="s">
        <v>141</v>
      </c>
      <c r="BK225" s="213">
        <f>SUM(BK226:BK228)</f>
        <v>0</v>
      </c>
    </row>
    <row r="226" s="2" customFormat="1" ht="16.5" customHeight="1">
      <c r="A226" s="42"/>
      <c r="B226" s="43"/>
      <c r="C226" s="216" t="s">
        <v>1196</v>
      </c>
      <c r="D226" s="216" t="s">
        <v>144</v>
      </c>
      <c r="E226" s="217" t="s">
        <v>3227</v>
      </c>
      <c r="F226" s="218" t="s">
        <v>3228</v>
      </c>
      <c r="G226" s="219" t="s">
        <v>448</v>
      </c>
      <c r="H226" s="220">
        <v>20</v>
      </c>
      <c r="I226" s="221"/>
      <c r="J226" s="222">
        <f>ROUND(I226*H226,2)</f>
        <v>0</v>
      </c>
      <c r="K226" s="218" t="s">
        <v>78</v>
      </c>
      <c r="L226" s="48"/>
      <c r="M226" s="223" t="s">
        <v>78</v>
      </c>
      <c r="N226" s="224" t="s">
        <v>50</v>
      </c>
      <c r="O226" s="88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7" t="s">
        <v>244</v>
      </c>
      <c r="AT226" s="227" t="s">
        <v>144</v>
      </c>
      <c r="AU226" s="227" t="s">
        <v>160</v>
      </c>
      <c r="AY226" s="20" t="s">
        <v>141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88</v>
      </c>
      <c r="BK226" s="228">
        <f>ROUND(I226*H226,2)</f>
        <v>0</v>
      </c>
      <c r="BL226" s="20" t="s">
        <v>244</v>
      </c>
      <c r="BM226" s="227" t="s">
        <v>3229</v>
      </c>
    </row>
    <row r="227" s="2" customFormat="1" ht="16.5" customHeight="1">
      <c r="A227" s="42"/>
      <c r="B227" s="43"/>
      <c r="C227" s="216" t="s">
        <v>1201</v>
      </c>
      <c r="D227" s="216" t="s">
        <v>144</v>
      </c>
      <c r="E227" s="217" t="s">
        <v>3230</v>
      </c>
      <c r="F227" s="218" t="s">
        <v>3231</v>
      </c>
      <c r="G227" s="219" t="s">
        <v>448</v>
      </c>
      <c r="H227" s="220">
        <v>5</v>
      </c>
      <c r="I227" s="221"/>
      <c r="J227" s="222">
        <f>ROUND(I227*H227,2)</f>
        <v>0</v>
      </c>
      <c r="K227" s="218" t="s">
        <v>78</v>
      </c>
      <c r="L227" s="48"/>
      <c r="M227" s="223" t="s">
        <v>78</v>
      </c>
      <c r="N227" s="224" t="s">
        <v>50</v>
      </c>
      <c r="O227" s="88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7" t="s">
        <v>244</v>
      </c>
      <c r="AT227" s="227" t="s">
        <v>144</v>
      </c>
      <c r="AU227" s="227" t="s">
        <v>160</v>
      </c>
      <c r="AY227" s="20" t="s">
        <v>141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88</v>
      </c>
      <c r="BK227" s="228">
        <f>ROUND(I227*H227,2)</f>
        <v>0</v>
      </c>
      <c r="BL227" s="20" t="s">
        <v>244</v>
      </c>
      <c r="BM227" s="227" t="s">
        <v>3232</v>
      </c>
    </row>
    <row r="228" s="2" customFormat="1" ht="24.15" customHeight="1">
      <c r="A228" s="42"/>
      <c r="B228" s="43"/>
      <c r="C228" s="216" t="s">
        <v>1208</v>
      </c>
      <c r="D228" s="216" t="s">
        <v>144</v>
      </c>
      <c r="E228" s="217" t="s">
        <v>3233</v>
      </c>
      <c r="F228" s="218" t="s">
        <v>3234</v>
      </c>
      <c r="G228" s="219" t="s">
        <v>2954</v>
      </c>
      <c r="H228" s="220">
        <v>1</v>
      </c>
      <c r="I228" s="221"/>
      <c r="J228" s="222">
        <f>ROUND(I228*H228,2)</f>
        <v>0</v>
      </c>
      <c r="K228" s="218" t="s">
        <v>78</v>
      </c>
      <c r="L228" s="48"/>
      <c r="M228" s="223" t="s">
        <v>78</v>
      </c>
      <c r="N228" s="224" t="s">
        <v>50</v>
      </c>
      <c r="O228" s="88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7" t="s">
        <v>244</v>
      </c>
      <c r="AT228" s="227" t="s">
        <v>144</v>
      </c>
      <c r="AU228" s="227" t="s">
        <v>160</v>
      </c>
      <c r="AY228" s="20" t="s">
        <v>141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88</v>
      </c>
      <c r="BK228" s="228">
        <f>ROUND(I228*H228,2)</f>
        <v>0</v>
      </c>
      <c r="BL228" s="20" t="s">
        <v>244</v>
      </c>
      <c r="BM228" s="227" t="s">
        <v>3235</v>
      </c>
    </row>
    <row r="229" s="12" customFormat="1" ht="25.92" customHeight="1">
      <c r="A229" s="12"/>
      <c r="B229" s="200"/>
      <c r="C229" s="201"/>
      <c r="D229" s="202" t="s">
        <v>79</v>
      </c>
      <c r="E229" s="203" t="s">
        <v>2620</v>
      </c>
      <c r="F229" s="203" t="s">
        <v>2621</v>
      </c>
      <c r="G229" s="201"/>
      <c r="H229" s="201"/>
      <c r="I229" s="204"/>
      <c r="J229" s="205">
        <f>BK229</f>
        <v>0</v>
      </c>
      <c r="K229" s="201"/>
      <c r="L229" s="206"/>
      <c r="M229" s="207"/>
      <c r="N229" s="208"/>
      <c r="O229" s="208"/>
      <c r="P229" s="209">
        <f>SUM(P230:P231)</f>
        <v>0</v>
      </c>
      <c r="Q229" s="208"/>
      <c r="R229" s="209">
        <f>SUM(R230:R231)</f>
        <v>0</v>
      </c>
      <c r="S229" s="208"/>
      <c r="T229" s="21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166</v>
      </c>
      <c r="AT229" s="212" t="s">
        <v>79</v>
      </c>
      <c r="AU229" s="212" t="s">
        <v>80</v>
      </c>
      <c r="AY229" s="211" t="s">
        <v>141</v>
      </c>
      <c r="BK229" s="213">
        <f>SUM(BK230:BK231)</f>
        <v>0</v>
      </c>
    </row>
    <row r="230" s="2" customFormat="1" ht="16.5" customHeight="1">
      <c r="A230" s="42"/>
      <c r="B230" s="43"/>
      <c r="C230" s="290" t="s">
        <v>1214</v>
      </c>
      <c r="D230" s="290" t="s">
        <v>864</v>
      </c>
      <c r="E230" s="291" t="s">
        <v>3236</v>
      </c>
      <c r="F230" s="292" t="s">
        <v>2917</v>
      </c>
      <c r="G230" s="293" t="s">
        <v>2918</v>
      </c>
      <c r="H230" s="302"/>
      <c r="I230" s="295"/>
      <c r="J230" s="296">
        <f>ROUND(I230*H230,2)</f>
        <v>0</v>
      </c>
      <c r="K230" s="292" t="s">
        <v>78</v>
      </c>
      <c r="L230" s="297"/>
      <c r="M230" s="298" t="s">
        <v>78</v>
      </c>
      <c r="N230" s="299" t="s">
        <v>50</v>
      </c>
      <c r="O230" s="88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7" t="s">
        <v>750</v>
      </c>
      <c r="AT230" s="227" t="s">
        <v>864</v>
      </c>
      <c r="AU230" s="227" t="s">
        <v>88</v>
      </c>
      <c r="AY230" s="20" t="s">
        <v>141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88</v>
      </c>
      <c r="BK230" s="228">
        <f>ROUND(I230*H230,2)</f>
        <v>0</v>
      </c>
      <c r="BL230" s="20" t="s">
        <v>750</v>
      </c>
      <c r="BM230" s="227" t="s">
        <v>3237</v>
      </c>
    </row>
    <row r="231" s="2" customFormat="1">
      <c r="A231" s="42"/>
      <c r="B231" s="43"/>
      <c r="C231" s="44"/>
      <c r="D231" s="234" t="s">
        <v>153</v>
      </c>
      <c r="E231" s="44"/>
      <c r="F231" s="235" t="s">
        <v>2920</v>
      </c>
      <c r="G231" s="44"/>
      <c r="H231" s="44"/>
      <c r="I231" s="231"/>
      <c r="J231" s="44"/>
      <c r="K231" s="44"/>
      <c r="L231" s="48"/>
      <c r="M231" s="232"/>
      <c r="N231" s="233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153</v>
      </c>
      <c r="AU231" s="20" t="s">
        <v>88</v>
      </c>
    </row>
    <row r="232" s="12" customFormat="1" ht="25.92" customHeight="1">
      <c r="A232" s="12"/>
      <c r="B232" s="200"/>
      <c r="C232" s="201"/>
      <c r="D232" s="202" t="s">
        <v>79</v>
      </c>
      <c r="E232" s="203" t="s">
        <v>139</v>
      </c>
      <c r="F232" s="203" t="s">
        <v>86</v>
      </c>
      <c r="G232" s="201"/>
      <c r="H232" s="201"/>
      <c r="I232" s="204"/>
      <c r="J232" s="205">
        <f>BK232</f>
        <v>0</v>
      </c>
      <c r="K232" s="201"/>
      <c r="L232" s="206"/>
      <c r="M232" s="207"/>
      <c r="N232" s="208"/>
      <c r="O232" s="208"/>
      <c r="P232" s="209">
        <f>P233+P238</f>
        <v>0</v>
      </c>
      <c r="Q232" s="208"/>
      <c r="R232" s="209">
        <f>R233+R238</f>
        <v>0</v>
      </c>
      <c r="S232" s="208"/>
      <c r="T232" s="210">
        <f>T233+T238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140</v>
      </c>
      <c r="AT232" s="212" t="s">
        <v>79</v>
      </c>
      <c r="AU232" s="212" t="s">
        <v>80</v>
      </c>
      <c r="AY232" s="211" t="s">
        <v>141</v>
      </c>
      <c r="BK232" s="213">
        <f>BK233+BK238</f>
        <v>0</v>
      </c>
    </row>
    <row r="233" s="12" customFormat="1" ht="22.8" customHeight="1">
      <c r="A233" s="12"/>
      <c r="B233" s="200"/>
      <c r="C233" s="201"/>
      <c r="D233" s="202" t="s">
        <v>79</v>
      </c>
      <c r="E233" s="214" t="s">
        <v>215</v>
      </c>
      <c r="F233" s="214" t="s">
        <v>216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140</v>
      </c>
      <c r="AT233" s="212" t="s">
        <v>79</v>
      </c>
      <c r="AU233" s="212" t="s">
        <v>88</v>
      </c>
      <c r="AY233" s="211" t="s">
        <v>141</v>
      </c>
      <c r="BK233" s="213">
        <f>SUM(BK234:BK237)</f>
        <v>0</v>
      </c>
    </row>
    <row r="234" s="2" customFormat="1" ht="16.5" customHeight="1">
      <c r="A234" s="42"/>
      <c r="B234" s="43"/>
      <c r="C234" s="216" t="s">
        <v>1220</v>
      </c>
      <c r="D234" s="216" t="s">
        <v>144</v>
      </c>
      <c r="E234" s="217" t="s">
        <v>2631</v>
      </c>
      <c r="F234" s="218" t="s">
        <v>2632</v>
      </c>
      <c r="G234" s="219" t="s">
        <v>147</v>
      </c>
      <c r="H234" s="220">
        <v>1</v>
      </c>
      <c r="I234" s="221"/>
      <c r="J234" s="222">
        <f>ROUND(I234*H234,2)</f>
        <v>0</v>
      </c>
      <c r="K234" s="218" t="s">
        <v>2633</v>
      </c>
      <c r="L234" s="48"/>
      <c r="M234" s="223" t="s">
        <v>78</v>
      </c>
      <c r="N234" s="224" t="s">
        <v>50</v>
      </c>
      <c r="O234" s="88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7" t="s">
        <v>149</v>
      </c>
      <c r="AT234" s="227" t="s">
        <v>144</v>
      </c>
      <c r="AU234" s="227" t="s">
        <v>90</v>
      </c>
      <c r="AY234" s="20" t="s">
        <v>141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88</v>
      </c>
      <c r="BK234" s="228">
        <f>ROUND(I234*H234,2)</f>
        <v>0</v>
      </c>
      <c r="BL234" s="20" t="s">
        <v>149</v>
      </c>
      <c r="BM234" s="227" t="s">
        <v>3238</v>
      </c>
    </row>
    <row r="235" s="2" customFormat="1">
      <c r="A235" s="42"/>
      <c r="B235" s="43"/>
      <c r="C235" s="44"/>
      <c r="D235" s="229" t="s">
        <v>151</v>
      </c>
      <c r="E235" s="44"/>
      <c r="F235" s="230" t="s">
        <v>2635</v>
      </c>
      <c r="G235" s="44"/>
      <c r="H235" s="44"/>
      <c r="I235" s="231"/>
      <c r="J235" s="44"/>
      <c r="K235" s="44"/>
      <c r="L235" s="48"/>
      <c r="M235" s="232"/>
      <c r="N235" s="233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151</v>
      </c>
      <c r="AU235" s="20" t="s">
        <v>90</v>
      </c>
    </row>
    <row r="236" s="2" customFormat="1" ht="16.5" customHeight="1">
      <c r="A236" s="42"/>
      <c r="B236" s="43"/>
      <c r="C236" s="216" t="s">
        <v>1225</v>
      </c>
      <c r="D236" s="216" t="s">
        <v>144</v>
      </c>
      <c r="E236" s="217" t="s">
        <v>2641</v>
      </c>
      <c r="F236" s="218" t="s">
        <v>2642</v>
      </c>
      <c r="G236" s="219" t="s">
        <v>147</v>
      </c>
      <c r="H236" s="220">
        <v>1</v>
      </c>
      <c r="I236" s="221"/>
      <c r="J236" s="222">
        <f>ROUND(I236*H236,2)</f>
        <v>0</v>
      </c>
      <c r="K236" s="218" t="s">
        <v>2633</v>
      </c>
      <c r="L236" s="48"/>
      <c r="M236" s="223" t="s">
        <v>78</v>
      </c>
      <c r="N236" s="224" t="s">
        <v>50</v>
      </c>
      <c r="O236" s="88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7" t="s">
        <v>149</v>
      </c>
      <c r="AT236" s="227" t="s">
        <v>144</v>
      </c>
      <c r="AU236" s="227" t="s">
        <v>90</v>
      </c>
      <c r="AY236" s="20" t="s">
        <v>141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88</v>
      </c>
      <c r="BK236" s="228">
        <f>ROUND(I236*H236,2)</f>
        <v>0</v>
      </c>
      <c r="BL236" s="20" t="s">
        <v>149</v>
      </c>
      <c r="BM236" s="227" t="s">
        <v>3239</v>
      </c>
    </row>
    <row r="237" s="2" customFormat="1">
      <c r="A237" s="42"/>
      <c r="B237" s="43"/>
      <c r="C237" s="44"/>
      <c r="D237" s="229" t="s">
        <v>151</v>
      </c>
      <c r="E237" s="44"/>
      <c r="F237" s="230" t="s">
        <v>2644</v>
      </c>
      <c r="G237" s="44"/>
      <c r="H237" s="44"/>
      <c r="I237" s="231"/>
      <c r="J237" s="44"/>
      <c r="K237" s="44"/>
      <c r="L237" s="48"/>
      <c r="M237" s="232"/>
      <c r="N237" s="233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151</v>
      </c>
      <c r="AU237" s="20" t="s">
        <v>90</v>
      </c>
    </row>
    <row r="238" s="12" customFormat="1" ht="22.8" customHeight="1">
      <c r="A238" s="12"/>
      <c r="B238" s="200"/>
      <c r="C238" s="201"/>
      <c r="D238" s="202" t="s">
        <v>79</v>
      </c>
      <c r="E238" s="214" t="s">
        <v>2927</v>
      </c>
      <c r="F238" s="214" t="s">
        <v>2928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140</v>
      </c>
      <c r="AT238" s="212" t="s">
        <v>79</v>
      </c>
      <c r="AU238" s="212" t="s">
        <v>88</v>
      </c>
      <c r="AY238" s="211" t="s">
        <v>141</v>
      </c>
      <c r="BK238" s="213">
        <f>SUM(BK239:BK240)</f>
        <v>0</v>
      </c>
    </row>
    <row r="239" s="2" customFormat="1" ht="24.15" customHeight="1">
      <c r="A239" s="42"/>
      <c r="B239" s="43"/>
      <c r="C239" s="216" t="s">
        <v>1231</v>
      </c>
      <c r="D239" s="216" t="s">
        <v>144</v>
      </c>
      <c r="E239" s="217" t="s">
        <v>2929</v>
      </c>
      <c r="F239" s="218" t="s">
        <v>2930</v>
      </c>
      <c r="G239" s="219" t="s">
        <v>2638</v>
      </c>
      <c r="H239" s="220">
        <v>1</v>
      </c>
      <c r="I239" s="221"/>
      <c r="J239" s="222">
        <f>ROUND(I239*H239,2)</f>
        <v>0</v>
      </c>
      <c r="K239" s="218" t="s">
        <v>148</v>
      </c>
      <c r="L239" s="48"/>
      <c r="M239" s="223" t="s">
        <v>78</v>
      </c>
      <c r="N239" s="224" t="s">
        <v>50</v>
      </c>
      <c r="O239" s="88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7" t="s">
        <v>149</v>
      </c>
      <c r="AT239" s="227" t="s">
        <v>144</v>
      </c>
      <c r="AU239" s="227" t="s">
        <v>90</v>
      </c>
      <c r="AY239" s="20" t="s">
        <v>141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88</v>
      </c>
      <c r="BK239" s="228">
        <f>ROUND(I239*H239,2)</f>
        <v>0</v>
      </c>
      <c r="BL239" s="20" t="s">
        <v>149</v>
      </c>
      <c r="BM239" s="227" t="s">
        <v>3240</v>
      </c>
    </row>
    <row r="240" s="2" customFormat="1">
      <c r="A240" s="42"/>
      <c r="B240" s="43"/>
      <c r="C240" s="44"/>
      <c r="D240" s="229" t="s">
        <v>151</v>
      </c>
      <c r="E240" s="44"/>
      <c r="F240" s="230" t="s">
        <v>2932</v>
      </c>
      <c r="G240" s="44"/>
      <c r="H240" s="44"/>
      <c r="I240" s="231"/>
      <c r="J240" s="44"/>
      <c r="K240" s="44"/>
      <c r="L240" s="48"/>
      <c r="M240" s="236"/>
      <c r="N240" s="237"/>
      <c r="O240" s="238"/>
      <c r="P240" s="238"/>
      <c r="Q240" s="238"/>
      <c r="R240" s="238"/>
      <c r="S240" s="238"/>
      <c r="T240" s="23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151</v>
      </c>
      <c r="AU240" s="20" t="s">
        <v>90</v>
      </c>
    </row>
    <row r="241" s="2" customFormat="1" ht="6.96" customHeight="1">
      <c r="A241" s="42"/>
      <c r="B241" s="63"/>
      <c r="C241" s="64"/>
      <c r="D241" s="64"/>
      <c r="E241" s="64"/>
      <c r="F241" s="64"/>
      <c r="G241" s="64"/>
      <c r="H241" s="64"/>
      <c r="I241" s="64"/>
      <c r="J241" s="64"/>
      <c r="K241" s="64"/>
      <c r="L241" s="48"/>
      <c r="M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</row>
  </sheetData>
  <sheetProtection sheet="1" autoFilter="0" formatColumns="0" formatRows="0" objects="1" scenarios="1" spinCount="100000" saltValue="FaZkfbOqdfQebR6Ji/OZv71JqF1VBjikMEsOqTLm9lbFhqk+HFonEjaGjFJRB56qTOKz32ijaRVKl4QoffSivw==" hashValue="OUYzdwgO6e1q+Jx1TdNhMQ3ByO5YJNbXLeAK4Iz1wE+SXC9JUcRAkaxTH1V1m86PyjwHOlKXluqLyD9fkc0T1Q==" algorithmName="SHA-512" password="CC35"/>
  <autoFilter ref="C106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hyperlinks>
    <hyperlink ref="F125" r:id="rId1" display="https://podminky.urs.cz/item/CS_URS_2024_01/HZS2231"/>
    <hyperlink ref="F131" r:id="rId2" display="https://podminky.urs.cz/item/CS_URS_2024_01/HZS2232"/>
    <hyperlink ref="F136" r:id="rId3" display="https://podminky.urs.cz/item/CS_URS_2024_01/HZS2492"/>
    <hyperlink ref="F140" r:id="rId4" display="https://podminky.urs.cz/item/CS_URS_2024_01/HZS4211"/>
    <hyperlink ref="F235" r:id="rId5" display="https://podminky.urs.cz/item/CS_URS_2023_02/043002000"/>
    <hyperlink ref="F237" r:id="rId6" display="https://podminky.urs.cz/item/CS_URS_2023_02/044002000"/>
    <hyperlink ref="F240" r:id="rId7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3241</v>
      </c>
      <c r="H4" s="23"/>
    </row>
    <row r="5" s="1" customFormat="1" ht="12" customHeight="1">
      <c r="B5" s="23"/>
      <c r="C5" s="303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4" t="s">
        <v>16</v>
      </c>
      <c r="D6" s="305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1. 2. 2025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9"/>
      <c r="B9" s="306"/>
      <c r="C9" s="307" t="s">
        <v>60</v>
      </c>
      <c r="D9" s="308" t="s">
        <v>61</v>
      </c>
      <c r="E9" s="308" t="s">
        <v>128</v>
      </c>
      <c r="F9" s="309" t="s">
        <v>3242</v>
      </c>
      <c r="G9" s="189"/>
      <c r="H9" s="306"/>
    </row>
    <row r="10" s="2" customFormat="1" ht="26.4" customHeight="1">
      <c r="A10" s="42"/>
      <c r="B10" s="48"/>
      <c r="C10" s="310" t="s">
        <v>3243</v>
      </c>
      <c r="D10" s="310" t="s">
        <v>95</v>
      </c>
      <c r="E10" s="42"/>
      <c r="F10" s="42"/>
      <c r="G10" s="42"/>
      <c r="H10" s="48"/>
    </row>
    <row r="11" s="2" customFormat="1" ht="16.8" customHeight="1">
      <c r="A11" s="42"/>
      <c r="B11" s="48"/>
      <c r="C11" s="311" t="s">
        <v>249</v>
      </c>
      <c r="D11" s="312" t="s">
        <v>250</v>
      </c>
      <c r="E11" s="313" t="s">
        <v>78</v>
      </c>
      <c r="F11" s="314">
        <v>443.077</v>
      </c>
      <c r="G11" s="42"/>
      <c r="H11" s="48"/>
    </row>
    <row r="12" s="2" customFormat="1" ht="16.8" customHeight="1">
      <c r="A12" s="42"/>
      <c r="B12" s="48"/>
      <c r="C12" s="315" t="s">
        <v>78</v>
      </c>
      <c r="D12" s="315" t="s">
        <v>348</v>
      </c>
      <c r="E12" s="20" t="s">
        <v>78</v>
      </c>
      <c r="F12" s="316">
        <v>0</v>
      </c>
      <c r="G12" s="42"/>
      <c r="H12" s="48"/>
    </row>
    <row r="13" s="2" customFormat="1" ht="16.8" customHeight="1">
      <c r="A13" s="42"/>
      <c r="B13" s="48"/>
      <c r="C13" s="315" t="s">
        <v>78</v>
      </c>
      <c r="D13" s="315" t="s">
        <v>541</v>
      </c>
      <c r="E13" s="20" t="s">
        <v>78</v>
      </c>
      <c r="F13" s="316">
        <v>60.786000000000001</v>
      </c>
      <c r="G13" s="42"/>
      <c r="H13" s="48"/>
    </row>
    <row r="14" s="2" customFormat="1" ht="16.8" customHeight="1">
      <c r="A14" s="42"/>
      <c r="B14" s="48"/>
      <c r="C14" s="315" t="s">
        <v>78</v>
      </c>
      <c r="D14" s="315" t="s">
        <v>542</v>
      </c>
      <c r="E14" s="20" t="s">
        <v>78</v>
      </c>
      <c r="F14" s="316">
        <v>60.786000000000001</v>
      </c>
      <c r="G14" s="42"/>
      <c r="H14" s="48"/>
    </row>
    <row r="15" s="2" customFormat="1" ht="16.8" customHeight="1">
      <c r="A15" s="42"/>
      <c r="B15" s="48"/>
      <c r="C15" s="315" t="s">
        <v>78</v>
      </c>
      <c r="D15" s="315" t="s">
        <v>543</v>
      </c>
      <c r="E15" s="20" t="s">
        <v>78</v>
      </c>
      <c r="F15" s="316">
        <v>44.616</v>
      </c>
      <c r="G15" s="42"/>
      <c r="H15" s="48"/>
    </row>
    <row r="16" s="2" customFormat="1" ht="16.8" customHeight="1">
      <c r="A16" s="42"/>
      <c r="B16" s="48"/>
      <c r="C16" s="315" t="s">
        <v>78</v>
      </c>
      <c r="D16" s="315" t="s">
        <v>544</v>
      </c>
      <c r="E16" s="20" t="s">
        <v>78</v>
      </c>
      <c r="F16" s="316">
        <v>17.16</v>
      </c>
      <c r="G16" s="42"/>
      <c r="H16" s="48"/>
    </row>
    <row r="17" s="2" customFormat="1" ht="16.8" customHeight="1">
      <c r="A17" s="42"/>
      <c r="B17" s="48"/>
      <c r="C17" s="315" t="s">
        <v>78</v>
      </c>
      <c r="D17" s="315" t="s">
        <v>545</v>
      </c>
      <c r="E17" s="20" t="s">
        <v>78</v>
      </c>
      <c r="F17" s="316">
        <v>47.619</v>
      </c>
      <c r="G17" s="42"/>
      <c r="H17" s="48"/>
    </row>
    <row r="18" s="2" customFormat="1" ht="16.8" customHeight="1">
      <c r="A18" s="42"/>
      <c r="B18" s="48"/>
      <c r="C18" s="315" t="s">
        <v>78</v>
      </c>
      <c r="D18" s="315" t="s">
        <v>546</v>
      </c>
      <c r="E18" s="20" t="s">
        <v>78</v>
      </c>
      <c r="F18" s="316">
        <v>33.857999999999997</v>
      </c>
      <c r="G18" s="42"/>
      <c r="H18" s="48"/>
    </row>
    <row r="19" s="2" customFormat="1" ht="16.8" customHeight="1">
      <c r="A19" s="42"/>
      <c r="B19" s="48"/>
      <c r="C19" s="315" t="s">
        <v>78</v>
      </c>
      <c r="D19" s="315" t="s">
        <v>547</v>
      </c>
      <c r="E19" s="20" t="s">
        <v>78</v>
      </c>
      <c r="F19" s="316">
        <v>44.186999999999998</v>
      </c>
      <c r="G19" s="42"/>
      <c r="H19" s="48"/>
    </row>
    <row r="20" s="2" customFormat="1" ht="16.8" customHeight="1">
      <c r="A20" s="42"/>
      <c r="B20" s="48"/>
      <c r="C20" s="315" t="s">
        <v>78</v>
      </c>
      <c r="D20" s="315" t="s">
        <v>548</v>
      </c>
      <c r="E20" s="20" t="s">
        <v>78</v>
      </c>
      <c r="F20" s="316">
        <v>63.095999999999997</v>
      </c>
      <c r="G20" s="42"/>
      <c r="H20" s="48"/>
    </row>
    <row r="21" s="2" customFormat="1" ht="16.8" customHeight="1">
      <c r="A21" s="42"/>
      <c r="B21" s="48"/>
      <c r="C21" s="315" t="s">
        <v>78</v>
      </c>
      <c r="D21" s="315" t="s">
        <v>549</v>
      </c>
      <c r="E21" s="20" t="s">
        <v>78</v>
      </c>
      <c r="F21" s="316">
        <v>67.206999999999994</v>
      </c>
      <c r="G21" s="42"/>
      <c r="H21" s="48"/>
    </row>
    <row r="22" s="2" customFormat="1" ht="16.8" customHeight="1">
      <c r="A22" s="42"/>
      <c r="B22" s="48"/>
      <c r="C22" s="315" t="s">
        <v>78</v>
      </c>
      <c r="D22" s="315" t="s">
        <v>550</v>
      </c>
      <c r="E22" s="20" t="s">
        <v>78</v>
      </c>
      <c r="F22" s="316">
        <v>1.254</v>
      </c>
      <c r="G22" s="42"/>
      <c r="H22" s="48"/>
    </row>
    <row r="23" s="2" customFormat="1" ht="16.8" customHeight="1">
      <c r="A23" s="42"/>
      <c r="B23" s="48"/>
      <c r="C23" s="315" t="s">
        <v>78</v>
      </c>
      <c r="D23" s="315" t="s">
        <v>551</v>
      </c>
      <c r="E23" s="20" t="s">
        <v>78</v>
      </c>
      <c r="F23" s="316">
        <v>1.254</v>
      </c>
      <c r="G23" s="42"/>
      <c r="H23" s="48"/>
    </row>
    <row r="24" s="2" customFormat="1" ht="16.8" customHeight="1">
      <c r="A24" s="42"/>
      <c r="B24" s="48"/>
      <c r="C24" s="315" t="s">
        <v>78</v>
      </c>
      <c r="D24" s="315" t="s">
        <v>552</v>
      </c>
      <c r="E24" s="20" t="s">
        <v>78</v>
      </c>
      <c r="F24" s="316">
        <v>1.254</v>
      </c>
      <c r="G24" s="42"/>
      <c r="H24" s="48"/>
    </row>
    <row r="25" s="2" customFormat="1" ht="16.8" customHeight="1">
      <c r="A25" s="42"/>
      <c r="B25" s="48"/>
      <c r="C25" s="315" t="s">
        <v>249</v>
      </c>
      <c r="D25" s="315" t="s">
        <v>285</v>
      </c>
      <c r="E25" s="20" t="s">
        <v>78</v>
      </c>
      <c r="F25" s="316">
        <v>443.077</v>
      </c>
      <c r="G25" s="42"/>
      <c r="H25" s="48"/>
    </row>
    <row r="26" s="2" customFormat="1" ht="16.8" customHeight="1">
      <c r="A26" s="42"/>
      <c r="B26" s="48"/>
      <c r="C26" s="317" t="s">
        <v>3244</v>
      </c>
      <c r="D26" s="42"/>
      <c r="E26" s="42"/>
      <c r="F26" s="42"/>
      <c r="G26" s="42"/>
      <c r="H26" s="48"/>
    </row>
    <row r="27" s="2" customFormat="1" ht="16.8" customHeight="1">
      <c r="A27" s="42"/>
      <c r="B27" s="48"/>
      <c r="C27" s="315" t="s">
        <v>537</v>
      </c>
      <c r="D27" s="315" t="s">
        <v>3245</v>
      </c>
      <c r="E27" s="20" t="s">
        <v>321</v>
      </c>
      <c r="F27" s="316">
        <v>443.077</v>
      </c>
      <c r="G27" s="42"/>
      <c r="H27" s="48"/>
    </row>
    <row r="28" s="2" customFormat="1" ht="16.8" customHeight="1">
      <c r="A28" s="42"/>
      <c r="B28" s="48"/>
      <c r="C28" s="315" t="s">
        <v>560</v>
      </c>
      <c r="D28" s="315" t="s">
        <v>3246</v>
      </c>
      <c r="E28" s="20" t="s">
        <v>321</v>
      </c>
      <c r="F28" s="316">
        <v>443.077</v>
      </c>
      <c r="G28" s="42"/>
      <c r="H28" s="48"/>
    </row>
    <row r="29" s="2" customFormat="1" ht="16.8" customHeight="1">
      <c r="A29" s="42"/>
      <c r="B29" s="48"/>
      <c r="C29" s="311" t="s">
        <v>252</v>
      </c>
      <c r="D29" s="312" t="s">
        <v>253</v>
      </c>
      <c r="E29" s="313" t="s">
        <v>78</v>
      </c>
      <c r="F29" s="314">
        <v>439.315</v>
      </c>
      <c r="G29" s="42"/>
      <c r="H29" s="48"/>
    </row>
    <row r="30" s="2" customFormat="1" ht="16.8" customHeight="1">
      <c r="A30" s="42"/>
      <c r="B30" s="48"/>
      <c r="C30" s="315" t="s">
        <v>78</v>
      </c>
      <c r="D30" s="315" t="s">
        <v>541</v>
      </c>
      <c r="E30" s="20" t="s">
        <v>78</v>
      </c>
      <c r="F30" s="316">
        <v>60.786000000000001</v>
      </c>
      <c r="G30" s="42"/>
      <c r="H30" s="48"/>
    </row>
    <row r="31" s="2" customFormat="1" ht="16.8" customHeight="1">
      <c r="A31" s="42"/>
      <c r="B31" s="48"/>
      <c r="C31" s="315" t="s">
        <v>78</v>
      </c>
      <c r="D31" s="315" t="s">
        <v>542</v>
      </c>
      <c r="E31" s="20" t="s">
        <v>78</v>
      </c>
      <c r="F31" s="316">
        <v>60.786000000000001</v>
      </c>
      <c r="G31" s="42"/>
      <c r="H31" s="48"/>
    </row>
    <row r="32" s="2" customFormat="1" ht="16.8" customHeight="1">
      <c r="A32" s="42"/>
      <c r="B32" s="48"/>
      <c r="C32" s="315" t="s">
        <v>78</v>
      </c>
      <c r="D32" s="315" t="s">
        <v>543</v>
      </c>
      <c r="E32" s="20" t="s">
        <v>78</v>
      </c>
      <c r="F32" s="316">
        <v>44.616</v>
      </c>
      <c r="G32" s="42"/>
      <c r="H32" s="48"/>
    </row>
    <row r="33" s="2" customFormat="1" ht="16.8" customHeight="1">
      <c r="A33" s="42"/>
      <c r="B33" s="48"/>
      <c r="C33" s="315" t="s">
        <v>78</v>
      </c>
      <c r="D33" s="315" t="s">
        <v>544</v>
      </c>
      <c r="E33" s="20" t="s">
        <v>78</v>
      </c>
      <c r="F33" s="316">
        <v>17.16</v>
      </c>
      <c r="G33" s="42"/>
      <c r="H33" s="48"/>
    </row>
    <row r="34" s="2" customFormat="1" ht="16.8" customHeight="1">
      <c r="A34" s="42"/>
      <c r="B34" s="48"/>
      <c r="C34" s="315" t="s">
        <v>78</v>
      </c>
      <c r="D34" s="315" t="s">
        <v>545</v>
      </c>
      <c r="E34" s="20" t="s">
        <v>78</v>
      </c>
      <c r="F34" s="316">
        <v>47.619</v>
      </c>
      <c r="G34" s="42"/>
      <c r="H34" s="48"/>
    </row>
    <row r="35" s="2" customFormat="1" ht="16.8" customHeight="1">
      <c r="A35" s="42"/>
      <c r="B35" s="48"/>
      <c r="C35" s="315" t="s">
        <v>78</v>
      </c>
      <c r="D35" s="315" t="s">
        <v>546</v>
      </c>
      <c r="E35" s="20" t="s">
        <v>78</v>
      </c>
      <c r="F35" s="316">
        <v>33.857999999999997</v>
      </c>
      <c r="G35" s="42"/>
      <c r="H35" s="48"/>
    </row>
    <row r="36" s="2" customFormat="1" ht="16.8" customHeight="1">
      <c r="A36" s="42"/>
      <c r="B36" s="48"/>
      <c r="C36" s="315" t="s">
        <v>78</v>
      </c>
      <c r="D36" s="315" t="s">
        <v>547</v>
      </c>
      <c r="E36" s="20" t="s">
        <v>78</v>
      </c>
      <c r="F36" s="316">
        <v>44.186999999999998</v>
      </c>
      <c r="G36" s="42"/>
      <c r="H36" s="48"/>
    </row>
    <row r="37" s="2" customFormat="1" ht="16.8" customHeight="1">
      <c r="A37" s="42"/>
      <c r="B37" s="48"/>
      <c r="C37" s="315" t="s">
        <v>78</v>
      </c>
      <c r="D37" s="315" t="s">
        <v>548</v>
      </c>
      <c r="E37" s="20" t="s">
        <v>78</v>
      </c>
      <c r="F37" s="316">
        <v>63.095999999999997</v>
      </c>
      <c r="G37" s="42"/>
      <c r="H37" s="48"/>
    </row>
    <row r="38" s="2" customFormat="1" ht="16.8" customHeight="1">
      <c r="A38" s="42"/>
      <c r="B38" s="48"/>
      <c r="C38" s="315" t="s">
        <v>78</v>
      </c>
      <c r="D38" s="315" t="s">
        <v>549</v>
      </c>
      <c r="E38" s="20" t="s">
        <v>78</v>
      </c>
      <c r="F38" s="316">
        <v>67.206999999999994</v>
      </c>
      <c r="G38" s="42"/>
      <c r="H38" s="48"/>
    </row>
    <row r="39" s="2" customFormat="1" ht="16.8" customHeight="1">
      <c r="A39" s="42"/>
      <c r="B39" s="48"/>
      <c r="C39" s="315" t="s">
        <v>252</v>
      </c>
      <c r="D39" s="315" t="s">
        <v>358</v>
      </c>
      <c r="E39" s="20" t="s">
        <v>78</v>
      </c>
      <c r="F39" s="316">
        <v>439.315</v>
      </c>
      <c r="G39" s="42"/>
      <c r="H39" s="48"/>
    </row>
    <row r="40" s="2" customFormat="1" ht="16.8" customHeight="1">
      <c r="A40" s="42"/>
      <c r="B40" s="48"/>
      <c r="C40" s="317" t="s">
        <v>3244</v>
      </c>
      <c r="D40" s="42"/>
      <c r="E40" s="42"/>
      <c r="F40" s="42"/>
      <c r="G40" s="42"/>
      <c r="H40" s="48"/>
    </row>
    <row r="41" s="2" customFormat="1" ht="16.8" customHeight="1">
      <c r="A41" s="42"/>
      <c r="B41" s="48"/>
      <c r="C41" s="315" t="s">
        <v>718</v>
      </c>
      <c r="D41" s="315" t="s">
        <v>3247</v>
      </c>
      <c r="E41" s="20" t="s">
        <v>321</v>
      </c>
      <c r="F41" s="316">
        <v>439.315</v>
      </c>
      <c r="G41" s="42"/>
      <c r="H41" s="48"/>
    </row>
    <row r="42" s="2" customFormat="1" ht="16.8" customHeight="1">
      <c r="A42" s="42"/>
      <c r="B42" s="48"/>
      <c r="C42" s="315" t="s">
        <v>554</v>
      </c>
      <c r="D42" s="315" t="s">
        <v>3248</v>
      </c>
      <c r="E42" s="20" t="s">
        <v>321</v>
      </c>
      <c r="F42" s="316">
        <v>439.315</v>
      </c>
      <c r="G42" s="42"/>
      <c r="H42" s="48"/>
    </row>
    <row r="43" s="2" customFormat="1" ht="16.8" customHeight="1">
      <c r="A43" s="42"/>
      <c r="B43" s="48"/>
      <c r="C43" s="315" t="s">
        <v>711</v>
      </c>
      <c r="D43" s="315" t="s">
        <v>3249</v>
      </c>
      <c r="E43" s="20" t="s">
        <v>321</v>
      </c>
      <c r="F43" s="316">
        <v>439.315</v>
      </c>
      <c r="G43" s="42"/>
      <c r="H43" s="48"/>
    </row>
    <row r="44" s="2" customFormat="1" ht="16.8" customHeight="1">
      <c r="A44" s="42"/>
      <c r="B44" s="48"/>
      <c r="C44" s="311" t="s">
        <v>255</v>
      </c>
      <c r="D44" s="312" t="s">
        <v>256</v>
      </c>
      <c r="E44" s="313" t="s">
        <v>78</v>
      </c>
      <c r="F44" s="314">
        <v>459.54000000000002</v>
      </c>
      <c r="G44" s="42"/>
      <c r="H44" s="48"/>
    </row>
    <row r="45" s="2" customFormat="1" ht="16.8" customHeight="1">
      <c r="A45" s="42"/>
      <c r="B45" s="48"/>
      <c r="C45" s="315" t="s">
        <v>78</v>
      </c>
      <c r="D45" s="315" t="s">
        <v>324</v>
      </c>
      <c r="E45" s="20" t="s">
        <v>78</v>
      </c>
      <c r="F45" s="316">
        <v>0</v>
      </c>
      <c r="G45" s="42"/>
      <c r="H45" s="48"/>
    </row>
    <row r="46" s="2" customFormat="1" ht="16.8" customHeight="1">
      <c r="A46" s="42"/>
      <c r="B46" s="48"/>
      <c r="C46" s="315" t="s">
        <v>78</v>
      </c>
      <c r="D46" s="315" t="s">
        <v>393</v>
      </c>
      <c r="E46" s="20" t="s">
        <v>78</v>
      </c>
      <c r="F46" s="316">
        <v>6.0599999999999996</v>
      </c>
      <c r="G46" s="42"/>
      <c r="H46" s="48"/>
    </row>
    <row r="47" s="2" customFormat="1" ht="16.8" customHeight="1">
      <c r="A47" s="42"/>
      <c r="B47" s="48"/>
      <c r="C47" s="315" t="s">
        <v>78</v>
      </c>
      <c r="D47" s="315" t="s">
        <v>394</v>
      </c>
      <c r="E47" s="20" t="s">
        <v>78</v>
      </c>
      <c r="F47" s="316">
        <v>6.1100000000000003</v>
      </c>
      <c r="G47" s="42"/>
      <c r="H47" s="48"/>
    </row>
    <row r="48" s="2" customFormat="1" ht="16.8" customHeight="1">
      <c r="A48" s="42"/>
      <c r="B48" s="48"/>
      <c r="C48" s="315" t="s">
        <v>78</v>
      </c>
      <c r="D48" s="315" t="s">
        <v>395</v>
      </c>
      <c r="E48" s="20" t="s">
        <v>78</v>
      </c>
      <c r="F48" s="316">
        <v>1.77</v>
      </c>
      <c r="G48" s="42"/>
      <c r="H48" s="48"/>
    </row>
    <row r="49" s="2" customFormat="1" ht="16.8" customHeight="1">
      <c r="A49" s="42"/>
      <c r="B49" s="48"/>
      <c r="C49" s="315" t="s">
        <v>78</v>
      </c>
      <c r="D49" s="315" t="s">
        <v>396</v>
      </c>
      <c r="E49" s="20" t="s">
        <v>78</v>
      </c>
      <c r="F49" s="316">
        <v>21.329999999999998</v>
      </c>
      <c r="G49" s="42"/>
      <c r="H49" s="48"/>
    </row>
    <row r="50" s="2" customFormat="1" ht="16.8" customHeight="1">
      <c r="A50" s="42"/>
      <c r="B50" s="48"/>
      <c r="C50" s="315" t="s">
        <v>78</v>
      </c>
      <c r="D50" s="315" t="s">
        <v>397</v>
      </c>
      <c r="E50" s="20" t="s">
        <v>78</v>
      </c>
      <c r="F50" s="316">
        <v>23.559999999999999</v>
      </c>
      <c r="G50" s="42"/>
      <c r="H50" s="48"/>
    </row>
    <row r="51" s="2" customFormat="1" ht="16.8" customHeight="1">
      <c r="A51" s="42"/>
      <c r="B51" s="48"/>
      <c r="C51" s="315" t="s">
        <v>78</v>
      </c>
      <c r="D51" s="315" t="s">
        <v>398</v>
      </c>
      <c r="E51" s="20" t="s">
        <v>78</v>
      </c>
      <c r="F51" s="316">
        <v>59.380000000000003</v>
      </c>
      <c r="G51" s="42"/>
      <c r="H51" s="48"/>
    </row>
    <row r="52" s="2" customFormat="1" ht="16.8" customHeight="1">
      <c r="A52" s="42"/>
      <c r="B52" s="48"/>
      <c r="C52" s="315" t="s">
        <v>78</v>
      </c>
      <c r="D52" s="315" t="s">
        <v>399</v>
      </c>
      <c r="E52" s="20" t="s">
        <v>78</v>
      </c>
      <c r="F52" s="316">
        <v>59.479999999999997</v>
      </c>
      <c r="G52" s="42"/>
      <c r="H52" s="48"/>
    </row>
    <row r="53" s="2" customFormat="1" ht="16.8" customHeight="1">
      <c r="A53" s="42"/>
      <c r="B53" s="48"/>
      <c r="C53" s="315" t="s">
        <v>78</v>
      </c>
      <c r="D53" s="315" t="s">
        <v>400</v>
      </c>
      <c r="E53" s="20" t="s">
        <v>78</v>
      </c>
      <c r="F53" s="316">
        <v>27.329999999999998</v>
      </c>
      <c r="G53" s="42"/>
      <c r="H53" s="48"/>
    </row>
    <row r="54" s="2" customFormat="1" ht="16.8" customHeight="1">
      <c r="A54" s="42"/>
      <c r="B54" s="48"/>
      <c r="C54" s="315" t="s">
        <v>78</v>
      </c>
      <c r="D54" s="315" t="s">
        <v>401</v>
      </c>
      <c r="E54" s="20" t="s">
        <v>78</v>
      </c>
      <c r="F54" s="316">
        <v>31.420000000000002</v>
      </c>
      <c r="G54" s="42"/>
      <c r="H54" s="48"/>
    </row>
    <row r="55" s="2" customFormat="1" ht="16.8" customHeight="1">
      <c r="A55" s="42"/>
      <c r="B55" s="48"/>
      <c r="C55" s="315" t="s">
        <v>78</v>
      </c>
      <c r="D55" s="315" t="s">
        <v>402</v>
      </c>
      <c r="E55" s="20" t="s">
        <v>78</v>
      </c>
      <c r="F55" s="316">
        <v>18.18</v>
      </c>
      <c r="G55" s="42"/>
      <c r="H55" s="48"/>
    </row>
    <row r="56" s="2" customFormat="1" ht="16.8" customHeight="1">
      <c r="A56" s="42"/>
      <c r="B56" s="48"/>
      <c r="C56" s="315" t="s">
        <v>78</v>
      </c>
      <c r="D56" s="315" t="s">
        <v>403</v>
      </c>
      <c r="E56" s="20" t="s">
        <v>78</v>
      </c>
      <c r="F56" s="316">
        <v>41.439999999999998</v>
      </c>
      <c r="G56" s="42"/>
      <c r="H56" s="48"/>
    </row>
    <row r="57" s="2" customFormat="1" ht="16.8" customHeight="1">
      <c r="A57" s="42"/>
      <c r="B57" s="48"/>
      <c r="C57" s="315" t="s">
        <v>78</v>
      </c>
      <c r="D57" s="315" t="s">
        <v>404</v>
      </c>
      <c r="E57" s="20" t="s">
        <v>78</v>
      </c>
      <c r="F57" s="316">
        <v>15.300000000000001</v>
      </c>
      <c r="G57" s="42"/>
      <c r="H57" s="48"/>
    </row>
    <row r="58" s="2" customFormat="1" ht="16.8" customHeight="1">
      <c r="A58" s="42"/>
      <c r="B58" s="48"/>
      <c r="C58" s="315" t="s">
        <v>78</v>
      </c>
      <c r="D58" s="315" t="s">
        <v>405</v>
      </c>
      <c r="E58" s="20" t="s">
        <v>78</v>
      </c>
      <c r="F58" s="316">
        <v>60.770000000000003</v>
      </c>
      <c r="G58" s="42"/>
      <c r="H58" s="48"/>
    </row>
    <row r="59" s="2" customFormat="1" ht="16.8" customHeight="1">
      <c r="A59" s="42"/>
      <c r="B59" s="48"/>
      <c r="C59" s="315" t="s">
        <v>78</v>
      </c>
      <c r="D59" s="315" t="s">
        <v>406</v>
      </c>
      <c r="E59" s="20" t="s">
        <v>78</v>
      </c>
      <c r="F59" s="316">
        <v>31.100000000000001</v>
      </c>
      <c r="G59" s="42"/>
      <c r="H59" s="48"/>
    </row>
    <row r="60" s="2" customFormat="1" ht="16.8" customHeight="1">
      <c r="A60" s="42"/>
      <c r="B60" s="48"/>
      <c r="C60" s="315" t="s">
        <v>78</v>
      </c>
      <c r="D60" s="315" t="s">
        <v>407</v>
      </c>
      <c r="E60" s="20" t="s">
        <v>78</v>
      </c>
      <c r="F60" s="316">
        <v>27.460000000000001</v>
      </c>
      <c r="G60" s="42"/>
      <c r="H60" s="48"/>
    </row>
    <row r="61" s="2" customFormat="1" ht="16.8" customHeight="1">
      <c r="A61" s="42"/>
      <c r="B61" s="48"/>
      <c r="C61" s="315" t="s">
        <v>78</v>
      </c>
      <c r="D61" s="315" t="s">
        <v>408</v>
      </c>
      <c r="E61" s="20" t="s">
        <v>78</v>
      </c>
      <c r="F61" s="316">
        <v>28.850000000000001</v>
      </c>
      <c r="G61" s="42"/>
      <c r="H61" s="48"/>
    </row>
    <row r="62" s="2" customFormat="1" ht="16.8" customHeight="1">
      <c r="A62" s="42"/>
      <c r="B62" s="48"/>
      <c r="C62" s="315" t="s">
        <v>255</v>
      </c>
      <c r="D62" s="315" t="s">
        <v>285</v>
      </c>
      <c r="E62" s="20" t="s">
        <v>78</v>
      </c>
      <c r="F62" s="316">
        <v>459.54000000000002</v>
      </c>
      <c r="G62" s="42"/>
      <c r="H62" s="48"/>
    </row>
    <row r="63" s="2" customFormat="1" ht="16.8" customHeight="1">
      <c r="A63" s="42"/>
      <c r="B63" s="48"/>
      <c r="C63" s="317" t="s">
        <v>3244</v>
      </c>
      <c r="D63" s="42"/>
      <c r="E63" s="42"/>
      <c r="F63" s="42"/>
      <c r="G63" s="42"/>
      <c r="H63" s="48"/>
    </row>
    <row r="64" s="2" customFormat="1">
      <c r="A64" s="42"/>
      <c r="B64" s="48"/>
      <c r="C64" s="315" t="s">
        <v>389</v>
      </c>
      <c r="D64" s="315" t="s">
        <v>3250</v>
      </c>
      <c r="E64" s="20" t="s">
        <v>321</v>
      </c>
      <c r="F64" s="316">
        <v>459.54000000000002</v>
      </c>
      <c r="G64" s="42"/>
      <c r="H64" s="48"/>
    </row>
    <row r="65" s="2" customFormat="1">
      <c r="A65" s="42"/>
      <c r="B65" s="48"/>
      <c r="C65" s="315" t="s">
        <v>410</v>
      </c>
      <c r="D65" s="315" t="s">
        <v>3251</v>
      </c>
      <c r="E65" s="20" t="s">
        <v>321</v>
      </c>
      <c r="F65" s="316">
        <v>13786.200000000001</v>
      </c>
      <c r="G65" s="42"/>
      <c r="H65" s="48"/>
    </row>
    <row r="66" s="2" customFormat="1">
      <c r="A66" s="42"/>
      <c r="B66" s="48"/>
      <c r="C66" s="315" t="s">
        <v>418</v>
      </c>
      <c r="D66" s="315" t="s">
        <v>3252</v>
      </c>
      <c r="E66" s="20" t="s">
        <v>321</v>
      </c>
      <c r="F66" s="316">
        <v>459.54000000000002</v>
      </c>
      <c r="G66" s="42"/>
      <c r="H66" s="48"/>
    </row>
    <row r="67" s="2" customFormat="1" ht="26.4" customHeight="1">
      <c r="A67" s="42"/>
      <c r="B67" s="48"/>
      <c r="C67" s="310" t="s">
        <v>3253</v>
      </c>
      <c r="D67" s="310" t="s">
        <v>99</v>
      </c>
      <c r="E67" s="42"/>
      <c r="F67" s="42"/>
      <c r="G67" s="42"/>
      <c r="H67" s="48"/>
    </row>
    <row r="68" s="2" customFormat="1" ht="16.8" customHeight="1">
      <c r="A68" s="42"/>
      <c r="B68" s="48"/>
      <c r="C68" s="311" t="s">
        <v>761</v>
      </c>
      <c r="D68" s="312" t="s">
        <v>762</v>
      </c>
      <c r="E68" s="313" t="s">
        <v>78</v>
      </c>
      <c r="F68" s="314">
        <v>6.2400000000000002</v>
      </c>
      <c r="G68" s="42"/>
      <c r="H68" s="48"/>
    </row>
    <row r="69" s="2" customFormat="1" ht="16.8" customHeight="1">
      <c r="A69" s="42"/>
      <c r="B69" s="48"/>
      <c r="C69" s="315" t="s">
        <v>761</v>
      </c>
      <c r="D69" s="315" t="s">
        <v>888</v>
      </c>
      <c r="E69" s="20" t="s">
        <v>78</v>
      </c>
      <c r="F69" s="316">
        <v>6.2400000000000002</v>
      </c>
      <c r="G69" s="42"/>
      <c r="H69" s="48"/>
    </row>
    <row r="70" s="2" customFormat="1" ht="16.8" customHeight="1">
      <c r="A70" s="42"/>
      <c r="B70" s="48"/>
      <c r="C70" s="317" t="s">
        <v>3244</v>
      </c>
      <c r="D70" s="42"/>
      <c r="E70" s="42"/>
      <c r="F70" s="42"/>
      <c r="G70" s="42"/>
      <c r="H70" s="48"/>
    </row>
    <row r="71" s="2" customFormat="1" ht="16.8" customHeight="1">
      <c r="A71" s="42"/>
      <c r="B71" s="48"/>
      <c r="C71" s="315" t="s">
        <v>1357</v>
      </c>
      <c r="D71" s="315" t="s">
        <v>3254</v>
      </c>
      <c r="E71" s="20" t="s">
        <v>321</v>
      </c>
      <c r="F71" s="316">
        <v>10.109999999999999</v>
      </c>
      <c r="G71" s="42"/>
      <c r="H71" s="48"/>
    </row>
    <row r="72" s="2" customFormat="1">
      <c r="A72" s="42"/>
      <c r="B72" s="48"/>
      <c r="C72" s="315" t="s">
        <v>319</v>
      </c>
      <c r="D72" s="315" t="s">
        <v>3255</v>
      </c>
      <c r="E72" s="20" t="s">
        <v>321</v>
      </c>
      <c r="F72" s="316">
        <v>34.219999999999999</v>
      </c>
      <c r="G72" s="42"/>
      <c r="H72" s="48"/>
    </row>
    <row r="73" s="2" customFormat="1" ht="16.8" customHeight="1">
      <c r="A73" s="42"/>
      <c r="B73" s="48"/>
      <c r="C73" s="315" t="s">
        <v>893</v>
      </c>
      <c r="D73" s="315" t="s">
        <v>3256</v>
      </c>
      <c r="E73" s="20" t="s">
        <v>321</v>
      </c>
      <c r="F73" s="316">
        <v>34.219999999999999</v>
      </c>
      <c r="G73" s="42"/>
      <c r="H73" s="48"/>
    </row>
    <row r="74" s="2" customFormat="1" ht="16.8" customHeight="1">
      <c r="A74" s="42"/>
      <c r="B74" s="48"/>
      <c r="C74" s="311" t="s">
        <v>764</v>
      </c>
      <c r="D74" s="312" t="s">
        <v>765</v>
      </c>
      <c r="E74" s="313" t="s">
        <v>78</v>
      </c>
      <c r="F74" s="314">
        <v>24.109999999999999</v>
      </c>
      <c r="G74" s="42"/>
      <c r="H74" s="48"/>
    </row>
    <row r="75" s="2" customFormat="1" ht="16.8" customHeight="1">
      <c r="A75" s="42"/>
      <c r="B75" s="48"/>
      <c r="C75" s="315" t="s">
        <v>764</v>
      </c>
      <c r="D75" s="315" t="s">
        <v>890</v>
      </c>
      <c r="E75" s="20" t="s">
        <v>78</v>
      </c>
      <c r="F75" s="316">
        <v>24.109999999999999</v>
      </c>
      <c r="G75" s="42"/>
      <c r="H75" s="48"/>
    </row>
    <row r="76" s="2" customFormat="1" ht="16.8" customHeight="1">
      <c r="A76" s="42"/>
      <c r="B76" s="48"/>
      <c r="C76" s="317" t="s">
        <v>3244</v>
      </c>
      <c r="D76" s="42"/>
      <c r="E76" s="42"/>
      <c r="F76" s="42"/>
      <c r="G76" s="42"/>
      <c r="H76" s="48"/>
    </row>
    <row r="77" s="2" customFormat="1" ht="16.8" customHeight="1">
      <c r="A77" s="42"/>
      <c r="B77" s="48"/>
      <c r="C77" s="315" t="s">
        <v>1442</v>
      </c>
      <c r="D77" s="315" t="s">
        <v>3257</v>
      </c>
      <c r="E77" s="20" t="s">
        <v>321</v>
      </c>
      <c r="F77" s="316">
        <v>24.109999999999999</v>
      </c>
      <c r="G77" s="42"/>
      <c r="H77" s="48"/>
    </row>
    <row r="78" s="2" customFormat="1">
      <c r="A78" s="42"/>
      <c r="B78" s="48"/>
      <c r="C78" s="315" t="s">
        <v>1146</v>
      </c>
      <c r="D78" s="315" t="s">
        <v>3258</v>
      </c>
      <c r="E78" s="20" t="s">
        <v>321</v>
      </c>
      <c r="F78" s="316">
        <v>24.109999999999999</v>
      </c>
      <c r="G78" s="42"/>
      <c r="H78" s="48"/>
    </row>
    <row r="79" s="2" customFormat="1" ht="16.8" customHeight="1">
      <c r="A79" s="42"/>
      <c r="B79" s="48"/>
      <c r="C79" s="315" t="s">
        <v>1447</v>
      </c>
      <c r="D79" s="315" t="s">
        <v>3259</v>
      </c>
      <c r="E79" s="20" t="s">
        <v>321</v>
      </c>
      <c r="F79" s="316">
        <v>24.109999999999999</v>
      </c>
      <c r="G79" s="42"/>
      <c r="H79" s="48"/>
    </row>
    <row r="80" s="2" customFormat="1" ht="16.8" customHeight="1">
      <c r="A80" s="42"/>
      <c r="B80" s="48"/>
      <c r="C80" s="315" t="s">
        <v>1452</v>
      </c>
      <c r="D80" s="315" t="s">
        <v>3260</v>
      </c>
      <c r="E80" s="20" t="s">
        <v>321</v>
      </c>
      <c r="F80" s="316">
        <v>24.109999999999999</v>
      </c>
      <c r="G80" s="42"/>
      <c r="H80" s="48"/>
    </row>
    <row r="81" s="2" customFormat="1">
      <c r="A81" s="42"/>
      <c r="B81" s="48"/>
      <c r="C81" s="315" t="s">
        <v>1457</v>
      </c>
      <c r="D81" s="315" t="s">
        <v>3261</v>
      </c>
      <c r="E81" s="20" t="s">
        <v>321</v>
      </c>
      <c r="F81" s="316">
        <v>24.109999999999999</v>
      </c>
      <c r="G81" s="42"/>
      <c r="H81" s="48"/>
    </row>
    <row r="82" s="2" customFormat="1" ht="16.8" customHeight="1">
      <c r="A82" s="42"/>
      <c r="B82" s="48"/>
      <c r="C82" s="315" t="s">
        <v>1462</v>
      </c>
      <c r="D82" s="315" t="s">
        <v>3262</v>
      </c>
      <c r="E82" s="20" t="s">
        <v>321</v>
      </c>
      <c r="F82" s="316">
        <v>24.109999999999999</v>
      </c>
      <c r="G82" s="42"/>
      <c r="H82" s="48"/>
    </row>
    <row r="83" s="2" customFormat="1" ht="16.8" customHeight="1">
      <c r="A83" s="42"/>
      <c r="B83" s="48"/>
      <c r="C83" s="315" t="s">
        <v>1483</v>
      </c>
      <c r="D83" s="315" t="s">
        <v>3263</v>
      </c>
      <c r="E83" s="20" t="s">
        <v>321</v>
      </c>
      <c r="F83" s="316">
        <v>24.109999999999999</v>
      </c>
      <c r="G83" s="42"/>
      <c r="H83" s="48"/>
    </row>
    <row r="84" s="2" customFormat="1" ht="16.8" customHeight="1">
      <c r="A84" s="42"/>
      <c r="B84" s="48"/>
      <c r="C84" s="315" t="s">
        <v>1648</v>
      </c>
      <c r="D84" s="315" t="s">
        <v>3264</v>
      </c>
      <c r="E84" s="20" t="s">
        <v>321</v>
      </c>
      <c r="F84" s="316">
        <v>34.219999999999999</v>
      </c>
      <c r="G84" s="42"/>
      <c r="H84" s="48"/>
    </row>
    <row r="85" s="2" customFormat="1" ht="16.8" customHeight="1">
      <c r="A85" s="42"/>
      <c r="B85" s="48"/>
      <c r="C85" s="315" t="s">
        <v>1682</v>
      </c>
      <c r="D85" s="315" t="s">
        <v>3265</v>
      </c>
      <c r="E85" s="20" t="s">
        <v>321</v>
      </c>
      <c r="F85" s="316">
        <v>34.219999999999999</v>
      </c>
      <c r="G85" s="42"/>
      <c r="H85" s="48"/>
    </row>
    <row r="86" s="2" customFormat="1">
      <c r="A86" s="42"/>
      <c r="B86" s="48"/>
      <c r="C86" s="315" t="s">
        <v>319</v>
      </c>
      <c r="D86" s="315" t="s">
        <v>3255</v>
      </c>
      <c r="E86" s="20" t="s">
        <v>321</v>
      </c>
      <c r="F86" s="316">
        <v>34.219999999999999</v>
      </c>
      <c r="G86" s="42"/>
      <c r="H86" s="48"/>
    </row>
    <row r="87" s="2" customFormat="1" ht="16.8" customHeight="1">
      <c r="A87" s="42"/>
      <c r="B87" s="48"/>
      <c r="C87" s="315" t="s">
        <v>893</v>
      </c>
      <c r="D87" s="315" t="s">
        <v>3256</v>
      </c>
      <c r="E87" s="20" t="s">
        <v>321</v>
      </c>
      <c r="F87" s="316">
        <v>34.219999999999999</v>
      </c>
      <c r="G87" s="42"/>
      <c r="H87" s="48"/>
    </row>
    <row r="88" s="2" customFormat="1" ht="16.8" customHeight="1">
      <c r="A88" s="42"/>
      <c r="B88" s="48"/>
      <c r="C88" s="311" t="s">
        <v>767</v>
      </c>
      <c r="D88" s="312" t="s">
        <v>768</v>
      </c>
      <c r="E88" s="313" t="s">
        <v>78</v>
      </c>
      <c r="F88" s="314">
        <v>3.8700000000000001</v>
      </c>
      <c r="G88" s="42"/>
      <c r="H88" s="48"/>
    </row>
    <row r="89" s="2" customFormat="1" ht="16.8" customHeight="1">
      <c r="A89" s="42"/>
      <c r="B89" s="48"/>
      <c r="C89" s="315" t="s">
        <v>767</v>
      </c>
      <c r="D89" s="315" t="s">
        <v>892</v>
      </c>
      <c r="E89" s="20" t="s">
        <v>78</v>
      </c>
      <c r="F89" s="316">
        <v>3.8700000000000001</v>
      </c>
      <c r="G89" s="42"/>
      <c r="H89" s="48"/>
    </row>
    <row r="90" s="2" customFormat="1" ht="16.8" customHeight="1">
      <c r="A90" s="42"/>
      <c r="B90" s="48"/>
      <c r="C90" s="317" t="s">
        <v>3244</v>
      </c>
      <c r="D90" s="42"/>
      <c r="E90" s="42"/>
      <c r="F90" s="42"/>
      <c r="G90" s="42"/>
      <c r="H90" s="48"/>
    </row>
    <row r="91" s="2" customFormat="1" ht="16.8" customHeight="1">
      <c r="A91" s="42"/>
      <c r="B91" s="48"/>
      <c r="C91" s="315" t="s">
        <v>1357</v>
      </c>
      <c r="D91" s="315" t="s">
        <v>3254</v>
      </c>
      <c r="E91" s="20" t="s">
        <v>321</v>
      </c>
      <c r="F91" s="316">
        <v>10.109999999999999</v>
      </c>
      <c r="G91" s="42"/>
      <c r="H91" s="48"/>
    </row>
    <row r="92" s="2" customFormat="1">
      <c r="A92" s="42"/>
      <c r="B92" s="48"/>
      <c r="C92" s="315" t="s">
        <v>1388</v>
      </c>
      <c r="D92" s="315" t="s">
        <v>3266</v>
      </c>
      <c r="E92" s="20" t="s">
        <v>321</v>
      </c>
      <c r="F92" s="316">
        <v>3.8700000000000001</v>
      </c>
      <c r="G92" s="42"/>
      <c r="H92" s="48"/>
    </row>
    <row r="93" s="2" customFormat="1" ht="16.8" customHeight="1">
      <c r="A93" s="42"/>
      <c r="B93" s="48"/>
      <c r="C93" s="315" t="s">
        <v>1393</v>
      </c>
      <c r="D93" s="315" t="s">
        <v>3267</v>
      </c>
      <c r="E93" s="20" t="s">
        <v>321</v>
      </c>
      <c r="F93" s="316">
        <v>3.8700000000000001</v>
      </c>
      <c r="G93" s="42"/>
      <c r="H93" s="48"/>
    </row>
    <row r="94" s="2" customFormat="1">
      <c r="A94" s="42"/>
      <c r="B94" s="48"/>
      <c r="C94" s="315" t="s">
        <v>319</v>
      </c>
      <c r="D94" s="315" t="s">
        <v>3255</v>
      </c>
      <c r="E94" s="20" t="s">
        <v>321</v>
      </c>
      <c r="F94" s="316">
        <v>34.219999999999999</v>
      </c>
      <c r="G94" s="42"/>
      <c r="H94" s="48"/>
    </row>
    <row r="95" s="2" customFormat="1" ht="16.8" customHeight="1">
      <c r="A95" s="42"/>
      <c r="B95" s="48"/>
      <c r="C95" s="315" t="s">
        <v>893</v>
      </c>
      <c r="D95" s="315" t="s">
        <v>3256</v>
      </c>
      <c r="E95" s="20" t="s">
        <v>321</v>
      </c>
      <c r="F95" s="316">
        <v>34.219999999999999</v>
      </c>
      <c r="G95" s="42"/>
      <c r="H95" s="48"/>
    </row>
    <row r="96" s="2" customFormat="1" ht="16.8" customHeight="1">
      <c r="A96" s="42"/>
      <c r="B96" s="48"/>
      <c r="C96" s="311" t="s">
        <v>770</v>
      </c>
      <c r="D96" s="312" t="s">
        <v>771</v>
      </c>
      <c r="E96" s="313" t="s">
        <v>78</v>
      </c>
      <c r="F96" s="314">
        <v>10.109999999999999</v>
      </c>
      <c r="G96" s="42"/>
      <c r="H96" s="48"/>
    </row>
    <row r="97" s="2" customFormat="1" ht="16.8" customHeight="1">
      <c r="A97" s="42"/>
      <c r="B97" s="48"/>
      <c r="C97" s="315" t="s">
        <v>761</v>
      </c>
      <c r="D97" s="315" t="s">
        <v>888</v>
      </c>
      <c r="E97" s="20" t="s">
        <v>78</v>
      </c>
      <c r="F97" s="316">
        <v>6.2400000000000002</v>
      </c>
      <c r="G97" s="42"/>
      <c r="H97" s="48"/>
    </row>
    <row r="98" s="2" customFormat="1" ht="16.8" customHeight="1">
      <c r="A98" s="42"/>
      <c r="B98" s="48"/>
      <c r="C98" s="315" t="s">
        <v>767</v>
      </c>
      <c r="D98" s="315" t="s">
        <v>892</v>
      </c>
      <c r="E98" s="20" t="s">
        <v>78</v>
      </c>
      <c r="F98" s="316">
        <v>3.8700000000000001</v>
      </c>
      <c r="G98" s="42"/>
      <c r="H98" s="48"/>
    </row>
    <row r="99" s="2" customFormat="1" ht="16.8" customHeight="1">
      <c r="A99" s="42"/>
      <c r="B99" s="48"/>
      <c r="C99" s="315" t="s">
        <v>770</v>
      </c>
      <c r="D99" s="315" t="s">
        <v>285</v>
      </c>
      <c r="E99" s="20" t="s">
        <v>78</v>
      </c>
      <c r="F99" s="316">
        <v>10.109999999999999</v>
      </c>
      <c r="G99" s="42"/>
      <c r="H99" s="48"/>
    </row>
    <row r="100" s="2" customFormat="1" ht="16.8" customHeight="1">
      <c r="A100" s="42"/>
      <c r="B100" s="48"/>
      <c r="C100" s="317" t="s">
        <v>3244</v>
      </c>
      <c r="D100" s="42"/>
      <c r="E100" s="42"/>
      <c r="F100" s="42"/>
      <c r="G100" s="42"/>
      <c r="H100" s="48"/>
    </row>
    <row r="101" s="2" customFormat="1" ht="16.8" customHeight="1">
      <c r="A101" s="42"/>
      <c r="B101" s="48"/>
      <c r="C101" s="315" t="s">
        <v>1357</v>
      </c>
      <c r="D101" s="315" t="s">
        <v>3254</v>
      </c>
      <c r="E101" s="20" t="s">
        <v>321</v>
      </c>
      <c r="F101" s="316">
        <v>10.109999999999999</v>
      </c>
      <c r="G101" s="42"/>
      <c r="H101" s="48"/>
    </row>
    <row r="102" s="2" customFormat="1" ht="16.8" customHeight="1">
      <c r="A102" s="42"/>
      <c r="B102" s="48"/>
      <c r="C102" s="315" t="s">
        <v>1362</v>
      </c>
      <c r="D102" s="315" t="s">
        <v>3268</v>
      </c>
      <c r="E102" s="20" t="s">
        <v>321</v>
      </c>
      <c r="F102" s="316">
        <v>10.109999999999999</v>
      </c>
      <c r="G102" s="42"/>
      <c r="H102" s="48"/>
    </row>
    <row r="103" s="2" customFormat="1">
      <c r="A103" s="42"/>
      <c r="B103" s="48"/>
      <c r="C103" s="315" t="s">
        <v>1379</v>
      </c>
      <c r="D103" s="315" t="s">
        <v>3269</v>
      </c>
      <c r="E103" s="20" t="s">
        <v>321</v>
      </c>
      <c r="F103" s="316">
        <v>10.109999999999999</v>
      </c>
      <c r="G103" s="42"/>
      <c r="H103" s="48"/>
    </row>
    <row r="104" s="2" customFormat="1" ht="16.8" customHeight="1">
      <c r="A104" s="42"/>
      <c r="B104" s="48"/>
      <c r="C104" s="315" t="s">
        <v>1422</v>
      </c>
      <c r="D104" s="315" t="s">
        <v>3270</v>
      </c>
      <c r="E104" s="20" t="s">
        <v>321</v>
      </c>
      <c r="F104" s="316">
        <v>10.109999999999999</v>
      </c>
      <c r="G104" s="42"/>
      <c r="H104" s="48"/>
    </row>
    <row r="105" s="2" customFormat="1" ht="16.8" customHeight="1">
      <c r="A105" s="42"/>
      <c r="B105" s="48"/>
      <c r="C105" s="315" t="s">
        <v>1648</v>
      </c>
      <c r="D105" s="315" t="s">
        <v>3264</v>
      </c>
      <c r="E105" s="20" t="s">
        <v>321</v>
      </c>
      <c r="F105" s="316">
        <v>34.219999999999999</v>
      </c>
      <c r="G105" s="42"/>
      <c r="H105" s="48"/>
    </row>
    <row r="106" s="2" customFormat="1" ht="16.8" customHeight="1">
      <c r="A106" s="42"/>
      <c r="B106" s="48"/>
      <c r="C106" s="315" t="s">
        <v>1682</v>
      </c>
      <c r="D106" s="315" t="s">
        <v>3265</v>
      </c>
      <c r="E106" s="20" t="s">
        <v>321</v>
      </c>
      <c r="F106" s="316">
        <v>34.219999999999999</v>
      </c>
      <c r="G106" s="42"/>
      <c r="H106" s="48"/>
    </row>
    <row r="107" s="2" customFormat="1" ht="16.8" customHeight="1">
      <c r="A107" s="42"/>
      <c r="B107" s="48"/>
      <c r="C107" s="311" t="s">
        <v>773</v>
      </c>
      <c r="D107" s="312" t="s">
        <v>774</v>
      </c>
      <c r="E107" s="313" t="s">
        <v>78</v>
      </c>
      <c r="F107" s="314">
        <v>19.294</v>
      </c>
      <c r="G107" s="42"/>
      <c r="H107" s="48"/>
    </row>
    <row r="108" s="2" customFormat="1" ht="16.8" customHeight="1">
      <c r="A108" s="42"/>
      <c r="B108" s="48"/>
      <c r="C108" s="315" t="s">
        <v>78</v>
      </c>
      <c r="D108" s="315" t="s">
        <v>1617</v>
      </c>
      <c r="E108" s="20" t="s">
        <v>78</v>
      </c>
      <c r="F108" s="316">
        <v>1.26</v>
      </c>
      <c r="G108" s="42"/>
      <c r="H108" s="48"/>
    </row>
    <row r="109" s="2" customFormat="1" ht="16.8" customHeight="1">
      <c r="A109" s="42"/>
      <c r="B109" s="48"/>
      <c r="C109" s="315" t="s">
        <v>78</v>
      </c>
      <c r="D109" s="315" t="s">
        <v>1206</v>
      </c>
      <c r="E109" s="20" t="s">
        <v>78</v>
      </c>
      <c r="F109" s="316">
        <v>2.25</v>
      </c>
      <c r="G109" s="42"/>
      <c r="H109" s="48"/>
    </row>
    <row r="110" s="2" customFormat="1" ht="16.8" customHeight="1">
      <c r="A110" s="42"/>
      <c r="B110" s="48"/>
      <c r="C110" s="315" t="s">
        <v>78</v>
      </c>
      <c r="D110" s="315" t="s">
        <v>1207</v>
      </c>
      <c r="E110" s="20" t="s">
        <v>78</v>
      </c>
      <c r="F110" s="316">
        <v>1.8</v>
      </c>
      <c r="G110" s="42"/>
      <c r="H110" s="48"/>
    </row>
    <row r="111" s="2" customFormat="1" ht="16.8" customHeight="1">
      <c r="A111" s="42"/>
      <c r="B111" s="48"/>
      <c r="C111" s="315" t="s">
        <v>78</v>
      </c>
      <c r="D111" s="315" t="s">
        <v>1618</v>
      </c>
      <c r="E111" s="20" t="s">
        <v>78</v>
      </c>
      <c r="F111" s="316">
        <v>10</v>
      </c>
      <c r="G111" s="42"/>
      <c r="H111" s="48"/>
    </row>
    <row r="112" s="2" customFormat="1" ht="16.8" customHeight="1">
      <c r="A112" s="42"/>
      <c r="B112" s="48"/>
      <c r="C112" s="315" t="s">
        <v>78</v>
      </c>
      <c r="D112" s="315" t="s">
        <v>1619</v>
      </c>
      <c r="E112" s="20" t="s">
        <v>78</v>
      </c>
      <c r="F112" s="316">
        <v>0.624</v>
      </c>
      <c r="G112" s="42"/>
      <c r="H112" s="48"/>
    </row>
    <row r="113" s="2" customFormat="1" ht="16.8" customHeight="1">
      <c r="A113" s="42"/>
      <c r="B113" s="48"/>
      <c r="C113" s="315" t="s">
        <v>78</v>
      </c>
      <c r="D113" s="315" t="s">
        <v>1620</v>
      </c>
      <c r="E113" s="20" t="s">
        <v>78</v>
      </c>
      <c r="F113" s="316">
        <v>3.3599999999999999</v>
      </c>
      <c r="G113" s="42"/>
      <c r="H113" s="48"/>
    </row>
    <row r="114" s="2" customFormat="1" ht="16.8" customHeight="1">
      <c r="A114" s="42"/>
      <c r="B114" s="48"/>
      <c r="C114" s="315" t="s">
        <v>773</v>
      </c>
      <c r="D114" s="315" t="s">
        <v>285</v>
      </c>
      <c r="E114" s="20" t="s">
        <v>78</v>
      </c>
      <c r="F114" s="316">
        <v>19.294</v>
      </c>
      <c r="G114" s="42"/>
      <c r="H114" s="48"/>
    </row>
    <row r="115" s="2" customFormat="1" ht="16.8" customHeight="1">
      <c r="A115" s="42"/>
      <c r="B115" s="48"/>
      <c r="C115" s="317" t="s">
        <v>3244</v>
      </c>
      <c r="D115" s="42"/>
      <c r="E115" s="42"/>
      <c r="F115" s="42"/>
      <c r="G115" s="42"/>
      <c r="H115" s="48"/>
    </row>
    <row r="116" s="2" customFormat="1" ht="16.8" customHeight="1">
      <c r="A116" s="42"/>
      <c r="B116" s="48"/>
      <c r="C116" s="315" t="s">
        <v>1613</v>
      </c>
      <c r="D116" s="315" t="s">
        <v>3271</v>
      </c>
      <c r="E116" s="20" t="s">
        <v>321</v>
      </c>
      <c r="F116" s="316">
        <v>19.294</v>
      </c>
      <c r="G116" s="42"/>
      <c r="H116" s="48"/>
    </row>
    <row r="117" s="2" customFormat="1" ht="16.8" customHeight="1">
      <c r="A117" s="42"/>
      <c r="B117" s="48"/>
      <c r="C117" s="315" t="s">
        <v>1622</v>
      </c>
      <c r="D117" s="315" t="s">
        <v>3272</v>
      </c>
      <c r="E117" s="20" t="s">
        <v>321</v>
      </c>
      <c r="F117" s="316">
        <v>19.294</v>
      </c>
      <c r="G117" s="42"/>
      <c r="H117" s="48"/>
    </row>
    <row r="118" s="2" customFormat="1" ht="16.8" customHeight="1">
      <c r="A118" s="42"/>
      <c r="B118" s="48"/>
      <c r="C118" s="315" t="s">
        <v>1629</v>
      </c>
      <c r="D118" s="315" t="s">
        <v>3273</v>
      </c>
      <c r="E118" s="20" t="s">
        <v>321</v>
      </c>
      <c r="F118" s="316">
        <v>19.294</v>
      </c>
      <c r="G118" s="42"/>
      <c r="H118" s="48"/>
    </row>
    <row r="119" s="2" customFormat="1" ht="16.8" customHeight="1">
      <c r="A119" s="42"/>
      <c r="B119" s="48"/>
      <c r="C119" s="315" t="s">
        <v>1634</v>
      </c>
      <c r="D119" s="315" t="s">
        <v>3274</v>
      </c>
      <c r="E119" s="20" t="s">
        <v>321</v>
      </c>
      <c r="F119" s="316">
        <v>19.294</v>
      </c>
      <c r="G119" s="42"/>
      <c r="H119" s="48"/>
    </row>
    <row r="120" s="2" customFormat="1" ht="16.8" customHeight="1">
      <c r="A120" s="42"/>
      <c r="B120" s="48"/>
      <c r="C120" s="311" t="s">
        <v>3275</v>
      </c>
      <c r="D120" s="312" t="s">
        <v>3276</v>
      </c>
      <c r="E120" s="313" t="s">
        <v>78</v>
      </c>
      <c r="F120" s="314">
        <v>2.5499999999999998</v>
      </c>
      <c r="G120" s="42"/>
      <c r="H120" s="48"/>
    </row>
    <row r="121" s="2" customFormat="1" ht="16.8" customHeight="1">
      <c r="A121" s="42"/>
      <c r="B121" s="48"/>
      <c r="C121" s="311" t="s">
        <v>776</v>
      </c>
      <c r="D121" s="312" t="s">
        <v>777</v>
      </c>
      <c r="E121" s="313" t="s">
        <v>78</v>
      </c>
      <c r="F121" s="314">
        <v>152.886</v>
      </c>
      <c r="G121" s="42"/>
      <c r="H121" s="48"/>
    </row>
    <row r="122" s="2" customFormat="1" ht="16.8" customHeight="1">
      <c r="A122" s="42"/>
      <c r="B122" s="48"/>
      <c r="C122" s="315" t="s">
        <v>78</v>
      </c>
      <c r="D122" s="315" t="s">
        <v>792</v>
      </c>
      <c r="E122" s="20" t="s">
        <v>78</v>
      </c>
      <c r="F122" s="316">
        <v>40.636000000000003</v>
      </c>
      <c r="G122" s="42"/>
      <c r="H122" s="48"/>
    </row>
    <row r="123" s="2" customFormat="1" ht="16.8" customHeight="1">
      <c r="A123" s="42"/>
      <c r="B123" s="48"/>
      <c r="C123" s="315" t="s">
        <v>78</v>
      </c>
      <c r="D123" s="315" t="s">
        <v>1070</v>
      </c>
      <c r="E123" s="20" t="s">
        <v>78</v>
      </c>
      <c r="F123" s="316">
        <v>47.460000000000001</v>
      </c>
      <c r="G123" s="42"/>
      <c r="H123" s="48"/>
    </row>
    <row r="124" s="2" customFormat="1" ht="16.8" customHeight="1">
      <c r="A124" s="42"/>
      <c r="B124" s="48"/>
      <c r="C124" s="315" t="s">
        <v>78</v>
      </c>
      <c r="D124" s="315" t="s">
        <v>800</v>
      </c>
      <c r="E124" s="20" t="s">
        <v>78</v>
      </c>
      <c r="F124" s="316">
        <v>82.079999999999998</v>
      </c>
      <c r="G124" s="42"/>
      <c r="H124" s="48"/>
    </row>
    <row r="125" s="2" customFormat="1" ht="16.8" customHeight="1">
      <c r="A125" s="42"/>
      <c r="B125" s="48"/>
      <c r="C125" s="315" t="s">
        <v>78</v>
      </c>
      <c r="D125" s="315" t="s">
        <v>1645</v>
      </c>
      <c r="E125" s="20" t="s">
        <v>78</v>
      </c>
      <c r="F125" s="316">
        <v>-16.550999999999998</v>
      </c>
      <c r="G125" s="42"/>
      <c r="H125" s="48"/>
    </row>
    <row r="126" s="2" customFormat="1" ht="16.8" customHeight="1">
      <c r="A126" s="42"/>
      <c r="B126" s="48"/>
      <c r="C126" s="315" t="s">
        <v>78</v>
      </c>
      <c r="D126" s="315" t="s">
        <v>1646</v>
      </c>
      <c r="E126" s="20" t="s">
        <v>78</v>
      </c>
      <c r="F126" s="316">
        <v>-0.73899999999999999</v>
      </c>
      <c r="G126" s="42"/>
      <c r="H126" s="48"/>
    </row>
    <row r="127" s="2" customFormat="1" ht="16.8" customHeight="1">
      <c r="A127" s="42"/>
      <c r="B127" s="48"/>
      <c r="C127" s="315" t="s">
        <v>776</v>
      </c>
      <c r="D127" s="315" t="s">
        <v>285</v>
      </c>
      <c r="E127" s="20" t="s">
        <v>78</v>
      </c>
      <c r="F127" s="316">
        <v>152.886</v>
      </c>
      <c r="G127" s="42"/>
      <c r="H127" s="48"/>
    </row>
    <row r="128" s="2" customFormat="1" ht="16.8" customHeight="1">
      <c r="A128" s="42"/>
      <c r="B128" s="48"/>
      <c r="C128" s="317" t="s">
        <v>3244</v>
      </c>
      <c r="D128" s="42"/>
      <c r="E128" s="42"/>
      <c r="F128" s="42"/>
      <c r="G128" s="42"/>
      <c r="H128" s="48"/>
    </row>
    <row r="129" s="2" customFormat="1" ht="16.8" customHeight="1">
      <c r="A129" s="42"/>
      <c r="B129" s="48"/>
      <c r="C129" s="315" t="s">
        <v>1641</v>
      </c>
      <c r="D129" s="315" t="s">
        <v>3277</v>
      </c>
      <c r="E129" s="20" t="s">
        <v>321</v>
      </c>
      <c r="F129" s="316">
        <v>152.886</v>
      </c>
      <c r="G129" s="42"/>
      <c r="H129" s="48"/>
    </row>
    <row r="130" s="2" customFormat="1" ht="16.8" customHeight="1">
      <c r="A130" s="42"/>
      <c r="B130" s="48"/>
      <c r="C130" s="315" t="s">
        <v>1666</v>
      </c>
      <c r="D130" s="315" t="s">
        <v>3278</v>
      </c>
      <c r="E130" s="20" t="s">
        <v>321</v>
      </c>
      <c r="F130" s="316">
        <v>152.886</v>
      </c>
      <c r="G130" s="42"/>
      <c r="H130" s="48"/>
    </row>
    <row r="131" s="2" customFormat="1" ht="16.8" customHeight="1">
      <c r="A131" s="42"/>
      <c r="B131" s="48"/>
      <c r="C131" s="315" t="s">
        <v>1687</v>
      </c>
      <c r="D131" s="315" t="s">
        <v>3279</v>
      </c>
      <c r="E131" s="20" t="s">
        <v>321</v>
      </c>
      <c r="F131" s="316">
        <v>152.886</v>
      </c>
      <c r="G131" s="42"/>
      <c r="H131" s="48"/>
    </row>
    <row r="132" s="2" customFormat="1" ht="16.8" customHeight="1">
      <c r="A132" s="42"/>
      <c r="B132" s="48"/>
      <c r="C132" s="311" t="s">
        <v>249</v>
      </c>
      <c r="D132" s="312" t="s">
        <v>250</v>
      </c>
      <c r="E132" s="313" t="s">
        <v>78</v>
      </c>
      <c r="F132" s="314">
        <v>443.077</v>
      </c>
      <c r="G132" s="42"/>
      <c r="H132" s="48"/>
    </row>
    <row r="133" s="2" customFormat="1" ht="16.8" customHeight="1">
      <c r="A133" s="42"/>
      <c r="B133" s="48"/>
      <c r="C133" s="311" t="s">
        <v>252</v>
      </c>
      <c r="D133" s="312" t="s">
        <v>253</v>
      </c>
      <c r="E133" s="313" t="s">
        <v>78</v>
      </c>
      <c r="F133" s="314">
        <v>439.315</v>
      </c>
      <c r="G133" s="42"/>
      <c r="H133" s="48"/>
    </row>
    <row r="134" s="2" customFormat="1" ht="16.8" customHeight="1">
      <c r="A134" s="42"/>
      <c r="B134" s="48"/>
      <c r="C134" s="311" t="s">
        <v>779</v>
      </c>
      <c r="D134" s="312" t="s">
        <v>780</v>
      </c>
      <c r="E134" s="313" t="s">
        <v>78</v>
      </c>
      <c r="F134" s="314">
        <v>4.4000000000000004</v>
      </c>
      <c r="G134" s="42"/>
      <c r="H134" s="48"/>
    </row>
    <row r="135" s="2" customFormat="1" ht="16.8" customHeight="1">
      <c r="A135" s="42"/>
      <c r="B135" s="48"/>
      <c r="C135" s="315" t="s">
        <v>78</v>
      </c>
      <c r="D135" s="315" t="s">
        <v>1514</v>
      </c>
      <c r="E135" s="20" t="s">
        <v>78</v>
      </c>
      <c r="F135" s="316">
        <v>1.8</v>
      </c>
      <c r="G135" s="42"/>
      <c r="H135" s="48"/>
    </row>
    <row r="136" s="2" customFormat="1" ht="16.8" customHeight="1">
      <c r="A136" s="42"/>
      <c r="B136" s="48"/>
      <c r="C136" s="315" t="s">
        <v>78</v>
      </c>
      <c r="D136" s="315" t="s">
        <v>1515</v>
      </c>
      <c r="E136" s="20" t="s">
        <v>78</v>
      </c>
      <c r="F136" s="316">
        <v>2.6000000000000001</v>
      </c>
      <c r="G136" s="42"/>
      <c r="H136" s="48"/>
    </row>
    <row r="137" s="2" customFormat="1" ht="16.8" customHeight="1">
      <c r="A137" s="42"/>
      <c r="B137" s="48"/>
      <c r="C137" s="315" t="s">
        <v>779</v>
      </c>
      <c r="D137" s="315" t="s">
        <v>285</v>
      </c>
      <c r="E137" s="20" t="s">
        <v>78</v>
      </c>
      <c r="F137" s="316">
        <v>4.4000000000000004</v>
      </c>
      <c r="G137" s="42"/>
      <c r="H137" s="48"/>
    </row>
    <row r="138" s="2" customFormat="1" ht="16.8" customHeight="1">
      <c r="A138" s="42"/>
      <c r="B138" s="48"/>
      <c r="C138" s="317" t="s">
        <v>3244</v>
      </c>
      <c r="D138" s="42"/>
      <c r="E138" s="42"/>
      <c r="F138" s="42"/>
      <c r="G138" s="42"/>
      <c r="H138" s="48"/>
    </row>
    <row r="139" s="2" customFormat="1" ht="16.8" customHeight="1">
      <c r="A139" s="42"/>
      <c r="B139" s="48"/>
      <c r="C139" s="315" t="s">
        <v>1588</v>
      </c>
      <c r="D139" s="315" t="s">
        <v>3280</v>
      </c>
      <c r="E139" s="20" t="s">
        <v>448</v>
      </c>
      <c r="F139" s="316">
        <v>4.4000000000000004</v>
      </c>
      <c r="G139" s="42"/>
      <c r="H139" s="48"/>
    </row>
    <row r="140" s="2" customFormat="1" ht="16.8" customHeight="1">
      <c r="A140" s="42"/>
      <c r="B140" s="48"/>
      <c r="C140" s="315" t="s">
        <v>1503</v>
      </c>
      <c r="D140" s="315" t="s">
        <v>3281</v>
      </c>
      <c r="E140" s="20" t="s">
        <v>321</v>
      </c>
      <c r="F140" s="316">
        <v>18.170000000000002</v>
      </c>
      <c r="G140" s="42"/>
      <c r="H140" s="48"/>
    </row>
    <row r="141" s="2" customFormat="1" ht="16.8" customHeight="1">
      <c r="A141" s="42"/>
      <c r="B141" s="48"/>
      <c r="C141" s="315" t="s">
        <v>1517</v>
      </c>
      <c r="D141" s="315" t="s">
        <v>3282</v>
      </c>
      <c r="E141" s="20" t="s">
        <v>321</v>
      </c>
      <c r="F141" s="316">
        <v>18.170000000000002</v>
      </c>
      <c r="G141" s="42"/>
      <c r="H141" s="48"/>
    </row>
    <row r="142" s="2" customFormat="1" ht="16.8" customHeight="1">
      <c r="A142" s="42"/>
      <c r="B142" s="48"/>
      <c r="C142" s="315" t="s">
        <v>1583</v>
      </c>
      <c r="D142" s="315" t="s">
        <v>3283</v>
      </c>
      <c r="E142" s="20" t="s">
        <v>321</v>
      </c>
      <c r="F142" s="316">
        <v>18.170000000000002</v>
      </c>
      <c r="G142" s="42"/>
      <c r="H142" s="48"/>
    </row>
    <row r="143" s="2" customFormat="1" ht="16.8" customHeight="1">
      <c r="A143" s="42"/>
      <c r="B143" s="48"/>
      <c r="C143" s="311" t="s">
        <v>782</v>
      </c>
      <c r="D143" s="312" t="s">
        <v>783</v>
      </c>
      <c r="E143" s="313" t="s">
        <v>78</v>
      </c>
      <c r="F143" s="314">
        <v>16.550999999999998</v>
      </c>
      <c r="G143" s="42"/>
      <c r="H143" s="48"/>
    </row>
    <row r="144" s="2" customFormat="1" ht="16.8" customHeight="1">
      <c r="A144" s="42"/>
      <c r="B144" s="48"/>
      <c r="C144" s="315" t="s">
        <v>78</v>
      </c>
      <c r="D144" s="315" t="s">
        <v>1509</v>
      </c>
      <c r="E144" s="20" t="s">
        <v>78</v>
      </c>
      <c r="F144" s="316">
        <v>13.302</v>
      </c>
      <c r="G144" s="42"/>
      <c r="H144" s="48"/>
    </row>
    <row r="145" s="2" customFormat="1" ht="16.8" customHeight="1">
      <c r="A145" s="42"/>
      <c r="B145" s="48"/>
      <c r="C145" s="315" t="s">
        <v>78</v>
      </c>
      <c r="D145" s="315" t="s">
        <v>1510</v>
      </c>
      <c r="E145" s="20" t="s">
        <v>78</v>
      </c>
      <c r="F145" s="316">
        <v>3.2490000000000001</v>
      </c>
      <c r="G145" s="42"/>
      <c r="H145" s="48"/>
    </row>
    <row r="146" s="2" customFormat="1" ht="16.8" customHeight="1">
      <c r="A146" s="42"/>
      <c r="B146" s="48"/>
      <c r="C146" s="315" t="s">
        <v>782</v>
      </c>
      <c r="D146" s="315" t="s">
        <v>285</v>
      </c>
      <c r="E146" s="20" t="s">
        <v>78</v>
      </c>
      <c r="F146" s="316">
        <v>16.550999999999998</v>
      </c>
      <c r="G146" s="42"/>
      <c r="H146" s="48"/>
    </row>
    <row r="147" s="2" customFormat="1" ht="16.8" customHeight="1">
      <c r="A147" s="42"/>
      <c r="B147" s="48"/>
      <c r="C147" s="317" t="s">
        <v>3244</v>
      </c>
      <c r="D147" s="42"/>
      <c r="E147" s="42"/>
      <c r="F147" s="42"/>
      <c r="G147" s="42"/>
      <c r="H147" s="48"/>
    </row>
    <row r="148" s="2" customFormat="1">
      <c r="A148" s="42"/>
      <c r="B148" s="48"/>
      <c r="C148" s="315" t="s">
        <v>1522</v>
      </c>
      <c r="D148" s="315" t="s">
        <v>3284</v>
      </c>
      <c r="E148" s="20" t="s">
        <v>321</v>
      </c>
      <c r="F148" s="316">
        <v>16.550999999999998</v>
      </c>
      <c r="G148" s="42"/>
      <c r="H148" s="48"/>
    </row>
    <row r="149" s="2" customFormat="1" ht="16.8" customHeight="1">
      <c r="A149" s="42"/>
      <c r="B149" s="48"/>
      <c r="C149" s="315" t="s">
        <v>1503</v>
      </c>
      <c r="D149" s="315" t="s">
        <v>3281</v>
      </c>
      <c r="E149" s="20" t="s">
        <v>321</v>
      </c>
      <c r="F149" s="316">
        <v>18.170000000000002</v>
      </c>
      <c r="G149" s="42"/>
      <c r="H149" s="48"/>
    </row>
    <row r="150" s="2" customFormat="1" ht="16.8" customHeight="1">
      <c r="A150" s="42"/>
      <c r="B150" s="48"/>
      <c r="C150" s="315" t="s">
        <v>1517</v>
      </c>
      <c r="D150" s="315" t="s">
        <v>3282</v>
      </c>
      <c r="E150" s="20" t="s">
        <v>321</v>
      </c>
      <c r="F150" s="316">
        <v>18.170000000000002</v>
      </c>
      <c r="G150" s="42"/>
      <c r="H150" s="48"/>
    </row>
    <row r="151" s="2" customFormat="1" ht="16.8" customHeight="1">
      <c r="A151" s="42"/>
      <c r="B151" s="48"/>
      <c r="C151" s="315" t="s">
        <v>1542</v>
      </c>
      <c r="D151" s="315" t="s">
        <v>3285</v>
      </c>
      <c r="E151" s="20" t="s">
        <v>321</v>
      </c>
      <c r="F151" s="316">
        <v>17.289999999999999</v>
      </c>
      <c r="G151" s="42"/>
      <c r="H151" s="48"/>
    </row>
    <row r="152" s="2" customFormat="1" ht="16.8" customHeight="1">
      <c r="A152" s="42"/>
      <c r="B152" s="48"/>
      <c r="C152" s="315" t="s">
        <v>1583</v>
      </c>
      <c r="D152" s="315" t="s">
        <v>3283</v>
      </c>
      <c r="E152" s="20" t="s">
        <v>321</v>
      </c>
      <c r="F152" s="316">
        <v>18.170000000000002</v>
      </c>
      <c r="G152" s="42"/>
      <c r="H152" s="48"/>
    </row>
    <row r="153" s="2" customFormat="1" ht="16.8" customHeight="1">
      <c r="A153" s="42"/>
      <c r="B153" s="48"/>
      <c r="C153" s="315" t="s">
        <v>1641</v>
      </c>
      <c r="D153" s="315" t="s">
        <v>3277</v>
      </c>
      <c r="E153" s="20" t="s">
        <v>321</v>
      </c>
      <c r="F153" s="316">
        <v>152.886</v>
      </c>
      <c r="G153" s="42"/>
      <c r="H153" s="48"/>
    </row>
    <row r="154" s="2" customFormat="1" ht="16.8" customHeight="1">
      <c r="A154" s="42"/>
      <c r="B154" s="48"/>
      <c r="C154" s="311" t="s">
        <v>785</v>
      </c>
      <c r="D154" s="312" t="s">
        <v>786</v>
      </c>
      <c r="E154" s="313" t="s">
        <v>78</v>
      </c>
      <c r="F154" s="314">
        <v>0.73899999999999999</v>
      </c>
      <c r="G154" s="42"/>
      <c r="H154" s="48"/>
    </row>
    <row r="155" s="2" customFormat="1" ht="16.8" customHeight="1">
      <c r="A155" s="42"/>
      <c r="B155" s="48"/>
      <c r="C155" s="315" t="s">
        <v>78</v>
      </c>
      <c r="D155" s="315" t="s">
        <v>1512</v>
      </c>
      <c r="E155" s="20" t="s">
        <v>78</v>
      </c>
      <c r="F155" s="316">
        <v>0.73899999999999999</v>
      </c>
      <c r="G155" s="42"/>
      <c r="H155" s="48"/>
    </row>
    <row r="156" s="2" customFormat="1" ht="16.8" customHeight="1">
      <c r="A156" s="42"/>
      <c r="B156" s="48"/>
      <c r="C156" s="315" t="s">
        <v>785</v>
      </c>
      <c r="D156" s="315" t="s">
        <v>285</v>
      </c>
      <c r="E156" s="20" t="s">
        <v>78</v>
      </c>
      <c r="F156" s="316">
        <v>0.73899999999999999</v>
      </c>
      <c r="G156" s="42"/>
      <c r="H156" s="48"/>
    </row>
    <row r="157" s="2" customFormat="1" ht="16.8" customHeight="1">
      <c r="A157" s="42"/>
      <c r="B157" s="48"/>
      <c r="C157" s="317" t="s">
        <v>3244</v>
      </c>
      <c r="D157" s="42"/>
      <c r="E157" s="42"/>
      <c r="F157" s="42"/>
      <c r="G157" s="42"/>
      <c r="H157" s="48"/>
    </row>
    <row r="158" s="2" customFormat="1">
      <c r="A158" s="42"/>
      <c r="B158" s="48"/>
      <c r="C158" s="315" t="s">
        <v>1532</v>
      </c>
      <c r="D158" s="315" t="s">
        <v>3286</v>
      </c>
      <c r="E158" s="20" t="s">
        <v>321</v>
      </c>
      <c r="F158" s="316">
        <v>0.73899999999999999</v>
      </c>
      <c r="G158" s="42"/>
      <c r="H158" s="48"/>
    </row>
    <row r="159" s="2" customFormat="1" ht="16.8" customHeight="1">
      <c r="A159" s="42"/>
      <c r="B159" s="48"/>
      <c r="C159" s="315" t="s">
        <v>1503</v>
      </c>
      <c r="D159" s="315" t="s">
        <v>3281</v>
      </c>
      <c r="E159" s="20" t="s">
        <v>321</v>
      </c>
      <c r="F159" s="316">
        <v>18.170000000000002</v>
      </c>
      <c r="G159" s="42"/>
      <c r="H159" s="48"/>
    </row>
    <row r="160" s="2" customFormat="1" ht="16.8" customHeight="1">
      <c r="A160" s="42"/>
      <c r="B160" s="48"/>
      <c r="C160" s="315" t="s">
        <v>1517</v>
      </c>
      <c r="D160" s="315" t="s">
        <v>3282</v>
      </c>
      <c r="E160" s="20" t="s">
        <v>321</v>
      </c>
      <c r="F160" s="316">
        <v>18.170000000000002</v>
      </c>
      <c r="G160" s="42"/>
      <c r="H160" s="48"/>
    </row>
    <row r="161" s="2" customFormat="1" ht="16.8" customHeight="1">
      <c r="A161" s="42"/>
      <c r="B161" s="48"/>
      <c r="C161" s="315" t="s">
        <v>1542</v>
      </c>
      <c r="D161" s="315" t="s">
        <v>3285</v>
      </c>
      <c r="E161" s="20" t="s">
        <v>321</v>
      </c>
      <c r="F161" s="316">
        <v>17.289999999999999</v>
      </c>
      <c r="G161" s="42"/>
      <c r="H161" s="48"/>
    </row>
    <row r="162" s="2" customFormat="1" ht="16.8" customHeight="1">
      <c r="A162" s="42"/>
      <c r="B162" s="48"/>
      <c r="C162" s="315" t="s">
        <v>1583</v>
      </c>
      <c r="D162" s="315" t="s">
        <v>3283</v>
      </c>
      <c r="E162" s="20" t="s">
        <v>321</v>
      </c>
      <c r="F162" s="316">
        <v>18.170000000000002</v>
      </c>
      <c r="G162" s="42"/>
      <c r="H162" s="48"/>
    </row>
    <row r="163" s="2" customFormat="1" ht="16.8" customHeight="1">
      <c r="A163" s="42"/>
      <c r="B163" s="48"/>
      <c r="C163" s="315" t="s">
        <v>1641</v>
      </c>
      <c r="D163" s="315" t="s">
        <v>3277</v>
      </c>
      <c r="E163" s="20" t="s">
        <v>321</v>
      </c>
      <c r="F163" s="316">
        <v>152.886</v>
      </c>
      <c r="G163" s="42"/>
      <c r="H163" s="48"/>
    </row>
    <row r="164" s="2" customFormat="1" ht="16.8" customHeight="1">
      <c r="A164" s="42"/>
      <c r="B164" s="48"/>
      <c r="C164" s="311" t="s">
        <v>789</v>
      </c>
      <c r="D164" s="312" t="s">
        <v>790</v>
      </c>
      <c r="E164" s="313" t="s">
        <v>78</v>
      </c>
      <c r="F164" s="314">
        <v>40.636000000000003</v>
      </c>
      <c r="G164" s="42"/>
      <c r="H164" s="48"/>
    </row>
    <row r="165" s="2" customFormat="1" ht="16.8" customHeight="1">
      <c r="A165" s="42"/>
      <c r="B165" s="48"/>
      <c r="C165" s="315" t="s">
        <v>789</v>
      </c>
      <c r="D165" s="315" t="s">
        <v>822</v>
      </c>
      <c r="E165" s="20" t="s">
        <v>78</v>
      </c>
      <c r="F165" s="316">
        <v>40.636000000000003</v>
      </c>
      <c r="G165" s="42"/>
      <c r="H165" s="48"/>
    </row>
    <row r="166" s="2" customFormat="1" ht="16.8" customHeight="1">
      <c r="A166" s="42"/>
      <c r="B166" s="48"/>
      <c r="C166" s="317" t="s">
        <v>3244</v>
      </c>
      <c r="D166" s="42"/>
      <c r="E166" s="42"/>
      <c r="F166" s="42"/>
      <c r="G166" s="42"/>
      <c r="H166" s="48"/>
    </row>
    <row r="167" s="2" customFormat="1" ht="16.8" customHeight="1">
      <c r="A167" s="42"/>
      <c r="B167" s="48"/>
      <c r="C167" s="315" t="s">
        <v>818</v>
      </c>
      <c r="D167" s="315" t="s">
        <v>819</v>
      </c>
      <c r="E167" s="20" t="s">
        <v>280</v>
      </c>
      <c r="F167" s="316">
        <v>2.032</v>
      </c>
      <c r="G167" s="42"/>
      <c r="H167" s="48"/>
    </row>
    <row r="168" s="2" customFormat="1" ht="16.8" customHeight="1">
      <c r="A168" s="42"/>
      <c r="B168" s="48"/>
      <c r="C168" s="315" t="s">
        <v>825</v>
      </c>
      <c r="D168" s="315" t="s">
        <v>3287</v>
      </c>
      <c r="E168" s="20" t="s">
        <v>280</v>
      </c>
      <c r="F168" s="316">
        <v>6.0949999999999998</v>
      </c>
      <c r="G168" s="42"/>
      <c r="H168" s="48"/>
    </row>
    <row r="169" s="2" customFormat="1" ht="16.8" customHeight="1">
      <c r="A169" s="42"/>
      <c r="B169" s="48"/>
      <c r="C169" s="315" t="s">
        <v>830</v>
      </c>
      <c r="D169" s="315" t="s">
        <v>3288</v>
      </c>
      <c r="E169" s="20" t="s">
        <v>310</v>
      </c>
      <c r="F169" s="316">
        <v>0.13500000000000001</v>
      </c>
      <c r="G169" s="42"/>
      <c r="H169" s="48"/>
    </row>
    <row r="170" s="2" customFormat="1" ht="16.8" customHeight="1">
      <c r="A170" s="42"/>
      <c r="B170" s="48"/>
      <c r="C170" s="315" t="s">
        <v>869</v>
      </c>
      <c r="D170" s="315" t="s">
        <v>3289</v>
      </c>
      <c r="E170" s="20" t="s">
        <v>321</v>
      </c>
      <c r="F170" s="316">
        <v>40.636000000000003</v>
      </c>
      <c r="G170" s="42"/>
      <c r="H170" s="48"/>
    </row>
    <row r="171" s="2" customFormat="1" ht="16.8" customHeight="1">
      <c r="A171" s="42"/>
      <c r="B171" s="48"/>
      <c r="C171" s="315" t="s">
        <v>873</v>
      </c>
      <c r="D171" s="315" t="s">
        <v>3290</v>
      </c>
      <c r="E171" s="20" t="s">
        <v>321</v>
      </c>
      <c r="F171" s="316">
        <v>40.636000000000003</v>
      </c>
      <c r="G171" s="42"/>
      <c r="H171" s="48"/>
    </row>
    <row r="172" s="2" customFormat="1" ht="16.8" customHeight="1">
      <c r="A172" s="42"/>
      <c r="B172" s="48"/>
      <c r="C172" s="315" t="s">
        <v>877</v>
      </c>
      <c r="D172" s="315" t="s">
        <v>3291</v>
      </c>
      <c r="E172" s="20" t="s">
        <v>321</v>
      </c>
      <c r="F172" s="316">
        <v>40.636000000000003</v>
      </c>
      <c r="G172" s="42"/>
      <c r="H172" s="48"/>
    </row>
    <row r="173" s="2" customFormat="1" ht="16.8" customHeight="1">
      <c r="A173" s="42"/>
      <c r="B173" s="48"/>
      <c r="C173" s="315" t="s">
        <v>914</v>
      </c>
      <c r="D173" s="315" t="s">
        <v>3292</v>
      </c>
      <c r="E173" s="20" t="s">
        <v>321</v>
      </c>
      <c r="F173" s="316">
        <v>40.636000000000003</v>
      </c>
      <c r="G173" s="42"/>
      <c r="H173" s="48"/>
    </row>
    <row r="174" s="2" customFormat="1" ht="16.8" customHeight="1">
      <c r="A174" s="42"/>
      <c r="B174" s="48"/>
      <c r="C174" s="315" t="s">
        <v>923</v>
      </c>
      <c r="D174" s="315" t="s">
        <v>3293</v>
      </c>
      <c r="E174" s="20" t="s">
        <v>321</v>
      </c>
      <c r="F174" s="316">
        <v>40.636000000000003</v>
      </c>
      <c r="G174" s="42"/>
      <c r="H174" s="48"/>
    </row>
    <row r="175" s="2" customFormat="1" ht="16.8" customHeight="1">
      <c r="A175" s="42"/>
      <c r="B175" s="48"/>
      <c r="C175" s="315" t="s">
        <v>980</v>
      </c>
      <c r="D175" s="315" t="s">
        <v>3294</v>
      </c>
      <c r="E175" s="20" t="s">
        <v>321</v>
      </c>
      <c r="F175" s="316">
        <v>40.636000000000003</v>
      </c>
      <c r="G175" s="42"/>
      <c r="H175" s="48"/>
    </row>
    <row r="176" s="2" customFormat="1" ht="16.8" customHeight="1">
      <c r="A176" s="42"/>
      <c r="B176" s="48"/>
      <c r="C176" s="315" t="s">
        <v>988</v>
      </c>
      <c r="D176" s="315" t="s">
        <v>3295</v>
      </c>
      <c r="E176" s="20" t="s">
        <v>321</v>
      </c>
      <c r="F176" s="316">
        <v>40.636000000000003</v>
      </c>
      <c r="G176" s="42"/>
      <c r="H176" s="48"/>
    </row>
    <row r="177" s="2" customFormat="1" ht="16.8" customHeight="1">
      <c r="A177" s="42"/>
      <c r="B177" s="48"/>
      <c r="C177" s="315" t="s">
        <v>996</v>
      </c>
      <c r="D177" s="315" t="s">
        <v>3296</v>
      </c>
      <c r="E177" s="20" t="s">
        <v>321</v>
      </c>
      <c r="F177" s="316">
        <v>40.636000000000003</v>
      </c>
      <c r="G177" s="42"/>
      <c r="H177" s="48"/>
    </row>
    <row r="178" s="2" customFormat="1" ht="16.8" customHeight="1">
      <c r="A178" s="42"/>
      <c r="B178" s="48"/>
      <c r="C178" s="311" t="s">
        <v>792</v>
      </c>
      <c r="D178" s="312" t="s">
        <v>793</v>
      </c>
      <c r="E178" s="313" t="s">
        <v>78</v>
      </c>
      <c r="F178" s="314">
        <v>40.636000000000003</v>
      </c>
      <c r="G178" s="42"/>
      <c r="H178" s="48"/>
    </row>
    <row r="179" s="2" customFormat="1" ht="16.8" customHeight="1">
      <c r="A179" s="42"/>
      <c r="B179" s="48"/>
      <c r="C179" s="315" t="s">
        <v>78</v>
      </c>
      <c r="D179" s="315" t="s">
        <v>1097</v>
      </c>
      <c r="E179" s="20" t="s">
        <v>78</v>
      </c>
      <c r="F179" s="316">
        <v>40.636000000000003</v>
      </c>
      <c r="G179" s="42"/>
      <c r="H179" s="48"/>
    </row>
    <row r="180" s="2" customFormat="1" ht="16.8" customHeight="1">
      <c r="A180" s="42"/>
      <c r="B180" s="48"/>
      <c r="C180" s="315" t="s">
        <v>792</v>
      </c>
      <c r="D180" s="315" t="s">
        <v>285</v>
      </c>
      <c r="E180" s="20" t="s">
        <v>78</v>
      </c>
      <c r="F180" s="316">
        <v>40.636000000000003</v>
      </c>
      <c r="G180" s="42"/>
      <c r="H180" s="48"/>
    </row>
    <row r="181" s="2" customFormat="1" ht="16.8" customHeight="1">
      <c r="A181" s="42"/>
      <c r="B181" s="48"/>
      <c r="C181" s="317" t="s">
        <v>3244</v>
      </c>
      <c r="D181" s="42"/>
      <c r="E181" s="42"/>
      <c r="F181" s="42"/>
      <c r="G181" s="42"/>
      <c r="H181" s="48"/>
    </row>
    <row r="182" s="2" customFormat="1" ht="16.8" customHeight="1">
      <c r="A182" s="42"/>
      <c r="B182" s="48"/>
      <c r="C182" s="315" t="s">
        <v>1093</v>
      </c>
      <c r="D182" s="315" t="s">
        <v>3297</v>
      </c>
      <c r="E182" s="20" t="s">
        <v>321</v>
      </c>
      <c r="F182" s="316">
        <v>40.636000000000003</v>
      </c>
      <c r="G182" s="42"/>
      <c r="H182" s="48"/>
    </row>
    <row r="183" s="2" customFormat="1" ht="16.8" customHeight="1">
      <c r="A183" s="42"/>
      <c r="B183" s="48"/>
      <c r="C183" s="315" t="s">
        <v>1098</v>
      </c>
      <c r="D183" s="315" t="s">
        <v>3298</v>
      </c>
      <c r="E183" s="20" t="s">
        <v>321</v>
      </c>
      <c r="F183" s="316">
        <v>40.636000000000003</v>
      </c>
      <c r="G183" s="42"/>
      <c r="H183" s="48"/>
    </row>
    <row r="184" s="2" customFormat="1" ht="16.8" customHeight="1">
      <c r="A184" s="42"/>
      <c r="B184" s="48"/>
      <c r="C184" s="315" t="s">
        <v>1103</v>
      </c>
      <c r="D184" s="315" t="s">
        <v>3299</v>
      </c>
      <c r="E184" s="20" t="s">
        <v>321</v>
      </c>
      <c r="F184" s="316">
        <v>40.636000000000003</v>
      </c>
      <c r="G184" s="42"/>
      <c r="H184" s="48"/>
    </row>
    <row r="185" s="2" customFormat="1" ht="16.8" customHeight="1">
      <c r="A185" s="42"/>
      <c r="B185" s="48"/>
      <c r="C185" s="315" t="s">
        <v>1113</v>
      </c>
      <c r="D185" s="315" t="s">
        <v>3300</v>
      </c>
      <c r="E185" s="20" t="s">
        <v>321</v>
      </c>
      <c r="F185" s="316">
        <v>81.272000000000006</v>
      </c>
      <c r="G185" s="42"/>
      <c r="H185" s="48"/>
    </row>
    <row r="186" s="2" customFormat="1" ht="16.8" customHeight="1">
      <c r="A186" s="42"/>
      <c r="B186" s="48"/>
      <c r="C186" s="315" t="s">
        <v>1129</v>
      </c>
      <c r="D186" s="315" t="s">
        <v>3301</v>
      </c>
      <c r="E186" s="20" t="s">
        <v>321</v>
      </c>
      <c r="F186" s="316">
        <v>40.636000000000003</v>
      </c>
      <c r="G186" s="42"/>
      <c r="H186" s="48"/>
    </row>
    <row r="187" s="2" customFormat="1" ht="16.8" customHeight="1">
      <c r="A187" s="42"/>
      <c r="B187" s="48"/>
      <c r="C187" s="315" t="s">
        <v>1641</v>
      </c>
      <c r="D187" s="315" t="s">
        <v>3277</v>
      </c>
      <c r="E187" s="20" t="s">
        <v>321</v>
      </c>
      <c r="F187" s="316">
        <v>152.886</v>
      </c>
      <c r="G187" s="42"/>
      <c r="H187" s="48"/>
    </row>
    <row r="188" s="2" customFormat="1" ht="16.8" customHeight="1">
      <c r="A188" s="42"/>
      <c r="B188" s="48"/>
      <c r="C188" s="311" t="s">
        <v>794</v>
      </c>
      <c r="D188" s="312" t="s">
        <v>795</v>
      </c>
      <c r="E188" s="313" t="s">
        <v>78</v>
      </c>
      <c r="F188" s="314">
        <v>95.849999999999994</v>
      </c>
      <c r="G188" s="42"/>
      <c r="H188" s="48"/>
    </row>
    <row r="189" s="2" customFormat="1" ht="16.8" customHeight="1">
      <c r="A189" s="42"/>
      <c r="B189" s="48"/>
      <c r="C189" s="315" t="s">
        <v>794</v>
      </c>
      <c r="D189" s="315" t="s">
        <v>947</v>
      </c>
      <c r="E189" s="20" t="s">
        <v>78</v>
      </c>
      <c r="F189" s="316">
        <v>95.849999999999994</v>
      </c>
      <c r="G189" s="42"/>
      <c r="H189" s="48"/>
    </row>
    <row r="190" s="2" customFormat="1" ht="16.8" customHeight="1">
      <c r="A190" s="42"/>
      <c r="B190" s="48"/>
      <c r="C190" s="317" t="s">
        <v>3244</v>
      </c>
      <c r="D190" s="42"/>
      <c r="E190" s="42"/>
      <c r="F190" s="42"/>
      <c r="G190" s="42"/>
      <c r="H190" s="48"/>
    </row>
    <row r="191" s="2" customFormat="1" ht="16.8" customHeight="1">
      <c r="A191" s="42"/>
      <c r="B191" s="48"/>
      <c r="C191" s="315" t="s">
        <v>943</v>
      </c>
      <c r="D191" s="315" t="s">
        <v>3302</v>
      </c>
      <c r="E191" s="20" t="s">
        <v>321</v>
      </c>
      <c r="F191" s="316">
        <v>95.849999999999994</v>
      </c>
      <c r="G191" s="42"/>
      <c r="H191" s="48"/>
    </row>
    <row r="192" s="2" customFormat="1" ht="16.8" customHeight="1">
      <c r="A192" s="42"/>
      <c r="B192" s="48"/>
      <c r="C192" s="315" t="s">
        <v>950</v>
      </c>
      <c r="D192" s="315" t="s">
        <v>3303</v>
      </c>
      <c r="E192" s="20" t="s">
        <v>321</v>
      </c>
      <c r="F192" s="316">
        <v>95.849999999999994</v>
      </c>
      <c r="G192" s="42"/>
      <c r="H192" s="48"/>
    </row>
    <row r="193" s="2" customFormat="1" ht="16.8" customHeight="1">
      <c r="A193" s="42"/>
      <c r="B193" s="48"/>
      <c r="C193" s="315" t="s">
        <v>959</v>
      </c>
      <c r="D193" s="315" t="s">
        <v>3304</v>
      </c>
      <c r="E193" s="20" t="s">
        <v>321</v>
      </c>
      <c r="F193" s="316">
        <v>95.849999999999994</v>
      </c>
      <c r="G193" s="42"/>
      <c r="H193" s="48"/>
    </row>
    <row r="194" s="2" customFormat="1" ht="16.8" customHeight="1">
      <c r="A194" s="42"/>
      <c r="B194" s="48"/>
      <c r="C194" s="311" t="s">
        <v>797</v>
      </c>
      <c r="D194" s="312" t="s">
        <v>798</v>
      </c>
      <c r="E194" s="313" t="s">
        <v>78</v>
      </c>
      <c r="F194" s="314">
        <v>23.73</v>
      </c>
      <c r="G194" s="42"/>
      <c r="H194" s="48"/>
    </row>
    <row r="195" s="2" customFormat="1" ht="16.8" customHeight="1">
      <c r="A195" s="42"/>
      <c r="B195" s="48"/>
      <c r="C195" s="315" t="s">
        <v>797</v>
      </c>
      <c r="D195" s="315" t="s">
        <v>1041</v>
      </c>
      <c r="E195" s="20" t="s">
        <v>78</v>
      </c>
      <c r="F195" s="316">
        <v>23.73</v>
      </c>
      <c r="G195" s="42"/>
      <c r="H195" s="48"/>
    </row>
    <row r="196" s="2" customFormat="1" ht="16.8" customHeight="1">
      <c r="A196" s="42"/>
      <c r="B196" s="48"/>
      <c r="C196" s="317" t="s">
        <v>3244</v>
      </c>
      <c r="D196" s="42"/>
      <c r="E196" s="42"/>
      <c r="F196" s="42"/>
      <c r="G196" s="42"/>
      <c r="H196" s="48"/>
    </row>
    <row r="197" s="2" customFormat="1" ht="16.8" customHeight="1">
      <c r="A197" s="42"/>
      <c r="B197" s="48"/>
      <c r="C197" s="315" t="s">
        <v>1037</v>
      </c>
      <c r="D197" s="315" t="s">
        <v>3305</v>
      </c>
      <c r="E197" s="20" t="s">
        <v>321</v>
      </c>
      <c r="F197" s="316">
        <v>23.73</v>
      </c>
      <c r="G197" s="42"/>
      <c r="H197" s="48"/>
    </row>
    <row r="198" s="2" customFormat="1" ht="16.8" customHeight="1">
      <c r="A198" s="42"/>
      <c r="B198" s="48"/>
      <c r="C198" s="315" t="s">
        <v>1042</v>
      </c>
      <c r="D198" s="315" t="s">
        <v>3306</v>
      </c>
      <c r="E198" s="20" t="s">
        <v>321</v>
      </c>
      <c r="F198" s="316">
        <v>23.73</v>
      </c>
      <c r="G198" s="42"/>
      <c r="H198" s="48"/>
    </row>
    <row r="199" s="2" customFormat="1" ht="16.8" customHeight="1">
      <c r="A199" s="42"/>
      <c r="B199" s="48"/>
      <c r="C199" s="315" t="s">
        <v>1066</v>
      </c>
      <c r="D199" s="315" t="s">
        <v>3307</v>
      </c>
      <c r="E199" s="20" t="s">
        <v>321</v>
      </c>
      <c r="F199" s="316">
        <v>47.460000000000001</v>
      </c>
      <c r="G199" s="42"/>
      <c r="H199" s="48"/>
    </row>
    <row r="200" s="2" customFormat="1" ht="16.8" customHeight="1">
      <c r="A200" s="42"/>
      <c r="B200" s="48"/>
      <c r="C200" s="315" t="s">
        <v>1641</v>
      </c>
      <c r="D200" s="315" t="s">
        <v>3277</v>
      </c>
      <c r="E200" s="20" t="s">
        <v>321</v>
      </c>
      <c r="F200" s="316">
        <v>152.886</v>
      </c>
      <c r="G200" s="42"/>
      <c r="H200" s="48"/>
    </row>
    <row r="201" s="2" customFormat="1" ht="16.8" customHeight="1">
      <c r="A201" s="42"/>
      <c r="B201" s="48"/>
      <c r="C201" s="311" t="s">
        <v>800</v>
      </c>
      <c r="D201" s="312" t="s">
        <v>801</v>
      </c>
      <c r="E201" s="313" t="s">
        <v>78</v>
      </c>
      <c r="F201" s="314">
        <v>82.079999999999998</v>
      </c>
      <c r="G201" s="42"/>
      <c r="H201" s="48"/>
    </row>
    <row r="202" s="2" customFormat="1" ht="16.8" customHeight="1">
      <c r="A202" s="42"/>
      <c r="B202" s="48"/>
      <c r="C202" s="315" t="s">
        <v>78</v>
      </c>
      <c r="D202" s="315" t="s">
        <v>1053</v>
      </c>
      <c r="E202" s="20" t="s">
        <v>78</v>
      </c>
      <c r="F202" s="316">
        <v>82.079999999999998</v>
      </c>
      <c r="G202" s="42"/>
      <c r="H202" s="48"/>
    </row>
    <row r="203" s="2" customFormat="1" ht="16.8" customHeight="1">
      <c r="A203" s="42"/>
      <c r="B203" s="48"/>
      <c r="C203" s="315" t="s">
        <v>800</v>
      </c>
      <c r="D203" s="315" t="s">
        <v>358</v>
      </c>
      <c r="E203" s="20" t="s">
        <v>78</v>
      </c>
      <c r="F203" s="316">
        <v>82.079999999999998</v>
      </c>
      <c r="G203" s="42"/>
      <c r="H203" s="48"/>
    </row>
    <row r="204" s="2" customFormat="1" ht="16.8" customHeight="1">
      <c r="A204" s="42"/>
      <c r="B204" s="48"/>
      <c r="C204" s="317" t="s">
        <v>3244</v>
      </c>
      <c r="D204" s="42"/>
      <c r="E204" s="42"/>
      <c r="F204" s="42"/>
      <c r="G204" s="42"/>
      <c r="H204" s="48"/>
    </row>
    <row r="205" s="2" customFormat="1" ht="16.8" customHeight="1">
      <c r="A205" s="42"/>
      <c r="B205" s="48"/>
      <c r="C205" s="315" t="s">
        <v>1071</v>
      </c>
      <c r="D205" s="315" t="s">
        <v>3308</v>
      </c>
      <c r="E205" s="20" t="s">
        <v>321</v>
      </c>
      <c r="F205" s="316">
        <v>82.079999999999998</v>
      </c>
      <c r="G205" s="42"/>
      <c r="H205" s="48"/>
    </row>
    <row r="206" s="2" customFormat="1" ht="16.8" customHeight="1">
      <c r="A206" s="42"/>
      <c r="B206" s="48"/>
      <c r="C206" s="315" t="s">
        <v>1047</v>
      </c>
      <c r="D206" s="315" t="s">
        <v>3309</v>
      </c>
      <c r="E206" s="20" t="s">
        <v>321</v>
      </c>
      <c r="F206" s="316">
        <v>164.16</v>
      </c>
      <c r="G206" s="42"/>
      <c r="H206" s="48"/>
    </row>
    <row r="207" s="2" customFormat="1" ht="16.8" customHeight="1">
      <c r="A207" s="42"/>
      <c r="B207" s="48"/>
      <c r="C207" s="315" t="s">
        <v>1080</v>
      </c>
      <c r="D207" s="315" t="s">
        <v>3310</v>
      </c>
      <c r="E207" s="20" t="s">
        <v>321</v>
      </c>
      <c r="F207" s="316">
        <v>84.239999999999995</v>
      </c>
      <c r="G207" s="42"/>
      <c r="H207" s="48"/>
    </row>
    <row r="208" s="2" customFormat="1" ht="16.8" customHeight="1">
      <c r="A208" s="42"/>
      <c r="B208" s="48"/>
      <c r="C208" s="315" t="s">
        <v>1089</v>
      </c>
      <c r="D208" s="315" t="s">
        <v>3311</v>
      </c>
      <c r="E208" s="20" t="s">
        <v>321</v>
      </c>
      <c r="F208" s="316">
        <v>84.239999999999995</v>
      </c>
      <c r="G208" s="42"/>
      <c r="H208" s="48"/>
    </row>
    <row r="209" s="2" customFormat="1" ht="16.8" customHeight="1">
      <c r="A209" s="42"/>
      <c r="B209" s="48"/>
      <c r="C209" s="315" t="s">
        <v>1641</v>
      </c>
      <c r="D209" s="315" t="s">
        <v>3277</v>
      </c>
      <c r="E209" s="20" t="s">
        <v>321</v>
      </c>
      <c r="F209" s="316">
        <v>152.886</v>
      </c>
      <c r="G209" s="42"/>
      <c r="H209" s="48"/>
    </row>
    <row r="210" s="2" customFormat="1" ht="16.8" customHeight="1">
      <c r="A210" s="42"/>
      <c r="B210" s="48"/>
      <c r="C210" s="311" t="s">
        <v>803</v>
      </c>
      <c r="D210" s="312" t="s">
        <v>804</v>
      </c>
      <c r="E210" s="313" t="s">
        <v>78</v>
      </c>
      <c r="F210" s="314">
        <v>2.1600000000000001</v>
      </c>
      <c r="G210" s="42"/>
      <c r="H210" s="48"/>
    </row>
    <row r="211" s="2" customFormat="1" ht="16.8" customHeight="1">
      <c r="A211" s="42"/>
      <c r="B211" s="48"/>
      <c r="C211" s="315" t="s">
        <v>78</v>
      </c>
      <c r="D211" s="315" t="s">
        <v>1079</v>
      </c>
      <c r="E211" s="20" t="s">
        <v>78</v>
      </c>
      <c r="F211" s="316">
        <v>2.1600000000000001</v>
      </c>
      <c r="G211" s="42"/>
      <c r="H211" s="48"/>
    </row>
    <row r="212" s="2" customFormat="1" ht="16.8" customHeight="1">
      <c r="A212" s="42"/>
      <c r="B212" s="48"/>
      <c r="C212" s="315" t="s">
        <v>803</v>
      </c>
      <c r="D212" s="315" t="s">
        <v>358</v>
      </c>
      <c r="E212" s="20" t="s">
        <v>78</v>
      </c>
      <c r="F212" s="316">
        <v>2.1600000000000001</v>
      </c>
      <c r="G212" s="42"/>
      <c r="H212" s="48"/>
    </row>
    <row r="213" s="2" customFormat="1" ht="16.8" customHeight="1">
      <c r="A213" s="42"/>
      <c r="B213" s="48"/>
      <c r="C213" s="317" t="s">
        <v>3244</v>
      </c>
      <c r="D213" s="42"/>
      <c r="E213" s="42"/>
      <c r="F213" s="42"/>
      <c r="G213" s="42"/>
      <c r="H213" s="48"/>
    </row>
    <row r="214" s="2" customFormat="1">
      <c r="A214" s="42"/>
      <c r="B214" s="48"/>
      <c r="C214" s="315" t="s">
        <v>1075</v>
      </c>
      <c r="D214" s="315" t="s">
        <v>3312</v>
      </c>
      <c r="E214" s="20" t="s">
        <v>321</v>
      </c>
      <c r="F214" s="316">
        <v>2.1600000000000001</v>
      </c>
      <c r="G214" s="42"/>
      <c r="H214" s="48"/>
    </row>
    <row r="215" s="2" customFormat="1" ht="16.8" customHeight="1">
      <c r="A215" s="42"/>
      <c r="B215" s="48"/>
      <c r="C215" s="315" t="s">
        <v>1080</v>
      </c>
      <c r="D215" s="315" t="s">
        <v>3310</v>
      </c>
      <c r="E215" s="20" t="s">
        <v>321</v>
      </c>
      <c r="F215" s="316">
        <v>84.239999999999995</v>
      </c>
      <c r="G215" s="42"/>
      <c r="H215" s="48"/>
    </row>
    <row r="216" s="2" customFormat="1" ht="16.8" customHeight="1">
      <c r="A216" s="42"/>
      <c r="B216" s="48"/>
      <c r="C216" s="315" t="s">
        <v>1085</v>
      </c>
      <c r="D216" s="315" t="s">
        <v>3313</v>
      </c>
      <c r="E216" s="20" t="s">
        <v>321</v>
      </c>
      <c r="F216" s="316">
        <v>2.1600000000000001</v>
      </c>
      <c r="G216" s="42"/>
      <c r="H216" s="48"/>
    </row>
    <row r="217" s="2" customFormat="1" ht="16.8" customHeight="1">
      <c r="A217" s="42"/>
      <c r="B217" s="48"/>
      <c r="C217" s="315" t="s">
        <v>1089</v>
      </c>
      <c r="D217" s="315" t="s">
        <v>3311</v>
      </c>
      <c r="E217" s="20" t="s">
        <v>321</v>
      </c>
      <c r="F217" s="316">
        <v>84.239999999999995</v>
      </c>
      <c r="G217" s="42"/>
      <c r="H217" s="48"/>
    </row>
    <row r="218" s="2" customFormat="1" ht="26.4" customHeight="1">
      <c r="A218" s="42"/>
      <c r="B218" s="48"/>
      <c r="C218" s="310" t="s">
        <v>3314</v>
      </c>
      <c r="D218" s="310" t="s">
        <v>102</v>
      </c>
      <c r="E218" s="42"/>
      <c r="F218" s="42"/>
      <c r="G218" s="42"/>
      <c r="H218" s="48"/>
    </row>
    <row r="219" s="2" customFormat="1" ht="16.8" customHeight="1">
      <c r="A219" s="42"/>
      <c r="B219" s="48"/>
      <c r="C219" s="311" t="s">
        <v>761</v>
      </c>
      <c r="D219" s="312" t="s">
        <v>762</v>
      </c>
      <c r="E219" s="313" t="s">
        <v>78</v>
      </c>
      <c r="F219" s="314">
        <v>6.2400000000000002</v>
      </c>
      <c r="G219" s="42"/>
      <c r="H219" s="48"/>
    </row>
    <row r="220" s="2" customFormat="1" ht="16.8" customHeight="1">
      <c r="A220" s="42"/>
      <c r="B220" s="48"/>
      <c r="C220" s="311" t="s">
        <v>764</v>
      </c>
      <c r="D220" s="312" t="s">
        <v>765</v>
      </c>
      <c r="E220" s="313" t="s">
        <v>78</v>
      </c>
      <c r="F220" s="314">
        <v>24.109999999999999</v>
      </c>
      <c r="G220" s="42"/>
      <c r="H220" s="48"/>
    </row>
    <row r="221" s="2" customFormat="1" ht="16.8" customHeight="1">
      <c r="A221" s="42"/>
      <c r="B221" s="48"/>
      <c r="C221" s="311" t="s">
        <v>767</v>
      </c>
      <c r="D221" s="312" t="s">
        <v>768</v>
      </c>
      <c r="E221" s="313" t="s">
        <v>78</v>
      </c>
      <c r="F221" s="314">
        <v>3.8700000000000001</v>
      </c>
      <c r="G221" s="42"/>
      <c r="H221" s="48"/>
    </row>
    <row r="222" s="2" customFormat="1" ht="16.8" customHeight="1">
      <c r="A222" s="42"/>
      <c r="B222" s="48"/>
      <c r="C222" s="311" t="s">
        <v>770</v>
      </c>
      <c r="D222" s="312" t="s">
        <v>771</v>
      </c>
      <c r="E222" s="313" t="s">
        <v>78</v>
      </c>
      <c r="F222" s="314">
        <v>10.109999999999999</v>
      </c>
      <c r="G222" s="42"/>
      <c r="H222" s="48"/>
    </row>
    <row r="223" s="2" customFormat="1" ht="16.8" customHeight="1">
      <c r="A223" s="42"/>
      <c r="B223" s="48"/>
      <c r="C223" s="311" t="s">
        <v>1728</v>
      </c>
      <c r="D223" s="312" t="s">
        <v>1729</v>
      </c>
      <c r="E223" s="313" t="s">
        <v>78</v>
      </c>
      <c r="F223" s="314">
        <v>460.23700000000002</v>
      </c>
      <c r="G223" s="42"/>
      <c r="H223" s="48"/>
    </row>
    <row r="224" s="2" customFormat="1" ht="16.8" customHeight="1">
      <c r="A224" s="42"/>
      <c r="B224" s="48"/>
      <c r="C224" s="315" t="s">
        <v>78</v>
      </c>
      <c r="D224" s="315" t="s">
        <v>1784</v>
      </c>
      <c r="E224" s="20" t="s">
        <v>78</v>
      </c>
      <c r="F224" s="316">
        <v>0</v>
      </c>
      <c r="G224" s="42"/>
      <c r="H224" s="48"/>
    </row>
    <row r="225" s="2" customFormat="1" ht="16.8" customHeight="1">
      <c r="A225" s="42"/>
      <c r="B225" s="48"/>
      <c r="C225" s="315" t="s">
        <v>78</v>
      </c>
      <c r="D225" s="315" t="s">
        <v>1928</v>
      </c>
      <c r="E225" s="20" t="s">
        <v>78</v>
      </c>
      <c r="F225" s="316">
        <v>60.786000000000001</v>
      </c>
      <c r="G225" s="42"/>
      <c r="H225" s="48"/>
    </row>
    <row r="226" s="2" customFormat="1" ht="16.8" customHeight="1">
      <c r="A226" s="42"/>
      <c r="B226" s="48"/>
      <c r="C226" s="315" t="s">
        <v>78</v>
      </c>
      <c r="D226" s="315" t="s">
        <v>1929</v>
      </c>
      <c r="E226" s="20" t="s">
        <v>78</v>
      </c>
      <c r="F226" s="316">
        <v>60.786000000000001</v>
      </c>
      <c r="G226" s="42"/>
      <c r="H226" s="48"/>
    </row>
    <row r="227" s="2" customFormat="1" ht="16.8" customHeight="1">
      <c r="A227" s="42"/>
      <c r="B227" s="48"/>
      <c r="C227" s="315" t="s">
        <v>78</v>
      </c>
      <c r="D227" s="315" t="s">
        <v>1930</v>
      </c>
      <c r="E227" s="20" t="s">
        <v>78</v>
      </c>
      <c r="F227" s="316">
        <v>63.030000000000001</v>
      </c>
      <c r="G227" s="42"/>
      <c r="H227" s="48"/>
    </row>
    <row r="228" s="2" customFormat="1" ht="16.8" customHeight="1">
      <c r="A228" s="42"/>
      <c r="B228" s="48"/>
      <c r="C228" s="315" t="s">
        <v>78</v>
      </c>
      <c r="D228" s="315" t="s">
        <v>1931</v>
      </c>
      <c r="E228" s="20" t="s">
        <v>78</v>
      </c>
      <c r="F228" s="316">
        <v>18.084</v>
      </c>
      <c r="G228" s="42"/>
      <c r="H228" s="48"/>
    </row>
    <row r="229" s="2" customFormat="1" ht="16.8" customHeight="1">
      <c r="A229" s="42"/>
      <c r="B229" s="48"/>
      <c r="C229" s="315" t="s">
        <v>78</v>
      </c>
      <c r="D229" s="315" t="s">
        <v>1932</v>
      </c>
      <c r="E229" s="20" t="s">
        <v>78</v>
      </c>
      <c r="F229" s="316">
        <v>46.826999999999998</v>
      </c>
      <c r="G229" s="42"/>
      <c r="H229" s="48"/>
    </row>
    <row r="230" s="2" customFormat="1" ht="16.8" customHeight="1">
      <c r="A230" s="42"/>
      <c r="B230" s="48"/>
      <c r="C230" s="315" t="s">
        <v>78</v>
      </c>
      <c r="D230" s="315" t="s">
        <v>1933</v>
      </c>
      <c r="E230" s="20" t="s">
        <v>78</v>
      </c>
      <c r="F230" s="316">
        <v>16.170000000000002</v>
      </c>
      <c r="G230" s="42"/>
      <c r="H230" s="48"/>
    </row>
    <row r="231" s="2" customFormat="1" ht="16.8" customHeight="1">
      <c r="A231" s="42"/>
      <c r="B231" s="48"/>
      <c r="C231" s="315" t="s">
        <v>78</v>
      </c>
      <c r="D231" s="315" t="s">
        <v>1934</v>
      </c>
      <c r="E231" s="20" t="s">
        <v>78</v>
      </c>
      <c r="F231" s="316">
        <v>63.656999999999996</v>
      </c>
      <c r="G231" s="42"/>
      <c r="H231" s="48"/>
    </row>
    <row r="232" s="2" customFormat="1" ht="16.8" customHeight="1">
      <c r="A232" s="42"/>
      <c r="B232" s="48"/>
      <c r="C232" s="315" t="s">
        <v>78</v>
      </c>
      <c r="D232" s="315" t="s">
        <v>1935</v>
      </c>
      <c r="E232" s="20" t="s">
        <v>78</v>
      </c>
      <c r="F232" s="316">
        <v>63.689999999999998</v>
      </c>
      <c r="G232" s="42"/>
      <c r="H232" s="48"/>
    </row>
    <row r="233" s="2" customFormat="1" ht="16.8" customHeight="1">
      <c r="A233" s="42"/>
      <c r="B233" s="48"/>
      <c r="C233" s="315" t="s">
        <v>78</v>
      </c>
      <c r="D233" s="315" t="s">
        <v>1936</v>
      </c>
      <c r="E233" s="20" t="s">
        <v>78</v>
      </c>
      <c r="F233" s="316">
        <v>67.206999999999994</v>
      </c>
      <c r="G233" s="42"/>
      <c r="H233" s="48"/>
    </row>
    <row r="234" s="2" customFormat="1" ht="16.8" customHeight="1">
      <c r="A234" s="42"/>
      <c r="B234" s="48"/>
      <c r="C234" s="315" t="s">
        <v>1728</v>
      </c>
      <c r="D234" s="315" t="s">
        <v>285</v>
      </c>
      <c r="E234" s="20" t="s">
        <v>78</v>
      </c>
      <c r="F234" s="316">
        <v>460.23700000000002</v>
      </c>
      <c r="G234" s="42"/>
      <c r="H234" s="48"/>
    </row>
    <row r="235" s="2" customFormat="1" ht="16.8" customHeight="1">
      <c r="A235" s="42"/>
      <c r="B235" s="48"/>
      <c r="C235" s="317" t="s">
        <v>3244</v>
      </c>
      <c r="D235" s="42"/>
      <c r="E235" s="42"/>
      <c r="F235" s="42"/>
      <c r="G235" s="42"/>
      <c r="H235" s="48"/>
    </row>
    <row r="236" s="2" customFormat="1" ht="16.8" customHeight="1">
      <c r="A236" s="42"/>
      <c r="B236" s="48"/>
      <c r="C236" s="315" t="s">
        <v>1442</v>
      </c>
      <c r="D236" s="315" t="s">
        <v>3257</v>
      </c>
      <c r="E236" s="20" t="s">
        <v>321</v>
      </c>
      <c r="F236" s="316">
        <v>460.23700000000002</v>
      </c>
      <c r="G236" s="42"/>
      <c r="H236" s="48"/>
    </row>
    <row r="237" s="2" customFormat="1" ht="16.8" customHeight="1">
      <c r="A237" s="42"/>
      <c r="B237" s="48"/>
      <c r="C237" s="315" t="s">
        <v>2230</v>
      </c>
      <c r="D237" s="315" t="s">
        <v>3315</v>
      </c>
      <c r="E237" s="20" t="s">
        <v>321</v>
      </c>
      <c r="F237" s="316">
        <v>460.23700000000002</v>
      </c>
      <c r="G237" s="42"/>
      <c r="H237" s="48"/>
    </row>
    <row r="238" s="2" customFormat="1" ht="16.8" customHeight="1">
      <c r="A238" s="42"/>
      <c r="B238" s="48"/>
      <c r="C238" s="315" t="s">
        <v>1447</v>
      </c>
      <c r="D238" s="315" t="s">
        <v>3259</v>
      </c>
      <c r="E238" s="20" t="s">
        <v>321</v>
      </c>
      <c r="F238" s="316">
        <v>460.23700000000002</v>
      </c>
      <c r="G238" s="42"/>
      <c r="H238" s="48"/>
    </row>
    <row r="239" s="2" customFormat="1" ht="16.8" customHeight="1">
      <c r="A239" s="42"/>
      <c r="B239" s="48"/>
      <c r="C239" s="315" t="s">
        <v>1452</v>
      </c>
      <c r="D239" s="315" t="s">
        <v>3260</v>
      </c>
      <c r="E239" s="20" t="s">
        <v>321</v>
      </c>
      <c r="F239" s="316">
        <v>460.23700000000002</v>
      </c>
      <c r="G239" s="42"/>
      <c r="H239" s="48"/>
    </row>
    <row r="240" s="2" customFormat="1" ht="16.8" customHeight="1">
      <c r="A240" s="42"/>
      <c r="B240" s="48"/>
      <c r="C240" s="315" t="s">
        <v>1462</v>
      </c>
      <c r="D240" s="315" t="s">
        <v>3262</v>
      </c>
      <c r="E240" s="20" t="s">
        <v>321</v>
      </c>
      <c r="F240" s="316">
        <v>460.23700000000002</v>
      </c>
      <c r="G240" s="42"/>
      <c r="H240" s="48"/>
    </row>
    <row r="241" s="2" customFormat="1" ht="16.8" customHeight="1">
      <c r="A241" s="42"/>
      <c r="B241" s="48"/>
      <c r="C241" s="315" t="s">
        <v>2243</v>
      </c>
      <c r="D241" s="315" t="s">
        <v>3316</v>
      </c>
      <c r="E241" s="20" t="s">
        <v>448</v>
      </c>
      <c r="F241" s="316">
        <v>230.119</v>
      </c>
      <c r="G241" s="42"/>
      <c r="H241" s="48"/>
    </row>
    <row r="242" s="2" customFormat="1" ht="16.8" customHeight="1">
      <c r="A242" s="42"/>
      <c r="B242" s="48"/>
      <c r="C242" s="315" t="s">
        <v>1483</v>
      </c>
      <c r="D242" s="315" t="s">
        <v>3263</v>
      </c>
      <c r="E242" s="20" t="s">
        <v>321</v>
      </c>
      <c r="F242" s="316">
        <v>460.23700000000002</v>
      </c>
      <c r="G242" s="42"/>
      <c r="H242" s="48"/>
    </row>
    <row r="243" s="2" customFormat="1" ht="16.8" customHeight="1">
      <c r="A243" s="42"/>
      <c r="B243" s="48"/>
      <c r="C243" s="315" t="s">
        <v>1648</v>
      </c>
      <c r="D243" s="315" t="s">
        <v>3264</v>
      </c>
      <c r="E243" s="20" t="s">
        <v>321</v>
      </c>
      <c r="F243" s="316">
        <v>460.23700000000002</v>
      </c>
      <c r="G243" s="42"/>
      <c r="H243" s="48"/>
    </row>
    <row r="244" s="2" customFormat="1" ht="16.8" customHeight="1">
      <c r="A244" s="42"/>
      <c r="B244" s="48"/>
      <c r="C244" s="315" t="s">
        <v>1682</v>
      </c>
      <c r="D244" s="315" t="s">
        <v>3265</v>
      </c>
      <c r="E244" s="20" t="s">
        <v>321</v>
      </c>
      <c r="F244" s="316">
        <v>460.23700000000002</v>
      </c>
      <c r="G244" s="42"/>
      <c r="H244" s="48"/>
    </row>
    <row r="245" s="2" customFormat="1">
      <c r="A245" s="42"/>
      <c r="B245" s="48"/>
      <c r="C245" s="315" t="s">
        <v>319</v>
      </c>
      <c r="D245" s="315" t="s">
        <v>3255</v>
      </c>
      <c r="E245" s="20" t="s">
        <v>321</v>
      </c>
      <c r="F245" s="316">
        <v>460.23700000000002</v>
      </c>
      <c r="G245" s="42"/>
      <c r="H245" s="48"/>
    </row>
    <row r="246" s="2" customFormat="1" ht="16.8" customHeight="1">
      <c r="A246" s="42"/>
      <c r="B246" s="48"/>
      <c r="C246" s="315" t="s">
        <v>893</v>
      </c>
      <c r="D246" s="315" t="s">
        <v>3256</v>
      </c>
      <c r="E246" s="20" t="s">
        <v>321</v>
      </c>
      <c r="F246" s="316">
        <v>460.23700000000002</v>
      </c>
      <c r="G246" s="42"/>
      <c r="H246" s="48"/>
    </row>
    <row r="247" s="2" customFormat="1" ht="16.8" customHeight="1">
      <c r="A247" s="42"/>
      <c r="B247" s="48"/>
      <c r="C247" s="311" t="s">
        <v>776</v>
      </c>
      <c r="D247" s="312" t="s">
        <v>777</v>
      </c>
      <c r="E247" s="313" t="s">
        <v>78</v>
      </c>
      <c r="F247" s="314">
        <v>818.50699999999995</v>
      </c>
      <c r="G247" s="42"/>
      <c r="H247" s="48"/>
    </row>
    <row r="248" s="2" customFormat="1" ht="16.8" customHeight="1">
      <c r="A248" s="42"/>
      <c r="B248" s="48"/>
      <c r="C248" s="315" t="s">
        <v>78</v>
      </c>
      <c r="D248" s="315" t="s">
        <v>1855</v>
      </c>
      <c r="E248" s="20" t="s">
        <v>78</v>
      </c>
      <c r="F248" s="316">
        <v>105.92700000000001</v>
      </c>
      <c r="G248" s="42"/>
      <c r="H248" s="48"/>
    </row>
    <row r="249" s="2" customFormat="1" ht="16.8" customHeight="1">
      <c r="A249" s="42"/>
      <c r="B249" s="48"/>
      <c r="C249" s="315" t="s">
        <v>78</v>
      </c>
      <c r="D249" s="315" t="s">
        <v>1856</v>
      </c>
      <c r="E249" s="20" t="s">
        <v>78</v>
      </c>
      <c r="F249" s="316">
        <v>105.92700000000001</v>
      </c>
      <c r="G249" s="42"/>
      <c r="H249" s="48"/>
    </row>
    <row r="250" s="2" customFormat="1" ht="16.8" customHeight="1">
      <c r="A250" s="42"/>
      <c r="B250" s="48"/>
      <c r="C250" s="315" t="s">
        <v>78</v>
      </c>
      <c r="D250" s="315" t="s">
        <v>1857</v>
      </c>
      <c r="E250" s="20" t="s">
        <v>78</v>
      </c>
      <c r="F250" s="316">
        <v>108.205</v>
      </c>
      <c r="G250" s="42"/>
      <c r="H250" s="48"/>
    </row>
    <row r="251" s="2" customFormat="1" ht="16.8" customHeight="1">
      <c r="A251" s="42"/>
      <c r="B251" s="48"/>
      <c r="C251" s="315" t="s">
        <v>78</v>
      </c>
      <c r="D251" s="315" t="s">
        <v>1858</v>
      </c>
      <c r="E251" s="20" t="s">
        <v>78</v>
      </c>
      <c r="F251" s="316">
        <v>62.578000000000003</v>
      </c>
      <c r="G251" s="42"/>
      <c r="H251" s="48"/>
    </row>
    <row r="252" s="2" customFormat="1" ht="16.8" customHeight="1">
      <c r="A252" s="42"/>
      <c r="B252" s="48"/>
      <c r="C252" s="315" t="s">
        <v>78</v>
      </c>
      <c r="D252" s="315" t="s">
        <v>1859</v>
      </c>
      <c r="E252" s="20" t="s">
        <v>78</v>
      </c>
      <c r="F252" s="316">
        <v>91.757000000000005</v>
      </c>
      <c r="G252" s="42"/>
      <c r="H252" s="48"/>
    </row>
    <row r="253" s="2" customFormat="1" ht="16.8" customHeight="1">
      <c r="A253" s="42"/>
      <c r="B253" s="48"/>
      <c r="C253" s="315" t="s">
        <v>78</v>
      </c>
      <c r="D253" s="315" t="s">
        <v>1860</v>
      </c>
      <c r="E253" s="20" t="s">
        <v>78</v>
      </c>
      <c r="F253" s="316">
        <v>60.634999999999998</v>
      </c>
      <c r="G253" s="42"/>
      <c r="H253" s="48"/>
    </row>
    <row r="254" s="2" customFormat="1" ht="16.8" customHeight="1">
      <c r="A254" s="42"/>
      <c r="B254" s="48"/>
      <c r="C254" s="315" t="s">
        <v>78</v>
      </c>
      <c r="D254" s="315" t="s">
        <v>1861</v>
      </c>
      <c r="E254" s="20" t="s">
        <v>78</v>
      </c>
      <c r="F254" s="316">
        <v>108.842</v>
      </c>
      <c r="G254" s="42"/>
      <c r="H254" s="48"/>
    </row>
    <row r="255" s="2" customFormat="1" ht="16.8" customHeight="1">
      <c r="A255" s="42"/>
      <c r="B255" s="48"/>
      <c r="C255" s="315" t="s">
        <v>78</v>
      </c>
      <c r="D255" s="315" t="s">
        <v>1862</v>
      </c>
      <c r="E255" s="20" t="s">
        <v>78</v>
      </c>
      <c r="F255" s="316">
        <v>108.875</v>
      </c>
      <c r="G255" s="42"/>
      <c r="H255" s="48"/>
    </row>
    <row r="256" s="2" customFormat="1" ht="16.8" customHeight="1">
      <c r="A256" s="42"/>
      <c r="B256" s="48"/>
      <c r="C256" s="315" t="s">
        <v>78</v>
      </c>
      <c r="D256" s="315" t="s">
        <v>1863</v>
      </c>
      <c r="E256" s="20" t="s">
        <v>78</v>
      </c>
      <c r="F256" s="316">
        <v>111.68899999999999</v>
      </c>
      <c r="G256" s="42"/>
      <c r="H256" s="48"/>
    </row>
    <row r="257" s="2" customFormat="1" ht="16.8" customHeight="1">
      <c r="A257" s="42"/>
      <c r="B257" s="48"/>
      <c r="C257" s="315" t="s">
        <v>78</v>
      </c>
      <c r="D257" s="315" t="s">
        <v>1864</v>
      </c>
      <c r="E257" s="20" t="s">
        <v>78</v>
      </c>
      <c r="F257" s="316">
        <v>-86.875</v>
      </c>
      <c r="G257" s="42"/>
      <c r="H257" s="48"/>
    </row>
    <row r="258" s="2" customFormat="1" ht="16.8" customHeight="1">
      <c r="A258" s="42"/>
      <c r="B258" s="48"/>
      <c r="C258" s="315" t="s">
        <v>78</v>
      </c>
      <c r="D258" s="315" t="s">
        <v>1865</v>
      </c>
      <c r="E258" s="20" t="s">
        <v>78</v>
      </c>
      <c r="F258" s="316">
        <v>-13.9</v>
      </c>
      <c r="G258" s="42"/>
      <c r="H258" s="48"/>
    </row>
    <row r="259" s="2" customFormat="1" ht="16.8" customHeight="1">
      <c r="A259" s="42"/>
      <c r="B259" s="48"/>
      <c r="C259" s="315" t="s">
        <v>78</v>
      </c>
      <c r="D259" s="315" t="s">
        <v>1866</v>
      </c>
      <c r="E259" s="20" t="s">
        <v>78</v>
      </c>
      <c r="F259" s="316">
        <v>-3.2000000000000002</v>
      </c>
      <c r="G259" s="42"/>
      <c r="H259" s="48"/>
    </row>
    <row r="260" s="2" customFormat="1" ht="16.8" customHeight="1">
      <c r="A260" s="42"/>
      <c r="B260" s="48"/>
      <c r="C260" s="315" t="s">
        <v>78</v>
      </c>
      <c r="D260" s="315" t="s">
        <v>1867</v>
      </c>
      <c r="E260" s="20" t="s">
        <v>78</v>
      </c>
      <c r="F260" s="316">
        <v>-3.2000000000000002</v>
      </c>
      <c r="G260" s="42"/>
      <c r="H260" s="48"/>
    </row>
    <row r="261" s="2" customFormat="1" ht="16.8" customHeight="1">
      <c r="A261" s="42"/>
      <c r="B261" s="48"/>
      <c r="C261" s="315" t="s">
        <v>78</v>
      </c>
      <c r="D261" s="315" t="s">
        <v>1868</v>
      </c>
      <c r="E261" s="20" t="s">
        <v>78</v>
      </c>
      <c r="F261" s="316">
        <v>-1.6000000000000001</v>
      </c>
      <c r="G261" s="42"/>
      <c r="H261" s="48"/>
    </row>
    <row r="262" s="2" customFormat="1" ht="16.8" customHeight="1">
      <c r="A262" s="42"/>
      <c r="B262" s="48"/>
      <c r="C262" s="315" t="s">
        <v>78</v>
      </c>
      <c r="D262" s="315" t="s">
        <v>1869</v>
      </c>
      <c r="E262" s="20" t="s">
        <v>78</v>
      </c>
      <c r="F262" s="316">
        <v>8.125</v>
      </c>
      <c r="G262" s="42"/>
      <c r="H262" s="48"/>
    </row>
    <row r="263" s="2" customFormat="1" ht="16.8" customHeight="1">
      <c r="A263" s="42"/>
      <c r="B263" s="48"/>
      <c r="C263" s="315" t="s">
        <v>78</v>
      </c>
      <c r="D263" s="315" t="s">
        <v>1870</v>
      </c>
      <c r="E263" s="20" t="s">
        <v>78</v>
      </c>
      <c r="F263" s="316">
        <v>-5.0629999999999997</v>
      </c>
      <c r="G263" s="42"/>
      <c r="H263" s="48"/>
    </row>
    <row r="264" s="2" customFormat="1" ht="16.8" customHeight="1">
      <c r="A264" s="42"/>
      <c r="B264" s="48"/>
      <c r="C264" s="315" t="s">
        <v>78</v>
      </c>
      <c r="D264" s="315" t="s">
        <v>1871</v>
      </c>
      <c r="E264" s="20" t="s">
        <v>78</v>
      </c>
      <c r="F264" s="316">
        <v>-2.081</v>
      </c>
      <c r="G264" s="42"/>
      <c r="H264" s="48"/>
    </row>
    <row r="265" s="2" customFormat="1" ht="16.8" customHeight="1">
      <c r="A265" s="42"/>
      <c r="B265" s="48"/>
      <c r="C265" s="315" t="s">
        <v>78</v>
      </c>
      <c r="D265" s="315" t="s">
        <v>1645</v>
      </c>
      <c r="E265" s="20" t="s">
        <v>78</v>
      </c>
      <c r="F265" s="316">
        <v>-39.359999999999999</v>
      </c>
      <c r="G265" s="42"/>
      <c r="H265" s="48"/>
    </row>
    <row r="266" s="2" customFormat="1" ht="16.8" customHeight="1">
      <c r="A266" s="42"/>
      <c r="B266" s="48"/>
      <c r="C266" s="315" t="s">
        <v>78</v>
      </c>
      <c r="D266" s="315" t="s">
        <v>2352</v>
      </c>
      <c r="E266" s="20" t="s">
        <v>78</v>
      </c>
      <c r="F266" s="316">
        <v>0</v>
      </c>
      <c r="G266" s="42"/>
      <c r="H266" s="48"/>
    </row>
    <row r="267" s="2" customFormat="1" ht="16.8" customHeight="1">
      <c r="A267" s="42"/>
      <c r="B267" s="48"/>
      <c r="C267" s="315" t="s">
        <v>78</v>
      </c>
      <c r="D267" s="315" t="s">
        <v>606</v>
      </c>
      <c r="E267" s="20" t="s">
        <v>78</v>
      </c>
      <c r="F267" s="316">
        <v>0</v>
      </c>
      <c r="G267" s="42"/>
      <c r="H267" s="48"/>
    </row>
    <row r="268" s="2" customFormat="1" ht="16.8" customHeight="1">
      <c r="A268" s="42"/>
      <c r="B268" s="48"/>
      <c r="C268" s="315" t="s">
        <v>78</v>
      </c>
      <c r="D268" s="315" t="s">
        <v>607</v>
      </c>
      <c r="E268" s="20" t="s">
        <v>78</v>
      </c>
      <c r="F268" s="316">
        <v>4</v>
      </c>
      <c r="G268" s="42"/>
      <c r="H268" s="48"/>
    </row>
    <row r="269" s="2" customFormat="1" ht="16.8" customHeight="1">
      <c r="A269" s="42"/>
      <c r="B269" s="48"/>
      <c r="C269" s="315" t="s">
        <v>78</v>
      </c>
      <c r="D269" s="315" t="s">
        <v>608</v>
      </c>
      <c r="E269" s="20" t="s">
        <v>78</v>
      </c>
      <c r="F269" s="316">
        <v>4</v>
      </c>
      <c r="G269" s="42"/>
      <c r="H269" s="48"/>
    </row>
    <row r="270" s="2" customFormat="1" ht="16.8" customHeight="1">
      <c r="A270" s="42"/>
      <c r="B270" s="48"/>
      <c r="C270" s="315" t="s">
        <v>78</v>
      </c>
      <c r="D270" s="315" t="s">
        <v>609</v>
      </c>
      <c r="E270" s="20" t="s">
        <v>78</v>
      </c>
      <c r="F270" s="316">
        <v>5.4080000000000004</v>
      </c>
      <c r="G270" s="42"/>
      <c r="H270" s="48"/>
    </row>
    <row r="271" s="2" customFormat="1" ht="16.8" customHeight="1">
      <c r="A271" s="42"/>
      <c r="B271" s="48"/>
      <c r="C271" s="315" t="s">
        <v>78</v>
      </c>
      <c r="D271" s="315" t="s">
        <v>610</v>
      </c>
      <c r="E271" s="20" t="s">
        <v>78</v>
      </c>
      <c r="F271" s="316">
        <v>2.0800000000000001</v>
      </c>
      <c r="G271" s="42"/>
      <c r="H271" s="48"/>
    </row>
    <row r="272" s="2" customFormat="1" ht="16.8" customHeight="1">
      <c r="A272" s="42"/>
      <c r="B272" s="48"/>
      <c r="C272" s="315" t="s">
        <v>78</v>
      </c>
      <c r="D272" s="315" t="s">
        <v>611</v>
      </c>
      <c r="E272" s="20" t="s">
        <v>78</v>
      </c>
      <c r="F272" s="316">
        <v>1.4159999999999999</v>
      </c>
      <c r="G272" s="42"/>
      <c r="H272" s="48"/>
    </row>
    <row r="273" s="2" customFormat="1" ht="16.8" customHeight="1">
      <c r="A273" s="42"/>
      <c r="B273" s="48"/>
      <c r="C273" s="315" t="s">
        <v>78</v>
      </c>
      <c r="D273" s="315" t="s">
        <v>612</v>
      </c>
      <c r="E273" s="20" t="s">
        <v>78</v>
      </c>
      <c r="F273" s="316">
        <v>5.3559999999999999</v>
      </c>
      <c r="G273" s="42"/>
      <c r="H273" s="48"/>
    </row>
    <row r="274" s="2" customFormat="1" ht="16.8" customHeight="1">
      <c r="A274" s="42"/>
      <c r="B274" s="48"/>
      <c r="C274" s="315" t="s">
        <v>78</v>
      </c>
      <c r="D274" s="315" t="s">
        <v>613</v>
      </c>
      <c r="E274" s="20" t="s">
        <v>78</v>
      </c>
      <c r="F274" s="316">
        <v>2.2080000000000002</v>
      </c>
      <c r="G274" s="42"/>
      <c r="H274" s="48"/>
    </row>
    <row r="275" s="2" customFormat="1" ht="16.8" customHeight="1">
      <c r="A275" s="42"/>
      <c r="B275" s="48"/>
      <c r="C275" s="315" t="s">
        <v>78</v>
      </c>
      <c r="D275" s="315" t="s">
        <v>614</v>
      </c>
      <c r="E275" s="20" t="s">
        <v>78</v>
      </c>
      <c r="F275" s="316">
        <v>4</v>
      </c>
      <c r="G275" s="42"/>
      <c r="H275" s="48"/>
    </row>
    <row r="276" s="2" customFormat="1" ht="16.8" customHeight="1">
      <c r="A276" s="42"/>
      <c r="B276" s="48"/>
      <c r="C276" s="315" t="s">
        <v>78</v>
      </c>
      <c r="D276" s="315" t="s">
        <v>324</v>
      </c>
      <c r="E276" s="20" t="s">
        <v>78</v>
      </c>
      <c r="F276" s="316">
        <v>0</v>
      </c>
      <c r="G276" s="42"/>
      <c r="H276" s="48"/>
    </row>
    <row r="277" s="2" customFormat="1" ht="16.8" customHeight="1">
      <c r="A277" s="42"/>
      <c r="B277" s="48"/>
      <c r="C277" s="315" t="s">
        <v>78</v>
      </c>
      <c r="D277" s="315" t="s">
        <v>598</v>
      </c>
      <c r="E277" s="20" t="s">
        <v>78</v>
      </c>
      <c r="F277" s="316">
        <v>15.158</v>
      </c>
      <c r="G277" s="42"/>
      <c r="H277" s="48"/>
    </row>
    <row r="278" s="2" customFormat="1" ht="16.8" customHeight="1">
      <c r="A278" s="42"/>
      <c r="B278" s="48"/>
      <c r="C278" s="315" t="s">
        <v>78</v>
      </c>
      <c r="D278" s="315" t="s">
        <v>599</v>
      </c>
      <c r="E278" s="20" t="s">
        <v>78</v>
      </c>
      <c r="F278" s="316">
        <v>48.840000000000003</v>
      </c>
      <c r="G278" s="42"/>
      <c r="H278" s="48"/>
    </row>
    <row r="279" s="2" customFormat="1" ht="16.8" customHeight="1">
      <c r="A279" s="42"/>
      <c r="B279" s="48"/>
      <c r="C279" s="315" t="s">
        <v>78</v>
      </c>
      <c r="D279" s="315" t="s">
        <v>600</v>
      </c>
      <c r="E279" s="20" t="s">
        <v>78</v>
      </c>
      <c r="F279" s="316">
        <v>5</v>
      </c>
      <c r="G279" s="42"/>
      <c r="H279" s="48"/>
    </row>
    <row r="280" s="2" customFormat="1" ht="16.8" customHeight="1">
      <c r="A280" s="42"/>
      <c r="B280" s="48"/>
      <c r="C280" s="315" t="s">
        <v>78</v>
      </c>
      <c r="D280" s="315" t="s">
        <v>324</v>
      </c>
      <c r="E280" s="20" t="s">
        <v>78</v>
      </c>
      <c r="F280" s="316">
        <v>0</v>
      </c>
      <c r="G280" s="42"/>
      <c r="H280" s="48"/>
    </row>
    <row r="281" s="2" customFormat="1" ht="16.8" customHeight="1">
      <c r="A281" s="42"/>
      <c r="B281" s="48"/>
      <c r="C281" s="315" t="s">
        <v>78</v>
      </c>
      <c r="D281" s="315" t="s">
        <v>592</v>
      </c>
      <c r="E281" s="20" t="s">
        <v>78</v>
      </c>
      <c r="F281" s="316">
        <v>3.7599999999999998</v>
      </c>
      <c r="G281" s="42"/>
      <c r="H281" s="48"/>
    </row>
    <row r="282" s="2" customFormat="1" ht="16.8" customHeight="1">
      <c r="A282" s="42"/>
      <c r="B282" s="48"/>
      <c r="C282" s="315" t="s">
        <v>776</v>
      </c>
      <c r="D282" s="315" t="s">
        <v>285</v>
      </c>
      <c r="E282" s="20" t="s">
        <v>78</v>
      </c>
      <c r="F282" s="316">
        <v>818.50699999999995</v>
      </c>
      <c r="G282" s="42"/>
      <c r="H282" s="48"/>
    </row>
    <row r="283" s="2" customFormat="1" ht="16.8" customHeight="1">
      <c r="A283" s="42"/>
      <c r="B283" s="48"/>
      <c r="C283" s="317" t="s">
        <v>3244</v>
      </c>
      <c r="D283" s="42"/>
      <c r="E283" s="42"/>
      <c r="F283" s="42"/>
      <c r="G283" s="42"/>
      <c r="H283" s="48"/>
    </row>
    <row r="284" s="2" customFormat="1" ht="16.8" customHeight="1">
      <c r="A284" s="42"/>
      <c r="B284" s="48"/>
      <c r="C284" s="315" t="s">
        <v>1641</v>
      </c>
      <c r="D284" s="315" t="s">
        <v>3277</v>
      </c>
      <c r="E284" s="20" t="s">
        <v>321</v>
      </c>
      <c r="F284" s="316">
        <v>818.50699999999995</v>
      </c>
      <c r="G284" s="42"/>
      <c r="H284" s="48"/>
    </row>
    <row r="285" s="2" customFormat="1" ht="16.8" customHeight="1">
      <c r="A285" s="42"/>
      <c r="B285" s="48"/>
      <c r="C285" s="315" t="s">
        <v>2353</v>
      </c>
      <c r="D285" s="315" t="s">
        <v>3317</v>
      </c>
      <c r="E285" s="20" t="s">
        <v>321</v>
      </c>
      <c r="F285" s="316">
        <v>818.50699999999995</v>
      </c>
      <c r="G285" s="42"/>
      <c r="H285" s="48"/>
    </row>
    <row r="286" s="2" customFormat="1" ht="16.8" customHeight="1">
      <c r="A286" s="42"/>
      <c r="B286" s="48"/>
      <c r="C286" s="315" t="s">
        <v>2357</v>
      </c>
      <c r="D286" s="315" t="s">
        <v>3318</v>
      </c>
      <c r="E286" s="20" t="s">
        <v>321</v>
      </c>
      <c r="F286" s="316">
        <v>818.50699999999995</v>
      </c>
      <c r="G286" s="42"/>
      <c r="H286" s="48"/>
    </row>
    <row r="287" s="2" customFormat="1" ht="16.8" customHeight="1">
      <c r="A287" s="42"/>
      <c r="B287" s="48"/>
      <c r="C287" s="315" t="s">
        <v>2361</v>
      </c>
      <c r="D287" s="315" t="s">
        <v>3319</v>
      </c>
      <c r="E287" s="20" t="s">
        <v>321</v>
      </c>
      <c r="F287" s="316">
        <v>818.50699999999995</v>
      </c>
      <c r="G287" s="42"/>
      <c r="H287" s="48"/>
    </row>
    <row r="288" s="2" customFormat="1" ht="16.8" customHeight="1">
      <c r="A288" s="42"/>
      <c r="B288" s="48"/>
      <c r="C288" s="315" t="s">
        <v>1666</v>
      </c>
      <c r="D288" s="315" t="s">
        <v>3278</v>
      </c>
      <c r="E288" s="20" t="s">
        <v>321</v>
      </c>
      <c r="F288" s="316">
        <v>818.50699999999995</v>
      </c>
      <c r="G288" s="42"/>
      <c r="H288" s="48"/>
    </row>
    <row r="289" s="2" customFormat="1" ht="16.8" customHeight="1">
      <c r="A289" s="42"/>
      <c r="B289" s="48"/>
      <c r="C289" s="315" t="s">
        <v>1687</v>
      </c>
      <c r="D289" s="315" t="s">
        <v>3279</v>
      </c>
      <c r="E289" s="20" t="s">
        <v>321</v>
      </c>
      <c r="F289" s="316">
        <v>818.50699999999995</v>
      </c>
      <c r="G289" s="42"/>
      <c r="H289" s="48"/>
    </row>
    <row r="290" s="2" customFormat="1">
      <c r="A290" s="42"/>
      <c r="B290" s="48"/>
      <c r="C290" s="315" t="s">
        <v>2382</v>
      </c>
      <c r="D290" s="315" t="s">
        <v>3320</v>
      </c>
      <c r="E290" s="20" t="s">
        <v>321</v>
      </c>
      <c r="F290" s="316">
        <v>818.50699999999995</v>
      </c>
      <c r="G290" s="42"/>
      <c r="H290" s="48"/>
    </row>
    <row r="291" s="2" customFormat="1" ht="16.8" customHeight="1">
      <c r="A291" s="42"/>
      <c r="B291" s="48"/>
      <c r="C291" s="315" t="s">
        <v>2386</v>
      </c>
      <c r="D291" s="315" t="s">
        <v>3321</v>
      </c>
      <c r="E291" s="20" t="s">
        <v>321</v>
      </c>
      <c r="F291" s="316">
        <v>818.50699999999995</v>
      </c>
      <c r="G291" s="42"/>
      <c r="H291" s="48"/>
    </row>
    <row r="292" s="2" customFormat="1" ht="16.8" customHeight="1">
      <c r="A292" s="42"/>
      <c r="B292" s="48"/>
      <c r="C292" s="311" t="s">
        <v>249</v>
      </c>
      <c r="D292" s="312" t="s">
        <v>250</v>
      </c>
      <c r="E292" s="313" t="s">
        <v>78</v>
      </c>
      <c r="F292" s="314">
        <v>443.077</v>
      </c>
      <c r="G292" s="42"/>
      <c r="H292" s="48"/>
    </row>
    <row r="293" s="2" customFormat="1" ht="16.8" customHeight="1">
      <c r="A293" s="42"/>
      <c r="B293" s="48"/>
      <c r="C293" s="311" t="s">
        <v>252</v>
      </c>
      <c r="D293" s="312" t="s">
        <v>253</v>
      </c>
      <c r="E293" s="313" t="s">
        <v>78</v>
      </c>
      <c r="F293" s="314">
        <v>439.315</v>
      </c>
      <c r="G293" s="42"/>
      <c r="H293" s="48"/>
    </row>
    <row r="294" s="2" customFormat="1" ht="16.8" customHeight="1">
      <c r="A294" s="42"/>
      <c r="B294" s="48"/>
      <c r="C294" s="311" t="s">
        <v>1732</v>
      </c>
      <c r="D294" s="312" t="s">
        <v>1733</v>
      </c>
      <c r="E294" s="313" t="s">
        <v>78</v>
      </c>
      <c r="F294" s="314">
        <v>717.28099999999995</v>
      </c>
      <c r="G294" s="42"/>
      <c r="H294" s="48"/>
    </row>
    <row r="295" s="2" customFormat="1" ht="16.8" customHeight="1">
      <c r="A295" s="42"/>
      <c r="B295" s="48"/>
      <c r="C295" s="315" t="s">
        <v>78</v>
      </c>
      <c r="D295" s="315" t="s">
        <v>1855</v>
      </c>
      <c r="E295" s="20" t="s">
        <v>78</v>
      </c>
      <c r="F295" s="316">
        <v>105.92700000000001</v>
      </c>
      <c r="G295" s="42"/>
      <c r="H295" s="48"/>
    </row>
    <row r="296" s="2" customFormat="1" ht="16.8" customHeight="1">
      <c r="A296" s="42"/>
      <c r="B296" s="48"/>
      <c r="C296" s="315" t="s">
        <v>78</v>
      </c>
      <c r="D296" s="315" t="s">
        <v>1856</v>
      </c>
      <c r="E296" s="20" t="s">
        <v>78</v>
      </c>
      <c r="F296" s="316">
        <v>105.92700000000001</v>
      </c>
      <c r="G296" s="42"/>
      <c r="H296" s="48"/>
    </row>
    <row r="297" s="2" customFormat="1" ht="16.8" customHeight="1">
      <c r="A297" s="42"/>
      <c r="B297" s="48"/>
      <c r="C297" s="315" t="s">
        <v>78</v>
      </c>
      <c r="D297" s="315" t="s">
        <v>1857</v>
      </c>
      <c r="E297" s="20" t="s">
        <v>78</v>
      </c>
      <c r="F297" s="316">
        <v>108.205</v>
      </c>
      <c r="G297" s="42"/>
      <c r="H297" s="48"/>
    </row>
    <row r="298" s="2" customFormat="1" ht="16.8" customHeight="1">
      <c r="A298" s="42"/>
      <c r="B298" s="48"/>
      <c r="C298" s="315" t="s">
        <v>78</v>
      </c>
      <c r="D298" s="315" t="s">
        <v>1858</v>
      </c>
      <c r="E298" s="20" t="s">
        <v>78</v>
      </c>
      <c r="F298" s="316">
        <v>62.578000000000003</v>
      </c>
      <c r="G298" s="42"/>
      <c r="H298" s="48"/>
    </row>
    <row r="299" s="2" customFormat="1" ht="16.8" customHeight="1">
      <c r="A299" s="42"/>
      <c r="B299" s="48"/>
      <c r="C299" s="315" t="s">
        <v>78</v>
      </c>
      <c r="D299" s="315" t="s">
        <v>1859</v>
      </c>
      <c r="E299" s="20" t="s">
        <v>78</v>
      </c>
      <c r="F299" s="316">
        <v>91.757000000000005</v>
      </c>
      <c r="G299" s="42"/>
      <c r="H299" s="48"/>
    </row>
    <row r="300" s="2" customFormat="1" ht="16.8" customHeight="1">
      <c r="A300" s="42"/>
      <c r="B300" s="48"/>
      <c r="C300" s="315" t="s">
        <v>78</v>
      </c>
      <c r="D300" s="315" t="s">
        <v>1860</v>
      </c>
      <c r="E300" s="20" t="s">
        <v>78</v>
      </c>
      <c r="F300" s="316">
        <v>60.634999999999998</v>
      </c>
      <c r="G300" s="42"/>
      <c r="H300" s="48"/>
    </row>
    <row r="301" s="2" customFormat="1" ht="16.8" customHeight="1">
      <c r="A301" s="42"/>
      <c r="B301" s="48"/>
      <c r="C301" s="315" t="s">
        <v>78</v>
      </c>
      <c r="D301" s="315" t="s">
        <v>1861</v>
      </c>
      <c r="E301" s="20" t="s">
        <v>78</v>
      </c>
      <c r="F301" s="316">
        <v>108.842</v>
      </c>
      <c r="G301" s="42"/>
      <c r="H301" s="48"/>
    </row>
    <row r="302" s="2" customFormat="1" ht="16.8" customHeight="1">
      <c r="A302" s="42"/>
      <c r="B302" s="48"/>
      <c r="C302" s="315" t="s">
        <v>78</v>
      </c>
      <c r="D302" s="315" t="s">
        <v>1862</v>
      </c>
      <c r="E302" s="20" t="s">
        <v>78</v>
      </c>
      <c r="F302" s="316">
        <v>108.875</v>
      </c>
      <c r="G302" s="42"/>
      <c r="H302" s="48"/>
    </row>
    <row r="303" s="2" customFormat="1" ht="16.8" customHeight="1">
      <c r="A303" s="42"/>
      <c r="B303" s="48"/>
      <c r="C303" s="315" t="s">
        <v>78</v>
      </c>
      <c r="D303" s="315" t="s">
        <v>1863</v>
      </c>
      <c r="E303" s="20" t="s">
        <v>78</v>
      </c>
      <c r="F303" s="316">
        <v>111.68899999999999</v>
      </c>
      <c r="G303" s="42"/>
      <c r="H303" s="48"/>
    </row>
    <row r="304" s="2" customFormat="1" ht="16.8" customHeight="1">
      <c r="A304" s="42"/>
      <c r="B304" s="48"/>
      <c r="C304" s="315" t="s">
        <v>78</v>
      </c>
      <c r="D304" s="315" t="s">
        <v>1864</v>
      </c>
      <c r="E304" s="20" t="s">
        <v>78</v>
      </c>
      <c r="F304" s="316">
        <v>-86.875</v>
      </c>
      <c r="G304" s="42"/>
      <c r="H304" s="48"/>
    </row>
    <row r="305" s="2" customFormat="1" ht="16.8" customHeight="1">
      <c r="A305" s="42"/>
      <c r="B305" s="48"/>
      <c r="C305" s="315" t="s">
        <v>78</v>
      </c>
      <c r="D305" s="315" t="s">
        <v>1865</v>
      </c>
      <c r="E305" s="20" t="s">
        <v>78</v>
      </c>
      <c r="F305" s="316">
        <v>-13.9</v>
      </c>
      <c r="G305" s="42"/>
      <c r="H305" s="48"/>
    </row>
    <row r="306" s="2" customFormat="1" ht="16.8" customHeight="1">
      <c r="A306" s="42"/>
      <c r="B306" s="48"/>
      <c r="C306" s="315" t="s">
        <v>78</v>
      </c>
      <c r="D306" s="315" t="s">
        <v>1866</v>
      </c>
      <c r="E306" s="20" t="s">
        <v>78</v>
      </c>
      <c r="F306" s="316">
        <v>-3.2000000000000002</v>
      </c>
      <c r="G306" s="42"/>
      <c r="H306" s="48"/>
    </row>
    <row r="307" s="2" customFormat="1" ht="16.8" customHeight="1">
      <c r="A307" s="42"/>
      <c r="B307" s="48"/>
      <c r="C307" s="315" t="s">
        <v>78</v>
      </c>
      <c r="D307" s="315" t="s">
        <v>1867</v>
      </c>
      <c r="E307" s="20" t="s">
        <v>78</v>
      </c>
      <c r="F307" s="316">
        <v>-3.2000000000000002</v>
      </c>
      <c r="G307" s="42"/>
      <c r="H307" s="48"/>
    </row>
    <row r="308" s="2" customFormat="1" ht="16.8" customHeight="1">
      <c r="A308" s="42"/>
      <c r="B308" s="48"/>
      <c r="C308" s="315" t="s">
        <v>78</v>
      </c>
      <c r="D308" s="315" t="s">
        <v>1868</v>
      </c>
      <c r="E308" s="20" t="s">
        <v>78</v>
      </c>
      <c r="F308" s="316">
        <v>-1.6000000000000001</v>
      </c>
      <c r="G308" s="42"/>
      <c r="H308" s="48"/>
    </row>
    <row r="309" s="2" customFormat="1" ht="16.8" customHeight="1">
      <c r="A309" s="42"/>
      <c r="B309" s="48"/>
      <c r="C309" s="315" t="s">
        <v>78</v>
      </c>
      <c r="D309" s="315" t="s">
        <v>1869</v>
      </c>
      <c r="E309" s="20" t="s">
        <v>78</v>
      </c>
      <c r="F309" s="316">
        <v>8.125</v>
      </c>
      <c r="G309" s="42"/>
      <c r="H309" s="48"/>
    </row>
    <row r="310" s="2" customFormat="1" ht="16.8" customHeight="1">
      <c r="A310" s="42"/>
      <c r="B310" s="48"/>
      <c r="C310" s="315" t="s">
        <v>78</v>
      </c>
      <c r="D310" s="315" t="s">
        <v>1870</v>
      </c>
      <c r="E310" s="20" t="s">
        <v>78</v>
      </c>
      <c r="F310" s="316">
        <v>-5.0629999999999997</v>
      </c>
      <c r="G310" s="42"/>
      <c r="H310" s="48"/>
    </row>
    <row r="311" s="2" customFormat="1" ht="16.8" customHeight="1">
      <c r="A311" s="42"/>
      <c r="B311" s="48"/>
      <c r="C311" s="315" t="s">
        <v>78</v>
      </c>
      <c r="D311" s="315" t="s">
        <v>1871</v>
      </c>
      <c r="E311" s="20" t="s">
        <v>78</v>
      </c>
      <c r="F311" s="316">
        <v>-2.081</v>
      </c>
      <c r="G311" s="42"/>
      <c r="H311" s="48"/>
    </row>
    <row r="312" s="2" customFormat="1" ht="16.8" customHeight="1">
      <c r="A312" s="42"/>
      <c r="B312" s="48"/>
      <c r="C312" s="315" t="s">
        <v>78</v>
      </c>
      <c r="D312" s="315" t="s">
        <v>1645</v>
      </c>
      <c r="E312" s="20" t="s">
        <v>78</v>
      </c>
      <c r="F312" s="316">
        <v>-39.359999999999999</v>
      </c>
      <c r="G312" s="42"/>
      <c r="H312" s="48"/>
    </row>
    <row r="313" s="2" customFormat="1" ht="16.8" customHeight="1">
      <c r="A313" s="42"/>
      <c r="B313" s="48"/>
      <c r="C313" s="315" t="s">
        <v>1732</v>
      </c>
      <c r="D313" s="315" t="s">
        <v>285</v>
      </c>
      <c r="E313" s="20" t="s">
        <v>78</v>
      </c>
      <c r="F313" s="316">
        <v>717.28099999999995</v>
      </c>
      <c r="G313" s="42"/>
      <c r="H313" s="48"/>
    </row>
    <row r="314" s="2" customFormat="1" ht="16.8" customHeight="1">
      <c r="A314" s="42"/>
      <c r="B314" s="48"/>
      <c r="C314" s="317" t="s">
        <v>3244</v>
      </c>
      <c r="D314" s="42"/>
      <c r="E314" s="42"/>
      <c r="F314" s="42"/>
      <c r="G314" s="42"/>
      <c r="H314" s="48"/>
    </row>
    <row r="315" s="2" customFormat="1">
      <c r="A315" s="42"/>
      <c r="B315" s="48"/>
      <c r="C315" s="315" t="s">
        <v>1938</v>
      </c>
      <c r="D315" s="315" t="s">
        <v>3322</v>
      </c>
      <c r="E315" s="20" t="s">
        <v>321</v>
      </c>
      <c r="F315" s="316">
        <v>717.28099999999995</v>
      </c>
      <c r="G315" s="42"/>
      <c r="H315" s="48"/>
    </row>
    <row r="316" s="2" customFormat="1" ht="16.8" customHeight="1">
      <c r="A316" s="42"/>
      <c r="B316" s="48"/>
      <c r="C316" s="315" t="s">
        <v>1850</v>
      </c>
      <c r="D316" s="315" t="s">
        <v>3323</v>
      </c>
      <c r="E316" s="20" t="s">
        <v>321</v>
      </c>
      <c r="F316" s="316">
        <v>717.28099999999995</v>
      </c>
      <c r="G316" s="42"/>
      <c r="H316" s="48"/>
    </row>
    <row r="317" s="2" customFormat="1" ht="16.8" customHeight="1">
      <c r="A317" s="42"/>
      <c r="B317" s="48"/>
      <c r="C317" s="315" t="s">
        <v>1874</v>
      </c>
      <c r="D317" s="315" t="s">
        <v>3324</v>
      </c>
      <c r="E317" s="20" t="s">
        <v>321</v>
      </c>
      <c r="F317" s="316">
        <v>717.28099999999995</v>
      </c>
      <c r="G317" s="42"/>
      <c r="H317" s="48"/>
    </row>
    <row r="318" s="2" customFormat="1">
      <c r="A318" s="42"/>
      <c r="B318" s="48"/>
      <c r="C318" s="315" t="s">
        <v>1878</v>
      </c>
      <c r="D318" s="315" t="s">
        <v>3325</v>
      </c>
      <c r="E318" s="20" t="s">
        <v>321</v>
      </c>
      <c r="F318" s="316">
        <v>717.28099999999995</v>
      </c>
      <c r="G318" s="42"/>
      <c r="H318" s="48"/>
    </row>
    <row r="319" s="2" customFormat="1" ht="16.8" customHeight="1">
      <c r="A319" s="42"/>
      <c r="B319" s="48"/>
      <c r="C319" s="311" t="s">
        <v>255</v>
      </c>
      <c r="D319" s="312" t="s">
        <v>255</v>
      </c>
      <c r="E319" s="313" t="s">
        <v>78</v>
      </c>
      <c r="F319" s="314">
        <v>459.81999999999999</v>
      </c>
      <c r="G319" s="42"/>
      <c r="H319" s="48"/>
    </row>
    <row r="320" s="2" customFormat="1" ht="16.8" customHeight="1">
      <c r="A320" s="42"/>
      <c r="B320" s="48"/>
      <c r="C320" s="317" t="s">
        <v>3244</v>
      </c>
      <c r="D320" s="42"/>
      <c r="E320" s="42"/>
      <c r="F320" s="42"/>
      <c r="G320" s="42"/>
      <c r="H320" s="48"/>
    </row>
    <row r="321" s="2" customFormat="1" ht="16.8" customHeight="1">
      <c r="A321" s="42"/>
      <c r="B321" s="48"/>
      <c r="C321" s="315" t="s">
        <v>1773</v>
      </c>
      <c r="D321" s="315" t="s">
        <v>3326</v>
      </c>
      <c r="E321" s="20" t="s">
        <v>280</v>
      </c>
      <c r="F321" s="316">
        <v>31.82</v>
      </c>
      <c r="G321" s="42"/>
      <c r="H321" s="48"/>
    </row>
    <row r="322" s="2" customFormat="1" ht="16.8" customHeight="1">
      <c r="A322" s="42"/>
      <c r="B322" s="48"/>
      <c r="C322" s="315" t="s">
        <v>1794</v>
      </c>
      <c r="D322" s="315" t="s">
        <v>3327</v>
      </c>
      <c r="E322" s="20" t="s">
        <v>321</v>
      </c>
      <c r="F322" s="316">
        <v>459.81999999999999</v>
      </c>
      <c r="G322" s="42"/>
      <c r="H322" s="48"/>
    </row>
    <row r="323" s="2" customFormat="1" ht="16.8" customHeight="1">
      <c r="A323" s="42"/>
      <c r="B323" s="48"/>
      <c r="C323" s="315" t="s">
        <v>1893</v>
      </c>
      <c r="D323" s="315" t="s">
        <v>3328</v>
      </c>
      <c r="E323" s="20" t="s">
        <v>321</v>
      </c>
      <c r="F323" s="316">
        <v>459.81999999999999</v>
      </c>
      <c r="G323" s="42"/>
      <c r="H323" s="48"/>
    </row>
    <row r="324" s="2" customFormat="1" ht="16.8" customHeight="1">
      <c r="A324" s="42"/>
      <c r="B324" s="48"/>
      <c r="C324" s="315" t="s">
        <v>877</v>
      </c>
      <c r="D324" s="315" t="s">
        <v>3291</v>
      </c>
      <c r="E324" s="20" t="s">
        <v>321</v>
      </c>
      <c r="F324" s="316">
        <v>459.81999999999999</v>
      </c>
      <c r="G324" s="42"/>
      <c r="H324" s="48"/>
    </row>
    <row r="325" s="2" customFormat="1" ht="16.8" customHeight="1">
      <c r="A325" s="42"/>
      <c r="B325" s="48"/>
      <c r="C325" s="315" t="s">
        <v>980</v>
      </c>
      <c r="D325" s="315" t="s">
        <v>3294</v>
      </c>
      <c r="E325" s="20" t="s">
        <v>321</v>
      </c>
      <c r="F325" s="316">
        <v>459.81999999999999</v>
      </c>
      <c r="G325" s="42"/>
      <c r="H325" s="48"/>
    </row>
    <row r="326" s="2" customFormat="1" ht="16.8" customHeight="1">
      <c r="A326" s="42"/>
      <c r="B326" s="48"/>
      <c r="C326" s="315" t="s">
        <v>996</v>
      </c>
      <c r="D326" s="315" t="s">
        <v>3296</v>
      </c>
      <c r="E326" s="20" t="s">
        <v>321</v>
      </c>
      <c r="F326" s="316">
        <v>459.81999999999999</v>
      </c>
      <c r="G326" s="42"/>
      <c r="H326" s="48"/>
    </row>
    <row r="327" s="2" customFormat="1" ht="16.8" customHeight="1">
      <c r="A327" s="42"/>
      <c r="B327" s="48"/>
      <c r="C327" s="311" t="s">
        <v>779</v>
      </c>
      <c r="D327" s="312" t="s">
        <v>780</v>
      </c>
      <c r="E327" s="313" t="s">
        <v>78</v>
      </c>
      <c r="F327" s="314">
        <v>23.629999999999999</v>
      </c>
      <c r="G327" s="42"/>
      <c r="H327" s="48"/>
    </row>
    <row r="328" s="2" customFormat="1" ht="16.8" customHeight="1">
      <c r="A328" s="42"/>
      <c r="B328" s="48"/>
      <c r="C328" s="315" t="s">
        <v>78</v>
      </c>
      <c r="D328" s="315" t="s">
        <v>2286</v>
      </c>
      <c r="E328" s="20" t="s">
        <v>78</v>
      </c>
      <c r="F328" s="316">
        <v>23.629999999999999</v>
      </c>
      <c r="G328" s="42"/>
      <c r="H328" s="48"/>
    </row>
    <row r="329" s="2" customFormat="1" ht="16.8" customHeight="1">
      <c r="A329" s="42"/>
      <c r="B329" s="48"/>
      <c r="C329" s="315" t="s">
        <v>779</v>
      </c>
      <c r="D329" s="315" t="s">
        <v>285</v>
      </c>
      <c r="E329" s="20" t="s">
        <v>78</v>
      </c>
      <c r="F329" s="316">
        <v>23.629999999999999</v>
      </c>
      <c r="G329" s="42"/>
      <c r="H329" s="48"/>
    </row>
    <row r="330" s="2" customFormat="1" ht="16.8" customHeight="1">
      <c r="A330" s="42"/>
      <c r="B330" s="48"/>
      <c r="C330" s="317" t="s">
        <v>3244</v>
      </c>
      <c r="D330" s="42"/>
      <c r="E330" s="42"/>
      <c r="F330" s="42"/>
      <c r="G330" s="42"/>
      <c r="H330" s="48"/>
    </row>
    <row r="331" s="2" customFormat="1" ht="16.8" customHeight="1">
      <c r="A331" s="42"/>
      <c r="B331" s="48"/>
      <c r="C331" s="315" t="s">
        <v>1588</v>
      </c>
      <c r="D331" s="315" t="s">
        <v>3280</v>
      </c>
      <c r="E331" s="20" t="s">
        <v>448</v>
      </c>
      <c r="F331" s="316">
        <v>23.629999999999999</v>
      </c>
      <c r="G331" s="42"/>
      <c r="H331" s="48"/>
    </row>
    <row r="332" s="2" customFormat="1" ht="16.8" customHeight="1">
      <c r="A332" s="42"/>
      <c r="B332" s="48"/>
      <c r="C332" s="315" t="s">
        <v>1503</v>
      </c>
      <c r="D332" s="315" t="s">
        <v>3281</v>
      </c>
      <c r="E332" s="20" t="s">
        <v>321</v>
      </c>
      <c r="F332" s="316">
        <v>49.090000000000003</v>
      </c>
      <c r="G332" s="42"/>
      <c r="H332" s="48"/>
    </row>
    <row r="333" s="2" customFormat="1" ht="16.8" customHeight="1">
      <c r="A333" s="42"/>
      <c r="B333" s="48"/>
      <c r="C333" s="315" t="s">
        <v>1517</v>
      </c>
      <c r="D333" s="315" t="s">
        <v>3282</v>
      </c>
      <c r="E333" s="20" t="s">
        <v>321</v>
      </c>
      <c r="F333" s="316">
        <v>49.090000000000003</v>
      </c>
      <c r="G333" s="42"/>
      <c r="H333" s="48"/>
    </row>
    <row r="334" s="2" customFormat="1" ht="16.8" customHeight="1">
      <c r="A334" s="42"/>
      <c r="B334" s="48"/>
      <c r="C334" s="315" t="s">
        <v>1583</v>
      </c>
      <c r="D334" s="315" t="s">
        <v>3283</v>
      </c>
      <c r="E334" s="20" t="s">
        <v>321</v>
      </c>
      <c r="F334" s="316">
        <v>49.090000000000003</v>
      </c>
      <c r="G334" s="42"/>
      <c r="H334" s="48"/>
    </row>
    <row r="335" s="2" customFormat="1" ht="16.8" customHeight="1">
      <c r="A335" s="42"/>
      <c r="B335" s="48"/>
      <c r="C335" s="311" t="s">
        <v>1737</v>
      </c>
      <c r="D335" s="312" t="s">
        <v>78</v>
      </c>
      <c r="E335" s="313" t="s">
        <v>78</v>
      </c>
      <c r="F335" s="314">
        <v>16.68</v>
      </c>
      <c r="G335" s="42"/>
      <c r="H335" s="48"/>
    </row>
    <row r="336" s="2" customFormat="1" ht="16.8" customHeight="1">
      <c r="A336" s="42"/>
      <c r="B336" s="48"/>
      <c r="C336" s="315" t="s">
        <v>78</v>
      </c>
      <c r="D336" s="315" t="s">
        <v>2288</v>
      </c>
      <c r="E336" s="20" t="s">
        <v>78</v>
      </c>
      <c r="F336" s="316">
        <v>11.119999999999999</v>
      </c>
      <c r="G336" s="42"/>
      <c r="H336" s="48"/>
    </row>
    <row r="337" s="2" customFormat="1" ht="16.8" customHeight="1">
      <c r="A337" s="42"/>
      <c r="B337" s="48"/>
      <c r="C337" s="315" t="s">
        <v>78</v>
      </c>
      <c r="D337" s="315" t="s">
        <v>2289</v>
      </c>
      <c r="E337" s="20" t="s">
        <v>78</v>
      </c>
      <c r="F337" s="316">
        <v>5.5599999999999996</v>
      </c>
      <c r="G337" s="42"/>
      <c r="H337" s="48"/>
    </row>
    <row r="338" s="2" customFormat="1" ht="16.8" customHeight="1">
      <c r="A338" s="42"/>
      <c r="B338" s="48"/>
      <c r="C338" s="315" t="s">
        <v>1737</v>
      </c>
      <c r="D338" s="315" t="s">
        <v>285</v>
      </c>
      <c r="E338" s="20" t="s">
        <v>78</v>
      </c>
      <c r="F338" s="316">
        <v>16.68</v>
      </c>
      <c r="G338" s="42"/>
      <c r="H338" s="48"/>
    </row>
    <row r="339" s="2" customFormat="1" ht="16.8" customHeight="1">
      <c r="A339" s="42"/>
      <c r="B339" s="48"/>
      <c r="C339" s="317" t="s">
        <v>3244</v>
      </c>
      <c r="D339" s="42"/>
      <c r="E339" s="42"/>
      <c r="F339" s="42"/>
      <c r="G339" s="42"/>
      <c r="H339" s="48"/>
    </row>
    <row r="340" s="2" customFormat="1" ht="16.8" customHeight="1">
      <c r="A340" s="42"/>
      <c r="B340" s="48"/>
      <c r="C340" s="315" t="s">
        <v>2309</v>
      </c>
      <c r="D340" s="315" t="s">
        <v>3329</v>
      </c>
      <c r="E340" s="20" t="s">
        <v>448</v>
      </c>
      <c r="F340" s="316">
        <v>16.68</v>
      </c>
      <c r="G340" s="42"/>
      <c r="H340" s="48"/>
    </row>
    <row r="341" s="2" customFormat="1" ht="16.8" customHeight="1">
      <c r="A341" s="42"/>
      <c r="B341" s="48"/>
      <c r="C341" s="315" t="s">
        <v>1503</v>
      </c>
      <c r="D341" s="315" t="s">
        <v>3281</v>
      </c>
      <c r="E341" s="20" t="s">
        <v>321</v>
      </c>
      <c r="F341" s="316">
        <v>49.090000000000003</v>
      </c>
      <c r="G341" s="42"/>
      <c r="H341" s="48"/>
    </row>
    <row r="342" s="2" customFormat="1" ht="16.8" customHeight="1">
      <c r="A342" s="42"/>
      <c r="B342" s="48"/>
      <c r="C342" s="315" t="s">
        <v>1517</v>
      </c>
      <c r="D342" s="315" t="s">
        <v>3282</v>
      </c>
      <c r="E342" s="20" t="s">
        <v>321</v>
      </c>
      <c r="F342" s="316">
        <v>49.090000000000003</v>
      </c>
      <c r="G342" s="42"/>
      <c r="H342" s="48"/>
    </row>
    <row r="343" s="2" customFormat="1" ht="16.8" customHeight="1">
      <c r="A343" s="42"/>
      <c r="B343" s="48"/>
      <c r="C343" s="315" t="s">
        <v>1583</v>
      </c>
      <c r="D343" s="315" t="s">
        <v>3283</v>
      </c>
      <c r="E343" s="20" t="s">
        <v>321</v>
      </c>
      <c r="F343" s="316">
        <v>49.090000000000003</v>
      </c>
      <c r="G343" s="42"/>
      <c r="H343" s="48"/>
    </row>
    <row r="344" s="2" customFormat="1" ht="16.8" customHeight="1">
      <c r="A344" s="42"/>
      <c r="B344" s="48"/>
      <c r="C344" s="311" t="s">
        <v>782</v>
      </c>
      <c r="D344" s="312" t="s">
        <v>783</v>
      </c>
      <c r="E344" s="313" t="s">
        <v>78</v>
      </c>
      <c r="F344" s="314">
        <v>39.359999999999999</v>
      </c>
      <c r="G344" s="42"/>
      <c r="H344" s="48"/>
    </row>
    <row r="345" s="2" customFormat="1" ht="16.8" customHeight="1">
      <c r="A345" s="42"/>
      <c r="B345" s="48"/>
      <c r="C345" s="315" t="s">
        <v>78</v>
      </c>
      <c r="D345" s="315" t="s">
        <v>1872</v>
      </c>
      <c r="E345" s="20" t="s">
        <v>78</v>
      </c>
      <c r="F345" s="316">
        <v>0</v>
      </c>
      <c r="G345" s="42"/>
      <c r="H345" s="48"/>
    </row>
    <row r="346" s="2" customFormat="1" ht="16.8" customHeight="1">
      <c r="A346" s="42"/>
      <c r="B346" s="48"/>
      <c r="C346" s="315" t="s">
        <v>78</v>
      </c>
      <c r="D346" s="315" t="s">
        <v>1873</v>
      </c>
      <c r="E346" s="20" t="s">
        <v>78</v>
      </c>
      <c r="F346" s="316">
        <v>39.359999999999999</v>
      </c>
      <c r="G346" s="42"/>
      <c r="H346" s="48"/>
    </row>
    <row r="347" s="2" customFormat="1" ht="16.8" customHeight="1">
      <c r="A347" s="42"/>
      <c r="B347" s="48"/>
      <c r="C347" s="315" t="s">
        <v>782</v>
      </c>
      <c r="D347" s="315" t="s">
        <v>285</v>
      </c>
      <c r="E347" s="20" t="s">
        <v>78</v>
      </c>
      <c r="F347" s="316">
        <v>39.359999999999999</v>
      </c>
      <c r="G347" s="42"/>
      <c r="H347" s="48"/>
    </row>
    <row r="348" s="2" customFormat="1" ht="16.8" customHeight="1">
      <c r="A348" s="42"/>
      <c r="B348" s="48"/>
      <c r="C348" s="317" t="s">
        <v>3244</v>
      </c>
      <c r="D348" s="42"/>
      <c r="E348" s="42"/>
      <c r="F348" s="42"/>
      <c r="G348" s="42"/>
      <c r="H348" s="48"/>
    </row>
    <row r="349" s="2" customFormat="1">
      <c r="A349" s="42"/>
      <c r="B349" s="48"/>
      <c r="C349" s="315" t="s">
        <v>1522</v>
      </c>
      <c r="D349" s="315" t="s">
        <v>3284</v>
      </c>
      <c r="E349" s="20" t="s">
        <v>321</v>
      </c>
      <c r="F349" s="316">
        <v>39.359999999999999</v>
      </c>
      <c r="G349" s="42"/>
      <c r="H349" s="48"/>
    </row>
    <row r="350" s="2" customFormat="1" ht="16.8" customHeight="1">
      <c r="A350" s="42"/>
      <c r="B350" s="48"/>
      <c r="C350" s="315" t="s">
        <v>1503</v>
      </c>
      <c r="D350" s="315" t="s">
        <v>3281</v>
      </c>
      <c r="E350" s="20" t="s">
        <v>321</v>
      </c>
      <c r="F350" s="316">
        <v>49.090000000000003</v>
      </c>
      <c r="G350" s="42"/>
      <c r="H350" s="48"/>
    </row>
    <row r="351" s="2" customFormat="1" ht="16.8" customHeight="1">
      <c r="A351" s="42"/>
      <c r="B351" s="48"/>
      <c r="C351" s="315" t="s">
        <v>1517</v>
      </c>
      <c r="D351" s="315" t="s">
        <v>3282</v>
      </c>
      <c r="E351" s="20" t="s">
        <v>321</v>
      </c>
      <c r="F351" s="316">
        <v>49.090000000000003</v>
      </c>
      <c r="G351" s="42"/>
      <c r="H351" s="48"/>
    </row>
    <row r="352" s="2" customFormat="1" ht="16.8" customHeight="1">
      <c r="A352" s="42"/>
      <c r="B352" s="48"/>
      <c r="C352" s="315" t="s">
        <v>1542</v>
      </c>
      <c r="D352" s="315" t="s">
        <v>3285</v>
      </c>
      <c r="E352" s="20" t="s">
        <v>321</v>
      </c>
      <c r="F352" s="316">
        <v>39.359999999999999</v>
      </c>
      <c r="G352" s="42"/>
      <c r="H352" s="48"/>
    </row>
    <row r="353" s="2" customFormat="1" ht="16.8" customHeight="1">
      <c r="A353" s="42"/>
      <c r="B353" s="48"/>
      <c r="C353" s="315" t="s">
        <v>1583</v>
      </c>
      <c r="D353" s="315" t="s">
        <v>3283</v>
      </c>
      <c r="E353" s="20" t="s">
        <v>321</v>
      </c>
      <c r="F353" s="316">
        <v>49.090000000000003</v>
      </c>
      <c r="G353" s="42"/>
      <c r="H353" s="48"/>
    </row>
    <row r="354" s="2" customFormat="1" ht="16.8" customHeight="1">
      <c r="A354" s="42"/>
      <c r="B354" s="48"/>
      <c r="C354" s="315" t="s">
        <v>1641</v>
      </c>
      <c r="D354" s="315" t="s">
        <v>3277</v>
      </c>
      <c r="E354" s="20" t="s">
        <v>321</v>
      </c>
      <c r="F354" s="316">
        <v>818.50699999999995</v>
      </c>
      <c r="G354" s="42"/>
      <c r="H354" s="48"/>
    </row>
    <row r="355" s="2" customFormat="1">
      <c r="A355" s="42"/>
      <c r="B355" s="48"/>
      <c r="C355" s="315" t="s">
        <v>1938</v>
      </c>
      <c r="D355" s="315" t="s">
        <v>3322</v>
      </c>
      <c r="E355" s="20" t="s">
        <v>321</v>
      </c>
      <c r="F355" s="316">
        <v>717.28099999999995</v>
      </c>
      <c r="G355" s="42"/>
      <c r="H355" s="48"/>
    </row>
    <row r="356" s="2" customFormat="1" ht="16.8" customHeight="1">
      <c r="A356" s="42"/>
      <c r="B356" s="48"/>
      <c r="C356" s="311" t="s">
        <v>3330</v>
      </c>
      <c r="D356" s="312" t="s">
        <v>783</v>
      </c>
      <c r="E356" s="313" t="s">
        <v>78</v>
      </c>
      <c r="F356" s="314">
        <v>16.550999999999998</v>
      </c>
      <c r="G356" s="42"/>
      <c r="H356" s="48"/>
    </row>
    <row r="357" s="2" customFormat="1" ht="16.8" customHeight="1">
      <c r="A357" s="42"/>
      <c r="B357" s="48"/>
      <c r="C357" s="311" t="s">
        <v>785</v>
      </c>
      <c r="D357" s="312" t="s">
        <v>786</v>
      </c>
      <c r="E357" s="313" t="s">
        <v>78</v>
      </c>
      <c r="F357" s="314">
        <v>0.73899999999999999</v>
      </c>
      <c r="G357" s="42"/>
      <c r="H357" s="48"/>
    </row>
    <row r="358" s="2" customFormat="1" ht="16.8" customHeight="1">
      <c r="A358" s="42"/>
      <c r="B358" s="48"/>
      <c r="C358" s="311" t="s">
        <v>792</v>
      </c>
      <c r="D358" s="312" t="s">
        <v>793</v>
      </c>
      <c r="E358" s="313" t="s">
        <v>78</v>
      </c>
      <c r="F358" s="314">
        <v>40.636000000000003</v>
      </c>
      <c r="G358" s="42"/>
      <c r="H358" s="48"/>
    </row>
    <row r="359" s="2" customFormat="1" ht="16.8" customHeight="1">
      <c r="A359" s="42"/>
      <c r="B359" s="48"/>
      <c r="C359" s="311" t="s">
        <v>797</v>
      </c>
      <c r="D359" s="312" t="s">
        <v>798</v>
      </c>
      <c r="E359" s="313" t="s">
        <v>78</v>
      </c>
      <c r="F359" s="314">
        <v>23.73</v>
      </c>
      <c r="G359" s="42"/>
      <c r="H359" s="48"/>
    </row>
    <row r="360" s="2" customFormat="1" ht="16.8" customHeight="1">
      <c r="A360" s="42"/>
      <c r="B360" s="48"/>
      <c r="C360" s="311" t="s">
        <v>800</v>
      </c>
      <c r="D360" s="312" t="s">
        <v>801</v>
      </c>
      <c r="E360" s="313" t="s">
        <v>78</v>
      </c>
      <c r="F360" s="314">
        <v>82.079999999999998</v>
      </c>
      <c r="G360" s="42"/>
      <c r="H360" s="48"/>
    </row>
    <row r="361" s="2" customFormat="1" ht="16.8" customHeight="1">
      <c r="A361" s="42"/>
      <c r="B361" s="48"/>
      <c r="C361" s="311" t="s">
        <v>1740</v>
      </c>
      <c r="D361" s="312" t="s">
        <v>1741</v>
      </c>
      <c r="E361" s="313" t="s">
        <v>78</v>
      </c>
      <c r="F361" s="314">
        <v>24.149999999999999</v>
      </c>
      <c r="G361" s="42"/>
      <c r="H361" s="48"/>
    </row>
    <row r="362" s="2" customFormat="1" ht="16.8" customHeight="1">
      <c r="A362" s="42"/>
      <c r="B362" s="48"/>
      <c r="C362" s="315" t="s">
        <v>78</v>
      </c>
      <c r="D362" s="315" t="s">
        <v>2329</v>
      </c>
      <c r="E362" s="20" t="s">
        <v>78</v>
      </c>
      <c r="F362" s="316">
        <v>0</v>
      </c>
      <c r="G362" s="42"/>
      <c r="H362" s="48"/>
    </row>
    <row r="363" s="2" customFormat="1" ht="16.8" customHeight="1">
      <c r="A363" s="42"/>
      <c r="B363" s="48"/>
      <c r="C363" s="315" t="s">
        <v>78</v>
      </c>
      <c r="D363" s="315" t="s">
        <v>2330</v>
      </c>
      <c r="E363" s="20" t="s">
        <v>78</v>
      </c>
      <c r="F363" s="316">
        <v>24.149999999999999</v>
      </c>
      <c r="G363" s="42"/>
      <c r="H363" s="48"/>
    </row>
    <row r="364" s="2" customFormat="1" ht="16.8" customHeight="1">
      <c r="A364" s="42"/>
      <c r="B364" s="48"/>
      <c r="C364" s="315" t="s">
        <v>1740</v>
      </c>
      <c r="D364" s="315" t="s">
        <v>358</v>
      </c>
      <c r="E364" s="20" t="s">
        <v>78</v>
      </c>
      <c r="F364" s="316">
        <v>24.149999999999999</v>
      </c>
      <c r="G364" s="42"/>
      <c r="H364" s="48"/>
    </row>
    <row r="365" s="2" customFormat="1" ht="16.8" customHeight="1">
      <c r="A365" s="42"/>
      <c r="B365" s="48"/>
      <c r="C365" s="317" t="s">
        <v>3244</v>
      </c>
      <c r="D365" s="42"/>
      <c r="E365" s="42"/>
      <c r="F365" s="42"/>
      <c r="G365" s="42"/>
      <c r="H365" s="48"/>
    </row>
    <row r="366" s="2" customFormat="1" ht="16.8" customHeight="1">
      <c r="A366" s="42"/>
      <c r="B366" s="48"/>
      <c r="C366" s="315" t="s">
        <v>2317</v>
      </c>
      <c r="D366" s="315" t="s">
        <v>3331</v>
      </c>
      <c r="E366" s="20" t="s">
        <v>321</v>
      </c>
      <c r="F366" s="316">
        <v>592.58299999999997</v>
      </c>
      <c r="G366" s="42"/>
      <c r="H366" s="48"/>
    </row>
    <row r="367" s="2" customFormat="1" ht="16.8" customHeight="1">
      <c r="A367" s="42"/>
      <c r="B367" s="48"/>
      <c r="C367" s="315" t="s">
        <v>2331</v>
      </c>
      <c r="D367" s="315" t="s">
        <v>3332</v>
      </c>
      <c r="E367" s="20" t="s">
        <v>321</v>
      </c>
      <c r="F367" s="316">
        <v>592.58299999999997</v>
      </c>
      <c r="G367" s="42"/>
      <c r="H367" s="48"/>
    </row>
    <row r="368" s="2" customFormat="1" ht="16.8" customHeight="1">
      <c r="A368" s="42"/>
      <c r="B368" s="48"/>
      <c r="C368" s="315" t="s">
        <v>2339</v>
      </c>
      <c r="D368" s="315" t="s">
        <v>3333</v>
      </c>
      <c r="E368" s="20" t="s">
        <v>321</v>
      </c>
      <c r="F368" s="316">
        <v>592.58299999999997</v>
      </c>
      <c r="G368" s="42"/>
      <c r="H368" s="48"/>
    </row>
    <row r="369" s="2" customFormat="1" ht="16.8" customHeight="1">
      <c r="A369" s="42"/>
      <c r="B369" s="48"/>
      <c r="C369" s="315" t="s">
        <v>2343</v>
      </c>
      <c r="D369" s="315" t="s">
        <v>3334</v>
      </c>
      <c r="E369" s="20" t="s">
        <v>321</v>
      </c>
      <c r="F369" s="316">
        <v>28.873000000000001</v>
      </c>
      <c r="G369" s="42"/>
      <c r="H369" s="48"/>
    </row>
    <row r="370" s="2" customFormat="1" ht="16.8" customHeight="1">
      <c r="A370" s="42"/>
      <c r="B370" s="48"/>
      <c r="C370" s="315" t="s">
        <v>2347</v>
      </c>
      <c r="D370" s="315" t="s">
        <v>3335</v>
      </c>
      <c r="E370" s="20" t="s">
        <v>321</v>
      </c>
      <c r="F370" s="316">
        <v>592.58299999999997</v>
      </c>
      <c r="G370" s="42"/>
      <c r="H370" s="48"/>
    </row>
    <row r="371" s="2" customFormat="1" ht="16.8" customHeight="1">
      <c r="A371" s="42"/>
      <c r="B371" s="48"/>
      <c r="C371" s="311" t="s">
        <v>1743</v>
      </c>
      <c r="D371" s="312" t="s">
        <v>1744</v>
      </c>
      <c r="E371" s="313" t="s">
        <v>78</v>
      </c>
      <c r="F371" s="314">
        <v>4.7229999999999999</v>
      </c>
      <c r="G371" s="42"/>
      <c r="H371" s="48"/>
    </row>
    <row r="372" s="2" customFormat="1" ht="16.8" customHeight="1">
      <c r="A372" s="42"/>
      <c r="B372" s="48"/>
      <c r="C372" s="315" t="s">
        <v>78</v>
      </c>
      <c r="D372" s="315" t="s">
        <v>2326</v>
      </c>
      <c r="E372" s="20" t="s">
        <v>78</v>
      </c>
      <c r="F372" s="316">
        <v>0</v>
      </c>
      <c r="G372" s="42"/>
      <c r="H372" s="48"/>
    </row>
    <row r="373" s="2" customFormat="1" ht="16.8" customHeight="1">
      <c r="A373" s="42"/>
      <c r="B373" s="48"/>
      <c r="C373" s="315" t="s">
        <v>78</v>
      </c>
      <c r="D373" s="315" t="s">
        <v>2327</v>
      </c>
      <c r="E373" s="20" t="s">
        <v>78</v>
      </c>
      <c r="F373" s="316">
        <v>1.843</v>
      </c>
      <c r="G373" s="42"/>
      <c r="H373" s="48"/>
    </row>
    <row r="374" s="2" customFormat="1" ht="16.8" customHeight="1">
      <c r="A374" s="42"/>
      <c r="B374" s="48"/>
      <c r="C374" s="315" t="s">
        <v>78</v>
      </c>
      <c r="D374" s="315" t="s">
        <v>2328</v>
      </c>
      <c r="E374" s="20" t="s">
        <v>78</v>
      </c>
      <c r="F374" s="316">
        <v>2.8799999999999999</v>
      </c>
      <c r="G374" s="42"/>
      <c r="H374" s="48"/>
    </row>
    <row r="375" s="2" customFormat="1" ht="16.8" customHeight="1">
      <c r="A375" s="42"/>
      <c r="B375" s="48"/>
      <c r="C375" s="315" t="s">
        <v>1743</v>
      </c>
      <c r="D375" s="315" t="s">
        <v>358</v>
      </c>
      <c r="E375" s="20" t="s">
        <v>78</v>
      </c>
      <c r="F375" s="316">
        <v>4.7229999999999999</v>
      </c>
      <c r="G375" s="42"/>
      <c r="H375" s="48"/>
    </row>
    <row r="376" s="2" customFormat="1" ht="16.8" customHeight="1">
      <c r="A376" s="42"/>
      <c r="B376" s="48"/>
      <c r="C376" s="317" t="s">
        <v>3244</v>
      </c>
      <c r="D376" s="42"/>
      <c r="E376" s="42"/>
      <c r="F376" s="42"/>
      <c r="G376" s="42"/>
      <c r="H376" s="48"/>
    </row>
    <row r="377" s="2" customFormat="1" ht="16.8" customHeight="1">
      <c r="A377" s="42"/>
      <c r="B377" s="48"/>
      <c r="C377" s="315" t="s">
        <v>2317</v>
      </c>
      <c r="D377" s="315" t="s">
        <v>3331</v>
      </c>
      <c r="E377" s="20" t="s">
        <v>321</v>
      </c>
      <c r="F377" s="316">
        <v>592.58299999999997</v>
      </c>
      <c r="G377" s="42"/>
      <c r="H377" s="48"/>
    </row>
    <row r="378" s="2" customFormat="1" ht="16.8" customHeight="1">
      <c r="A378" s="42"/>
      <c r="B378" s="48"/>
      <c r="C378" s="315" t="s">
        <v>2331</v>
      </c>
      <c r="D378" s="315" t="s">
        <v>3332</v>
      </c>
      <c r="E378" s="20" t="s">
        <v>321</v>
      </c>
      <c r="F378" s="316">
        <v>592.58299999999997</v>
      </c>
      <c r="G378" s="42"/>
      <c r="H378" s="48"/>
    </row>
    <row r="379" s="2" customFormat="1" ht="16.8" customHeight="1">
      <c r="A379" s="42"/>
      <c r="B379" s="48"/>
      <c r="C379" s="315" t="s">
        <v>2339</v>
      </c>
      <c r="D379" s="315" t="s">
        <v>3333</v>
      </c>
      <c r="E379" s="20" t="s">
        <v>321</v>
      </c>
      <c r="F379" s="316">
        <v>592.58299999999997</v>
      </c>
      <c r="G379" s="42"/>
      <c r="H379" s="48"/>
    </row>
    <row r="380" s="2" customFormat="1" ht="16.8" customHeight="1">
      <c r="A380" s="42"/>
      <c r="B380" s="48"/>
      <c r="C380" s="315" t="s">
        <v>2343</v>
      </c>
      <c r="D380" s="315" t="s">
        <v>3334</v>
      </c>
      <c r="E380" s="20" t="s">
        <v>321</v>
      </c>
      <c r="F380" s="316">
        <v>28.873000000000001</v>
      </c>
      <c r="G380" s="42"/>
      <c r="H380" s="48"/>
    </row>
    <row r="381" s="2" customFormat="1" ht="16.8" customHeight="1">
      <c r="A381" s="42"/>
      <c r="B381" s="48"/>
      <c r="C381" s="315" t="s">
        <v>2347</v>
      </c>
      <c r="D381" s="315" t="s">
        <v>3335</v>
      </c>
      <c r="E381" s="20" t="s">
        <v>321</v>
      </c>
      <c r="F381" s="316">
        <v>592.58299999999997</v>
      </c>
      <c r="G381" s="42"/>
      <c r="H381" s="48"/>
    </row>
    <row r="382" s="2" customFormat="1" ht="16.8" customHeight="1">
      <c r="A382" s="42"/>
      <c r="B382" s="48"/>
      <c r="C382" s="311" t="s">
        <v>1747</v>
      </c>
      <c r="D382" s="312" t="s">
        <v>1748</v>
      </c>
      <c r="E382" s="313" t="s">
        <v>78</v>
      </c>
      <c r="F382" s="314">
        <v>518.34799999999996</v>
      </c>
      <c r="G382" s="42"/>
      <c r="H382" s="48"/>
    </row>
    <row r="383" s="2" customFormat="1" ht="16.8" customHeight="1">
      <c r="A383" s="42"/>
      <c r="B383" s="48"/>
      <c r="C383" s="315" t="s">
        <v>78</v>
      </c>
      <c r="D383" s="315" t="s">
        <v>2321</v>
      </c>
      <c r="E383" s="20" t="s">
        <v>78</v>
      </c>
      <c r="F383" s="316">
        <v>0</v>
      </c>
      <c r="G383" s="42"/>
      <c r="H383" s="48"/>
    </row>
    <row r="384" s="2" customFormat="1" ht="16.8" customHeight="1">
      <c r="A384" s="42"/>
      <c r="B384" s="48"/>
      <c r="C384" s="315" t="s">
        <v>78</v>
      </c>
      <c r="D384" s="315" t="s">
        <v>2322</v>
      </c>
      <c r="E384" s="20" t="s">
        <v>78</v>
      </c>
      <c r="F384" s="316">
        <v>445.32600000000002</v>
      </c>
      <c r="G384" s="42"/>
      <c r="H384" s="48"/>
    </row>
    <row r="385" s="2" customFormat="1" ht="16.8" customHeight="1">
      <c r="A385" s="42"/>
      <c r="B385" s="48"/>
      <c r="C385" s="315" t="s">
        <v>78</v>
      </c>
      <c r="D385" s="315" t="s">
        <v>2323</v>
      </c>
      <c r="E385" s="20" t="s">
        <v>78</v>
      </c>
      <c r="F385" s="316">
        <v>73.022000000000006</v>
      </c>
      <c r="G385" s="42"/>
      <c r="H385" s="48"/>
    </row>
    <row r="386" s="2" customFormat="1" ht="16.8" customHeight="1">
      <c r="A386" s="42"/>
      <c r="B386" s="48"/>
      <c r="C386" s="315" t="s">
        <v>1747</v>
      </c>
      <c r="D386" s="315" t="s">
        <v>358</v>
      </c>
      <c r="E386" s="20" t="s">
        <v>78</v>
      </c>
      <c r="F386" s="316">
        <v>518.34799999999996</v>
      </c>
      <c r="G386" s="42"/>
      <c r="H386" s="48"/>
    </row>
    <row r="387" s="2" customFormat="1" ht="16.8" customHeight="1">
      <c r="A387" s="42"/>
      <c r="B387" s="48"/>
      <c r="C387" s="317" t="s">
        <v>3244</v>
      </c>
      <c r="D387" s="42"/>
      <c r="E387" s="42"/>
      <c r="F387" s="42"/>
      <c r="G387" s="42"/>
      <c r="H387" s="48"/>
    </row>
    <row r="388" s="2" customFormat="1" ht="16.8" customHeight="1">
      <c r="A388" s="42"/>
      <c r="B388" s="48"/>
      <c r="C388" s="315" t="s">
        <v>2317</v>
      </c>
      <c r="D388" s="315" t="s">
        <v>3331</v>
      </c>
      <c r="E388" s="20" t="s">
        <v>321</v>
      </c>
      <c r="F388" s="316">
        <v>592.58299999999997</v>
      </c>
      <c r="G388" s="42"/>
      <c r="H388" s="48"/>
    </row>
    <row r="389" s="2" customFormat="1" ht="16.8" customHeight="1">
      <c r="A389" s="42"/>
      <c r="B389" s="48"/>
      <c r="C389" s="315" t="s">
        <v>2331</v>
      </c>
      <c r="D389" s="315" t="s">
        <v>3332</v>
      </c>
      <c r="E389" s="20" t="s">
        <v>321</v>
      </c>
      <c r="F389" s="316">
        <v>592.58299999999997</v>
      </c>
      <c r="G389" s="42"/>
      <c r="H389" s="48"/>
    </row>
    <row r="390" s="2" customFormat="1" ht="16.8" customHeight="1">
      <c r="A390" s="42"/>
      <c r="B390" s="48"/>
      <c r="C390" s="315" t="s">
        <v>2339</v>
      </c>
      <c r="D390" s="315" t="s">
        <v>3333</v>
      </c>
      <c r="E390" s="20" t="s">
        <v>321</v>
      </c>
      <c r="F390" s="316">
        <v>592.58299999999997</v>
      </c>
      <c r="G390" s="42"/>
      <c r="H390" s="48"/>
    </row>
    <row r="391" s="2" customFormat="1" ht="16.8" customHeight="1">
      <c r="A391" s="42"/>
      <c r="B391" s="48"/>
      <c r="C391" s="315" t="s">
        <v>2347</v>
      </c>
      <c r="D391" s="315" t="s">
        <v>3335</v>
      </c>
      <c r="E391" s="20" t="s">
        <v>321</v>
      </c>
      <c r="F391" s="316">
        <v>592.58299999999997</v>
      </c>
      <c r="G391" s="42"/>
      <c r="H391" s="48"/>
    </row>
    <row r="392" s="2" customFormat="1" ht="16.8" customHeight="1">
      <c r="A392" s="42"/>
      <c r="B392" s="48"/>
      <c r="C392" s="311" t="s">
        <v>1750</v>
      </c>
      <c r="D392" s="312" t="s">
        <v>1751</v>
      </c>
      <c r="E392" s="313" t="s">
        <v>78</v>
      </c>
      <c r="F392" s="314">
        <v>45.362000000000002</v>
      </c>
      <c r="G392" s="42"/>
      <c r="H392" s="48"/>
    </row>
    <row r="393" s="2" customFormat="1" ht="16.8" customHeight="1">
      <c r="A393" s="42"/>
      <c r="B393" s="48"/>
      <c r="C393" s="315" t="s">
        <v>78</v>
      </c>
      <c r="D393" s="315" t="s">
        <v>1834</v>
      </c>
      <c r="E393" s="20" t="s">
        <v>78</v>
      </c>
      <c r="F393" s="316">
        <v>0</v>
      </c>
      <c r="G393" s="42"/>
      <c r="H393" s="48"/>
    </row>
    <row r="394" s="2" customFormat="1" ht="16.8" customHeight="1">
      <c r="A394" s="42"/>
      <c r="B394" s="48"/>
      <c r="C394" s="315" t="s">
        <v>78</v>
      </c>
      <c r="D394" s="315" t="s">
        <v>2324</v>
      </c>
      <c r="E394" s="20" t="s">
        <v>78</v>
      </c>
      <c r="F394" s="316">
        <v>38.723999999999997</v>
      </c>
      <c r="G394" s="42"/>
      <c r="H394" s="48"/>
    </row>
    <row r="395" s="2" customFormat="1" ht="16.8" customHeight="1">
      <c r="A395" s="42"/>
      <c r="B395" s="48"/>
      <c r="C395" s="315" t="s">
        <v>78</v>
      </c>
      <c r="D395" s="315" t="s">
        <v>2325</v>
      </c>
      <c r="E395" s="20" t="s">
        <v>78</v>
      </c>
      <c r="F395" s="316">
        <v>6.6379999999999999</v>
      </c>
      <c r="G395" s="42"/>
      <c r="H395" s="48"/>
    </row>
    <row r="396" s="2" customFormat="1" ht="16.8" customHeight="1">
      <c r="A396" s="42"/>
      <c r="B396" s="48"/>
      <c r="C396" s="315" t="s">
        <v>1750</v>
      </c>
      <c r="D396" s="315" t="s">
        <v>358</v>
      </c>
      <c r="E396" s="20" t="s">
        <v>78</v>
      </c>
      <c r="F396" s="316">
        <v>45.362000000000002</v>
      </c>
      <c r="G396" s="42"/>
      <c r="H396" s="48"/>
    </row>
    <row r="397" s="2" customFormat="1" ht="16.8" customHeight="1">
      <c r="A397" s="42"/>
      <c r="B397" s="48"/>
      <c r="C397" s="317" t="s">
        <v>3244</v>
      </c>
      <c r="D397" s="42"/>
      <c r="E397" s="42"/>
      <c r="F397" s="42"/>
      <c r="G397" s="42"/>
      <c r="H397" s="48"/>
    </row>
    <row r="398" s="2" customFormat="1" ht="16.8" customHeight="1">
      <c r="A398" s="42"/>
      <c r="B398" s="48"/>
      <c r="C398" s="315" t="s">
        <v>2317</v>
      </c>
      <c r="D398" s="315" t="s">
        <v>3331</v>
      </c>
      <c r="E398" s="20" t="s">
        <v>321</v>
      </c>
      <c r="F398" s="316">
        <v>592.58299999999997</v>
      </c>
      <c r="G398" s="42"/>
      <c r="H398" s="48"/>
    </row>
    <row r="399" s="2" customFormat="1" ht="16.8" customHeight="1">
      <c r="A399" s="42"/>
      <c r="B399" s="48"/>
      <c r="C399" s="315" t="s">
        <v>2331</v>
      </c>
      <c r="D399" s="315" t="s">
        <v>3332</v>
      </c>
      <c r="E399" s="20" t="s">
        <v>321</v>
      </c>
      <c r="F399" s="316">
        <v>592.58299999999997</v>
      </c>
      <c r="G399" s="42"/>
      <c r="H399" s="48"/>
    </row>
    <row r="400" s="2" customFormat="1" ht="16.8" customHeight="1">
      <c r="A400" s="42"/>
      <c r="B400" s="48"/>
      <c r="C400" s="315" t="s">
        <v>2339</v>
      </c>
      <c r="D400" s="315" t="s">
        <v>3333</v>
      </c>
      <c r="E400" s="20" t="s">
        <v>321</v>
      </c>
      <c r="F400" s="316">
        <v>592.58299999999997</v>
      </c>
      <c r="G400" s="42"/>
      <c r="H400" s="48"/>
    </row>
    <row r="401" s="2" customFormat="1" ht="16.8" customHeight="1">
      <c r="A401" s="42"/>
      <c r="B401" s="48"/>
      <c r="C401" s="315" t="s">
        <v>2347</v>
      </c>
      <c r="D401" s="315" t="s">
        <v>3335</v>
      </c>
      <c r="E401" s="20" t="s">
        <v>321</v>
      </c>
      <c r="F401" s="316">
        <v>592.58299999999997</v>
      </c>
      <c r="G401" s="42"/>
      <c r="H401" s="48"/>
    </row>
    <row r="402" s="2" customFormat="1" ht="7.44" customHeight="1">
      <c r="A402" s="42"/>
      <c r="B402" s="169"/>
      <c r="C402" s="170"/>
      <c r="D402" s="170"/>
      <c r="E402" s="170"/>
      <c r="F402" s="170"/>
      <c r="G402" s="170"/>
      <c r="H402" s="48"/>
    </row>
    <row r="403" s="2" customFormat="1">
      <c r="A403" s="42"/>
      <c r="B403" s="42"/>
      <c r="C403" s="42"/>
      <c r="D403" s="42"/>
      <c r="E403" s="42"/>
      <c r="F403" s="42"/>
      <c r="G403" s="42"/>
      <c r="H403" s="42"/>
    </row>
  </sheetData>
  <sheetProtection sheet="1" formatColumns="0" formatRows="0" objects="1" scenarios="1" spinCount="100000" saltValue="5gT51Iq8440wB0mE0oTmWtKNOKreeMH57FFDamrX5mdKZgKFeBHG6WTCH7YoKUfe3TLtREEOmRtqI28X83wG2Q==" hashValue="T4ZDZ/pGSZktGfbe1JyqIFyfo6IWDvBYG3IiX75YEwtVJhhKxAjOpjByF9+14HKeiGnYM6eSxZq9JCUL9jD7+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3336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3337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3338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3339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3340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3341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3342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3343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3344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3345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3346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87</v>
      </c>
      <c r="F18" s="329" t="s">
        <v>3347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3348</v>
      </c>
      <c r="F19" s="329" t="s">
        <v>3349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3350</v>
      </c>
      <c r="F20" s="329" t="s">
        <v>3351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3352</v>
      </c>
      <c r="F21" s="329" t="s">
        <v>3353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2620</v>
      </c>
      <c r="F22" s="329" t="s">
        <v>2621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96</v>
      </c>
      <c r="F23" s="329" t="s">
        <v>3354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3355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3356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3357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3358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3359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3360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3361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3362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3363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127</v>
      </c>
      <c r="F36" s="329"/>
      <c r="G36" s="329" t="s">
        <v>3364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3365</v>
      </c>
      <c r="F37" s="329"/>
      <c r="G37" s="329" t="s">
        <v>3366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60</v>
      </c>
      <c r="F38" s="329"/>
      <c r="G38" s="329" t="s">
        <v>3367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61</v>
      </c>
      <c r="F39" s="329"/>
      <c r="G39" s="329" t="s">
        <v>3368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128</v>
      </c>
      <c r="F40" s="329"/>
      <c r="G40" s="329" t="s">
        <v>3369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129</v>
      </c>
      <c r="F41" s="329"/>
      <c r="G41" s="329" t="s">
        <v>3370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3371</v>
      </c>
      <c r="F42" s="329"/>
      <c r="G42" s="329" t="s">
        <v>3372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3373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3374</v>
      </c>
      <c r="F44" s="329"/>
      <c r="G44" s="329" t="s">
        <v>3375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131</v>
      </c>
      <c r="F45" s="329"/>
      <c r="G45" s="329" t="s">
        <v>3376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3377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3378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3379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3380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3381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3382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3383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3384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3385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3386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3387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3388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3389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3390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3391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3392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3393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3394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3395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3396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3397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3398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3399</v>
      </c>
      <c r="D76" s="347"/>
      <c r="E76" s="347"/>
      <c r="F76" s="347" t="s">
        <v>3400</v>
      </c>
      <c r="G76" s="348"/>
      <c r="H76" s="347" t="s">
        <v>61</v>
      </c>
      <c r="I76" s="347" t="s">
        <v>64</v>
      </c>
      <c r="J76" s="347" t="s">
        <v>3401</v>
      </c>
      <c r="K76" s="346"/>
    </row>
    <row r="77" s="1" customFormat="1" ht="17.25" customHeight="1">
      <c r="B77" s="344"/>
      <c r="C77" s="349" t="s">
        <v>3402</v>
      </c>
      <c r="D77" s="349"/>
      <c r="E77" s="349"/>
      <c r="F77" s="350" t="s">
        <v>3403</v>
      </c>
      <c r="G77" s="351"/>
      <c r="H77" s="349"/>
      <c r="I77" s="349"/>
      <c r="J77" s="349" t="s">
        <v>3404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60</v>
      </c>
      <c r="D79" s="354"/>
      <c r="E79" s="354"/>
      <c r="F79" s="355" t="s">
        <v>3405</v>
      </c>
      <c r="G79" s="356"/>
      <c r="H79" s="332" t="s">
        <v>3406</v>
      </c>
      <c r="I79" s="332" t="s">
        <v>3407</v>
      </c>
      <c r="J79" s="332">
        <v>20</v>
      </c>
      <c r="K79" s="346"/>
    </row>
    <row r="80" s="1" customFormat="1" ht="15" customHeight="1">
      <c r="B80" s="344"/>
      <c r="C80" s="332" t="s">
        <v>3408</v>
      </c>
      <c r="D80" s="332"/>
      <c r="E80" s="332"/>
      <c r="F80" s="355" t="s">
        <v>3405</v>
      </c>
      <c r="G80" s="356"/>
      <c r="H80" s="332" t="s">
        <v>3409</v>
      </c>
      <c r="I80" s="332" t="s">
        <v>3407</v>
      </c>
      <c r="J80" s="332">
        <v>120</v>
      </c>
      <c r="K80" s="346"/>
    </row>
    <row r="81" s="1" customFormat="1" ht="15" customHeight="1">
      <c r="B81" s="357"/>
      <c r="C81" s="332" t="s">
        <v>3410</v>
      </c>
      <c r="D81" s="332"/>
      <c r="E81" s="332"/>
      <c r="F81" s="355" t="s">
        <v>3411</v>
      </c>
      <c r="G81" s="356"/>
      <c r="H81" s="332" t="s">
        <v>3412</v>
      </c>
      <c r="I81" s="332" t="s">
        <v>3407</v>
      </c>
      <c r="J81" s="332">
        <v>50</v>
      </c>
      <c r="K81" s="346"/>
    </row>
    <row r="82" s="1" customFormat="1" ht="15" customHeight="1">
      <c r="B82" s="357"/>
      <c r="C82" s="332" t="s">
        <v>3413</v>
      </c>
      <c r="D82" s="332"/>
      <c r="E82" s="332"/>
      <c r="F82" s="355" t="s">
        <v>3405</v>
      </c>
      <c r="G82" s="356"/>
      <c r="H82" s="332" t="s">
        <v>3414</v>
      </c>
      <c r="I82" s="332" t="s">
        <v>3415</v>
      </c>
      <c r="J82" s="332"/>
      <c r="K82" s="346"/>
    </row>
    <row r="83" s="1" customFormat="1" ht="15" customHeight="1">
      <c r="B83" s="357"/>
      <c r="C83" s="358" t="s">
        <v>3416</v>
      </c>
      <c r="D83" s="358"/>
      <c r="E83" s="358"/>
      <c r="F83" s="359" t="s">
        <v>3411</v>
      </c>
      <c r="G83" s="358"/>
      <c r="H83" s="358" t="s">
        <v>3417</v>
      </c>
      <c r="I83" s="358" t="s">
        <v>3407</v>
      </c>
      <c r="J83" s="358">
        <v>15</v>
      </c>
      <c r="K83" s="346"/>
    </row>
    <row r="84" s="1" customFormat="1" ht="15" customHeight="1">
      <c r="B84" s="357"/>
      <c r="C84" s="358" t="s">
        <v>3418</v>
      </c>
      <c r="D84" s="358"/>
      <c r="E84" s="358"/>
      <c r="F84" s="359" t="s">
        <v>3411</v>
      </c>
      <c r="G84" s="358"/>
      <c r="H84" s="358" t="s">
        <v>3419</v>
      </c>
      <c r="I84" s="358" t="s">
        <v>3407</v>
      </c>
      <c r="J84" s="358">
        <v>15</v>
      </c>
      <c r="K84" s="346"/>
    </row>
    <row r="85" s="1" customFormat="1" ht="15" customHeight="1">
      <c r="B85" s="357"/>
      <c r="C85" s="358" t="s">
        <v>3420</v>
      </c>
      <c r="D85" s="358"/>
      <c r="E85" s="358"/>
      <c r="F85" s="359" t="s">
        <v>3411</v>
      </c>
      <c r="G85" s="358"/>
      <c r="H85" s="358" t="s">
        <v>3421</v>
      </c>
      <c r="I85" s="358" t="s">
        <v>3407</v>
      </c>
      <c r="J85" s="358">
        <v>20</v>
      </c>
      <c r="K85" s="346"/>
    </row>
    <row r="86" s="1" customFormat="1" ht="15" customHeight="1">
      <c r="B86" s="357"/>
      <c r="C86" s="358" t="s">
        <v>3422</v>
      </c>
      <c r="D86" s="358"/>
      <c r="E86" s="358"/>
      <c r="F86" s="359" t="s">
        <v>3411</v>
      </c>
      <c r="G86" s="358"/>
      <c r="H86" s="358" t="s">
        <v>3423</v>
      </c>
      <c r="I86" s="358" t="s">
        <v>3407</v>
      </c>
      <c r="J86" s="358">
        <v>20</v>
      </c>
      <c r="K86" s="346"/>
    </row>
    <row r="87" s="1" customFormat="1" ht="15" customHeight="1">
      <c r="B87" s="357"/>
      <c r="C87" s="332" t="s">
        <v>3424</v>
      </c>
      <c r="D87" s="332"/>
      <c r="E87" s="332"/>
      <c r="F87" s="355" t="s">
        <v>3411</v>
      </c>
      <c r="G87" s="356"/>
      <c r="H87" s="332" t="s">
        <v>3425</v>
      </c>
      <c r="I87" s="332" t="s">
        <v>3407</v>
      </c>
      <c r="J87" s="332">
        <v>50</v>
      </c>
      <c r="K87" s="346"/>
    </row>
    <row r="88" s="1" customFormat="1" ht="15" customHeight="1">
      <c r="B88" s="357"/>
      <c r="C88" s="332" t="s">
        <v>3426</v>
      </c>
      <c r="D88" s="332"/>
      <c r="E88" s="332"/>
      <c r="F88" s="355" t="s">
        <v>3411</v>
      </c>
      <c r="G88" s="356"/>
      <c r="H88" s="332" t="s">
        <v>3427</v>
      </c>
      <c r="I88" s="332" t="s">
        <v>3407</v>
      </c>
      <c r="J88" s="332">
        <v>20</v>
      </c>
      <c r="K88" s="346"/>
    </row>
    <row r="89" s="1" customFormat="1" ht="15" customHeight="1">
      <c r="B89" s="357"/>
      <c r="C89" s="332" t="s">
        <v>3428</v>
      </c>
      <c r="D89" s="332"/>
      <c r="E89" s="332"/>
      <c r="F89" s="355" t="s">
        <v>3411</v>
      </c>
      <c r="G89" s="356"/>
      <c r="H89" s="332" t="s">
        <v>3429</v>
      </c>
      <c r="I89" s="332" t="s">
        <v>3407</v>
      </c>
      <c r="J89" s="332">
        <v>20</v>
      </c>
      <c r="K89" s="346"/>
    </row>
    <row r="90" s="1" customFormat="1" ht="15" customHeight="1">
      <c r="B90" s="357"/>
      <c r="C90" s="332" t="s">
        <v>3430</v>
      </c>
      <c r="D90" s="332"/>
      <c r="E90" s="332"/>
      <c r="F90" s="355" t="s">
        <v>3411</v>
      </c>
      <c r="G90" s="356"/>
      <c r="H90" s="332" t="s">
        <v>3431</v>
      </c>
      <c r="I90" s="332" t="s">
        <v>3407</v>
      </c>
      <c r="J90" s="332">
        <v>50</v>
      </c>
      <c r="K90" s="346"/>
    </row>
    <row r="91" s="1" customFormat="1" ht="15" customHeight="1">
      <c r="B91" s="357"/>
      <c r="C91" s="332" t="s">
        <v>3432</v>
      </c>
      <c r="D91" s="332"/>
      <c r="E91" s="332"/>
      <c r="F91" s="355" t="s">
        <v>3411</v>
      </c>
      <c r="G91" s="356"/>
      <c r="H91" s="332" t="s">
        <v>3432</v>
      </c>
      <c r="I91" s="332" t="s">
        <v>3407</v>
      </c>
      <c r="J91" s="332">
        <v>50</v>
      </c>
      <c r="K91" s="346"/>
    </row>
    <row r="92" s="1" customFormat="1" ht="15" customHeight="1">
      <c r="B92" s="357"/>
      <c r="C92" s="332" t="s">
        <v>3433</v>
      </c>
      <c r="D92" s="332"/>
      <c r="E92" s="332"/>
      <c r="F92" s="355" t="s">
        <v>3411</v>
      </c>
      <c r="G92" s="356"/>
      <c r="H92" s="332" t="s">
        <v>3434</v>
      </c>
      <c r="I92" s="332" t="s">
        <v>3407</v>
      </c>
      <c r="J92" s="332">
        <v>255</v>
      </c>
      <c r="K92" s="346"/>
    </row>
    <row r="93" s="1" customFormat="1" ht="15" customHeight="1">
      <c r="B93" s="357"/>
      <c r="C93" s="332" t="s">
        <v>3435</v>
      </c>
      <c r="D93" s="332"/>
      <c r="E93" s="332"/>
      <c r="F93" s="355" t="s">
        <v>3405</v>
      </c>
      <c r="G93" s="356"/>
      <c r="H93" s="332" t="s">
        <v>3436</v>
      </c>
      <c r="I93" s="332" t="s">
        <v>3437</v>
      </c>
      <c r="J93" s="332"/>
      <c r="K93" s="346"/>
    </row>
    <row r="94" s="1" customFormat="1" ht="15" customHeight="1">
      <c r="B94" s="357"/>
      <c r="C94" s="332" t="s">
        <v>3438</v>
      </c>
      <c r="D94" s="332"/>
      <c r="E94" s="332"/>
      <c r="F94" s="355" t="s">
        <v>3405</v>
      </c>
      <c r="G94" s="356"/>
      <c r="H94" s="332" t="s">
        <v>3439</v>
      </c>
      <c r="I94" s="332" t="s">
        <v>3440</v>
      </c>
      <c r="J94" s="332"/>
      <c r="K94" s="346"/>
    </row>
    <row r="95" s="1" customFormat="1" ht="15" customHeight="1">
      <c r="B95" s="357"/>
      <c r="C95" s="332" t="s">
        <v>3441</v>
      </c>
      <c r="D95" s="332"/>
      <c r="E95" s="332"/>
      <c r="F95" s="355" t="s">
        <v>3405</v>
      </c>
      <c r="G95" s="356"/>
      <c r="H95" s="332" t="s">
        <v>3441</v>
      </c>
      <c r="I95" s="332" t="s">
        <v>3440</v>
      </c>
      <c r="J95" s="332"/>
      <c r="K95" s="346"/>
    </row>
    <row r="96" s="1" customFormat="1" ht="15" customHeight="1">
      <c r="B96" s="357"/>
      <c r="C96" s="332" t="s">
        <v>45</v>
      </c>
      <c r="D96" s="332"/>
      <c r="E96" s="332"/>
      <c r="F96" s="355" t="s">
        <v>3405</v>
      </c>
      <c r="G96" s="356"/>
      <c r="H96" s="332" t="s">
        <v>3442</v>
      </c>
      <c r="I96" s="332" t="s">
        <v>3440</v>
      </c>
      <c r="J96" s="332"/>
      <c r="K96" s="346"/>
    </row>
    <row r="97" s="1" customFormat="1" ht="15" customHeight="1">
      <c r="B97" s="357"/>
      <c r="C97" s="332" t="s">
        <v>55</v>
      </c>
      <c r="D97" s="332"/>
      <c r="E97" s="332"/>
      <c r="F97" s="355" t="s">
        <v>3405</v>
      </c>
      <c r="G97" s="356"/>
      <c r="H97" s="332" t="s">
        <v>3443</v>
      </c>
      <c r="I97" s="332" t="s">
        <v>3440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3444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3399</v>
      </c>
      <c r="D103" s="347"/>
      <c r="E103" s="347"/>
      <c r="F103" s="347" t="s">
        <v>3400</v>
      </c>
      <c r="G103" s="348"/>
      <c r="H103" s="347" t="s">
        <v>61</v>
      </c>
      <c r="I103" s="347" t="s">
        <v>64</v>
      </c>
      <c r="J103" s="347" t="s">
        <v>3401</v>
      </c>
      <c r="K103" s="346"/>
    </row>
    <row r="104" s="1" customFormat="1" ht="17.25" customHeight="1">
      <c r="B104" s="344"/>
      <c r="C104" s="349" t="s">
        <v>3402</v>
      </c>
      <c r="D104" s="349"/>
      <c r="E104" s="349"/>
      <c r="F104" s="350" t="s">
        <v>3403</v>
      </c>
      <c r="G104" s="351"/>
      <c r="H104" s="349"/>
      <c r="I104" s="349"/>
      <c r="J104" s="349" t="s">
        <v>3404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60</v>
      </c>
      <c r="D106" s="354"/>
      <c r="E106" s="354"/>
      <c r="F106" s="355" t="s">
        <v>3405</v>
      </c>
      <c r="G106" s="332"/>
      <c r="H106" s="332" t="s">
        <v>3445</v>
      </c>
      <c r="I106" s="332" t="s">
        <v>3407</v>
      </c>
      <c r="J106" s="332">
        <v>20</v>
      </c>
      <c r="K106" s="346"/>
    </row>
    <row r="107" s="1" customFormat="1" ht="15" customHeight="1">
      <c r="B107" s="344"/>
      <c r="C107" s="332" t="s">
        <v>3408</v>
      </c>
      <c r="D107" s="332"/>
      <c r="E107" s="332"/>
      <c r="F107" s="355" t="s">
        <v>3405</v>
      </c>
      <c r="G107" s="332"/>
      <c r="H107" s="332" t="s">
        <v>3445</v>
      </c>
      <c r="I107" s="332" t="s">
        <v>3407</v>
      </c>
      <c r="J107" s="332">
        <v>120</v>
      </c>
      <c r="K107" s="346"/>
    </row>
    <row r="108" s="1" customFormat="1" ht="15" customHeight="1">
      <c r="B108" s="357"/>
      <c r="C108" s="332" t="s">
        <v>3410</v>
      </c>
      <c r="D108" s="332"/>
      <c r="E108" s="332"/>
      <c r="F108" s="355" t="s">
        <v>3411</v>
      </c>
      <c r="G108" s="332"/>
      <c r="H108" s="332" t="s">
        <v>3445</v>
      </c>
      <c r="I108" s="332" t="s">
        <v>3407</v>
      </c>
      <c r="J108" s="332">
        <v>50</v>
      </c>
      <c r="K108" s="346"/>
    </row>
    <row r="109" s="1" customFormat="1" ht="15" customHeight="1">
      <c r="B109" s="357"/>
      <c r="C109" s="332" t="s">
        <v>3413</v>
      </c>
      <c r="D109" s="332"/>
      <c r="E109" s="332"/>
      <c r="F109" s="355" t="s">
        <v>3405</v>
      </c>
      <c r="G109" s="332"/>
      <c r="H109" s="332" t="s">
        <v>3445</v>
      </c>
      <c r="I109" s="332" t="s">
        <v>3415</v>
      </c>
      <c r="J109" s="332"/>
      <c r="K109" s="346"/>
    </row>
    <row r="110" s="1" customFormat="1" ht="15" customHeight="1">
      <c r="B110" s="357"/>
      <c r="C110" s="332" t="s">
        <v>3424</v>
      </c>
      <c r="D110" s="332"/>
      <c r="E110" s="332"/>
      <c r="F110" s="355" t="s">
        <v>3411</v>
      </c>
      <c r="G110" s="332"/>
      <c r="H110" s="332" t="s">
        <v>3445</v>
      </c>
      <c r="I110" s="332" t="s">
        <v>3407</v>
      </c>
      <c r="J110" s="332">
        <v>50</v>
      </c>
      <c r="K110" s="346"/>
    </row>
    <row r="111" s="1" customFormat="1" ht="15" customHeight="1">
      <c r="B111" s="357"/>
      <c r="C111" s="332" t="s">
        <v>3432</v>
      </c>
      <c r="D111" s="332"/>
      <c r="E111" s="332"/>
      <c r="F111" s="355" t="s">
        <v>3411</v>
      </c>
      <c r="G111" s="332"/>
      <c r="H111" s="332" t="s">
        <v>3445</v>
      </c>
      <c r="I111" s="332" t="s">
        <v>3407</v>
      </c>
      <c r="J111" s="332">
        <v>50</v>
      </c>
      <c r="K111" s="346"/>
    </row>
    <row r="112" s="1" customFormat="1" ht="15" customHeight="1">
      <c r="B112" s="357"/>
      <c r="C112" s="332" t="s">
        <v>3430</v>
      </c>
      <c r="D112" s="332"/>
      <c r="E112" s="332"/>
      <c r="F112" s="355" t="s">
        <v>3411</v>
      </c>
      <c r="G112" s="332"/>
      <c r="H112" s="332" t="s">
        <v>3445</v>
      </c>
      <c r="I112" s="332" t="s">
        <v>3407</v>
      </c>
      <c r="J112" s="332">
        <v>50</v>
      </c>
      <c r="K112" s="346"/>
    </row>
    <row r="113" s="1" customFormat="1" ht="15" customHeight="1">
      <c r="B113" s="357"/>
      <c r="C113" s="332" t="s">
        <v>60</v>
      </c>
      <c r="D113" s="332"/>
      <c r="E113" s="332"/>
      <c r="F113" s="355" t="s">
        <v>3405</v>
      </c>
      <c r="G113" s="332"/>
      <c r="H113" s="332" t="s">
        <v>3446</v>
      </c>
      <c r="I113" s="332" t="s">
        <v>3407</v>
      </c>
      <c r="J113" s="332">
        <v>20</v>
      </c>
      <c r="K113" s="346"/>
    </row>
    <row r="114" s="1" customFormat="1" ht="15" customHeight="1">
      <c r="B114" s="357"/>
      <c r="C114" s="332" t="s">
        <v>3447</v>
      </c>
      <c r="D114" s="332"/>
      <c r="E114" s="332"/>
      <c r="F114" s="355" t="s">
        <v>3405</v>
      </c>
      <c r="G114" s="332"/>
      <c r="H114" s="332" t="s">
        <v>3448</v>
      </c>
      <c r="I114" s="332" t="s">
        <v>3407</v>
      </c>
      <c r="J114" s="332">
        <v>120</v>
      </c>
      <c r="K114" s="346"/>
    </row>
    <row r="115" s="1" customFormat="1" ht="15" customHeight="1">
      <c r="B115" s="357"/>
      <c r="C115" s="332" t="s">
        <v>45</v>
      </c>
      <c r="D115" s="332"/>
      <c r="E115" s="332"/>
      <c r="F115" s="355" t="s">
        <v>3405</v>
      </c>
      <c r="G115" s="332"/>
      <c r="H115" s="332" t="s">
        <v>3449</v>
      </c>
      <c r="I115" s="332" t="s">
        <v>3440</v>
      </c>
      <c r="J115" s="332"/>
      <c r="K115" s="346"/>
    </row>
    <row r="116" s="1" customFormat="1" ht="15" customHeight="1">
      <c r="B116" s="357"/>
      <c r="C116" s="332" t="s">
        <v>55</v>
      </c>
      <c r="D116" s="332"/>
      <c r="E116" s="332"/>
      <c r="F116" s="355" t="s">
        <v>3405</v>
      </c>
      <c r="G116" s="332"/>
      <c r="H116" s="332" t="s">
        <v>3450</v>
      </c>
      <c r="I116" s="332" t="s">
        <v>3440</v>
      </c>
      <c r="J116" s="332"/>
      <c r="K116" s="346"/>
    </row>
    <row r="117" s="1" customFormat="1" ht="15" customHeight="1">
      <c r="B117" s="357"/>
      <c r="C117" s="332" t="s">
        <v>64</v>
      </c>
      <c r="D117" s="332"/>
      <c r="E117" s="332"/>
      <c r="F117" s="355" t="s">
        <v>3405</v>
      </c>
      <c r="G117" s="332"/>
      <c r="H117" s="332" t="s">
        <v>3451</v>
      </c>
      <c r="I117" s="332" t="s">
        <v>3452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3453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3399</v>
      </c>
      <c r="D123" s="347"/>
      <c r="E123" s="347"/>
      <c r="F123" s="347" t="s">
        <v>3400</v>
      </c>
      <c r="G123" s="348"/>
      <c r="H123" s="347" t="s">
        <v>61</v>
      </c>
      <c r="I123" s="347" t="s">
        <v>64</v>
      </c>
      <c r="J123" s="347" t="s">
        <v>3401</v>
      </c>
      <c r="K123" s="376"/>
    </row>
    <row r="124" s="1" customFormat="1" ht="17.25" customHeight="1">
      <c r="B124" s="375"/>
      <c r="C124" s="349" t="s">
        <v>3402</v>
      </c>
      <c r="D124" s="349"/>
      <c r="E124" s="349"/>
      <c r="F124" s="350" t="s">
        <v>3403</v>
      </c>
      <c r="G124" s="351"/>
      <c r="H124" s="349"/>
      <c r="I124" s="349"/>
      <c r="J124" s="349" t="s">
        <v>3404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3408</v>
      </c>
      <c r="D126" s="354"/>
      <c r="E126" s="354"/>
      <c r="F126" s="355" t="s">
        <v>3405</v>
      </c>
      <c r="G126" s="332"/>
      <c r="H126" s="332" t="s">
        <v>3445</v>
      </c>
      <c r="I126" s="332" t="s">
        <v>3407</v>
      </c>
      <c r="J126" s="332">
        <v>120</v>
      </c>
      <c r="K126" s="380"/>
    </row>
    <row r="127" s="1" customFormat="1" ht="15" customHeight="1">
      <c r="B127" s="377"/>
      <c r="C127" s="332" t="s">
        <v>3454</v>
      </c>
      <c r="D127" s="332"/>
      <c r="E127" s="332"/>
      <c r="F127" s="355" t="s">
        <v>3405</v>
      </c>
      <c r="G127" s="332"/>
      <c r="H127" s="332" t="s">
        <v>3455</v>
      </c>
      <c r="I127" s="332" t="s">
        <v>3407</v>
      </c>
      <c r="J127" s="332" t="s">
        <v>3456</v>
      </c>
      <c r="K127" s="380"/>
    </row>
    <row r="128" s="1" customFormat="1" ht="15" customHeight="1">
      <c r="B128" s="377"/>
      <c r="C128" s="332" t="s">
        <v>96</v>
      </c>
      <c r="D128" s="332"/>
      <c r="E128" s="332"/>
      <c r="F128" s="355" t="s">
        <v>3405</v>
      </c>
      <c r="G128" s="332"/>
      <c r="H128" s="332" t="s">
        <v>3457</v>
      </c>
      <c r="I128" s="332" t="s">
        <v>3407</v>
      </c>
      <c r="J128" s="332" t="s">
        <v>3456</v>
      </c>
      <c r="K128" s="380"/>
    </row>
    <row r="129" s="1" customFormat="1" ht="15" customHeight="1">
      <c r="B129" s="377"/>
      <c r="C129" s="332" t="s">
        <v>3416</v>
      </c>
      <c r="D129" s="332"/>
      <c r="E129" s="332"/>
      <c r="F129" s="355" t="s">
        <v>3411</v>
      </c>
      <c r="G129" s="332"/>
      <c r="H129" s="332" t="s">
        <v>3417</v>
      </c>
      <c r="I129" s="332" t="s">
        <v>3407</v>
      </c>
      <c r="J129" s="332">
        <v>15</v>
      </c>
      <c r="K129" s="380"/>
    </row>
    <row r="130" s="1" customFormat="1" ht="15" customHeight="1">
      <c r="B130" s="377"/>
      <c r="C130" s="358" t="s">
        <v>3418</v>
      </c>
      <c r="D130" s="358"/>
      <c r="E130" s="358"/>
      <c r="F130" s="359" t="s">
        <v>3411</v>
      </c>
      <c r="G130" s="358"/>
      <c r="H130" s="358" t="s">
        <v>3419</v>
      </c>
      <c r="I130" s="358" t="s">
        <v>3407</v>
      </c>
      <c r="J130" s="358">
        <v>15</v>
      </c>
      <c r="K130" s="380"/>
    </row>
    <row r="131" s="1" customFormat="1" ht="15" customHeight="1">
      <c r="B131" s="377"/>
      <c r="C131" s="358" t="s">
        <v>3420</v>
      </c>
      <c r="D131" s="358"/>
      <c r="E131" s="358"/>
      <c r="F131" s="359" t="s">
        <v>3411</v>
      </c>
      <c r="G131" s="358"/>
      <c r="H131" s="358" t="s">
        <v>3421</v>
      </c>
      <c r="I131" s="358" t="s">
        <v>3407</v>
      </c>
      <c r="J131" s="358">
        <v>20</v>
      </c>
      <c r="K131" s="380"/>
    </row>
    <row r="132" s="1" customFormat="1" ht="15" customHeight="1">
      <c r="B132" s="377"/>
      <c r="C132" s="358" t="s">
        <v>3422</v>
      </c>
      <c r="D132" s="358"/>
      <c r="E132" s="358"/>
      <c r="F132" s="359" t="s">
        <v>3411</v>
      </c>
      <c r="G132" s="358"/>
      <c r="H132" s="358" t="s">
        <v>3423</v>
      </c>
      <c r="I132" s="358" t="s">
        <v>3407</v>
      </c>
      <c r="J132" s="358">
        <v>20</v>
      </c>
      <c r="K132" s="380"/>
    </row>
    <row r="133" s="1" customFormat="1" ht="15" customHeight="1">
      <c r="B133" s="377"/>
      <c r="C133" s="332" t="s">
        <v>3410</v>
      </c>
      <c r="D133" s="332"/>
      <c r="E133" s="332"/>
      <c r="F133" s="355" t="s">
        <v>3411</v>
      </c>
      <c r="G133" s="332"/>
      <c r="H133" s="332" t="s">
        <v>3445</v>
      </c>
      <c r="I133" s="332" t="s">
        <v>3407</v>
      </c>
      <c r="J133" s="332">
        <v>50</v>
      </c>
      <c r="K133" s="380"/>
    </row>
    <row r="134" s="1" customFormat="1" ht="15" customHeight="1">
      <c r="B134" s="377"/>
      <c r="C134" s="332" t="s">
        <v>3424</v>
      </c>
      <c r="D134" s="332"/>
      <c r="E134" s="332"/>
      <c r="F134" s="355" t="s">
        <v>3411</v>
      </c>
      <c r="G134" s="332"/>
      <c r="H134" s="332" t="s">
        <v>3445</v>
      </c>
      <c r="I134" s="332" t="s">
        <v>3407</v>
      </c>
      <c r="J134" s="332">
        <v>50</v>
      </c>
      <c r="K134" s="380"/>
    </row>
    <row r="135" s="1" customFormat="1" ht="15" customHeight="1">
      <c r="B135" s="377"/>
      <c r="C135" s="332" t="s">
        <v>3430</v>
      </c>
      <c r="D135" s="332"/>
      <c r="E135" s="332"/>
      <c r="F135" s="355" t="s">
        <v>3411</v>
      </c>
      <c r="G135" s="332"/>
      <c r="H135" s="332" t="s">
        <v>3445</v>
      </c>
      <c r="I135" s="332" t="s">
        <v>3407</v>
      </c>
      <c r="J135" s="332">
        <v>50</v>
      </c>
      <c r="K135" s="380"/>
    </row>
    <row r="136" s="1" customFormat="1" ht="15" customHeight="1">
      <c r="B136" s="377"/>
      <c r="C136" s="332" t="s">
        <v>3432</v>
      </c>
      <c r="D136" s="332"/>
      <c r="E136" s="332"/>
      <c r="F136" s="355" t="s">
        <v>3411</v>
      </c>
      <c r="G136" s="332"/>
      <c r="H136" s="332" t="s">
        <v>3445</v>
      </c>
      <c r="I136" s="332" t="s">
        <v>3407</v>
      </c>
      <c r="J136" s="332">
        <v>50</v>
      </c>
      <c r="K136" s="380"/>
    </row>
    <row r="137" s="1" customFormat="1" ht="15" customHeight="1">
      <c r="B137" s="377"/>
      <c r="C137" s="332" t="s">
        <v>3433</v>
      </c>
      <c r="D137" s="332"/>
      <c r="E137" s="332"/>
      <c r="F137" s="355" t="s">
        <v>3411</v>
      </c>
      <c r="G137" s="332"/>
      <c r="H137" s="332" t="s">
        <v>3458</v>
      </c>
      <c r="I137" s="332" t="s">
        <v>3407</v>
      </c>
      <c r="J137" s="332">
        <v>255</v>
      </c>
      <c r="K137" s="380"/>
    </row>
    <row r="138" s="1" customFormat="1" ht="15" customHeight="1">
      <c r="B138" s="377"/>
      <c r="C138" s="332" t="s">
        <v>3435</v>
      </c>
      <c r="D138" s="332"/>
      <c r="E138" s="332"/>
      <c r="F138" s="355" t="s">
        <v>3405</v>
      </c>
      <c r="G138" s="332"/>
      <c r="H138" s="332" t="s">
        <v>3459</v>
      </c>
      <c r="I138" s="332" t="s">
        <v>3437</v>
      </c>
      <c r="J138" s="332"/>
      <c r="K138" s="380"/>
    </row>
    <row r="139" s="1" customFormat="1" ht="15" customHeight="1">
      <c r="B139" s="377"/>
      <c r="C139" s="332" t="s">
        <v>3438</v>
      </c>
      <c r="D139" s="332"/>
      <c r="E139" s="332"/>
      <c r="F139" s="355" t="s">
        <v>3405</v>
      </c>
      <c r="G139" s="332"/>
      <c r="H139" s="332" t="s">
        <v>3460</v>
      </c>
      <c r="I139" s="332" t="s">
        <v>3440</v>
      </c>
      <c r="J139" s="332"/>
      <c r="K139" s="380"/>
    </row>
    <row r="140" s="1" customFormat="1" ht="15" customHeight="1">
      <c r="B140" s="377"/>
      <c r="C140" s="332" t="s">
        <v>3441</v>
      </c>
      <c r="D140" s="332"/>
      <c r="E140" s="332"/>
      <c r="F140" s="355" t="s">
        <v>3405</v>
      </c>
      <c r="G140" s="332"/>
      <c r="H140" s="332" t="s">
        <v>3441</v>
      </c>
      <c r="I140" s="332" t="s">
        <v>3440</v>
      </c>
      <c r="J140" s="332"/>
      <c r="K140" s="380"/>
    </row>
    <row r="141" s="1" customFormat="1" ht="15" customHeight="1">
      <c r="B141" s="377"/>
      <c r="C141" s="332" t="s">
        <v>45</v>
      </c>
      <c r="D141" s="332"/>
      <c r="E141" s="332"/>
      <c r="F141" s="355" t="s">
        <v>3405</v>
      </c>
      <c r="G141" s="332"/>
      <c r="H141" s="332" t="s">
        <v>3461</v>
      </c>
      <c r="I141" s="332" t="s">
        <v>3440</v>
      </c>
      <c r="J141" s="332"/>
      <c r="K141" s="380"/>
    </row>
    <row r="142" s="1" customFormat="1" ht="15" customHeight="1">
      <c r="B142" s="377"/>
      <c r="C142" s="332" t="s">
        <v>3462</v>
      </c>
      <c r="D142" s="332"/>
      <c r="E142" s="332"/>
      <c r="F142" s="355" t="s">
        <v>3405</v>
      </c>
      <c r="G142" s="332"/>
      <c r="H142" s="332" t="s">
        <v>3463</v>
      </c>
      <c r="I142" s="332" t="s">
        <v>3440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3464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3399</v>
      </c>
      <c r="D148" s="347"/>
      <c r="E148" s="347"/>
      <c r="F148" s="347" t="s">
        <v>3400</v>
      </c>
      <c r="G148" s="348"/>
      <c r="H148" s="347" t="s">
        <v>61</v>
      </c>
      <c r="I148" s="347" t="s">
        <v>64</v>
      </c>
      <c r="J148" s="347" t="s">
        <v>3401</v>
      </c>
      <c r="K148" s="346"/>
    </row>
    <row r="149" s="1" customFormat="1" ht="17.25" customHeight="1">
      <c r="B149" s="344"/>
      <c r="C149" s="349" t="s">
        <v>3402</v>
      </c>
      <c r="D149" s="349"/>
      <c r="E149" s="349"/>
      <c r="F149" s="350" t="s">
        <v>3403</v>
      </c>
      <c r="G149" s="351"/>
      <c r="H149" s="349"/>
      <c r="I149" s="349"/>
      <c r="J149" s="349" t="s">
        <v>3404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3408</v>
      </c>
      <c r="D151" s="332"/>
      <c r="E151" s="332"/>
      <c r="F151" s="385" t="s">
        <v>3405</v>
      </c>
      <c r="G151" s="332"/>
      <c r="H151" s="384" t="s">
        <v>3445</v>
      </c>
      <c r="I151" s="384" t="s">
        <v>3407</v>
      </c>
      <c r="J151" s="384">
        <v>120</v>
      </c>
      <c r="K151" s="380"/>
    </row>
    <row r="152" s="1" customFormat="1" ht="15" customHeight="1">
      <c r="B152" s="357"/>
      <c r="C152" s="384" t="s">
        <v>3454</v>
      </c>
      <c r="D152" s="332"/>
      <c r="E152" s="332"/>
      <c r="F152" s="385" t="s">
        <v>3405</v>
      </c>
      <c r="G152" s="332"/>
      <c r="H152" s="384" t="s">
        <v>3465</v>
      </c>
      <c r="I152" s="384" t="s">
        <v>3407</v>
      </c>
      <c r="J152" s="384" t="s">
        <v>3456</v>
      </c>
      <c r="K152" s="380"/>
    </row>
    <row r="153" s="1" customFormat="1" ht="15" customHeight="1">
      <c r="B153" s="357"/>
      <c r="C153" s="384" t="s">
        <v>96</v>
      </c>
      <c r="D153" s="332"/>
      <c r="E153" s="332"/>
      <c r="F153" s="385" t="s">
        <v>3405</v>
      </c>
      <c r="G153" s="332"/>
      <c r="H153" s="384" t="s">
        <v>3466</v>
      </c>
      <c r="I153" s="384" t="s">
        <v>3407</v>
      </c>
      <c r="J153" s="384" t="s">
        <v>3456</v>
      </c>
      <c r="K153" s="380"/>
    </row>
    <row r="154" s="1" customFormat="1" ht="15" customHeight="1">
      <c r="B154" s="357"/>
      <c r="C154" s="384" t="s">
        <v>3410</v>
      </c>
      <c r="D154" s="332"/>
      <c r="E154" s="332"/>
      <c r="F154" s="385" t="s">
        <v>3411</v>
      </c>
      <c r="G154" s="332"/>
      <c r="H154" s="384" t="s">
        <v>3445</v>
      </c>
      <c r="I154" s="384" t="s">
        <v>3407</v>
      </c>
      <c r="J154" s="384">
        <v>50</v>
      </c>
      <c r="K154" s="380"/>
    </row>
    <row r="155" s="1" customFormat="1" ht="15" customHeight="1">
      <c r="B155" s="357"/>
      <c r="C155" s="384" t="s">
        <v>3413</v>
      </c>
      <c r="D155" s="332"/>
      <c r="E155" s="332"/>
      <c r="F155" s="385" t="s">
        <v>3405</v>
      </c>
      <c r="G155" s="332"/>
      <c r="H155" s="384" t="s">
        <v>3445</v>
      </c>
      <c r="I155" s="384" t="s">
        <v>3415</v>
      </c>
      <c r="J155" s="384"/>
      <c r="K155" s="380"/>
    </row>
    <row r="156" s="1" customFormat="1" ht="15" customHeight="1">
      <c r="B156" s="357"/>
      <c r="C156" s="384" t="s">
        <v>3424</v>
      </c>
      <c r="D156" s="332"/>
      <c r="E156" s="332"/>
      <c r="F156" s="385" t="s">
        <v>3411</v>
      </c>
      <c r="G156" s="332"/>
      <c r="H156" s="384" t="s">
        <v>3445</v>
      </c>
      <c r="I156" s="384" t="s">
        <v>3407</v>
      </c>
      <c r="J156" s="384">
        <v>50</v>
      </c>
      <c r="K156" s="380"/>
    </row>
    <row r="157" s="1" customFormat="1" ht="15" customHeight="1">
      <c r="B157" s="357"/>
      <c r="C157" s="384" t="s">
        <v>3432</v>
      </c>
      <c r="D157" s="332"/>
      <c r="E157" s="332"/>
      <c r="F157" s="385" t="s">
        <v>3411</v>
      </c>
      <c r="G157" s="332"/>
      <c r="H157" s="384" t="s">
        <v>3445</v>
      </c>
      <c r="I157" s="384" t="s">
        <v>3407</v>
      </c>
      <c r="J157" s="384">
        <v>50</v>
      </c>
      <c r="K157" s="380"/>
    </row>
    <row r="158" s="1" customFormat="1" ht="15" customHeight="1">
      <c r="B158" s="357"/>
      <c r="C158" s="384" t="s">
        <v>3430</v>
      </c>
      <c r="D158" s="332"/>
      <c r="E158" s="332"/>
      <c r="F158" s="385" t="s">
        <v>3411</v>
      </c>
      <c r="G158" s="332"/>
      <c r="H158" s="384" t="s">
        <v>3445</v>
      </c>
      <c r="I158" s="384" t="s">
        <v>3407</v>
      </c>
      <c r="J158" s="384">
        <v>50</v>
      </c>
      <c r="K158" s="380"/>
    </row>
    <row r="159" s="1" customFormat="1" ht="15" customHeight="1">
      <c r="B159" s="357"/>
      <c r="C159" s="384" t="s">
        <v>117</v>
      </c>
      <c r="D159" s="332"/>
      <c r="E159" s="332"/>
      <c r="F159" s="385" t="s">
        <v>3405</v>
      </c>
      <c r="G159" s="332"/>
      <c r="H159" s="384" t="s">
        <v>3467</v>
      </c>
      <c r="I159" s="384" t="s">
        <v>3407</v>
      </c>
      <c r="J159" s="384" t="s">
        <v>3468</v>
      </c>
      <c r="K159" s="380"/>
    </row>
    <row r="160" s="1" customFormat="1" ht="15" customHeight="1">
      <c r="B160" s="357"/>
      <c r="C160" s="384" t="s">
        <v>3469</v>
      </c>
      <c r="D160" s="332"/>
      <c r="E160" s="332"/>
      <c r="F160" s="385" t="s">
        <v>3405</v>
      </c>
      <c r="G160" s="332"/>
      <c r="H160" s="384" t="s">
        <v>3470</v>
      </c>
      <c r="I160" s="384" t="s">
        <v>3440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3471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3399</v>
      </c>
      <c r="D166" s="347"/>
      <c r="E166" s="347"/>
      <c r="F166" s="347" t="s">
        <v>3400</v>
      </c>
      <c r="G166" s="389"/>
      <c r="H166" s="390" t="s">
        <v>61</v>
      </c>
      <c r="I166" s="390" t="s">
        <v>64</v>
      </c>
      <c r="J166" s="347" t="s">
        <v>3401</v>
      </c>
      <c r="K166" s="324"/>
    </row>
    <row r="167" s="1" customFormat="1" ht="17.25" customHeight="1">
      <c r="B167" s="325"/>
      <c r="C167" s="349" t="s">
        <v>3402</v>
      </c>
      <c r="D167" s="349"/>
      <c r="E167" s="349"/>
      <c r="F167" s="350" t="s">
        <v>3403</v>
      </c>
      <c r="G167" s="391"/>
      <c r="H167" s="392"/>
      <c r="I167" s="392"/>
      <c r="J167" s="349" t="s">
        <v>3404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3408</v>
      </c>
      <c r="D169" s="332"/>
      <c r="E169" s="332"/>
      <c r="F169" s="355" t="s">
        <v>3405</v>
      </c>
      <c r="G169" s="332"/>
      <c r="H169" s="332" t="s">
        <v>3445</v>
      </c>
      <c r="I169" s="332" t="s">
        <v>3407</v>
      </c>
      <c r="J169" s="332">
        <v>120</v>
      </c>
      <c r="K169" s="380"/>
    </row>
    <row r="170" s="1" customFormat="1" ht="15" customHeight="1">
      <c r="B170" s="357"/>
      <c r="C170" s="332" t="s">
        <v>3454</v>
      </c>
      <c r="D170" s="332"/>
      <c r="E170" s="332"/>
      <c r="F170" s="355" t="s">
        <v>3405</v>
      </c>
      <c r="G170" s="332"/>
      <c r="H170" s="332" t="s">
        <v>3455</v>
      </c>
      <c r="I170" s="332" t="s">
        <v>3407</v>
      </c>
      <c r="J170" s="332" t="s">
        <v>3456</v>
      </c>
      <c r="K170" s="380"/>
    </row>
    <row r="171" s="1" customFormat="1" ht="15" customHeight="1">
      <c r="B171" s="357"/>
      <c r="C171" s="332" t="s">
        <v>96</v>
      </c>
      <c r="D171" s="332"/>
      <c r="E171" s="332"/>
      <c r="F171" s="355" t="s">
        <v>3405</v>
      </c>
      <c r="G171" s="332"/>
      <c r="H171" s="332" t="s">
        <v>3472</v>
      </c>
      <c r="I171" s="332" t="s">
        <v>3407</v>
      </c>
      <c r="J171" s="332" t="s">
        <v>3456</v>
      </c>
      <c r="K171" s="380"/>
    </row>
    <row r="172" s="1" customFormat="1" ht="15" customHeight="1">
      <c r="B172" s="357"/>
      <c r="C172" s="332" t="s">
        <v>3410</v>
      </c>
      <c r="D172" s="332"/>
      <c r="E172" s="332"/>
      <c r="F172" s="355" t="s">
        <v>3411</v>
      </c>
      <c r="G172" s="332"/>
      <c r="H172" s="332" t="s">
        <v>3472</v>
      </c>
      <c r="I172" s="332" t="s">
        <v>3407</v>
      </c>
      <c r="J172" s="332">
        <v>50</v>
      </c>
      <c r="K172" s="380"/>
    </row>
    <row r="173" s="1" customFormat="1" ht="15" customHeight="1">
      <c r="B173" s="357"/>
      <c r="C173" s="332" t="s">
        <v>3413</v>
      </c>
      <c r="D173" s="332"/>
      <c r="E173" s="332"/>
      <c r="F173" s="355" t="s">
        <v>3405</v>
      </c>
      <c r="G173" s="332"/>
      <c r="H173" s="332" t="s">
        <v>3472</v>
      </c>
      <c r="I173" s="332" t="s">
        <v>3415</v>
      </c>
      <c r="J173" s="332"/>
      <c r="K173" s="380"/>
    </row>
    <row r="174" s="1" customFormat="1" ht="15" customHeight="1">
      <c r="B174" s="357"/>
      <c r="C174" s="332" t="s">
        <v>3424</v>
      </c>
      <c r="D174" s="332"/>
      <c r="E174" s="332"/>
      <c r="F174" s="355" t="s">
        <v>3411</v>
      </c>
      <c r="G174" s="332"/>
      <c r="H174" s="332" t="s">
        <v>3472</v>
      </c>
      <c r="I174" s="332" t="s">
        <v>3407</v>
      </c>
      <c r="J174" s="332">
        <v>50</v>
      </c>
      <c r="K174" s="380"/>
    </row>
    <row r="175" s="1" customFormat="1" ht="15" customHeight="1">
      <c r="B175" s="357"/>
      <c r="C175" s="332" t="s">
        <v>3432</v>
      </c>
      <c r="D175" s="332"/>
      <c r="E175" s="332"/>
      <c r="F175" s="355" t="s">
        <v>3411</v>
      </c>
      <c r="G175" s="332"/>
      <c r="H175" s="332" t="s">
        <v>3472</v>
      </c>
      <c r="I175" s="332" t="s">
        <v>3407</v>
      </c>
      <c r="J175" s="332">
        <v>50</v>
      </c>
      <c r="K175" s="380"/>
    </row>
    <row r="176" s="1" customFormat="1" ht="15" customHeight="1">
      <c r="B176" s="357"/>
      <c r="C176" s="332" t="s">
        <v>3430</v>
      </c>
      <c r="D176" s="332"/>
      <c r="E176" s="332"/>
      <c r="F176" s="355" t="s">
        <v>3411</v>
      </c>
      <c r="G176" s="332"/>
      <c r="H176" s="332" t="s">
        <v>3472</v>
      </c>
      <c r="I176" s="332" t="s">
        <v>3407</v>
      </c>
      <c r="J176" s="332">
        <v>50</v>
      </c>
      <c r="K176" s="380"/>
    </row>
    <row r="177" s="1" customFormat="1" ht="15" customHeight="1">
      <c r="B177" s="357"/>
      <c r="C177" s="332" t="s">
        <v>127</v>
      </c>
      <c r="D177" s="332"/>
      <c r="E177" s="332"/>
      <c r="F177" s="355" t="s">
        <v>3405</v>
      </c>
      <c r="G177" s="332"/>
      <c r="H177" s="332" t="s">
        <v>3473</v>
      </c>
      <c r="I177" s="332" t="s">
        <v>3474</v>
      </c>
      <c r="J177" s="332"/>
      <c r="K177" s="380"/>
    </row>
    <row r="178" s="1" customFormat="1" ht="15" customHeight="1">
      <c r="B178" s="357"/>
      <c r="C178" s="332" t="s">
        <v>64</v>
      </c>
      <c r="D178" s="332"/>
      <c r="E178" s="332"/>
      <c r="F178" s="355" t="s">
        <v>3405</v>
      </c>
      <c r="G178" s="332"/>
      <c r="H178" s="332" t="s">
        <v>3475</v>
      </c>
      <c r="I178" s="332" t="s">
        <v>3476</v>
      </c>
      <c r="J178" s="332">
        <v>1</v>
      </c>
      <c r="K178" s="380"/>
    </row>
    <row r="179" s="1" customFormat="1" ht="15" customHeight="1">
      <c r="B179" s="357"/>
      <c r="C179" s="332" t="s">
        <v>60</v>
      </c>
      <c r="D179" s="332"/>
      <c r="E179" s="332"/>
      <c r="F179" s="355" t="s">
        <v>3405</v>
      </c>
      <c r="G179" s="332"/>
      <c r="H179" s="332" t="s">
        <v>3477</v>
      </c>
      <c r="I179" s="332" t="s">
        <v>3407</v>
      </c>
      <c r="J179" s="332">
        <v>20</v>
      </c>
      <c r="K179" s="380"/>
    </row>
    <row r="180" s="1" customFormat="1" ht="15" customHeight="1">
      <c r="B180" s="357"/>
      <c r="C180" s="332" t="s">
        <v>61</v>
      </c>
      <c r="D180" s="332"/>
      <c r="E180" s="332"/>
      <c r="F180" s="355" t="s">
        <v>3405</v>
      </c>
      <c r="G180" s="332"/>
      <c r="H180" s="332" t="s">
        <v>3478</v>
      </c>
      <c r="I180" s="332" t="s">
        <v>3407</v>
      </c>
      <c r="J180" s="332">
        <v>255</v>
      </c>
      <c r="K180" s="380"/>
    </row>
    <row r="181" s="1" customFormat="1" ht="15" customHeight="1">
      <c r="B181" s="357"/>
      <c r="C181" s="332" t="s">
        <v>128</v>
      </c>
      <c r="D181" s="332"/>
      <c r="E181" s="332"/>
      <c r="F181" s="355" t="s">
        <v>3405</v>
      </c>
      <c r="G181" s="332"/>
      <c r="H181" s="332" t="s">
        <v>3369</v>
      </c>
      <c r="I181" s="332" t="s">
        <v>3407</v>
      </c>
      <c r="J181" s="332">
        <v>10</v>
      </c>
      <c r="K181" s="380"/>
    </row>
    <row r="182" s="1" customFormat="1" ht="15" customHeight="1">
      <c r="B182" s="357"/>
      <c r="C182" s="332" t="s">
        <v>129</v>
      </c>
      <c r="D182" s="332"/>
      <c r="E182" s="332"/>
      <c r="F182" s="355" t="s">
        <v>3405</v>
      </c>
      <c r="G182" s="332"/>
      <c r="H182" s="332" t="s">
        <v>3479</v>
      </c>
      <c r="I182" s="332" t="s">
        <v>3440</v>
      </c>
      <c r="J182" s="332"/>
      <c r="K182" s="380"/>
    </row>
    <row r="183" s="1" customFormat="1" ht="15" customHeight="1">
      <c r="B183" s="357"/>
      <c r="C183" s="332" t="s">
        <v>3480</v>
      </c>
      <c r="D183" s="332"/>
      <c r="E183" s="332"/>
      <c r="F183" s="355" t="s">
        <v>3405</v>
      </c>
      <c r="G183" s="332"/>
      <c r="H183" s="332" t="s">
        <v>3481</v>
      </c>
      <c r="I183" s="332" t="s">
        <v>3440</v>
      </c>
      <c r="J183" s="332"/>
      <c r="K183" s="380"/>
    </row>
    <row r="184" s="1" customFormat="1" ht="15" customHeight="1">
      <c r="B184" s="357"/>
      <c r="C184" s="332" t="s">
        <v>3469</v>
      </c>
      <c r="D184" s="332"/>
      <c r="E184" s="332"/>
      <c r="F184" s="355" t="s">
        <v>3405</v>
      </c>
      <c r="G184" s="332"/>
      <c r="H184" s="332" t="s">
        <v>3482</v>
      </c>
      <c r="I184" s="332" t="s">
        <v>3440</v>
      </c>
      <c r="J184" s="332"/>
      <c r="K184" s="380"/>
    </row>
    <row r="185" s="1" customFormat="1" ht="15" customHeight="1">
      <c r="B185" s="357"/>
      <c r="C185" s="332" t="s">
        <v>131</v>
      </c>
      <c r="D185" s="332"/>
      <c r="E185" s="332"/>
      <c r="F185" s="355" t="s">
        <v>3411</v>
      </c>
      <c r="G185" s="332"/>
      <c r="H185" s="332" t="s">
        <v>3483</v>
      </c>
      <c r="I185" s="332" t="s">
        <v>3407</v>
      </c>
      <c r="J185" s="332">
        <v>50</v>
      </c>
      <c r="K185" s="380"/>
    </row>
    <row r="186" s="1" customFormat="1" ht="15" customHeight="1">
      <c r="B186" s="357"/>
      <c r="C186" s="332" t="s">
        <v>3484</v>
      </c>
      <c r="D186" s="332"/>
      <c r="E186" s="332"/>
      <c r="F186" s="355" t="s">
        <v>3411</v>
      </c>
      <c r="G186" s="332"/>
      <c r="H186" s="332" t="s">
        <v>3485</v>
      </c>
      <c r="I186" s="332" t="s">
        <v>3486</v>
      </c>
      <c r="J186" s="332"/>
      <c r="K186" s="380"/>
    </row>
    <row r="187" s="1" customFormat="1" ht="15" customHeight="1">
      <c r="B187" s="357"/>
      <c r="C187" s="332" t="s">
        <v>3487</v>
      </c>
      <c r="D187" s="332"/>
      <c r="E187" s="332"/>
      <c r="F187" s="355" t="s">
        <v>3411</v>
      </c>
      <c r="G187" s="332"/>
      <c r="H187" s="332" t="s">
        <v>3488</v>
      </c>
      <c r="I187" s="332" t="s">
        <v>3486</v>
      </c>
      <c r="J187" s="332"/>
      <c r="K187" s="380"/>
    </row>
    <row r="188" s="1" customFormat="1" ht="15" customHeight="1">
      <c r="B188" s="357"/>
      <c r="C188" s="332" t="s">
        <v>3489</v>
      </c>
      <c r="D188" s="332"/>
      <c r="E188" s="332"/>
      <c r="F188" s="355" t="s">
        <v>3411</v>
      </c>
      <c r="G188" s="332"/>
      <c r="H188" s="332" t="s">
        <v>3490</v>
      </c>
      <c r="I188" s="332" t="s">
        <v>3486</v>
      </c>
      <c r="J188" s="332"/>
      <c r="K188" s="380"/>
    </row>
    <row r="189" s="1" customFormat="1" ht="15" customHeight="1">
      <c r="B189" s="357"/>
      <c r="C189" s="393" t="s">
        <v>3491</v>
      </c>
      <c r="D189" s="332"/>
      <c r="E189" s="332"/>
      <c r="F189" s="355" t="s">
        <v>3411</v>
      </c>
      <c r="G189" s="332"/>
      <c r="H189" s="332" t="s">
        <v>3492</v>
      </c>
      <c r="I189" s="332" t="s">
        <v>3493</v>
      </c>
      <c r="J189" s="394" t="s">
        <v>3494</v>
      </c>
      <c r="K189" s="380"/>
    </row>
    <row r="190" s="18" customFormat="1" ht="15" customHeight="1">
      <c r="B190" s="395"/>
      <c r="C190" s="396" t="s">
        <v>3495</v>
      </c>
      <c r="D190" s="397"/>
      <c r="E190" s="397"/>
      <c r="F190" s="398" t="s">
        <v>3411</v>
      </c>
      <c r="G190" s="397"/>
      <c r="H190" s="397" t="s">
        <v>3496</v>
      </c>
      <c r="I190" s="397" t="s">
        <v>3493</v>
      </c>
      <c r="J190" s="399" t="s">
        <v>3494</v>
      </c>
      <c r="K190" s="400"/>
    </row>
    <row r="191" s="1" customFormat="1" ht="15" customHeight="1">
      <c r="B191" s="357"/>
      <c r="C191" s="393" t="s">
        <v>49</v>
      </c>
      <c r="D191" s="332"/>
      <c r="E191" s="332"/>
      <c r="F191" s="355" t="s">
        <v>3405</v>
      </c>
      <c r="G191" s="332"/>
      <c r="H191" s="329" t="s">
        <v>3497</v>
      </c>
      <c r="I191" s="332" t="s">
        <v>3498</v>
      </c>
      <c r="J191" s="332"/>
      <c r="K191" s="380"/>
    </row>
    <row r="192" s="1" customFormat="1" ht="15" customHeight="1">
      <c r="B192" s="357"/>
      <c r="C192" s="393" t="s">
        <v>3499</v>
      </c>
      <c r="D192" s="332"/>
      <c r="E192" s="332"/>
      <c r="F192" s="355" t="s">
        <v>3405</v>
      </c>
      <c r="G192" s="332"/>
      <c r="H192" s="332" t="s">
        <v>3500</v>
      </c>
      <c r="I192" s="332" t="s">
        <v>3440</v>
      </c>
      <c r="J192" s="332"/>
      <c r="K192" s="380"/>
    </row>
    <row r="193" s="1" customFormat="1" ht="15" customHeight="1">
      <c r="B193" s="357"/>
      <c r="C193" s="393" t="s">
        <v>3501</v>
      </c>
      <c r="D193" s="332"/>
      <c r="E193" s="332"/>
      <c r="F193" s="355" t="s">
        <v>3405</v>
      </c>
      <c r="G193" s="332"/>
      <c r="H193" s="332" t="s">
        <v>3502</v>
      </c>
      <c r="I193" s="332" t="s">
        <v>3440</v>
      </c>
      <c r="J193" s="332"/>
      <c r="K193" s="380"/>
    </row>
    <row r="194" s="1" customFormat="1" ht="15" customHeight="1">
      <c r="B194" s="357"/>
      <c r="C194" s="393" t="s">
        <v>3503</v>
      </c>
      <c r="D194" s="332"/>
      <c r="E194" s="332"/>
      <c r="F194" s="355" t="s">
        <v>3411</v>
      </c>
      <c r="G194" s="332"/>
      <c r="H194" s="332" t="s">
        <v>3504</v>
      </c>
      <c r="I194" s="332" t="s">
        <v>3440</v>
      </c>
      <c r="J194" s="332"/>
      <c r="K194" s="380"/>
    </row>
    <row r="195" s="1" customFormat="1" ht="15" customHeight="1">
      <c r="B195" s="386"/>
      <c r="C195" s="401"/>
      <c r="D195" s="366"/>
      <c r="E195" s="366"/>
      <c r="F195" s="366"/>
      <c r="G195" s="366"/>
      <c r="H195" s="366"/>
      <c r="I195" s="366"/>
      <c r="J195" s="366"/>
      <c r="K195" s="387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68"/>
      <c r="C197" s="378"/>
      <c r="D197" s="378"/>
      <c r="E197" s="378"/>
      <c r="F197" s="388"/>
      <c r="G197" s="378"/>
      <c r="H197" s="378"/>
      <c r="I197" s="378"/>
      <c r="J197" s="378"/>
      <c r="K197" s="368"/>
    </row>
    <row r="198" s="1" customFormat="1" ht="18.75" customHeight="1"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</row>
    <row r="199" s="1" customFormat="1" ht="13.5">
      <c r="B199" s="319"/>
      <c r="C199" s="320"/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1">
      <c r="B200" s="322"/>
      <c r="C200" s="323" t="s">
        <v>3505</v>
      </c>
      <c r="D200" s="323"/>
      <c r="E200" s="323"/>
      <c r="F200" s="323"/>
      <c r="G200" s="323"/>
      <c r="H200" s="323"/>
      <c r="I200" s="323"/>
      <c r="J200" s="323"/>
      <c r="K200" s="324"/>
    </row>
    <row r="201" s="1" customFormat="1" ht="25.5" customHeight="1">
      <c r="B201" s="322"/>
      <c r="C201" s="402" t="s">
        <v>3506</v>
      </c>
      <c r="D201" s="402"/>
      <c r="E201" s="402"/>
      <c r="F201" s="402" t="s">
        <v>3507</v>
      </c>
      <c r="G201" s="403"/>
      <c r="H201" s="402" t="s">
        <v>3508</v>
      </c>
      <c r="I201" s="402"/>
      <c r="J201" s="402"/>
      <c r="K201" s="324"/>
    </row>
    <row r="202" s="1" customFormat="1" ht="5.25" customHeight="1">
      <c r="B202" s="357"/>
      <c r="C202" s="352"/>
      <c r="D202" s="352"/>
      <c r="E202" s="352"/>
      <c r="F202" s="352"/>
      <c r="G202" s="378"/>
      <c r="H202" s="352"/>
      <c r="I202" s="352"/>
      <c r="J202" s="352"/>
      <c r="K202" s="380"/>
    </row>
    <row r="203" s="1" customFormat="1" ht="15" customHeight="1">
      <c r="B203" s="357"/>
      <c r="C203" s="332" t="s">
        <v>3498</v>
      </c>
      <c r="D203" s="332"/>
      <c r="E203" s="332"/>
      <c r="F203" s="355" t="s">
        <v>50</v>
      </c>
      <c r="G203" s="332"/>
      <c r="H203" s="332" t="s">
        <v>3509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51</v>
      </c>
      <c r="G204" s="332"/>
      <c r="H204" s="332" t="s">
        <v>3510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54</v>
      </c>
      <c r="G205" s="332"/>
      <c r="H205" s="332" t="s">
        <v>3511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52</v>
      </c>
      <c r="G206" s="332"/>
      <c r="H206" s="332" t="s">
        <v>3512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 t="s">
        <v>53</v>
      </c>
      <c r="G207" s="332"/>
      <c r="H207" s="332" t="s">
        <v>3513</v>
      </c>
      <c r="I207" s="332"/>
      <c r="J207" s="332"/>
      <c r="K207" s="380"/>
    </row>
    <row r="208" s="1" customFormat="1" ht="15" customHeight="1">
      <c r="B208" s="357"/>
      <c r="C208" s="332"/>
      <c r="D208" s="332"/>
      <c r="E208" s="332"/>
      <c r="F208" s="355"/>
      <c r="G208" s="332"/>
      <c r="H208" s="332"/>
      <c r="I208" s="332"/>
      <c r="J208" s="332"/>
      <c r="K208" s="380"/>
    </row>
    <row r="209" s="1" customFormat="1" ht="15" customHeight="1">
      <c r="B209" s="357"/>
      <c r="C209" s="332" t="s">
        <v>3452</v>
      </c>
      <c r="D209" s="332"/>
      <c r="E209" s="332"/>
      <c r="F209" s="355" t="s">
        <v>87</v>
      </c>
      <c r="G209" s="332"/>
      <c r="H209" s="332" t="s">
        <v>3514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3350</v>
      </c>
      <c r="G210" s="332"/>
      <c r="H210" s="332" t="s">
        <v>3351</v>
      </c>
      <c r="I210" s="332"/>
      <c r="J210" s="332"/>
      <c r="K210" s="380"/>
    </row>
    <row r="211" s="1" customFormat="1" ht="15" customHeight="1">
      <c r="B211" s="357"/>
      <c r="C211" s="332"/>
      <c r="D211" s="332"/>
      <c r="E211" s="332"/>
      <c r="F211" s="355" t="s">
        <v>3348</v>
      </c>
      <c r="G211" s="332"/>
      <c r="H211" s="332" t="s">
        <v>3515</v>
      </c>
      <c r="I211" s="332"/>
      <c r="J211" s="332"/>
      <c r="K211" s="380"/>
    </row>
    <row r="212" s="1" customFormat="1" ht="15" customHeight="1">
      <c r="B212" s="404"/>
      <c r="C212" s="332"/>
      <c r="D212" s="332"/>
      <c r="E212" s="332"/>
      <c r="F212" s="355" t="s">
        <v>3352</v>
      </c>
      <c r="G212" s="393"/>
      <c r="H212" s="384" t="s">
        <v>3353</v>
      </c>
      <c r="I212" s="384"/>
      <c r="J212" s="384"/>
      <c r="K212" s="405"/>
    </row>
    <row r="213" s="1" customFormat="1" ht="15" customHeight="1">
      <c r="B213" s="404"/>
      <c r="C213" s="332"/>
      <c r="D213" s="332"/>
      <c r="E213" s="332"/>
      <c r="F213" s="355" t="s">
        <v>2620</v>
      </c>
      <c r="G213" s="393"/>
      <c r="H213" s="384" t="s">
        <v>2650</v>
      </c>
      <c r="I213" s="384"/>
      <c r="J213" s="384"/>
      <c r="K213" s="405"/>
    </row>
    <row r="214" s="1" customFormat="1" ht="15" customHeight="1">
      <c r="B214" s="404"/>
      <c r="C214" s="332"/>
      <c r="D214" s="332"/>
      <c r="E214" s="332"/>
      <c r="F214" s="355"/>
      <c r="G214" s="393"/>
      <c r="H214" s="384"/>
      <c r="I214" s="384"/>
      <c r="J214" s="384"/>
      <c r="K214" s="405"/>
    </row>
    <row r="215" s="1" customFormat="1" ht="15" customHeight="1">
      <c r="B215" s="404"/>
      <c r="C215" s="332" t="s">
        <v>3476</v>
      </c>
      <c r="D215" s="332"/>
      <c r="E215" s="332"/>
      <c r="F215" s="355">
        <v>1</v>
      </c>
      <c r="G215" s="393"/>
      <c r="H215" s="384" t="s">
        <v>3516</v>
      </c>
      <c r="I215" s="384"/>
      <c r="J215" s="384"/>
      <c r="K215" s="405"/>
    </row>
    <row r="216" s="1" customFormat="1" ht="15" customHeight="1">
      <c r="B216" s="404"/>
      <c r="C216" s="332"/>
      <c r="D216" s="332"/>
      <c r="E216" s="332"/>
      <c r="F216" s="355">
        <v>2</v>
      </c>
      <c r="G216" s="393"/>
      <c r="H216" s="384" t="s">
        <v>3517</v>
      </c>
      <c r="I216" s="384"/>
      <c r="J216" s="384"/>
      <c r="K216" s="405"/>
    </row>
    <row r="217" s="1" customFormat="1" ht="15" customHeight="1">
      <c r="B217" s="404"/>
      <c r="C217" s="332"/>
      <c r="D217" s="332"/>
      <c r="E217" s="332"/>
      <c r="F217" s="355">
        <v>3</v>
      </c>
      <c r="G217" s="393"/>
      <c r="H217" s="384" t="s">
        <v>3518</v>
      </c>
      <c r="I217" s="384"/>
      <c r="J217" s="384"/>
      <c r="K217" s="405"/>
    </row>
    <row r="218" s="1" customFormat="1" ht="15" customHeight="1">
      <c r="B218" s="404"/>
      <c r="C218" s="332"/>
      <c r="D218" s="332"/>
      <c r="E218" s="332"/>
      <c r="F218" s="355">
        <v>4</v>
      </c>
      <c r="G218" s="393"/>
      <c r="H218" s="384" t="s">
        <v>3519</v>
      </c>
      <c r="I218" s="384"/>
      <c r="J218" s="384"/>
      <c r="K218" s="405"/>
    </row>
    <row r="219" s="1" customFormat="1" ht="12.75" customHeight="1">
      <c r="B219" s="406"/>
      <c r="C219" s="407"/>
      <c r="D219" s="407"/>
      <c r="E219" s="407"/>
      <c r="F219" s="407"/>
      <c r="G219" s="407"/>
      <c r="H219" s="407"/>
      <c r="I219" s="407"/>
      <c r="J219" s="407"/>
      <c r="K219" s="4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Pavol Vígh</dc:creator>
  <cp:lastModifiedBy>Pavol Vígh</cp:lastModifiedBy>
  <dcterms:created xsi:type="dcterms:W3CDTF">2025-02-03T15:35:16Z</dcterms:created>
  <dcterms:modified xsi:type="dcterms:W3CDTF">2025-02-03T15:35:31Z</dcterms:modified>
</cp:coreProperties>
</file>