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 - Vedlejší rozpočto..." sheetId="2" r:id="rId2"/>
    <sheet name="ASŘ 01 - Architektonicko ..." sheetId="3" r:id="rId3"/>
    <sheet name="ASŘ 02 - Architektonicko ..." sheetId="4" r:id="rId4"/>
    <sheet name="ASŘ 03 - Architektonicko ..." sheetId="5" r:id="rId5"/>
    <sheet name="TI 01 - Ústřední vytápění" sheetId="6" r:id="rId6"/>
    <sheet name="TI 02 - Zdravotechnické i..." sheetId="7" r:id="rId7"/>
    <sheet name="TI 03 - Elektroinstalace" sheetId="8" r:id="rId8"/>
    <sheet name="Seznam figur" sheetId="9" r:id="rId9"/>
    <sheet name="Pokyny pro vyplnění" sheetId="10" r:id="rId10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'SO 00 - Vedlejší rozpočto...'!$C$84:$K$137</definedName>
    <definedName name="_xlnm.Print_Area" localSheetId="1">'SO 00 - Vedlejší rozpočto...'!$C$4:$J$39,'SO 00 - Vedlejší rozpočto...'!$C$45:$J$66,'SO 00 - Vedlejší rozpočto...'!$C$72:$K$137</definedName>
    <definedName name="_xlnm.Print_Titles" localSheetId="1">'SO 00 - Vedlejší rozpočto...'!$84:$84</definedName>
    <definedName name="_xlnm._FilterDatabase" localSheetId="2" hidden="1">'ASŘ 01 - Architektonicko ...'!$C$98:$K$545</definedName>
    <definedName name="_xlnm.Print_Area" localSheetId="2">'ASŘ 01 - Architektonicko ...'!$C$4:$J$41,'ASŘ 01 - Architektonicko ...'!$C$47:$J$78,'ASŘ 01 - Architektonicko ...'!$C$84:$K$545</definedName>
    <definedName name="_xlnm.Print_Titles" localSheetId="2">'ASŘ 01 - Architektonicko ...'!$98:$98</definedName>
    <definedName name="_xlnm._FilterDatabase" localSheetId="3" hidden="1">'ASŘ 02 - Architektonicko ...'!$C$105:$K$920</definedName>
    <definedName name="_xlnm.Print_Area" localSheetId="3">'ASŘ 02 - Architektonicko ...'!$C$4:$J$41,'ASŘ 02 - Architektonicko ...'!$C$47:$J$85,'ASŘ 02 - Architektonicko ...'!$C$91:$K$920</definedName>
    <definedName name="_xlnm.Print_Titles" localSheetId="3">'ASŘ 02 - Architektonicko ...'!$105:$105</definedName>
    <definedName name="_xlnm._FilterDatabase" localSheetId="4" hidden="1">'ASŘ 03 - Architektonicko ...'!$C$104:$K$1548</definedName>
    <definedName name="_xlnm.Print_Area" localSheetId="4">'ASŘ 03 - Architektonicko ...'!$C$4:$J$41,'ASŘ 03 - Architektonicko ...'!$C$47:$J$84,'ASŘ 03 - Architektonicko ...'!$C$90:$K$1548</definedName>
    <definedName name="_xlnm.Print_Titles" localSheetId="4">'ASŘ 03 - Architektonicko ...'!$104:$104</definedName>
    <definedName name="_xlnm._FilterDatabase" localSheetId="5" hidden="1">'TI 01 - Ústřední vytápění'!$C$94:$K$223</definedName>
    <definedName name="_xlnm.Print_Area" localSheetId="5">'TI 01 - Ústřední vytápění'!$C$4:$J$41,'TI 01 - Ústřední vytápění'!$C$47:$J$74,'TI 01 - Ústřední vytápění'!$C$80:$K$223</definedName>
    <definedName name="_xlnm.Print_Titles" localSheetId="5">'TI 01 - Ústřední vytápění'!$94:$94</definedName>
    <definedName name="_xlnm._FilterDatabase" localSheetId="6" hidden="1">'TI 02 - Zdravotechnické i...'!$C$97:$K$280</definedName>
    <definedName name="_xlnm.Print_Area" localSheetId="6">'TI 02 - Zdravotechnické i...'!$C$4:$J$41,'TI 02 - Zdravotechnické i...'!$C$47:$J$77,'TI 02 - Zdravotechnické i...'!$C$83:$K$280</definedName>
    <definedName name="_xlnm.Print_Titles" localSheetId="6">'TI 02 - Zdravotechnické i...'!$97:$97</definedName>
    <definedName name="_xlnm._FilterDatabase" localSheetId="7" hidden="1">'TI 03 - Elektroinstalace'!$C$106:$K$240</definedName>
    <definedName name="_xlnm.Print_Area" localSheetId="7">'TI 03 - Elektroinstalace'!$C$4:$J$41,'TI 03 - Elektroinstalace'!$C$47:$J$86,'TI 03 - Elektroinstalace'!$C$92:$K$240</definedName>
    <definedName name="_xlnm.Print_Titles" localSheetId="7">'TI 03 - Elektroinstalace'!$106:$106</definedName>
    <definedName name="_xlnm.Print_Area" localSheetId="8">'Seznam figur'!$C$4:$G$401</definedName>
    <definedName name="_xlnm.Print_Titles" localSheetId="8">'Seznam figur'!$9:$9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D7"/>
  <c i="8" r="J39"/>
  <c r="J38"/>
  <c i="1" r="AY62"/>
  <c i="8" r="J37"/>
  <c i="1" r="AX62"/>
  <c i="8" r="BI239"/>
  <c r="BH239"/>
  <c r="BG239"/>
  <c r="BF239"/>
  <c r="T239"/>
  <c r="T238"/>
  <c r="R239"/>
  <c r="R238"/>
  <c r="P239"/>
  <c r="P238"/>
  <c r="BI236"/>
  <c r="BH236"/>
  <c r="BG236"/>
  <c r="BF236"/>
  <c r="T236"/>
  <c r="R236"/>
  <c r="P236"/>
  <c r="BI234"/>
  <c r="BH234"/>
  <c r="BG234"/>
  <c r="BF234"/>
  <c r="T234"/>
  <c r="R234"/>
  <c r="P234"/>
  <c r="BI230"/>
  <c r="BH230"/>
  <c r="BG230"/>
  <c r="BF230"/>
  <c r="T230"/>
  <c r="T229"/>
  <c r="R230"/>
  <c r="R229"/>
  <c r="P230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T223"/>
  <c r="R224"/>
  <c r="R223"/>
  <c r="P224"/>
  <c r="P223"/>
  <c r="BI222"/>
  <c r="BH222"/>
  <c r="BG222"/>
  <c r="BF222"/>
  <c r="T222"/>
  <c r="T221"/>
  <c r="R222"/>
  <c r="R221"/>
  <c r="P222"/>
  <c r="P221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39"/>
  <c r="BH139"/>
  <c r="BG139"/>
  <c r="BF139"/>
  <c r="T139"/>
  <c r="R139"/>
  <c r="P139"/>
  <c r="BI135"/>
  <c r="BH135"/>
  <c r="BG135"/>
  <c r="BF135"/>
  <c r="T135"/>
  <c r="R135"/>
  <c r="P135"/>
  <c r="BI130"/>
  <c r="BH130"/>
  <c r="BG130"/>
  <c r="BF130"/>
  <c r="T130"/>
  <c r="R130"/>
  <c r="P130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J104"/>
  <c r="J103"/>
  <c r="F103"/>
  <c r="F101"/>
  <c r="E99"/>
  <c r="J59"/>
  <c r="J58"/>
  <c r="F58"/>
  <c r="F56"/>
  <c r="E54"/>
  <c r="J20"/>
  <c r="E20"/>
  <c r="F59"/>
  <c r="J19"/>
  <c r="J14"/>
  <c r="J101"/>
  <c r="E7"/>
  <c r="E50"/>
  <c i="7" r="J39"/>
  <c r="J38"/>
  <c i="1" r="AY61"/>
  <c i="7" r="J37"/>
  <c i="1" r="AX61"/>
  <c i="7" r="BI279"/>
  <c r="BH279"/>
  <c r="BG279"/>
  <c r="BF279"/>
  <c r="T279"/>
  <c r="T278"/>
  <c r="R279"/>
  <c r="R278"/>
  <c r="P279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8"/>
  <c r="BH268"/>
  <c r="BG268"/>
  <c r="BF268"/>
  <c r="T268"/>
  <c r="T267"/>
  <c r="R268"/>
  <c r="R267"/>
  <c r="P268"/>
  <c r="P267"/>
  <c r="BI261"/>
  <c r="BH261"/>
  <c r="BG261"/>
  <c r="BF261"/>
  <c r="T261"/>
  <c r="T249"/>
  <c r="R261"/>
  <c r="R249"/>
  <c r="P261"/>
  <c r="P249"/>
  <c r="BI256"/>
  <c r="BH256"/>
  <c r="BG256"/>
  <c r="BF256"/>
  <c r="T256"/>
  <c r="R256"/>
  <c r="P256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0"/>
  <c r="BH230"/>
  <c r="BG230"/>
  <c r="BF230"/>
  <c r="T230"/>
  <c r="R230"/>
  <c r="P230"/>
  <c r="BI227"/>
  <c r="BH227"/>
  <c r="BG227"/>
  <c r="BF227"/>
  <c r="T227"/>
  <c r="R227"/>
  <c r="P227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0"/>
  <c r="BH180"/>
  <c r="BG180"/>
  <c r="BF180"/>
  <c r="T180"/>
  <c r="R180"/>
  <c r="P180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5"/>
  <c r="BH145"/>
  <c r="BG145"/>
  <c r="BF145"/>
  <c r="T145"/>
  <c r="R145"/>
  <c r="P145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3"/>
  <c r="BH123"/>
  <c r="BG123"/>
  <c r="BF123"/>
  <c r="T123"/>
  <c r="R123"/>
  <c r="P123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J95"/>
  <c r="J94"/>
  <c r="F94"/>
  <c r="F92"/>
  <c r="E90"/>
  <c r="J59"/>
  <c r="J58"/>
  <c r="F58"/>
  <c r="F56"/>
  <c r="E54"/>
  <c r="J20"/>
  <c r="E20"/>
  <c r="F95"/>
  <c r="J19"/>
  <c r="J14"/>
  <c r="J92"/>
  <c r="E7"/>
  <c r="E50"/>
  <c i="6" r="J39"/>
  <c r="J38"/>
  <c i="1" r="AY60"/>
  <c i="6" r="J37"/>
  <c i="1" r="AX60"/>
  <c i="6" r="BI222"/>
  <c r="BH222"/>
  <c r="BG222"/>
  <c r="BF222"/>
  <c r="T222"/>
  <c r="R222"/>
  <c r="P222"/>
  <c r="BI220"/>
  <c r="BH220"/>
  <c r="BG220"/>
  <c r="BF220"/>
  <c r="T220"/>
  <c r="R220"/>
  <c r="P220"/>
  <c r="BI217"/>
  <c r="BH217"/>
  <c r="BG217"/>
  <c r="BF217"/>
  <c r="T217"/>
  <c r="T216"/>
  <c r="R217"/>
  <c r="R216"/>
  <c r="P217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0"/>
  <c r="BH200"/>
  <c r="BG200"/>
  <c r="BF200"/>
  <c r="T200"/>
  <c r="R200"/>
  <c r="P200"/>
  <c r="BI196"/>
  <c r="BH196"/>
  <c r="BG196"/>
  <c r="BF196"/>
  <c r="T196"/>
  <c r="R196"/>
  <c r="P196"/>
  <c r="BI190"/>
  <c r="BH190"/>
  <c r="BG190"/>
  <c r="BF190"/>
  <c r="T190"/>
  <c r="R190"/>
  <c r="P190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2"/>
  <c r="BH132"/>
  <c r="BG132"/>
  <c r="BF132"/>
  <c r="T132"/>
  <c r="R132"/>
  <c r="P132"/>
  <c r="BI126"/>
  <c r="BH126"/>
  <c r="BG126"/>
  <c r="BF126"/>
  <c r="T126"/>
  <c r="R126"/>
  <c r="P126"/>
  <c r="BI122"/>
  <c r="BH122"/>
  <c r="BG122"/>
  <c r="BF122"/>
  <c r="T122"/>
  <c r="R122"/>
  <c r="P122"/>
  <c r="BI115"/>
  <c r="BH115"/>
  <c r="BG115"/>
  <c r="BF115"/>
  <c r="T115"/>
  <c r="R115"/>
  <c r="P115"/>
  <c r="BI114"/>
  <c r="BH114"/>
  <c r="BG114"/>
  <c r="BF114"/>
  <c r="T114"/>
  <c r="R114"/>
  <c r="P114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J92"/>
  <c r="J91"/>
  <c r="F91"/>
  <c r="F89"/>
  <c r="E87"/>
  <c r="J59"/>
  <c r="J58"/>
  <c r="F58"/>
  <c r="F56"/>
  <c r="E54"/>
  <c r="J20"/>
  <c r="E20"/>
  <c r="F59"/>
  <c r="J19"/>
  <c r="J14"/>
  <c r="J89"/>
  <c r="E7"/>
  <c r="E50"/>
  <c i="5" r="J39"/>
  <c r="J38"/>
  <c i="1" r="AY59"/>
  <c i="5" r="J37"/>
  <c i="1" r="AX59"/>
  <c i="5" r="BI1545"/>
  <c r="BH1545"/>
  <c r="BG1545"/>
  <c r="BF1545"/>
  <c r="T1545"/>
  <c r="R1545"/>
  <c r="P1545"/>
  <c r="BI1541"/>
  <c r="BH1541"/>
  <c r="BG1541"/>
  <c r="BF1541"/>
  <c r="T1541"/>
  <c r="R1541"/>
  <c r="P1541"/>
  <c r="BI1537"/>
  <c r="BH1537"/>
  <c r="BG1537"/>
  <c r="BF1537"/>
  <c r="T1537"/>
  <c r="R1537"/>
  <c r="P1537"/>
  <c r="BI1533"/>
  <c r="BH1533"/>
  <c r="BG1533"/>
  <c r="BF1533"/>
  <c r="T1533"/>
  <c r="R1533"/>
  <c r="P1533"/>
  <c r="BI1529"/>
  <c r="BH1529"/>
  <c r="BG1529"/>
  <c r="BF1529"/>
  <c r="T1529"/>
  <c r="R1529"/>
  <c r="P1529"/>
  <c r="BI1525"/>
  <c r="BH1525"/>
  <c r="BG1525"/>
  <c r="BF1525"/>
  <c r="T1525"/>
  <c r="R1525"/>
  <c r="P1525"/>
  <c r="BI1521"/>
  <c r="BH1521"/>
  <c r="BG1521"/>
  <c r="BF1521"/>
  <c r="T1521"/>
  <c r="R1521"/>
  <c r="P1521"/>
  <c r="BI1517"/>
  <c r="BH1517"/>
  <c r="BG1517"/>
  <c r="BF1517"/>
  <c r="T1517"/>
  <c r="R1517"/>
  <c r="P1517"/>
  <c r="BI1514"/>
  <c r="BH1514"/>
  <c r="BG1514"/>
  <c r="BF1514"/>
  <c r="T1514"/>
  <c r="R1514"/>
  <c r="P1514"/>
  <c r="BI1512"/>
  <c r="BH1512"/>
  <c r="BG1512"/>
  <c r="BF1512"/>
  <c r="T1512"/>
  <c r="R1512"/>
  <c r="P1512"/>
  <c r="BI1510"/>
  <c r="BH1510"/>
  <c r="BG1510"/>
  <c r="BF1510"/>
  <c r="T1510"/>
  <c r="R1510"/>
  <c r="P1510"/>
  <c r="BI1509"/>
  <c r="BH1509"/>
  <c r="BG1509"/>
  <c r="BF1509"/>
  <c r="T1509"/>
  <c r="R1509"/>
  <c r="P1509"/>
  <c r="BI1504"/>
  <c r="BH1504"/>
  <c r="BG1504"/>
  <c r="BF1504"/>
  <c r="T1504"/>
  <c r="R1504"/>
  <c r="P1504"/>
  <c r="BI1460"/>
  <c r="BH1460"/>
  <c r="BG1460"/>
  <c r="BF1460"/>
  <c r="T1460"/>
  <c r="R1460"/>
  <c r="P1460"/>
  <c r="BI1417"/>
  <c r="BH1417"/>
  <c r="BG1417"/>
  <c r="BF1417"/>
  <c r="T1417"/>
  <c r="R1417"/>
  <c r="P1417"/>
  <c r="BI1374"/>
  <c r="BH1374"/>
  <c r="BG1374"/>
  <c r="BF1374"/>
  <c r="T1374"/>
  <c r="R1374"/>
  <c r="P1374"/>
  <c r="BI1359"/>
  <c r="BH1359"/>
  <c r="BG1359"/>
  <c r="BF1359"/>
  <c r="T1359"/>
  <c r="R1359"/>
  <c r="P1359"/>
  <c r="BI1349"/>
  <c r="BH1349"/>
  <c r="BG1349"/>
  <c r="BF1349"/>
  <c r="T1349"/>
  <c r="R1349"/>
  <c r="P1349"/>
  <c r="BI1343"/>
  <c r="BH1343"/>
  <c r="BG1343"/>
  <c r="BF1343"/>
  <c r="T1343"/>
  <c r="R1343"/>
  <c r="P1343"/>
  <c r="BI1300"/>
  <c r="BH1300"/>
  <c r="BG1300"/>
  <c r="BF1300"/>
  <c r="T1300"/>
  <c r="R1300"/>
  <c r="P1300"/>
  <c r="BI1298"/>
  <c r="BH1298"/>
  <c r="BG1298"/>
  <c r="BF1298"/>
  <c r="T1298"/>
  <c r="R1298"/>
  <c r="P1298"/>
  <c r="BI1285"/>
  <c r="BH1285"/>
  <c r="BG1285"/>
  <c r="BF1285"/>
  <c r="T1285"/>
  <c r="R1285"/>
  <c r="P1285"/>
  <c r="BI1283"/>
  <c r="BH1283"/>
  <c r="BG1283"/>
  <c r="BF1283"/>
  <c r="T1283"/>
  <c r="R1283"/>
  <c r="P1283"/>
  <c r="BI1268"/>
  <c r="BH1268"/>
  <c r="BG1268"/>
  <c r="BF1268"/>
  <c r="T1268"/>
  <c r="R1268"/>
  <c r="P1268"/>
  <c r="BI1225"/>
  <c r="BH1225"/>
  <c r="BG1225"/>
  <c r="BF1225"/>
  <c r="T1225"/>
  <c r="R1225"/>
  <c r="P1225"/>
  <c r="BI1182"/>
  <c r="BH1182"/>
  <c r="BG1182"/>
  <c r="BF1182"/>
  <c r="T1182"/>
  <c r="R1182"/>
  <c r="P1182"/>
  <c r="BI1139"/>
  <c r="BH1139"/>
  <c r="BG1139"/>
  <c r="BF1139"/>
  <c r="T1139"/>
  <c r="R1139"/>
  <c r="P1139"/>
  <c r="BI1091"/>
  <c r="BH1091"/>
  <c r="BG1091"/>
  <c r="BF1091"/>
  <c r="T1091"/>
  <c r="R1091"/>
  <c r="P1091"/>
  <c r="BI1064"/>
  <c r="BH1064"/>
  <c r="BG1064"/>
  <c r="BF1064"/>
  <c r="T1064"/>
  <c r="R1064"/>
  <c r="P1064"/>
  <c r="BI1050"/>
  <c r="BH1050"/>
  <c r="BG1050"/>
  <c r="BF1050"/>
  <c r="T1050"/>
  <c r="R1050"/>
  <c r="P1050"/>
  <c r="BI1024"/>
  <c r="BH1024"/>
  <c r="BG1024"/>
  <c r="BF1024"/>
  <c r="T1024"/>
  <c r="R1024"/>
  <c r="P1024"/>
  <c r="BI998"/>
  <c r="BH998"/>
  <c r="BG998"/>
  <c r="BF998"/>
  <c r="T998"/>
  <c r="R998"/>
  <c r="P998"/>
  <c r="BI980"/>
  <c r="BH980"/>
  <c r="BG980"/>
  <c r="BF980"/>
  <c r="T980"/>
  <c r="R980"/>
  <c r="P980"/>
  <c r="BI977"/>
  <c r="BH977"/>
  <c r="BG977"/>
  <c r="BF977"/>
  <c r="T977"/>
  <c r="R977"/>
  <c r="P977"/>
  <c r="BI975"/>
  <c r="BH975"/>
  <c r="BG975"/>
  <c r="BF975"/>
  <c r="T975"/>
  <c r="R975"/>
  <c r="P975"/>
  <c r="BI973"/>
  <c r="BH973"/>
  <c r="BG973"/>
  <c r="BF973"/>
  <c r="T973"/>
  <c r="R973"/>
  <c r="P973"/>
  <c r="BI971"/>
  <c r="BH971"/>
  <c r="BG971"/>
  <c r="BF971"/>
  <c r="T971"/>
  <c r="R971"/>
  <c r="P971"/>
  <c r="BI967"/>
  <c r="BH967"/>
  <c r="BG967"/>
  <c r="BF967"/>
  <c r="T967"/>
  <c r="R967"/>
  <c r="P967"/>
  <c r="BI965"/>
  <c r="BH965"/>
  <c r="BG965"/>
  <c r="BF965"/>
  <c r="T965"/>
  <c r="R965"/>
  <c r="P965"/>
  <c r="BI961"/>
  <c r="BH961"/>
  <c r="BG961"/>
  <c r="BF961"/>
  <c r="T961"/>
  <c r="R961"/>
  <c r="P961"/>
  <c r="BI944"/>
  <c r="BH944"/>
  <c r="BG944"/>
  <c r="BF944"/>
  <c r="T944"/>
  <c r="R944"/>
  <c r="P944"/>
  <c r="BI941"/>
  <c r="BH941"/>
  <c r="BG941"/>
  <c r="BF941"/>
  <c r="T941"/>
  <c r="R941"/>
  <c r="P941"/>
  <c r="BI938"/>
  <c r="BH938"/>
  <c r="BG938"/>
  <c r="BF938"/>
  <c r="T938"/>
  <c r="R938"/>
  <c r="P938"/>
  <c r="BI933"/>
  <c r="BH933"/>
  <c r="BG933"/>
  <c r="BF933"/>
  <c r="T933"/>
  <c r="R933"/>
  <c r="P933"/>
  <c r="BI931"/>
  <c r="BH931"/>
  <c r="BG931"/>
  <c r="BF931"/>
  <c r="T931"/>
  <c r="R931"/>
  <c r="P931"/>
  <c r="BI926"/>
  <c r="BH926"/>
  <c r="BG926"/>
  <c r="BF926"/>
  <c r="T926"/>
  <c r="R926"/>
  <c r="P926"/>
  <c r="BI918"/>
  <c r="BH918"/>
  <c r="BG918"/>
  <c r="BF918"/>
  <c r="T918"/>
  <c r="R918"/>
  <c r="P918"/>
  <c r="BI916"/>
  <c r="BH916"/>
  <c r="BG916"/>
  <c r="BF916"/>
  <c r="T916"/>
  <c r="R916"/>
  <c r="P916"/>
  <c r="BI911"/>
  <c r="BH911"/>
  <c r="BG911"/>
  <c r="BF911"/>
  <c r="T911"/>
  <c r="R911"/>
  <c r="P911"/>
  <c r="BI894"/>
  <c r="BH894"/>
  <c r="BG894"/>
  <c r="BF894"/>
  <c r="T894"/>
  <c r="R894"/>
  <c r="P894"/>
  <c r="BI877"/>
  <c r="BH877"/>
  <c r="BG877"/>
  <c r="BF877"/>
  <c r="T877"/>
  <c r="R877"/>
  <c r="P877"/>
  <c r="BI874"/>
  <c r="BH874"/>
  <c r="BG874"/>
  <c r="BF874"/>
  <c r="T874"/>
  <c r="R874"/>
  <c r="P874"/>
  <c r="BI872"/>
  <c r="BH872"/>
  <c r="BG872"/>
  <c r="BF872"/>
  <c r="T872"/>
  <c r="R872"/>
  <c r="P872"/>
  <c r="BI870"/>
  <c r="BH870"/>
  <c r="BG870"/>
  <c r="BF870"/>
  <c r="T870"/>
  <c r="R870"/>
  <c r="P870"/>
  <c r="BI855"/>
  <c r="BH855"/>
  <c r="BG855"/>
  <c r="BF855"/>
  <c r="T855"/>
  <c r="R855"/>
  <c r="P855"/>
  <c r="BI853"/>
  <c r="BH853"/>
  <c r="BG853"/>
  <c r="BF853"/>
  <c r="T853"/>
  <c r="R853"/>
  <c r="P853"/>
  <c r="BI840"/>
  <c r="BH840"/>
  <c r="BG840"/>
  <c r="BF840"/>
  <c r="T840"/>
  <c r="R840"/>
  <c r="P840"/>
  <c r="BI838"/>
  <c r="BH838"/>
  <c r="BG838"/>
  <c r="BF838"/>
  <c r="T838"/>
  <c r="R838"/>
  <c r="P838"/>
  <c r="BI830"/>
  <c r="BH830"/>
  <c r="BG830"/>
  <c r="BF830"/>
  <c r="T830"/>
  <c r="R830"/>
  <c r="P830"/>
  <c r="BI827"/>
  <c r="BH827"/>
  <c r="BG827"/>
  <c r="BF827"/>
  <c r="T827"/>
  <c r="R827"/>
  <c r="P827"/>
  <c r="BI814"/>
  <c r="BH814"/>
  <c r="BG814"/>
  <c r="BF814"/>
  <c r="T814"/>
  <c r="R814"/>
  <c r="P814"/>
  <c r="BI799"/>
  <c r="BH799"/>
  <c r="BG799"/>
  <c r="BF799"/>
  <c r="T799"/>
  <c r="R799"/>
  <c r="P799"/>
  <c r="BI796"/>
  <c r="BH796"/>
  <c r="BG796"/>
  <c r="BF796"/>
  <c r="T796"/>
  <c r="R796"/>
  <c r="P796"/>
  <c r="BI781"/>
  <c r="BH781"/>
  <c r="BG781"/>
  <c r="BF781"/>
  <c r="T781"/>
  <c r="R781"/>
  <c r="P781"/>
  <c r="BI779"/>
  <c r="BH779"/>
  <c r="BG779"/>
  <c r="BF779"/>
  <c r="T779"/>
  <c r="R779"/>
  <c r="P779"/>
  <c r="BI764"/>
  <c r="BH764"/>
  <c r="BG764"/>
  <c r="BF764"/>
  <c r="T764"/>
  <c r="R764"/>
  <c r="P764"/>
  <c r="BI749"/>
  <c r="BH749"/>
  <c r="BG749"/>
  <c r="BF749"/>
  <c r="T749"/>
  <c r="R749"/>
  <c r="P749"/>
  <c r="BI734"/>
  <c r="BH734"/>
  <c r="BG734"/>
  <c r="BF734"/>
  <c r="T734"/>
  <c r="R734"/>
  <c r="P734"/>
  <c r="BI721"/>
  <c r="BH721"/>
  <c r="BG721"/>
  <c r="BF721"/>
  <c r="T721"/>
  <c r="R721"/>
  <c r="P721"/>
  <c r="BI718"/>
  <c r="BH718"/>
  <c r="BG718"/>
  <c r="BF718"/>
  <c r="T718"/>
  <c r="R718"/>
  <c r="P718"/>
  <c r="BI716"/>
  <c r="BH716"/>
  <c r="BG716"/>
  <c r="BF716"/>
  <c r="T716"/>
  <c r="R716"/>
  <c r="P716"/>
  <c r="BI714"/>
  <c r="BH714"/>
  <c r="BG714"/>
  <c r="BF714"/>
  <c r="T714"/>
  <c r="R714"/>
  <c r="P714"/>
  <c r="BI712"/>
  <c r="BH712"/>
  <c r="BG712"/>
  <c r="BF712"/>
  <c r="T712"/>
  <c r="R712"/>
  <c r="P712"/>
  <c r="BI708"/>
  <c r="BH708"/>
  <c r="BG708"/>
  <c r="BF708"/>
  <c r="T708"/>
  <c r="R708"/>
  <c r="P708"/>
  <c r="BI705"/>
  <c r="BH705"/>
  <c r="BG705"/>
  <c r="BF705"/>
  <c r="T705"/>
  <c r="R705"/>
  <c r="P705"/>
  <c r="BI703"/>
  <c r="BH703"/>
  <c r="BG703"/>
  <c r="BF703"/>
  <c r="T703"/>
  <c r="R703"/>
  <c r="P703"/>
  <c r="BI701"/>
  <c r="BH701"/>
  <c r="BG701"/>
  <c r="BF701"/>
  <c r="T701"/>
  <c r="R701"/>
  <c r="P701"/>
  <c r="BI700"/>
  <c r="BH700"/>
  <c r="BG700"/>
  <c r="BF700"/>
  <c r="T700"/>
  <c r="R700"/>
  <c r="P700"/>
  <c r="BI694"/>
  <c r="BH694"/>
  <c r="BG694"/>
  <c r="BF694"/>
  <c r="T694"/>
  <c r="R694"/>
  <c r="P694"/>
  <c r="BI693"/>
  <c r="BH693"/>
  <c r="BG693"/>
  <c r="BF693"/>
  <c r="T693"/>
  <c r="R693"/>
  <c r="P693"/>
  <c r="BI688"/>
  <c r="BH688"/>
  <c r="BG688"/>
  <c r="BF688"/>
  <c r="T688"/>
  <c r="R688"/>
  <c r="P688"/>
  <c r="BI684"/>
  <c r="BH684"/>
  <c r="BG684"/>
  <c r="BF684"/>
  <c r="T684"/>
  <c r="R684"/>
  <c r="P684"/>
  <c r="BI679"/>
  <c r="BH679"/>
  <c r="BG679"/>
  <c r="BF679"/>
  <c r="T679"/>
  <c r="R679"/>
  <c r="P679"/>
  <c r="BI677"/>
  <c r="BH677"/>
  <c r="BG677"/>
  <c r="BF677"/>
  <c r="T677"/>
  <c r="R677"/>
  <c r="P677"/>
  <c r="BI672"/>
  <c r="BH672"/>
  <c r="BG672"/>
  <c r="BF672"/>
  <c r="T672"/>
  <c r="R672"/>
  <c r="P672"/>
  <c r="BI667"/>
  <c r="BH667"/>
  <c r="BG667"/>
  <c r="BF667"/>
  <c r="T667"/>
  <c r="R667"/>
  <c r="P667"/>
  <c r="BI666"/>
  <c r="BH666"/>
  <c r="BG666"/>
  <c r="BF666"/>
  <c r="T666"/>
  <c r="R666"/>
  <c r="P666"/>
  <c r="BI661"/>
  <c r="BH661"/>
  <c r="BG661"/>
  <c r="BF661"/>
  <c r="T661"/>
  <c r="R661"/>
  <c r="P661"/>
  <c r="BI657"/>
  <c r="BH657"/>
  <c r="BG657"/>
  <c r="BF657"/>
  <c r="T657"/>
  <c r="R657"/>
  <c r="P657"/>
  <c r="BI649"/>
  <c r="BH649"/>
  <c r="BG649"/>
  <c r="BF649"/>
  <c r="T649"/>
  <c r="R649"/>
  <c r="P649"/>
  <c r="BI639"/>
  <c r="BH639"/>
  <c r="BG639"/>
  <c r="BF639"/>
  <c r="T639"/>
  <c r="R639"/>
  <c r="P639"/>
  <c r="BI637"/>
  <c r="BH637"/>
  <c r="BG637"/>
  <c r="BF637"/>
  <c r="T637"/>
  <c r="R637"/>
  <c r="P637"/>
  <c r="BI636"/>
  <c r="BH636"/>
  <c r="BG636"/>
  <c r="BF636"/>
  <c r="T636"/>
  <c r="R636"/>
  <c r="P636"/>
  <c r="BI635"/>
  <c r="BH635"/>
  <c r="BG635"/>
  <c r="BF635"/>
  <c r="T635"/>
  <c r="R635"/>
  <c r="P635"/>
  <c r="BI625"/>
  <c r="BH625"/>
  <c r="BG625"/>
  <c r="BF625"/>
  <c r="T625"/>
  <c r="R625"/>
  <c r="P625"/>
  <c r="BI621"/>
  <c r="BH621"/>
  <c r="BG621"/>
  <c r="BF621"/>
  <c r="T621"/>
  <c r="R621"/>
  <c r="P621"/>
  <c r="BI617"/>
  <c r="BH617"/>
  <c r="BG617"/>
  <c r="BF617"/>
  <c r="T617"/>
  <c r="R617"/>
  <c r="P617"/>
  <c r="BI612"/>
  <c r="BH612"/>
  <c r="BG612"/>
  <c r="BF612"/>
  <c r="T612"/>
  <c r="R612"/>
  <c r="P612"/>
  <c r="BI610"/>
  <c r="BH610"/>
  <c r="BG610"/>
  <c r="BF610"/>
  <c r="T610"/>
  <c r="R610"/>
  <c r="P610"/>
  <c r="BI608"/>
  <c r="BH608"/>
  <c r="BG608"/>
  <c r="BF608"/>
  <c r="T608"/>
  <c r="R608"/>
  <c r="P608"/>
  <c r="BI603"/>
  <c r="BH603"/>
  <c r="BG603"/>
  <c r="BF603"/>
  <c r="T603"/>
  <c r="R603"/>
  <c r="P603"/>
  <c r="BI598"/>
  <c r="BH598"/>
  <c r="BG598"/>
  <c r="BF598"/>
  <c r="T598"/>
  <c r="R598"/>
  <c r="P598"/>
  <c r="BI596"/>
  <c r="BH596"/>
  <c r="BG596"/>
  <c r="BF596"/>
  <c r="T596"/>
  <c r="R596"/>
  <c r="P596"/>
  <c r="BI591"/>
  <c r="BH591"/>
  <c r="BG591"/>
  <c r="BF591"/>
  <c r="T591"/>
  <c r="R591"/>
  <c r="P591"/>
  <c r="BI589"/>
  <c r="BH589"/>
  <c r="BG589"/>
  <c r="BF589"/>
  <c r="T589"/>
  <c r="R589"/>
  <c r="P589"/>
  <c r="BI583"/>
  <c r="BH583"/>
  <c r="BG583"/>
  <c r="BF583"/>
  <c r="T583"/>
  <c r="R583"/>
  <c r="P583"/>
  <c r="BI580"/>
  <c r="BH580"/>
  <c r="BG580"/>
  <c r="BF580"/>
  <c r="T580"/>
  <c r="R580"/>
  <c r="P580"/>
  <c r="BI578"/>
  <c r="BH578"/>
  <c r="BG578"/>
  <c r="BF578"/>
  <c r="T578"/>
  <c r="R578"/>
  <c r="P578"/>
  <c r="BI576"/>
  <c r="BH576"/>
  <c r="BG576"/>
  <c r="BF576"/>
  <c r="T576"/>
  <c r="R576"/>
  <c r="P576"/>
  <c r="BI574"/>
  <c r="BH574"/>
  <c r="BG574"/>
  <c r="BF574"/>
  <c r="T574"/>
  <c r="R574"/>
  <c r="P574"/>
  <c r="BI570"/>
  <c r="BH570"/>
  <c r="BG570"/>
  <c r="BF570"/>
  <c r="T570"/>
  <c r="R570"/>
  <c r="P570"/>
  <c r="BI568"/>
  <c r="BH568"/>
  <c r="BG568"/>
  <c r="BF568"/>
  <c r="T568"/>
  <c r="R568"/>
  <c r="P568"/>
  <c r="BI564"/>
  <c r="BH564"/>
  <c r="BG564"/>
  <c r="BF564"/>
  <c r="T564"/>
  <c r="R564"/>
  <c r="P564"/>
  <c r="BI561"/>
  <c r="BH561"/>
  <c r="BG561"/>
  <c r="BF561"/>
  <c r="T561"/>
  <c r="R561"/>
  <c r="P561"/>
  <c r="BI559"/>
  <c r="BH559"/>
  <c r="BG559"/>
  <c r="BF559"/>
  <c r="T559"/>
  <c r="R559"/>
  <c r="P559"/>
  <c r="BI557"/>
  <c r="BH557"/>
  <c r="BG557"/>
  <c r="BF557"/>
  <c r="T557"/>
  <c r="R557"/>
  <c r="P557"/>
  <c r="BI554"/>
  <c r="BH554"/>
  <c r="BG554"/>
  <c r="BF554"/>
  <c r="T554"/>
  <c r="R554"/>
  <c r="P554"/>
  <c r="BI543"/>
  <c r="BH543"/>
  <c r="BG543"/>
  <c r="BF543"/>
  <c r="T543"/>
  <c r="R543"/>
  <c r="P543"/>
  <c r="BI541"/>
  <c r="BH541"/>
  <c r="BG541"/>
  <c r="BF541"/>
  <c r="T541"/>
  <c r="R541"/>
  <c r="P541"/>
  <c r="BI540"/>
  <c r="BH540"/>
  <c r="BG540"/>
  <c r="BF540"/>
  <c r="T540"/>
  <c r="R540"/>
  <c r="P540"/>
  <c r="BI537"/>
  <c r="BH537"/>
  <c r="BG537"/>
  <c r="BF537"/>
  <c r="T537"/>
  <c r="R537"/>
  <c r="P537"/>
  <c r="BI536"/>
  <c r="BH536"/>
  <c r="BG536"/>
  <c r="BF536"/>
  <c r="T536"/>
  <c r="R536"/>
  <c r="P536"/>
  <c r="BI535"/>
  <c r="BH535"/>
  <c r="BG535"/>
  <c r="BF535"/>
  <c r="T535"/>
  <c r="R535"/>
  <c r="P535"/>
  <c r="BI530"/>
  <c r="BH530"/>
  <c r="BG530"/>
  <c r="BF530"/>
  <c r="T530"/>
  <c r="R530"/>
  <c r="P530"/>
  <c r="BI529"/>
  <c r="BH529"/>
  <c r="BG529"/>
  <c r="BF529"/>
  <c r="T529"/>
  <c r="R529"/>
  <c r="P529"/>
  <c r="BI526"/>
  <c r="BH526"/>
  <c r="BG526"/>
  <c r="BF526"/>
  <c r="T526"/>
  <c r="R526"/>
  <c r="P526"/>
  <c r="BI523"/>
  <c r="BH523"/>
  <c r="BG523"/>
  <c r="BF523"/>
  <c r="T523"/>
  <c r="R523"/>
  <c r="P523"/>
  <c r="BI517"/>
  <c r="BH517"/>
  <c r="BG517"/>
  <c r="BF517"/>
  <c r="T517"/>
  <c r="R517"/>
  <c r="P517"/>
  <c r="BI504"/>
  <c r="BH504"/>
  <c r="BG504"/>
  <c r="BF504"/>
  <c r="T504"/>
  <c r="R504"/>
  <c r="P504"/>
  <c r="BI491"/>
  <c r="BH491"/>
  <c r="BG491"/>
  <c r="BF491"/>
  <c r="T491"/>
  <c r="R491"/>
  <c r="P491"/>
  <c r="BI489"/>
  <c r="BH489"/>
  <c r="BG489"/>
  <c r="BF489"/>
  <c r="T489"/>
  <c r="R489"/>
  <c r="P489"/>
  <c r="BI483"/>
  <c r="BH483"/>
  <c r="BG483"/>
  <c r="BF483"/>
  <c r="T483"/>
  <c r="R483"/>
  <c r="P483"/>
  <c r="BI465"/>
  <c r="BH465"/>
  <c r="BG465"/>
  <c r="BF465"/>
  <c r="T465"/>
  <c r="R465"/>
  <c r="P465"/>
  <c r="BI460"/>
  <c r="BH460"/>
  <c r="BG460"/>
  <c r="BF460"/>
  <c r="T460"/>
  <c r="R460"/>
  <c r="P460"/>
  <c r="BI455"/>
  <c r="BH455"/>
  <c r="BG455"/>
  <c r="BF455"/>
  <c r="T455"/>
  <c r="R455"/>
  <c r="P455"/>
  <c r="BI452"/>
  <c r="BH452"/>
  <c r="BG452"/>
  <c r="BF452"/>
  <c r="T452"/>
  <c r="R452"/>
  <c r="P452"/>
  <c r="BI450"/>
  <c r="BH450"/>
  <c r="BG450"/>
  <c r="BF450"/>
  <c r="T450"/>
  <c r="R450"/>
  <c r="P450"/>
  <c r="BI448"/>
  <c r="BH448"/>
  <c r="BG448"/>
  <c r="BF448"/>
  <c r="T448"/>
  <c r="R448"/>
  <c r="P448"/>
  <c r="BI445"/>
  <c r="BH445"/>
  <c r="BG445"/>
  <c r="BF445"/>
  <c r="T445"/>
  <c r="R445"/>
  <c r="P445"/>
  <c r="BI442"/>
  <c r="BH442"/>
  <c r="BG442"/>
  <c r="BF442"/>
  <c r="T442"/>
  <c r="R442"/>
  <c r="P442"/>
  <c r="BI425"/>
  <c r="BH425"/>
  <c r="BG425"/>
  <c r="BF425"/>
  <c r="T425"/>
  <c r="R425"/>
  <c r="P425"/>
  <c r="BI422"/>
  <c r="BH422"/>
  <c r="BG422"/>
  <c r="BF422"/>
  <c r="T422"/>
  <c r="R422"/>
  <c r="P422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1"/>
  <c r="BH411"/>
  <c r="BG411"/>
  <c r="BF411"/>
  <c r="T411"/>
  <c r="R411"/>
  <c r="P411"/>
  <c r="BI408"/>
  <c r="BH408"/>
  <c r="BG408"/>
  <c r="BF408"/>
  <c r="T408"/>
  <c r="R408"/>
  <c r="P408"/>
  <c r="BI403"/>
  <c r="BH403"/>
  <c r="BG403"/>
  <c r="BF403"/>
  <c r="T403"/>
  <c r="R403"/>
  <c r="P403"/>
  <c r="BI398"/>
  <c r="BH398"/>
  <c r="BG398"/>
  <c r="BF398"/>
  <c r="T398"/>
  <c r="R398"/>
  <c r="P398"/>
  <c r="BI395"/>
  <c r="BH395"/>
  <c r="BG395"/>
  <c r="BF395"/>
  <c r="T395"/>
  <c r="R395"/>
  <c r="P395"/>
  <c r="BI392"/>
  <c r="BH392"/>
  <c r="BG392"/>
  <c r="BF392"/>
  <c r="T392"/>
  <c r="R392"/>
  <c r="P392"/>
  <c r="BI389"/>
  <c r="BH389"/>
  <c r="BG389"/>
  <c r="BF389"/>
  <c r="T389"/>
  <c r="R389"/>
  <c r="P389"/>
  <c r="BI387"/>
  <c r="BH387"/>
  <c r="BG387"/>
  <c r="BF387"/>
  <c r="T387"/>
  <c r="R387"/>
  <c r="P387"/>
  <c r="BI384"/>
  <c r="BH384"/>
  <c r="BG384"/>
  <c r="BF384"/>
  <c r="T384"/>
  <c r="R384"/>
  <c r="P384"/>
  <c r="BI382"/>
  <c r="BH382"/>
  <c r="BG382"/>
  <c r="BF382"/>
  <c r="T382"/>
  <c r="R382"/>
  <c r="P382"/>
  <c r="BI353"/>
  <c r="BH353"/>
  <c r="BG353"/>
  <c r="BF353"/>
  <c r="T353"/>
  <c r="R353"/>
  <c r="P353"/>
  <c r="BI338"/>
  <c r="BH338"/>
  <c r="BG338"/>
  <c r="BF338"/>
  <c r="T338"/>
  <c r="R338"/>
  <c r="P338"/>
  <c r="BI323"/>
  <c r="BH323"/>
  <c r="BG323"/>
  <c r="BF323"/>
  <c r="T323"/>
  <c r="R323"/>
  <c r="P323"/>
  <c r="BI311"/>
  <c r="BH311"/>
  <c r="BG311"/>
  <c r="BF311"/>
  <c r="T311"/>
  <c r="R311"/>
  <c r="P311"/>
  <c r="BI309"/>
  <c r="BH309"/>
  <c r="BG309"/>
  <c r="BF309"/>
  <c r="T309"/>
  <c r="R309"/>
  <c r="P309"/>
  <c r="BI298"/>
  <c r="BH298"/>
  <c r="BG298"/>
  <c r="BF298"/>
  <c r="T298"/>
  <c r="R298"/>
  <c r="P298"/>
  <c r="BI293"/>
  <c r="BH293"/>
  <c r="BG293"/>
  <c r="BF293"/>
  <c r="T293"/>
  <c r="R293"/>
  <c r="P293"/>
  <c r="BI289"/>
  <c r="BH289"/>
  <c r="BG289"/>
  <c r="BF289"/>
  <c r="T289"/>
  <c r="R289"/>
  <c r="P289"/>
  <c r="BI284"/>
  <c r="BH284"/>
  <c r="BG284"/>
  <c r="BF284"/>
  <c r="T284"/>
  <c r="R284"/>
  <c r="P284"/>
  <c r="BI282"/>
  <c r="BH282"/>
  <c r="BG282"/>
  <c r="BF282"/>
  <c r="T282"/>
  <c r="R282"/>
  <c r="P282"/>
  <c r="BI277"/>
  <c r="BH277"/>
  <c r="BG277"/>
  <c r="BF277"/>
  <c r="T277"/>
  <c r="R277"/>
  <c r="P277"/>
  <c r="BI272"/>
  <c r="BH272"/>
  <c r="BG272"/>
  <c r="BF272"/>
  <c r="T272"/>
  <c r="R272"/>
  <c r="P272"/>
  <c r="BI245"/>
  <c r="BH245"/>
  <c r="BG245"/>
  <c r="BF245"/>
  <c r="T245"/>
  <c r="R245"/>
  <c r="P245"/>
  <c r="BI218"/>
  <c r="BH218"/>
  <c r="BG218"/>
  <c r="BF218"/>
  <c r="T218"/>
  <c r="R218"/>
  <c r="P218"/>
  <c r="BI191"/>
  <c r="BH191"/>
  <c r="BG191"/>
  <c r="BF191"/>
  <c r="T191"/>
  <c r="R191"/>
  <c r="P191"/>
  <c r="BI189"/>
  <c r="BH189"/>
  <c r="BG189"/>
  <c r="BF189"/>
  <c r="T189"/>
  <c r="R189"/>
  <c r="P189"/>
  <c r="BI183"/>
  <c r="BH183"/>
  <c r="BG183"/>
  <c r="BF183"/>
  <c r="T183"/>
  <c r="R183"/>
  <c r="P183"/>
  <c r="BI181"/>
  <c r="BH181"/>
  <c r="BG181"/>
  <c r="BF181"/>
  <c r="T181"/>
  <c r="R181"/>
  <c r="P181"/>
  <c r="BI170"/>
  <c r="BH170"/>
  <c r="BG170"/>
  <c r="BF170"/>
  <c r="T170"/>
  <c r="R170"/>
  <c r="P170"/>
  <c r="BI169"/>
  <c r="BH169"/>
  <c r="BG169"/>
  <c r="BF169"/>
  <c r="T169"/>
  <c r="R169"/>
  <c r="P169"/>
  <c r="BI162"/>
  <c r="BH162"/>
  <c r="BG162"/>
  <c r="BF162"/>
  <c r="T162"/>
  <c r="R162"/>
  <c r="P162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29"/>
  <c r="BH129"/>
  <c r="BG129"/>
  <c r="BF129"/>
  <c r="T129"/>
  <c r="R129"/>
  <c r="P129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J102"/>
  <c r="J101"/>
  <c r="F101"/>
  <c r="F99"/>
  <c r="E97"/>
  <c r="J59"/>
  <c r="J58"/>
  <c r="F58"/>
  <c r="F56"/>
  <c r="E54"/>
  <c r="J20"/>
  <c r="E20"/>
  <c r="F102"/>
  <c r="J19"/>
  <c r="J14"/>
  <c r="J99"/>
  <c r="E7"/>
  <c r="E50"/>
  <c i="4" r="J39"/>
  <c r="J38"/>
  <c i="1" r="AY58"/>
  <c i="4" r="J37"/>
  <c i="1" r="AX58"/>
  <c i="4" r="BI917"/>
  <c r="BH917"/>
  <c r="BG917"/>
  <c r="BF917"/>
  <c r="T917"/>
  <c r="R917"/>
  <c r="P917"/>
  <c r="BI913"/>
  <c r="BH913"/>
  <c r="BG913"/>
  <c r="BF913"/>
  <c r="T913"/>
  <c r="R913"/>
  <c r="P913"/>
  <c r="BI910"/>
  <c r="BH910"/>
  <c r="BG910"/>
  <c r="BF910"/>
  <c r="T910"/>
  <c r="R910"/>
  <c r="P910"/>
  <c r="BI908"/>
  <c r="BH908"/>
  <c r="BG908"/>
  <c r="BF908"/>
  <c r="T908"/>
  <c r="R908"/>
  <c r="P908"/>
  <c r="BI906"/>
  <c r="BH906"/>
  <c r="BG906"/>
  <c r="BF906"/>
  <c r="T906"/>
  <c r="R906"/>
  <c r="P906"/>
  <c r="BI905"/>
  <c r="BH905"/>
  <c r="BG905"/>
  <c r="BF905"/>
  <c r="T905"/>
  <c r="R905"/>
  <c r="P905"/>
  <c r="BI901"/>
  <c r="BH901"/>
  <c r="BG901"/>
  <c r="BF901"/>
  <c r="T901"/>
  <c r="R901"/>
  <c r="P901"/>
  <c r="BI875"/>
  <c r="BH875"/>
  <c r="BG875"/>
  <c r="BF875"/>
  <c r="T875"/>
  <c r="R875"/>
  <c r="P875"/>
  <c r="BI864"/>
  <c r="BH864"/>
  <c r="BG864"/>
  <c r="BF864"/>
  <c r="T864"/>
  <c r="R864"/>
  <c r="P864"/>
  <c r="BI861"/>
  <c r="BH861"/>
  <c r="BG861"/>
  <c r="BF861"/>
  <c r="T861"/>
  <c r="R861"/>
  <c r="P861"/>
  <c r="BI858"/>
  <c r="BH858"/>
  <c r="BG858"/>
  <c r="BF858"/>
  <c r="T858"/>
  <c r="R858"/>
  <c r="P858"/>
  <c r="BI833"/>
  <c r="BH833"/>
  <c r="BG833"/>
  <c r="BF833"/>
  <c r="T833"/>
  <c r="R833"/>
  <c r="P833"/>
  <c r="BI831"/>
  <c r="BH831"/>
  <c r="BG831"/>
  <c r="BF831"/>
  <c r="T831"/>
  <c r="R831"/>
  <c r="P831"/>
  <c r="BI826"/>
  <c r="BH826"/>
  <c r="BG826"/>
  <c r="BF826"/>
  <c r="T826"/>
  <c r="R826"/>
  <c r="P826"/>
  <c r="BI824"/>
  <c r="BH824"/>
  <c r="BG824"/>
  <c r="BF824"/>
  <c r="T824"/>
  <c r="R824"/>
  <c r="P824"/>
  <c r="BI813"/>
  <c r="BH813"/>
  <c r="BG813"/>
  <c r="BF813"/>
  <c r="T813"/>
  <c r="R813"/>
  <c r="P813"/>
  <c r="BI788"/>
  <c r="BH788"/>
  <c r="BG788"/>
  <c r="BF788"/>
  <c r="T788"/>
  <c r="R788"/>
  <c r="P788"/>
  <c r="BI776"/>
  <c r="BH776"/>
  <c r="BG776"/>
  <c r="BF776"/>
  <c r="T776"/>
  <c r="R776"/>
  <c r="P776"/>
  <c r="BI764"/>
  <c r="BH764"/>
  <c r="BG764"/>
  <c r="BF764"/>
  <c r="T764"/>
  <c r="R764"/>
  <c r="P764"/>
  <c r="BI752"/>
  <c r="BH752"/>
  <c r="BG752"/>
  <c r="BF752"/>
  <c r="T752"/>
  <c r="R752"/>
  <c r="P752"/>
  <c r="BI743"/>
  <c r="BH743"/>
  <c r="BG743"/>
  <c r="BF743"/>
  <c r="T743"/>
  <c r="R743"/>
  <c r="P743"/>
  <c r="BI740"/>
  <c r="BH740"/>
  <c r="BG740"/>
  <c r="BF740"/>
  <c r="T740"/>
  <c r="R740"/>
  <c r="P740"/>
  <c r="BI738"/>
  <c r="BH738"/>
  <c r="BG738"/>
  <c r="BF738"/>
  <c r="T738"/>
  <c r="R738"/>
  <c r="P738"/>
  <c r="BI736"/>
  <c r="BH736"/>
  <c r="BG736"/>
  <c r="BF736"/>
  <c r="T736"/>
  <c r="R736"/>
  <c r="P736"/>
  <c r="BI734"/>
  <c r="BH734"/>
  <c r="BG734"/>
  <c r="BF734"/>
  <c r="T734"/>
  <c r="R734"/>
  <c r="P734"/>
  <c r="BI729"/>
  <c r="BH729"/>
  <c r="BG729"/>
  <c r="BF729"/>
  <c r="T729"/>
  <c r="R729"/>
  <c r="P729"/>
  <c r="BI712"/>
  <c r="BH712"/>
  <c r="BG712"/>
  <c r="BF712"/>
  <c r="T712"/>
  <c r="R712"/>
  <c r="P712"/>
  <c r="BI707"/>
  <c r="BH707"/>
  <c r="BG707"/>
  <c r="BF707"/>
  <c r="T707"/>
  <c r="R707"/>
  <c r="P707"/>
  <c r="BI704"/>
  <c r="BH704"/>
  <c r="BG704"/>
  <c r="BF704"/>
  <c r="T704"/>
  <c r="R704"/>
  <c r="P704"/>
  <c r="BI701"/>
  <c r="BH701"/>
  <c r="BG701"/>
  <c r="BF701"/>
  <c r="T701"/>
  <c r="R701"/>
  <c r="P701"/>
  <c r="BI697"/>
  <c r="BH697"/>
  <c r="BG697"/>
  <c r="BF697"/>
  <c r="T697"/>
  <c r="R697"/>
  <c r="P697"/>
  <c r="BI695"/>
  <c r="BH695"/>
  <c r="BG695"/>
  <c r="BF695"/>
  <c r="T695"/>
  <c r="R695"/>
  <c r="P695"/>
  <c r="BI690"/>
  <c r="BH690"/>
  <c r="BG690"/>
  <c r="BF690"/>
  <c r="T690"/>
  <c r="R690"/>
  <c r="P690"/>
  <c r="BI678"/>
  <c r="BH678"/>
  <c r="BG678"/>
  <c r="BF678"/>
  <c r="T678"/>
  <c r="R678"/>
  <c r="P678"/>
  <c r="BI676"/>
  <c r="BH676"/>
  <c r="BG676"/>
  <c r="BF676"/>
  <c r="T676"/>
  <c r="R676"/>
  <c r="P676"/>
  <c r="BI672"/>
  <c r="BH672"/>
  <c r="BG672"/>
  <c r="BF672"/>
  <c r="T672"/>
  <c r="R672"/>
  <c r="P672"/>
  <c r="BI670"/>
  <c r="BH670"/>
  <c r="BG670"/>
  <c r="BF670"/>
  <c r="T670"/>
  <c r="R670"/>
  <c r="P670"/>
  <c r="BI665"/>
  <c r="BH665"/>
  <c r="BG665"/>
  <c r="BF665"/>
  <c r="T665"/>
  <c r="R665"/>
  <c r="P665"/>
  <c r="BI648"/>
  <c r="BH648"/>
  <c r="BG648"/>
  <c r="BF648"/>
  <c r="T648"/>
  <c r="R648"/>
  <c r="P648"/>
  <c r="BI631"/>
  <c r="BH631"/>
  <c r="BG631"/>
  <c r="BF631"/>
  <c r="T631"/>
  <c r="R631"/>
  <c r="P631"/>
  <c r="BI628"/>
  <c r="BH628"/>
  <c r="BG628"/>
  <c r="BF628"/>
  <c r="T628"/>
  <c r="R628"/>
  <c r="P628"/>
  <c r="BI626"/>
  <c r="BH626"/>
  <c r="BG626"/>
  <c r="BF626"/>
  <c r="T626"/>
  <c r="R626"/>
  <c r="P626"/>
  <c r="BI624"/>
  <c r="BH624"/>
  <c r="BG624"/>
  <c r="BF624"/>
  <c r="T624"/>
  <c r="R624"/>
  <c r="P624"/>
  <c r="BI619"/>
  <c r="BH619"/>
  <c r="BG619"/>
  <c r="BF619"/>
  <c r="T619"/>
  <c r="R619"/>
  <c r="P619"/>
  <c r="BI617"/>
  <c r="BH617"/>
  <c r="BG617"/>
  <c r="BF617"/>
  <c r="T617"/>
  <c r="R617"/>
  <c r="P617"/>
  <c r="BI613"/>
  <c r="BH613"/>
  <c r="BG613"/>
  <c r="BF613"/>
  <c r="T613"/>
  <c r="R613"/>
  <c r="P613"/>
  <c r="BI611"/>
  <c r="BH611"/>
  <c r="BG611"/>
  <c r="BF611"/>
  <c r="T611"/>
  <c r="R611"/>
  <c r="P611"/>
  <c r="BI606"/>
  <c r="BH606"/>
  <c r="BG606"/>
  <c r="BF606"/>
  <c r="T606"/>
  <c r="R606"/>
  <c r="P606"/>
  <c r="BI601"/>
  <c r="BH601"/>
  <c r="BG601"/>
  <c r="BF601"/>
  <c r="T601"/>
  <c r="R601"/>
  <c r="P601"/>
  <c r="BI596"/>
  <c r="BH596"/>
  <c r="BG596"/>
  <c r="BF596"/>
  <c r="T596"/>
  <c r="R596"/>
  <c r="P596"/>
  <c r="BI591"/>
  <c r="BH591"/>
  <c r="BG591"/>
  <c r="BF591"/>
  <c r="T591"/>
  <c r="R591"/>
  <c r="P591"/>
  <c r="BI587"/>
  <c r="BH587"/>
  <c r="BG587"/>
  <c r="BF587"/>
  <c r="T587"/>
  <c r="R587"/>
  <c r="P587"/>
  <c r="BI584"/>
  <c r="BH584"/>
  <c r="BG584"/>
  <c r="BF584"/>
  <c r="T584"/>
  <c r="R584"/>
  <c r="P584"/>
  <c r="BI582"/>
  <c r="BH582"/>
  <c r="BG582"/>
  <c r="BF582"/>
  <c r="T582"/>
  <c r="R582"/>
  <c r="P582"/>
  <c r="BI580"/>
  <c r="BH580"/>
  <c r="BG580"/>
  <c r="BF580"/>
  <c r="T580"/>
  <c r="R580"/>
  <c r="P580"/>
  <c r="BI573"/>
  <c r="BH573"/>
  <c r="BG573"/>
  <c r="BF573"/>
  <c r="T573"/>
  <c r="R573"/>
  <c r="P573"/>
  <c r="BI570"/>
  <c r="BH570"/>
  <c r="BG570"/>
  <c r="BF570"/>
  <c r="T570"/>
  <c r="R570"/>
  <c r="P570"/>
  <c r="BI566"/>
  <c r="BH566"/>
  <c r="BG566"/>
  <c r="BF566"/>
  <c r="T566"/>
  <c r="R566"/>
  <c r="P566"/>
  <c r="BI562"/>
  <c r="BH562"/>
  <c r="BG562"/>
  <c r="BF562"/>
  <c r="T562"/>
  <c r="R562"/>
  <c r="P562"/>
  <c r="BI556"/>
  <c r="BH556"/>
  <c r="BG556"/>
  <c r="BF556"/>
  <c r="T556"/>
  <c r="R556"/>
  <c r="P556"/>
  <c r="BI551"/>
  <c r="BH551"/>
  <c r="BG551"/>
  <c r="BF551"/>
  <c r="T551"/>
  <c r="R551"/>
  <c r="P551"/>
  <c r="BI546"/>
  <c r="BH546"/>
  <c r="BG546"/>
  <c r="BF546"/>
  <c r="T546"/>
  <c r="R546"/>
  <c r="P546"/>
  <c r="BI543"/>
  <c r="BH543"/>
  <c r="BG543"/>
  <c r="BF543"/>
  <c r="T543"/>
  <c r="R543"/>
  <c r="P543"/>
  <c r="BI535"/>
  <c r="BH535"/>
  <c r="BG535"/>
  <c r="BF535"/>
  <c r="T535"/>
  <c r="R535"/>
  <c r="P535"/>
  <c r="BI533"/>
  <c r="BH533"/>
  <c r="BG533"/>
  <c r="BF533"/>
  <c r="T533"/>
  <c r="R533"/>
  <c r="P533"/>
  <c r="BI529"/>
  <c r="BH529"/>
  <c r="BG529"/>
  <c r="BF529"/>
  <c r="T529"/>
  <c r="R529"/>
  <c r="P529"/>
  <c r="BI522"/>
  <c r="BH522"/>
  <c r="BG522"/>
  <c r="BF522"/>
  <c r="T522"/>
  <c r="R522"/>
  <c r="P522"/>
  <c r="BI517"/>
  <c r="BH517"/>
  <c r="BG517"/>
  <c r="BF517"/>
  <c r="T517"/>
  <c r="R517"/>
  <c r="P517"/>
  <c r="BI514"/>
  <c r="BH514"/>
  <c r="BG514"/>
  <c r="BF514"/>
  <c r="T514"/>
  <c r="R514"/>
  <c r="P514"/>
  <c r="BI512"/>
  <c r="BH512"/>
  <c r="BG512"/>
  <c r="BF512"/>
  <c r="T512"/>
  <c r="R512"/>
  <c r="P512"/>
  <c r="BI510"/>
  <c r="BH510"/>
  <c r="BG510"/>
  <c r="BF510"/>
  <c r="T510"/>
  <c r="R510"/>
  <c r="P510"/>
  <c r="BI508"/>
  <c r="BH508"/>
  <c r="BG508"/>
  <c r="BF508"/>
  <c r="T508"/>
  <c r="R508"/>
  <c r="P508"/>
  <c r="BI506"/>
  <c r="BH506"/>
  <c r="BG506"/>
  <c r="BF506"/>
  <c r="T506"/>
  <c r="R506"/>
  <c r="P506"/>
  <c r="BI504"/>
  <c r="BH504"/>
  <c r="BG504"/>
  <c r="BF504"/>
  <c r="T504"/>
  <c r="R504"/>
  <c r="P504"/>
  <c r="BI499"/>
  <c r="BH499"/>
  <c r="BG499"/>
  <c r="BF499"/>
  <c r="T499"/>
  <c r="R499"/>
  <c r="P499"/>
  <c r="BI498"/>
  <c r="BH498"/>
  <c r="BG498"/>
  <c r="BF498"/>
  <c r="T498"/>
  <c r="R498"/>
  <c r="P498"/>
  <c r="BI494"/>
  <c r="BH494"/>
  <c r="BG494"/>
  <c r="BF494"/>
  <c r="T494"/>
  <c r="R494"/>
  <c r="P494"/>
  <c r="BI493"/>
  <c r="BH493"/>
  <c r="BG493"/>
  <c r="BF493"/>
  <c r="T493"/>
  <c r="R493"/>
  <c r="P493"/>
  <c r="BI489"/>
  <c r="BH489"/>
  <c r="BG489"/>
  <c r="BF489"/>
  <c r="T489"/>
  <c r="R489"/>
  <c r="P489"/>
  <c r="BI488"/>
  <c r="BH488"/>
  <c r="BG488"/>
  <c r="BF488"/>
  <c r="T488"/>
  <c r="R488"/>
  <c r="P488"/>
  <c r="BI484"/>
  <c r="BH484"/>
  <c r="BG484"/>
  <c r="BF484"/>
  <c r="T484"/>
  <c r="R484"/>
  <c r="P484"/>
  <c r="BI483"/>
  <c r="BH483"/>
  <c r="BG483"/>
  <c r="BF483"/>
  <c r="T483"/>
  <c r="R483"/>
  <c r="P483"/>
  <c r="BI478"/>
  <c r="BH478"/>
  <c r="BG478"/>
  <c r="BF478"/>
  <c r="T478"/>
  <c r="R478"/>
  <c r="P478"/>
  <c r="BI475"/>
  <c r="BH475"/>
  <c r="BG475"/>
  <c r="BF475"/>
  <c r="T475"/>
  <c r="R475"/>
  <c r="P475"/>
  <c r="BI472"/>
  <c r="BH472"/>
  <c r="BG472"/>
  <c r="BF472"/>
  <c r="T472"/>
  <c r="R472"/>
  <c r="P472"/>
  <c r="BI470"/>
  <c r="BH470"/>
  <c r="BG470"/>
  <c r="BF470"/>
  <c r="T470"/>
  <c r="R470"/>
  <c r="P470"/>
  <c r="BI465"/>
  <c r="BH465"/>
  <c r="BG465"/>
  <c r="BF465"/>
  <c r="T465"/>
  <c r="R465"/>
  <c r="P465"/>
  <c r="BI461"/>
  <c r="BH461"/>
  <c r="BG461"/>
  <c r="BF461"/>
  <c r="T461"/>
  <c r="R461"/>
  <c r="P461"/>
  <c r="BI456"/>
  <c r="BH456"/>
  <c r="BG456"/>
  <c r="BF456"/>
  <c r="T456"/>
  <c r="R456"/>
  <c r="P456"/>
  <c r="BI453"/>
  <c r="BH453"/>
  <c r="BG453"/>
  <c r="BF453"/>
  <c r="T453"/>
  <c r="R453"/>
  <c r="P453"/>
  <c r="BI451"/>
  <c r="BH451"/>
  <c r="BG451"/>
  <c r="BF451"/>
  <c r="T451"/>
  <c r="R451"/>
  <c r="P451"/>
  <c r="BI449"/>
  <c r="BH449"/>
  <c r="BG449"/>
  <c r="BF449"/>
  <c r="T449"/>
  <c r="R449"/>
  <c r="P449"/>
  <c r="BI446"/>
  <c r="BH446"/>
  <c r="BG446"/>
  <c r="BF446"/>
  <c r="T446"/>
  <c r="R446"/>
  <c r="P446"/>
  <c r="BI444"/>
  <c r="BH444"/>
  <c r="BG444"/>
  <c r="BF444"/>
  <c r="T444"/>
  <c r="R444"/>
  <c r="P444"/>
  <c r="BI441"/>
  <c r="BH441"/>
  <c r="BG441"/>
  <c r="BF441"/>
  <c r="T441"/>
  <c r="R441"/>
  <c r="P441"/>
  <c r="BI437"/>
  <c r="BH437"/>
  <c r="BG437"/>
  <c r="BF437"/>
  <c r="T437"/>
  <c r="R437"/>
  <c r="P437"/>
  <c r="BI432"/>
  <c r="BH432"/>
  <c r="BG432"/>
  <c r="BF432"/>
  <c r="T432"/>
  <c r="R432"/>
  <c r="P432"/>
  <c r="BI429"/>
  <c r="BH429"/>
  <c r="BG429"/>
  <c r="BF429"/>
  <c r="T429"/>
  <c r="R429"/>
  <c r="P429"/>
  <c r="BI426"/>
  <c r="BH426"/>
  <c r="BG426"/>
  <c r="BF426"/>
  <c r="T426"/>
  <c r="R426"/>
  <c r="P426"/>
  <c r="BI423"/>
  <c r="BH423"/>
  <c r="BG423"/>
  <c r="BF423"/>
  <c r="T423"/>
  <c r="R423"/>
  <c r="P423"/>
  <c r="BI420"/>
  <c r="BH420"/>
  <c r="BG420"/>
  <c r="BF420"/>
  <c r="T420"/>
  <c r="R420"/>
  <c r="P420"/>
  <c r="BI417"/>
  <c r="BH417"/>
  <c r="BG417"/>
  <c r="BF417"/>
  <c r="T417"/>
  <c r="R417"/>
  <c r="P417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7"/>
  <c r="BH407"/>
  <c r="BG407"/>
  <c r="BF407"/>
  <c r="T407"/>
  <c r="R407"/>
  <c r="P407"/>
  <c r="BI402"/>
  <c r="BH402"/>
  <c r="BG402"/>
  <c r="BF402"/>
  <c r="T402"/>
  <c r="R402"/>
  <c r="P402"/>
  <c r="BI397"/>
  <c r="BH397"/>
  <c r="BG397"/>
  <c r="BF397"/>
  <c r="T397"/>
  <c r="R397"/>
  <c r="P397"/>
  <c r="BI392"/>
  <c r="BH392"/>
  <c r="BG392"/>
  <c r="BF392"/>
  <c r="T392"/>
  <c r="R392"/>
  <c r="P392"/>
  <c r="BI386"/>
  <c r="BH386"/>
  <c r="BG386"/>
  <c r="BF386"/>
  <c r="T386"/>
  <c r="R386"/>
  <c r="P386"/>
  <c r="BI383"/>
  <c r="BH383"/>
  <c r="BG383"/>
  <c r="BF383"/>
  <c r="T383"/>
  <c r="R383"/>
  <c r="P383"/>
  <c r="BI380"/>
  <c r="BH380"/>
  <c r="BG380"/>
  <c r="BF380"/>
  <c r="T380"/>
  <c r="R380"/>
  <c r="P380"/>
  <c r="BI374"/>
  <c r="BH374"/>
  <c r="BG374"/>
  <c r="BF374"/>
  <c r="T374"/>
  <c r="R374"/>
  <c r="P374"/>
  <c r="BI372"/>
  <c r="BH372"/>
  <c r="BG372"/>
  <c r="BF372"/>
  <c r="T372"/>
  <c r="R372"/>
  <c r="P372"/>
  <c r="BI366"/>
  <c r="BH366"/>
  <c r="BG366"/>
  <c r="BF366"/>
  <c r="T366"/>
  <c r="R366"/>
  <c r="P366"/>
  <c r="BI360"/>
  <c r="BH360"/>
  <c r="BG360"/>
  <c r="BF360"/>
  <c r="T360"/>
  <c r="R360"/>
  <c r="P360"/>
  <c r="BI356"/>
  <c r="BH356"/>
  <c r="BG356"/>
  <c r="BF356"/>
  <c r="T356"/>
  <c r="R356"/>
  <c r="P356"/>
  <c r="BI345"/>
  <c r="BH345"/>
  <c r="BG345"/>
  <c r="BF345"/>
  <c r="T345"/>
  <c r="R345"/>
  <c r="P345"/>
  <c r="BI339"/>
  <c r="BH339"/>
  <c r="BG339"/>
  <c r="BF339"/>
  <c r="T339"/>
  <c r="R339"/>
  <c r="P339"/>
  <c r="BI328"/>
  <c r="BH328"/>
  <c r="BG328"/>
  <c r="BF328"/>
  <c r="T328"/>
  <c r="R328"/>
  <c r="P328"/>
  <c r="BI323"/>
  <c r="BH323"/>
  <c r="BG323"/>
  <c r="BF323"/>
  <c r="T323"/>
  <c r="R323"/>
  <c r="P323"/>
  <c r="BI318"/>
  <c r="BH318"/>
  <c r="BG318"/>
  <c r="BF318"/>
  <c r="T318"/>
  <c r="R318"/>
  <c r="P318"/>
  <c r="BI313"/>
  <c r="BH313"/>
  <c r="BG313"/>
  <c r="BF313"/>
  <c r="T313"/>
  <c r="R313"/>
  <c r="P313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0"/>
  <c r="BH300"/>
  <c r="BG300"/>
  <c r="BF300"/>
  <c r="T300"/>
  <c r="R300"/>
  <c r="P300"/>
  <c r="BI295"/>
  <c r="BH295"/>
  <c r="BG295"/>
  <c r="BF295"/>
  <c r="T295"/>
  <c r="R295"/>
  <c r="P295"/>
  <c r="BI292"/>
  <c r="BH292"/>
  <c r="BG292"/>
  <c r="BF292"/>
  <c r="T292"/>
  <c r="R292"/>
  <c r="P292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7"/>
  <c r="BH267"/>
  <c r="BG267"/>
  <c r="BF267"/>
  <c r="T267"/>
  <c r="R267"/>
  <c r="P267"/>
  <c r="BI265"/>
  <c r="BH265"/>
  <c r="BG265"/>
  <c r="BF265"/>
  <c r="T265"/>
  <c r="R265"/>
  <c r="P265"/>
  <c r="BI260"/>
  <c r="BH260"/>
  <c r="BG260"/>
  <c r="BF260"/>
  <c r="T260"/>
  <c r="R260"/>
  <c r="P260"/>
  <c r="BI258"/>
  <c r="BH258"/>
  <c r="BG258"/>
  <c r="BF258"/>
  <c r="T258"/>
  <c r="R258"/>
  <c r="P258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39"/>
  <c r="BH239"/>
  <c r="BG239"/>
  <c r="BF239"/>
  <c r="T239"/>
  <c r="R239"/>
  <c r="P239"/>
  <c r="BI237"/>
  <c r="BH237"/>
  <c r="BG237"/>
  <c r="BF237"/>
  <c r="T237"/>
  <c r="R237"/>
  <c r="P237"/>
  <c r="BI232"/>
  <c r="BH232"/>
  <c r="BG232"/>
  <c r="BF232"/>
  <c r="T232"/>
  <c r="R232"/>
  <c r="P232"/>
  <c r="BI230"/>
  <c r="BH230"/>
  <c r="BG230"/>
  <c r="BF230"/>
  <c r="T230"/>
  <c r="R230"/>
  <c r="P230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3"/>
  <c r="BH213"/>
  <c r="BG213"/>
  <c r="BF213"/>
  <c r="T213"/>
  <c r="R213"/>
  <c r="P213"/>
  <c r="BI211"/>
  <c r="BH211"/>
  <c r="BG211"/>
  <c r="BF211"/>
  <c r="T211"/>
  <c r="R211"/>
  <c r="P211"/>
  <c r="BI205"/>
  <c r="BH205"/>
  <c r="BG205"/>
  <c r="BF205"/>
  <c r="T205"/>
  <c r="R205"/>
  <c r="P205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81"/>
  <c r="BH181"/>
  <c r="BG181"/>
  <c r="BF181"/>
  <c r="T181"/>
  <c r="R181"/>
  <c r="P181"/>
  <c r="BI169"/>
  <c r="BH169"/>
  <c r="BG169"/>
  <c r="BF169"/>
  <c r="T169"/>
  <c r="R169"/>
  <c r="P169"/>
  <c r="BI165"/>
  <c r="BH165"/>
  <c r="BG165"/>
  <c r="BF165"/>
  <c r="T165"/>
  <c r="R165"/>
  <c r="P165"/>
  <c r="BI160"/>
  <c r="BH160"/>
  <c r="BG160"/>
  <c r="BF160"/>
  <c r="T160"/>
  <c r="R160"/>
  <c r="P160"/>
  <c r="BI155"/>
  <c r="BH155"/>
  <c r="BG155"/>
  <c r="BF155"/>
  <c r="T155"/>
  <c r="R155"/>
  <c r="P155"/>
  <c r="BI150"/>
  <c r="BH150"/>
  <c r="BG150"/>
  <c r="BF150"/>
  <c r="T150"/>
  <c r="R150"/>
  <c r="P150"/>
  <c r="BI148"/>
  <c r="BH148"/>
  <c r="BG148"/>
  <c r="BF148"/>
  <c r="T148"/>
  <c r="R148"/>
  <c r="P148"/>
  <c r="BI143"/>
  <c r="BH143"/>
  <c r="BG143"/>
  <c r="BF143"/>
  <c r="T143"/>
  <c r="R143"/>
  <c r="P143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0"/>
  <c r="BH120"/>
  <c r="BG120"/>
  <c r="BF120"/>
  <c r="T120"/>
  <c r="R120"/>
  <c r="P120"/>
  <c r="BI115"/>
  <c r="BH115"/>
  <c r="BG115"/>
  <c r="BF115"/>
  <c r="T115"/>
  <c r="R115"/>
  <c r="P115"/>
  <c r="BI109"/>
  <c r="BH109"/>
  <c r="BG109"/>
  <c r="BF109"/>
  <c r="T109"/>
  <c r="R109"/>
  <c r="P109"/>
  <c r="J103"/>
  <c r="J102"/>
  <c r="F102"/>
  <c r="F100"/>
  <c r="E98"/>
  <c r="J59"/>
  <c r="J58"/>
  <c r="F58"/>
  <c r="F56"/>
  <c r="E54"/>
  <c r="J20"/>
  <c r="E20"/>
  <c r="F59"/>
  <c r="J19"/>
  <c r="J14"/>
  <c r="J100"/>
  <c r="E7"/>
  <c r="E50"/>
  <c i="3" r="J39"/>
  <c r="J38"/>
  <c i="1" r="AY57"/>
  <c i="3" r="J37"/>
  <c i="1" r="AX57"/>
  <c i="3" r="BI542"/>
  <c r="BH542"/>
  <c r="BG542"/>
  <c r="BF542"/>
  <c r="T542"/>
  <c r="R542"/>
  <c r="P542"/>
  <c r="BI538"/>
  <c r="BH538"/>
  <c r="BG538"/>
  <c r="BF538"/>
  <c r="T538"/>
  <c r="R538"/>
  <c r="P538"/>
  <c r="BI534"/>
  <c r="BH534"/>
  <c r="BG534"/>
  <c r="BF534"/>
  <c r="T534"/>
  <c r="T533"/>
  <c r="R534"/>
  <c r="R533"/>
  <c r="P534"/>
  <c r="P533"/>
  <c r="BI520"/>
  <c r="BH520"/>
  <c r="BG520"/>
  <c r="BF520"/>
  <c r="T520"/>
  <c r="T506"/>
  <c r="R520"/>
  <c r="R506"/>
  <c r="P520"/>
  <c r="P506"/>
  <c r="BI507"/>
  <c r="BH507"/>
  <c r="BG507"/>
  <c r="BF507"/>
  <c r="T507"/>
  <c r="R507"/>
  <c r="P507"/>
  <c r="BI492"/>
  <c r="BH492"/>
  <c r="BG492"/>
  <c r="BF492"/>
  <c r="T492"/>
  <c r="T491"/>
  <c r="R492"/>
  <c r="R491"/>
  <c r="P492"/>
  <c r="P491"/>
  <c r="BI478"/>
  <c r="BH478"/>
  <c r="BG478"/>
  <c r="BF478"/>
  <c r="T478"/>
  <c r="R478"/>
  <c r="P478"/>
  <c r="BI467"/>
  <c r="BH467"/>
  <c r="BG467"/>
  <c r="BF467"/>
  <c r="T467"/>
  <c r="R467"/>
  <c r="P467"/>
  <c r="BI462"/>
  <c r="BH462"/>
  <c r="BG462"/>
  <c r="BF462"/>
  <c r="T462"/>
  <c r="R462"/>
  <c r="P462"/>
  <c r="BI456"/>
  <c r="BH456"/>
  <c r="BG456"/>
  <c r="BF456"/>
  <c r="T456"/>
  <c r="R456"/>
  <c r="P456"/>
  <c r="BI453"/>
  <c r="BH453"/>
  <c r="BG453"/>
  <c r="BF453"/>
  <c r="T453"/>
  <c r="R453"/>
  <c r="P453"/>
  <c r="BI451"/>
  <c r="BH451"/>
  <c r="BG451"/>
  <c r="BF451"/>
  <c r="T451"/>
  <c r="R451"/>
  <c r="P451"/>
  <c r="BI447"/>
  <c r="BH447"/>
  <c r="BG447"/>
  <c r="BF447"/>
  <c r="T447"/>
  <c r="R447"/>
  <c r="P447"/>
  <c r="BI443"/>
  <c r="BH443"/>
  <c r="BG443"/>
  <c r="BF443"/>
  <c r="T443"/>
  <c r="R443"/>
  <c r="P443"/>
  <c r="BI439"/>
  <c r="BH439"/>
  <c r="BG439"/>
  <c r="BF439"/>
  <c r="T439"/>
  <c r="R439"/>
  <c r="P439"/>
  <c r="BI434"/>
  <c r="BH434"/>
  <c r="BG434"/>
  <c r="BF434"/>
  <c r="T434"/>
  <c r="R434"/>
  <c r="P434"/>
  <c r="BI430"/>
  <c r="BH430"/>
  <c r="BG430"/>
  <c r="BF430"/>
  <c r="T430"/>
  <c r="R430"/>
  <c r="P430"/>
  <c r="BI422"/>
  <c r="BH422"/>
  <c r="BG422"/>
  <c r="BF422"/>
  <c r="T422"/>
  <c r="R422"/>
  <c r="P422"/>
  <c r="BI410"/>
  <c r="BH410"/>
  <c r="BG410"/>
  <c r="BF410"/>
  <c r="T410"/>
  <c r="R410"/>
  <c r="P410"/>
  <c r="BI403"/>
  <c r="BH403"/>
  <c r="BG403"/>
  <c r="BF403"/>
  <c r="T403"/>
  <c r="R403"/>
  <c r="P403"/>
  <c r="BI398"/>
  <c r="BH398"/>
  <c r="BG398"/>
  <c r="BF398"/>
  <c r="T398"/>
  <c r="R398"/>
  <c r="P398"/>
  <c r="BI377"/>
  <c r="BH377"/>
  <c r="BG377"/>
  <c r="BF377"/>
  <c r="T377"/>
  <c r="R377"/>
  <c r="P377"/>
  <c r="BI359"/>
  <c r="BH359"/>
  <c r="BG359"/>
  <c r="BF359"/>
  <c r="T359"/>
  <c r="R359"/>
  <c r="P359"/>
  <c r="BI345"/>
  <c r="BH345"/>
  <c r="BG345"/>
  <c r="BF345"/>
  <c r="T345"/>
  <c r="R345"/>
  <c r="P345"/>
  <c r="BI327"/>
  <c r="BH327"/>
  <c r="BG327"/>
  <c r="BF327"/>
  <c r="T327"/>
  <c r="R327"/>
  <c r="P327"/>
  <c r="BI324"/>
  <c r="BH324"/>
  <c r="BG324"/>
  <c r="BF324"/>
  <c r="T324"/>
  <c r="R324"/>
  <c r="P324"/>
  <c r="BI320"/>
  <c r="BH320"/>
  <c r="BG320"/>
  <c r="BF320"/>
  <c r="T320"/>
  <c r="R320"/>
  <c r="P320"/>
  <c r="BI313"/>
  <c r="BH313"/>
  <c r="BG313"/>
  <c r="BF313"/>
  <c r="T313"/>
  <c r="R313"/>
  <c r="P313"/>
  <c r="BI308"/>
  <c r="BH308"/>
  <c r="BG308"/>
  <c r="BF308"/>
  <c r="T308"/>
  <c r="R308"/>
  <c r="P308"/>
  <c r="BI304"/>
  <c r="BH304"/>
  <c r="BG304"/>
  <c r="BF304"/>
  <c r="T304"/>
  <c r="R304"/>
  <c r="P304"/>
  <c r="BI301"/>
  <c r="BH301"/>
  <c r="BG301"/>
  <c r="BF301"/>
  <c r="T301"/>
  <c r="R301"/>
  <c r="P301"/>
  <c r="BI296"/>
  <c r="BH296"/>
  <c r="BG296"/>
  <c r="BF296"/>
  <c r="T296"/>
  <c r="R296"/>
  <c r="P296"/>
  <c r="BI291"/>
  <c r="BH291"/>
  <c r="BG291"/>
  <c r="BF291"/>
  <c r="T291"/>
  <c r="R291"/>
  <c r="P291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80"/>
  <c r="BH280"/>
  <c r="BG280"/>
  <c r="BF280"/>
  <c r="T280"/>
  <c r="R280"/>
  <c r="P280"/>
  <c r="BI277"/>
  <c r="BH277"/>
  <c r="BG277"/>
  <c r="BF277"/>
  <c r="T277"/>
  <c r="R277"/>
  <c r="P277"/>
  <c r="BI275"/>
  <c r="BH275"/>
  <c r="BG275"/>
  <c r="BF275"/>
  <c r="T275"/>
  <c r="R275"/>
  <c r="P275"/>
  <c r="BI272"/>
  <c r="BH272"/>
  <c r="BG272"/>
  <c r="BF272"/>
  <c r="T272"/>
  <c r="R272"/>
  <c r="P272"/>
  <c r="BI269"/>
  <c r="BH269"/>
  <c r="BG269"/>
  <c r="BF269"/>
  <c r="T269"/>
  <c r="R269"/>
  <c r="P269"/>
  <c r="BI266"/>
  <c r="BH266"/>
  <c r="BG266"/>
  <c r="BF266"/>
  <c r="T266"/>
  <c r="R266"/>
  <c r="P266"/>
  <c r="BI264"/>
  <c r="BH264"/>
  <c r="BG264"/>
  <c r="BF264"/>
  <c r="T264"/>
  <c r="R264"/>
  <c r="P264"/>
  <c r="BI241"/>
  <c r="BH241"/>
  <c r="BG241"/>
  <c r="BF241"/>
  <c r="T241"/>
  <c r="R241"/>
  <c r="P241"/>
  <c r="BI218"/>
  <c r="BH218"/>
  <c r="BG218"/>
  <c r="BF218"/>
  <c r="T218"/>
  <c r="R218"/>
  <c r="P218"/>
  <c r="BI198"/>
  <c r="BH198"/>
  <c r="BG198"/>
  <c r="BF198"/>
  <c r="T198"/>
  <c r="R198"/>
  <c r="P198"/>
  <c r="BI191"/>
  <c r="BH191"/>
  <c r="BG191"/>
  <c r="BF191"/>
  <c r="T191"/>
  <c r="R191"/>
  <c r="P191"/>
  <c r="BI185"/>
  <c r="BH185"/>
  <c r="BG185"/>
  <c r="BF185"/>
  <c r="T185"/>
  <c r="R185"/>
  <c r="P185"/>
  <c r="BI182"/>
  <c r="BH182"/>
  <c r="BG182"/>
  <c r="BF182"/>
  <c r="T182"/>
  <c r="R182"/>
  <c r="P182"/>
  <c r="BI178"/>
  <c r="BH178"/>
  <c r="BG178"/>
  <c r="BF178"/>
  <c r="T178"/>
  <c r="R178"/>
  <c r="P178"/>
  <c r="BI159"/>
  <c r="BH159"/>
  <c r="BG159"/>
  <c r="BF159"/>
  <c r="T159"/>
  <c r="R159"/>
  <c r="P159"/>
  <c r="BI157"/>
  <c r="BH157"/>
  <c r="BG157"/>
  <c r="BF157"/>
  <c r="T157"/>
  <c r="R157"/>
  <c r="P157"/>
  <c r="BI153"/>
  <c r="BH153"/>
  <c r="BG153"/>
  <c r="BF153"/>
  <c r="T153"/>
  <c r="R153"/>
  <c r="P153"/>
  <c r="BI146"/>
  <c r="BH146"/>
  <c r="BG146"/>
  <c r="BF146"/>
  <c r="T146"/>
  <c r="R146"/>
  <c r="P146"/>
  <c r="BI140"/>
  <c r="BH140"/>
  <c r="BG140"/>
  <c r="BF140"/>
  <c r="T140"/>
  <c r="R140"/>
  <c r="P140"/>
  <c r="BI134"/>
  <c r="BH134"/>
  <c r="BG134"/>
  <c r="BF134"/>
  <c r="T134"/>
  <c r="R134"/>
  <c r="P134"/>
  <c r="BI128"/>
  <c r="BH128"/>
  <c r="BG128"/>
  <c r="BF128"/>
  <c r="T128"/>
  <c r="R128"/>
  <c r="P128"/>
  <c r="BI123"/>
  <c r="BH123"/>
  <c r="BG123"/>
  <c r="BF123"/>
  <c r="T123"/>
  <c r="R123"/>
  <c r="P123"/>
  <c r="BI118"/>
  <c r="BH118"/>
  <c r="BG118"/>
  <c r="BF118"/>
  <c r="T118"/>
  <c r="R118"/>
  <c r="P118"/>
  <c r="BI115"/>
  <c r="BH115"/>
  <c r="BG115"/>
  <c r="BF115"/>
  <c r="T115"/>
  <c r="R115"/>
  <c r="P115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J96"/>
  <c r="J95"/>
  <c r="F95"/>
  <c r="F93"/>
  <c r="E91"/>
  <c r="J59"/>
  <c r="J58"/>
  <c r="F58"/>
  <c r="F56"/>
  <c r="E54"/>
  <c r="J20"/>
  <c r="E20"/>
  <c r="F59"/>
  <c r="J19"/>
  <c r="J14"/>
  <c r="J56"/>
  <c r="E7"/>
  <c r="E87"/>
  <c i="2" r="J37"/>
  <c r="J36"/>
  <c i="1" r="AY55"/>
  <c i="2" r="J35"/>
  <c i="1" r="AX55"/>
  <c i="2" r="BI136"/>
  <c r="BH136"/>
  <c r="BG136"/>
  <c r="BF136"/>
  <c r="T136"/>
  <c r="T135"/>
  <c r="R136"/>
  <c r="R135"/>
  <c r="P136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T121"/>
  <c r="R122"/>
  <c r="R121"/>
  <c r="P122"/>
  <c r="P121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52"/>
  <c r="E7"/>
  <c r="E75"/>
  <c i="1" r="L50"/>
  <c r="AM50"/>
  <c r="AM49"/>
  <c r="L49"/>
  <c r="AM47"/>
  <c r="L47"/>
  <c r="L45"/>
  <c r="L44"/>
  <c i="2" r="BK110"/>
  <c i="3" r="BK451"/>
  <c i="4" r="J734"/>
  <c r="BK230"/>
  <c r="J397"/>
  <c i="5" r="J830"/>
  <c r="J672"/>
  <c r="J666"/>
  <c r="J855"/>
  <c i="7" r="BK220"/>
  <c r="BK233"/>
  <c i="8" r="BK206"/>
  <c r="J212"/>
  <c i="3" r="BK269"/>
  <c i="4" r="J596"/>
  <c i="5" r="J425"/>
  <c r="BK353"/>
  <c r="J603"/>
  <c r="J894"/>
  <c r="BK603"/>
  <c i="6" r="J186"/>
  <c r="J179"/>
  <c i="7" r="J103"/>
  <c i="8" r="J188"/>
  <c r="J162"/>
  <c i="2" r="BK118"/>
  <c i="3" r="J403"/>
  <c i="4" r="J551"/>
  <c r="J109"/>
  <c r="BK522"/>
  <c r="BK776"/>
  <c r="BK562"/>
  <c i="5" r="BK576"/>
  <c r="BK718"/>
  <c r="BK635"/>
  <c r="J933"/>
  <c r="J387"/>
  <c i="6" r="BK210"/>
  <c i="7" r="BK123"/>
  <c r="BK238"/>
  <c i="8" r="J214"/>
  <c r="J149"/>
  <c i="3" r="BK430"/>
  <c r="BK123"/>
  <c i="4" r="J573"/>
  <c r="BK160"/>
  <c i="5" r="BK636"/>
  <c i="6" r="BK207"/>
  <c i="7" r="J122"/>
  <c i="8" r="BK228"/>
  <c r="J172"/>
  <c r="J194"/>
  <c i="3" r="J123"/>
  <c i="4" r="BK205"/>
  <c r="BK676"/>
  <c r="J556"/>
  <c i="5" r="J598"/>
  <c r="J1545"/>
  <c r="BK574"/>
  <c i="6" r="J107"/>
  <c i="8" r="J205"/>
  <c r="J173"/>
  <c i="3" r="BK534"/>
  <c r="J447"/>
  <c i="4" r="BK429"/>
  <c r="J535"/>
  <c r="BK137"/>
  <c r="J260"/>
  <c i="5" r="J408"/>
  <c r="BK1225"/>
  <c r="BK1533"/>
  <c i="6" r="J98"/>
  <c i="7" r="BK236"/>
  <c i="8" r="BK234"/>
  <c r="J135"/>
  <c i="3" r="J296"/>
  <c i="4" r="BK306"/>
  <c r="J824"/>
  <c r="J272"/>
  <c r="BK704"/>
  <c i="5" r="J796"/>
  <c r="BK293"/>
  <c r="BK980"/>
  <c r="BK309"/>
  <c r="J688"/>
  <c i="6" r="BK186"/>
  <c i="7" r="BK261"/>
  <c r="J202"/>
  <c i="8" r="BK205"/>
  <c r="J153"/>
  <c i="3" r="J534"/>
  <c i="4" r="BK423"/>
  <c r="BK905"/>
  <c r="BK224"/>
  <c i="5" r="BK450"/>
  <c r="BK679"/>
  <c r="BK874"/>
  <c r="BK170"/>
  <c i="6" r="BK151"/>
  <c i="7" r="BK213"/>
  <c i="8" r="BK156"/>
  <c r="BK158"/>
  <c i="2" r="BK122"/>
  <c i="3" r="J140"/>
  <c i="4" r="BK611"/>
  <c r="J813"/>
  <c r="BK272"/>
  <c r="BK134"/>
  <c i="5" r="J183"/>
  <c r="BK418"/>
  <c r="J1091"/>
  <c r="BK218"/>
  <c i="7" r="BK174"/>
  <c r="J230"/>
  <c r="BK130"/>
  <c i="8" r="J116"/>
  <c r="J169"/>
  <c i="2" r="BK88"/>
  <c i="4" r="J281"/>
  <c i="5" r="J535"/>
  <c r="BK961"/>
  <c r="BK894"/>
  <c i="6" r="BK159"/>
  <c i="7" r="BK208"/>
  <c r="BK215"/>
  <c r="J222"/>
  <c i="8" r="J115"/>
  <c r="BK121"/>
  <c i="3" r="BK296"/>
  <c i="4" r="BK169"/>
  <c r="J423"/>
  <c r="BK826"/>
  <c r="BK386"/>
  <c i="5" r="J781"/>
  <c r="BK621"/>
  <c r="BK911"/>
  <c r="BK114"/>
  <c i="7" r="BK128"/>
  <c r="BK120"/>
  <c i="8" r="J208"/>
  <c i="3" r="J266"/>
  <c i="4" r="J584"/>
  <c r="BK906"/>
  <c r="J546"/>
  <c r="J499"/>
  <c i="5" r="J422"/>
  <c r="J1283"/>
  <c r="BK403"/>
  <c i="6" r="BK146"/>
  <c i="7" r="BK137"/>
  <c i="8" r="BK230"/>
  <c r="BK154"/>
  <c i="3" r="BK241"/>
  <c i="4" r="J678"/>
  <c r="J218"/>
  <c r="J504"/>
  <c r="BK628"/>
  <c i="5" r="J282"/>
  <c r="BK392"/>
  <c r="BK1268"/>
  <c i="6" r="J214"/>
  <c i="7" r="BK279"/>
  <c i="8" r="J148"/>
  <c i="2" r="BK116"/>
  <c i="3" r="J507"/>
  <c i="4" r="BK788"/>
  <c r="BK374"/>
  <c i="6" r="BK137"/>
  <c r="BK147"/>
  <c i="7" r="J256"/>
  <c i="8" r="BK204"/>
  <c i="2" r="J107"/>
  <c i="3" r="J277"/>
  <c i="4" r="BK372"/>
  <c r="J258"/>
  <c i="5" r="BK693"/>
  <c r="BK183"/>
  <c r="J1300"/>
  <c i="6" r="BK173"/>
  <c i="8" r="J200"/>
  <c r="J196"/>
  <c i="3" r="BK198"/>
  <c r="J128"/>
  <c i="4" r="J478"/>
  <c r="BK517"/>
  <c r="J743"/>
  <c i="5" r="BK526"/>
  <c r="BK408"/>
  <c r="J1050"/>
  <c r="BK657"/>
  <c i="7" r="J276"/>
  <c r="J174"/>
  <c i="8" r="J158"/>
  <c i="3" r="BK478"/>
  <c i="4" r="J764"/>
  <c r="J150"/>
  <c r="J308"/>
  <c r="J697"/>
  <c r="BK535"/>
  <c r="J181"/>
  <c i="5" r="J679"/>
  <c r="BK398"/>
  <c r="BK1417"/>
  <c r="J872"/>
  <c i="6" r="J101"/>
  <c i="7" r="J128"/>
  <c r="BK122"/>
  <c i="8" r="BK114"/>
  <c r="BK139"/>
  <c i="3" r="BK538"/>
  <c i="4" r="J248"/>
  <c r="J712"/>
  <c r="J380"/>
  <c i="5" r="BK129"/>
  <c r="J637"/>
  <c r="J448"/>
  <c r="BK916"/>
  <c i="6" r="J126"/>
  <c i="7" r="J234"/>
  <c i="8" r="J203"/>
  <c r="BK152"/>
  <c i="3" r="BK403"/>
  <c r="J430"/>
  <c r="BK264"/>
  <c i="4" r="J707"/>
  <c r="BK510"/>
  <c i="5" r="BK384"/>
  <c r="BK411"/>
  <c i="6" r="J159"/>
  <c i="7" r="BK107"/>
  <c r="J190"/>
  <c i="8" r="J118"/>
  <c i="2" r="BK132"/>
  <c i="3" r="J218"/>
  <c i="4" r="BK648"/>
  <c r="BK472"/>
  <c r="J328"/>
  <c r="J148"/>
  <c r="J831"/>
  <c r="BK738"/>
  <c r="BK591"/>
  <c i="5" r="J625"/>
  <c r="BK677"/>
  <c r="J118"/>
  <c r="BK583"/>
  <c r="J700"/>
  <c r="J540"/>
  <c i="6" r="J160"/>
  <c i="7" r="J105"/>
  <c r="BK256"/>
  <c i="8" r="BK226"/>
  <c r="BK194"/>
  <c i="3" r="J398"/>
  <c r="J282"/>
  <c i="4" r="BK573"/>
  <c r="BK626"/>
  <c r="BK833"/>
  <c r="J611"/>
  <c i="5" r="J122"/>
  <c r="BK779"/>
  <c r="BK541"/>
  <c r="J621"/>
  <c i="6" r="J171"/>
  <c r="J196"/>
  <c i="7" r="J215"/>
  <c i="8" r="BK167"/>
  <c r="BK173"/>
  <c i="3" r="BK185"/>
  <c i="4" r="J366"/>
  <c r="BK211"/>
  <c r="J498"/>
  <c r="J160"/>
  <c r="J306"/>
  <c i="5" r="J635"/>
  <c r="J714"/>
  <c r="J612"/>
  <c r="BK830"/>
  <c r="BK941"/>
  <c r="BK420"/>
  <c i="6" r="J104"/>
  <c i="7" r="J220"/>
  <c r="BK103"/>
  <c i="8" r="J112"/>
  <c i="6" r="BK196"/>
  <c i="7" r="BK241"/>
  <c r="BK168"/>
  <c i="8" r="J230"/>
  <c r="BK163"/>
  <c i="3" r="BK272"/>
  <c i="4" r="BK449"/>
  <c r="J456"/>
  <c i="5" r="J1529"/>
  <c i="6" r="J190"/>
  <c r="J103"/>
  <c i="7" r="BK245"/>
  <c r="J236"/>
  <c i="8" r="J216"/>
  <c r="J171"/>
  <c i="3" r="BK218"/>
  <c i="4" r="J566"/>
  <c r="J200"/>
  <c i="5" r="BK781"/>
  <c r="BK284"/>
  <c r="J1510"/>
  <c r="BK617"/>
  <c i="6" r="BK103"/>
  <c i="8" r="J180"/>
  <c r="BK135"/>
  <c i="4" r="BK292"/>
  <c i="3" r="J308"/>
  <c i="4" r="J115"/>
  <c r="J906"/>
  <c i="5" r="BK338"/>
  <c r="J596"/>
  <c r="J636"/>
  <c i="6" r="J139"/>
  <c i="7" r="BK230"/>
  <c i="8" r="BK218"/>
  <c i="4" r="BK287"/>
  <c r="J345"/>
  <c r="BK127"/>
  <c r="J169"/>
  <c i="5" r="BK282"/>
  <c r="BK311"/>
  <c r="J703"/>
  <c r="J980"/>
  <c i="6" r="J169"/>
  <c r="J181"/>
  <c i="7" r="BK135"/>
  <c i="8" r="BK153"/>
  <c r="J175"/>
  <c i="2" r="BK126"/>
  <c i="3" r="BK453"/>
  <c i="4" r="BK313"/>
  <c r="J901"/>
  <c r="J514"/>
  <c i="5" r="BK684"/>
  <c r="BK416"/>
  <c r="J398"/>
  <c r="J749"/>
  <c i="7" r="BK180"/>
  <c i="8" r="BK160"/>
  <c i="3" r="J320"/>
  <c r="J280"/>
  <c i="4" r="BK488"/>
  <c r="J318"/>
  <c r="J506"/>
  <c r="J323"/>
  <c i="5" r="J941"/>
  <c r="BK181"/>
  <c r="J272"/>
  <c r="J1225"/>
  <c i="6" r="J206"/>
  <c i="7" r="J274"/>
  <c i="8" r="BK118"/>
  <c r="BK116"/>
  <c i="3" r="J264"/>
  <c i="4" r="J740"/>
  <c r="BK752"/>
  <c r="BK410"/>
  <c i="5" r="BK535"/>
  <c r="J578"/>
  <c r="BK1504"/>
  <c r="BK694"/>
  <c r="J764"/>
  <c i="6" r="BK115"/>
  <c i="7" r="J233"/>
  <c i="8" r="J170"/>
  <c r="J151"/>
  <c i="3" r="J451"/>
  <c i="4" r="BK631"/>
  <c i="6" r="J200"/>
  <c i="7" r="BK188"/>
  <c i="8" r="J164"/>
  <c i="3" r="BK320"/>
  <c r="BK456"/>
  <c i="4" r="J276"/>
  <c r="BK407"/>
  <c i="5" r="BK529"/>
  <c r="BK855"/>
  <c r="BK965"/>
  <c r="BK734"/>
  <c i="6" r="BK107"/>
  <c i="8" r="BK110"/>
  <c r="J150"/>
  <c i="3" r="BK327"/>
  <c r="BK410"/>
  <c i="4" r="J648"/>
  <c r="J580"/>
  <c r="BK824"/>
  <c i="5" r="BK796"/>
  <c r="BK612"/>
  <c r="J712"/>
  <c i="6" r="J122"/>
  <c i="7" r="BK204"/>
  <c i="8" r="J110"/>
  <c i="3" r="J159"/>
  <c i="4" r="BK512"/>
  <c r="BK613"/>
  <c r="J512"/>
  <c r="J475"/>
  <c r="J287"/>
  <c i="5" r="BK323"/>
  <c r="BK460"/>
  <c r="BK1545"/>
  <c r="J684"/>
  <c r="J561"/>
  <c i="6" r="J177"/>
  <c i="7" r="BK110"/>
  <c r="J188"/>
  <c r="J133"/>
  <c i="8" r="J187"/>
  <c i="2" r="J118"/>
  <c i="3" r="J178"/>
  <c i="4" r="J570"/>
  <c r="BK420"/>
  <c r="J582"/>
  <c i="5" r="BK712"/>
  <c r="BK977"/>
  <c r="J677"/>
  <c r="J701"/>
  <c i="7" r="J216"/>
  <c r="BK202"/>
  <c i="8" r="J111"/>
  <c i="2" r="J104"/>
  <c i="3" r="J542"/>
  <c i="4" r="BK493"/>
  <c r="BK356"/>
  <c r="BK475"/>
  <c r="J265"/>
  <c i="5" r="J716"/>
  <c r="BK666"/>
  <c r="J452"/>
  <c r="J926"/>
  <c r="J870"/>
  <c i="6" r="BK205"/>
  <c r="BK177"/>
  <c i="7" r="J172"/>
  <c r="BK140"/>
  <c r="J198"/>
  <c i="8" r="BK214"/>
  <c i="2" r="BK113"/>
  <c i="3" r="J198"/>
  <c i="4" r="J617"/>
  <c r="BK250"/>
  <c r="BK582"/>
  <c r="BK120"/>
  <c r="J449"/>
  <c r="BK570"/>
  <c r="J461"/>
  <c i="5" r="J576"/>
  <c r="BK554"/>
  <c r="BK714"/>
  <c r="J170"/>
  <c r="BK827"/>
  <c r="J142"/>
  <c r="J694"/>
  <c i="6" r="J108"/>
  <c i="7" r="J213"/>
  <c r="BK133"/>
  <c r="BK206"/>
  <c i="8" r="J197"/>
  <c r="BK176"/>
  <c i="3" r="J157"/>
  <c r="BK520"/>
  <c i="4" r="J529"/>
  <c r="J913"/>
  <c r="BK910"/>
  <c r="J776"/>
  <c r="BK213"/>
  <c i="5" r="BK272"/>
  <c r="J1525"/>
  <c r="BK625"/>
  <c r="J1374"/>
  <c i="6" r="BK149"/>
  <c i="7" r="BK205"/>
  <c i="8" r="J154"/>
  <c i="2" r="J100"/>
  <c i="3" r="J106"/>
  <c i="4" r="BK514"/>
  <c r="BK109"/>
  <c r="BK276"/>
  <c r="J752"/>
  <c i="5" r="J799"/>
  <c r="J541"/>
  <c r="BK973"/>
  <c r="J1182"/>
  <c r="J705"/>
  <c i="6" r="J132"/>
  <c i="7" r="BK118"/>
  <c r="J126"/>
  <c i="8" r="BK149"/>
  <c i="2" r="BK104"/>
  <c i="3" r="BK140"/>
  <c r="BK359"/>
  <c i="4" r="BK461"/>
  <c r="BK366"/>
  <c r="J224"/>
  <c i="5" r="BK688"/>
  <c r="BK277"/>
  <c r="J418"/>
  <c r="BK933"/>
  <c r="J445"/>
  <c r="J1024"/>
  <c i="6" r="BK139"/>
  <c r="J149"/>
  <c i="7" r="BK198"/>
  <c r="J204"/>
  <c i="8" r="BK203"/>
  <c i="2" r="J116"/>
  <c i="3" r="BK308"/>
  <c i="4" r="BK246"/>
  <c r="J211"/>
  <c i="5" r="J245"/>
  <c i="6" r="BK175"/>
  <c i="7" r="J110"/>
  <c r="J150"/>
  <c i="8" r="BK111"/>
  <c i="3" r="BK277"/>
  <c i="4" r="BK506"/>
  <c r="BK432"/>
  <c r="BK917"/>
  <c r="J237"/>
  <c i="5" r="J284"/>
  <c r="BK445"/>
  <c r="J661"/>
  <c r="BK870"/>
  <c i="6" r="BK108"/>
  <c i="7" r="J279"/>
  <c i="8" r="BK162"/>
  <c i="3" r="J422"/>
  <c i="2" r="BK100"/>
  <c i="3" r="J520"/>
  <c i="4" r="J670"/>
  <c r="J310"/>
  <c r="BK624"/>
  <c i="5" r="J734"/>
  <c r="BK749"/>
  <c r="J416"/>
  <c r="J1285"/>
  <c r="J840"/>
  <c i="6" r="BK144"/>
  <c i="7" r="BK225"/>
  <c i="5" r="J975"/>
  <c i="6" r="BK114"/>
  <c i="7" r="J195"/>
  <c r="J238"/>
  <c i="8" r="BK113"/>
  <c i="3" r="BK313"/>
  <c i="4" r="J606"/>
  <c r="BK197"/>
  <c i="5" r="BK536"/>
  <c r="J384"/>
  <c r="J114"/>
  <c r="BK580"/>
  <c i="6" r="J220"/>
  <c i="7" r="BK222"/>
  <c i="8" r="BK186"/>
  <c r="BK172"/>
  <c i="3" r="BK434"/>
  <c r="J434"/>
  <c i="4" r="BK617"/>
  <c r="BK237"/>
  <c r="BK864"/>
  <c r="J414"/>
  <c r="J134"/>
  <c r="BK200"/>
  <c i="5" r="BK448"/>
  <c r="J1509"/>
  <c r="BK672"/>
  <c r="BK395"/>
  <c i="6" r="BK153"/>
  <c r="BK112"/>
  <c i="7" r="J107"/>
  <c i="5" r="J973"/>
  <c i="6" r="BK169"/>
  <c i="7" r="J218"/>
  <c i="8" r="J114"/>
  <c r="BK161"/>
  <c i="2" r="J91"/>
  <c i="3" r="J345"/>
  <c i="4" r="J494"/>
  <c r="J905"/>
  <c r="J631"/>
  <c r="BK260"/>
  <c i="5" r="J517"/>
  <c r="BK838"/>
  <c r="BK667"/>
  <c i="6" r="J205"/>
  <c i="7" r="J130"/>
  <c i="8" r="J147"/>
  <c i="2" r="BK94"/>
  <c i="3" r="J538"/>
  <c i="4" r="BK220"/>
  <c r="J285"/>
  <c r="J613"/>
  <c r="J239"/>
  <c i="5" r="J827"/>
  <c r="BK1521"/>
  <c r="BK1460"/>
  <c r="J918"/>
  <c i="7" r="BK114"/>
  <c r="J208"/>
  <c i="8" r="J198"/>
  <c r="J177"/>
  <c i="2" r="J126"/>
  <c i="3" r="J301"/>
  <c i="4" r="BK665"/>
  <c r="BK412"/>
  <c r="BK529"/>
  <c i="5" r="J442"/>
  <c r="BK764"/>
  <c i="7" r="J160"/>
  <c i="8" r="BK227"/>
  <c r="J199"/>
  <c i="5" r="BK298"/>
  <c r="BK591"/>
  <c r="BK1525"/>
  <c r="BK1182"/>
  <c i="6" r="BK141"/>
  <c i="7" r="BK195"/>
  <c r="BK190"/>
  <c i="8" r="J113"/>
  <c r="J182"/>
  <c r="J191"/>
  <c i="3" r="J182"/>
  <c i="4" r="J137"/>
  <c r="BK383"/>
  <c r="J374"/>
  <c r="J232"/>
  <c i="5" r="BK455"/>
  <c r="J181"/>
  <c r="BK701"/>
  <c r="BK1285"/>
  <c r="J146"/>
  <c i="6" r="BK200"/>
  <c r="BK220"/>
  <c i="7" r="J168"/>
  <c r="J211"/>
  <c r="J123"/>
  <c i="8" r="BK179"/>
  <c r="BK159"/>
  <c i="3" r="J146"/>
  <c r="J153"/>
  <c i="4" r="J372"/>
  <c r="J908"/>
  <c r="J704"/>
  <c r="BK498"/>
  <c i="5" r="J465"/>
  <c i="8" r="BK147"/>
  <c r="BK175"/>
  <c i="3" r="BK443"/>
  <c i="4" r="BK328"/>
  <c r="J292"/>
  <c r="J493"/>
  <c r="BK392"/>
  <c i="5" r="J309"/>
  <c r="J1460"/>
  <c r="BK610"/>
  <c r="BK142"/>
  <c i="6" r="J115"/>
  <c i="8" r="J152"/>
  <c r="J193"/>
  <c i="3" r="J272"/>
  <c i="2" r="BK136"/>
  <c i="4" r="BK285"/>
  <c r="J410"/>
  <c r="J131"/>
  <c r="J522"/>
  <c i="5" r="J277"/>
  <c r="BK540"/>
  <c r="J1298"/>
  <c r="J570"/>
  <c i="7" r="J250"/>
  <c i="8" r="BK187"/>
  <c r="J206"/>
  <c i="3" r="J118"/>
  <c i="4" r="BK155"/>
  <c r="J295"/>
  <c r="J402"/>
  <c r="J672"/>
  <c r="BK417"/>
  <c i="5" r="J537"/>
  <c r="BK700"/>
  <c r="J718"/>
  <c r="BK1024"/>
  <c r="J998"/>
  <c i="6" r="J167"/>
  <c r="J137"/>
  <c i="7" r="BK219"/>
  <c r="J245"/>
  <c i="8" r="BK155"/>
  <c i="2" r="J88"/>
  <c i="3" r="J359"/>
  <c i="4" r="J483"/>
  <c r="BK148"/>
  <c r="J155"/>
  <c r="BK150"/>
  <c i="5" r="J323"/>
  <c r="BK596"/>
  <c r="J1533"/>
  <c r="BK1139"/>
  <c r="J557"/>
  <c i="6" r="BK100"/>
  <c i="7" r="BK112"/>
  <c r="J152"/>
  <c i="8" r="BK236"/>
  <c i="3" r="J241"/>
  <c i="4" r="BK556"/>
  <c r="BK504"/>
  <c r="J412"/>
  <c i="5" r="J564"/>
  <c r="J961"/>
  <c r="J971"/>
  <c i="6" r="BK111"/>
  <c r="BK212"/>
  <c i="7" r="BK268"/>
  <c r="J193"/>
  <c i="8" r="BK183"/>
  <c r="BK164"/>
  <c i="3" r="BK282"/>
  <c i="6" r="BK122"/>
  <c i="7" r="J186"/>
  <c i="8" r="BK210"/>
  <c i="2" r="J94"/>
  <c i="4" r="J587"/>
  <c r="J736"/>
  <c r="BK901"/>
  <c r="BK426"/>
  <c i="5" r="BK387"/>
  <c r="J289"/>
  <c r="J1537"/>
  <c r="J536"/>
  <c i="6" r="BK126"/>
  <c i="7" r="J199"/>
  <c r="J196"/>
  <c i="8" r="BK191"/>
  <c r="J192"/>
  <c i="3" r="J456"/>
  <c i="4" r="J446"/>
  <c r="BK227"/>
  <c r="BK323"/>
  <c r="J432"/>
  <c i="5" r="J779"/>
  <c r="BK1537"/>
  <c r="J639"/>
  <c r="BK1529"/>
  <c r="J460"/>
  <c i="7" r="J140"/>
  <c i="8" r="BK222"/>
  <c r="BK181"/>
  <c i="3" r="J410"/>
  <c i="4" r="BK380"/>
  <c r="BK743"/>
  <c i="5" r="BK944"/>
  <c i="6" r="BK155"/>
  <c i="7" r="J247"/>
  <c r="BK234"/>
  <c i="8" r="BK168"/>
  <c i="3" r="J288"/>
  <c i="4" r="BK701"/>
  <c r="J510"/>
  <c r="BK707"/>
  <c i="5" r="BK162"/>
  <c r="J580"/>
  <c r="J169"/>
  <c i="6" r="J144"/>
  <c i="7" r="J243"/>
  <c i="8" r="J227"/>
  <c i="3" r="BK280"/>
  <c r="J327"/>
  <c i="5" r="BK938"/>
  <c r="BK452"/>
  <c i="7" r="J261"/>
  <c i="8" r="J204"/>
  <c r="J183"/>
  <c i="3" r="BK324"/>
  <c i="4" r="BK232"/>
  <c r="BK695"/>
  <c r="J417"/>
  <c r="BK402"/>
  <c r="J356"/>
  <c i="5" r="J1514"/>
  <c r="BK1510"/>
  <c r="J411"/>
  <c i="6" r="BK101"/>
  <c i="7" r="J268"/>
  <c i="8" r="BK189"/>
  <c r="BK208"/>
  <c i="2" r="BK97"/>
  <c i="3" r="BK118"/>
  <c i="4" r="J695"/>
  <c r="BK143"/>
  <c r="J429"/>
  <c i="5" r="J853"/>
  <c r="J965"/>
  <c r="J721"/>
  <c i="6" r="BK190"/>
  <c i="7" r="BK209"/>
  <c i="8" r="BK117"/>
  <c r="J139"/>
  <c i="2" r="J129"/>
  <c i="3" r="J467"/>
  <c i="4" r="J213"/>
  <c r="BK499"/>
  <c r="J420"/>
  <c r="BK267"/>
  <c i="5" r="J574"/>
  <c r="BK389"/>
  <c r="BK1283"/>
  <c r="BK564"/>
  <c r="BK649"/>
  <c i="6" r="J207"/>
  <c r="J112"/>
  <c i="7" r="J219"/>
  <c i="8" r="J122"/>
  <c r="BK122"/>
  <c i="3" r="J191"/>
  <c r="BK492"/>
  <c i="5" r="J583"/>
  <c r="BK1064"/>
  <c r="J877"/>
  <c r="BK489"/>
  <c i="6" r="J157"/>
  <c i="8" r="J155"/>
  <c r="BK197"/>
  <c i="3" r="BK110"/>
  <c r="BK182"/>
  <c i="4" r="BK278"/>
  <c r="J472"/>
  <c r="J197"/>
  <c i="5" r="J489"/>
  <c r="J591"/>
  <c r="BK703"/>
  <c i="6" r="J183"/>
  <c i="7" r="BK247"/>
  <c i="8" r="J210"/>
  <c r="J224"/>
  <c i="3" r="BK422"/>
  <c i="4" r="J120"/>
  <c r="BK580"/>
  <c r="BK908"/>
  <c r="J383"/>
  <c i="5" r="J526"/>
  <c r="BK1300"/>
  <c r="BK1298"/>
  <c r="J693"/>
  <c i="6" r="J151"/>
  <c i="7" r="J227"/>
  <c i="8" r="J167"/>
  <c i="2" r="J132"/>
  <c i="3" r="J110"/>
  <c i="4" r="J250"/>
  <c r="BK194"/>
  <c i="6" r="BK110"/>
  <c r="J111"/>
  <c i="7" r="J145"/>
  <c r="BK150"/>
  <c i="8" r="J117"/>
  <c r="BK201"/>
  <c i="3" r="J439"/>
  <c r="J462"/>
  <c i="4" r="J619"/>
  <c r="BK339"/>
  <c r="J533"/>
  <c i="5" r="BK530"/>
  <c r="BK967"/>
  <c r="BK705"/>
  <c i="6" r="BK104"/>
  <c i="8" r="BK180"/>
  <c i="3" r="J443"/>
  <c r="J377"/>
  <c i="4" r="J591"/>
  <c r="BK258"/>
  <c r="J910"/>
  <c r="J858"/>
  <c r="J392"/>
  <c i="5" r="J554"/>
  <c r="BK926"/>
  <c r="J129"/>
  <c i="6" r="J217"/>
  <c i="7" r="J118"/>
  <c i="8" r="BK124"/>
  <c r="BK171"/>
  <c i="3" r="BK146"/>
  <c i="4" r="BK483"/>
  <c r="J917"/>
  <c r="BK587"/>
  <c r="BK456"/>
  <c r="BK736"/>
  <c i="5" r="BK877"/>
  <c r="J491"/>
  <c r="BK589"/>
  <c r="J191"/>
  <c r="BK483"/>
  <c i="6" r="J153"/>
  <c i="7" r="BK276"/>
  <c r="J205"/>
  <c i="8" r="BK112"/>
  <c r="J121"/>
  <c i="3" r="BK462"/>
  <c i="4" r="J488"/>
  <c r="BK740"/>
  <c r="J278"/>
  <c i="5" r="BK504"/>
  <c r="J617"/>
  <c r="J543"/>
  <c r="J1139"/>
  <c i="6" r="BK157"/>
  <c i="7" r="J112"/>
  <c i="8" r="BK146"/>
  <c i="3" r="BK304"/>
  <c i="4" r="BK181"/>
  <c r="J665"/>
  <c i="8" r="J201"/>
  <c r="J179"/>
  <c i="3" r="BK159"/>
  <c r="BK542"/>
  <c i="4" r="J508"/>
  <c r="BK484"/>
  <c r="BK861"/>
  <c r="BK274"/>
  <c i="5" r="BK382"/>
  <c r="BK191"/>
  <c r="BK425"/>
  <c r="J559"/>
  <c r="BK598"/>
  <c i="6" r="BK132"/>
  <c r="J147"/>
  <c i="7" r="BK272"/>
  <c i="8" r="BK150"/>
  <c r="BK200"/>
  <c i="2" r="J97"/>
  <c i="3" r="BK191"/>
  <c i="4" r="BK813"/>
  <c r="J861"/>
  <c r="BK308"/>
  <c i="5" r="J504"/>
  <c r="BK122"/>
  <c r="BK1091"/>
  <c i="6" r="BK206"/>
  <c i="7" r="J135"/>
  <c i="8" r="J146"/>
  <c r="J159"/>
  <c i="3" r="BK447"/>
  <c i="4" r="BK551"/>
  <c r="J426"/>
  <c r="BK584"/>
  <c i="5" r="J389"/>
  <c r="J420"/>
  <c r="J1349"/>
  <c r="BK637"/>
  <c i="6" r="BK222"/>
  <c i="7" r="BK193"/>
  <c i="8" r="J190"/>
  <c i="3" r="J492"/>
  <c i="4" r="J484"/>
  <c r="J690"/>
  <c r="J143"/>
  <c i="5" r="BK537"/>
  <c r="BK1541"/>
  <c r="BK814"/>
  <c r="BK146"/>
  <c i="7" r="BK199"/>
  <c r="BK101"/>
  <c i="8" r="J234"/>
  <c i="3" r="J134"/>
  <c i="4" r="BK697"/>
  <c r="BK437"/>
  <c i="5" r="J944"/>
  <c r="J298"/>
  <c i="6" r="J210"/>
  <c i="7" r="BK274"/>
  <c r="BK166"/>
  <c i="8" r="J228"/>
  <c r="J163"/>
  <c i="1" r="AS56"/>
  <c i="5" r="J1541"/>
  <c r="J403"/>
  <c r="BK169"/>
  <c i="7" r="BK243"/>
  <c i="3" r="J269"/>
  <c i="2" r="J136"/>
  <c i="4" r="BK546"/>
  <c r="J437"/>
  <c r="BK446"/>
  <c r="J701"/>
  <c i="5" r="BK578"/>
  <c r="J1512"/>
  <c r="BK442"/>
  <c i="6" r="BK214"/>
  <c i="7" r="BK170"/>
  <c i="8" r="BK130"/>
  <c i="3" r="BK398"/>
  <c i="4" r="BK360"/>
  <c r="J165"/>
  <c r="J489"/>
  <c r="BK289"/>
  <c i="5" r="BK148"/>
  <c r="BK465"/>
  <c r="J657"/>
  <c r="BK931"/>
  <c r="BK118"/>
  <c i="6" r="BK183"/>
  <c i="7" r="J101"/>
  <c r="J155"/>
  <c i="8" r="BK216"/>
  <c r="BK193"/>
  <c i="3" r="BK301"/>
  <c i="4" r="J465"/>
  <c r="J624"/>
  <c r="J826"/>
  <c r="J267"/>
  <c i="5" r="J814"/>
  <c r="J1359"/>
  <c r="BK1517"/>
  <c r="J455"/>
  <c i="7" r="J137"/>
  <c i="8" r="J181"/>
  <c r="J119"/>
  <c i="3" r="BK285"/>
  <c r="BK153"/>
  <c i="4" r="BK489"/>
  <c r="J386"/>
  <c r="BK244"/>
  <c r="BK670"/>
  <c r="BK619"/>
  <c i="5" r="BK799"/>
  <c r="J1504"/>
  <c r="BK840"/>
  <c r="BK608"/>
  <c i="6" r="J155"/>
  <c r="J222"/>
  <c i="7" r="BK186"/>
  <c r="BK216"/>
  <c i="8" r="BK199"/>
  <c r="J186"/>
  <c i="3" r="BK377"/>
  <c i="4" r="BK281"/>
  <c r="J222"/>
  <c r="BK543"/>
  <c r="J407"/>
  <c r="J205"/>
  <c r="BK165"/>
  <c i="5" r="BK918"/>
  <c r="J483"/>
  <c r="J1064"/>
  <c r="BK111"/>
  <c r="BK853"/>
  <c r="BK189"/>
  <c i="6" r="J114"/>
  <c i="7" r="J241"/>
  <c r="BK163"/>
  <c i="8" r="BK169"/>
  <c r="J226"/>
  <c r="BK115"/>
  <c i="3" r="BK288"/>
  <c r="BK291"/>
  <c i="4" r="BK508"/>
  <c r="BK913"/>
  <c r="BK764"/>
  <c r="BK465"/>
  <c r="BK300"/>
  <c i="5" r="BK721"/>
  <c r="BK422"/>
  <c r="BK872"/>
  <c r="J530"/>
  <c i="6" r="J110"/>
  <c i="7" r="J125"/>
  <c i="8" r="BK151"/>
  <c r="BK212"/>
  <c i="3" r="J291"/>
  <c r="BK467"/>
  <c i="4" r="BK115"/>
  <c r="BK414"/>
  <c r="BK672"/>
  <c r="BK444"/>
  <c r="J360"/>
  <c i="5" r="BK543"/>
  <c r="BK557"/>
  <c r="J649"/>
  <c r="J911"/>
  <c i="6" r="BK106"/>
  <c i="7" r="BK227"/>
  <c r="J180"/>
  <c i="8" r="BK184"/>
  <c r="J165"/>
  <c i="3" r="J304"/>
  <c r="BK178"/>
  <c i="4" r="BK478"/>
  <c r="J562"/>
  <c r="BK253"/>
  <c r="J833"/>
  <c r="J220"/>
  <c r="J227"/>
  <c i="5" r="J382"/>
  <c r="J108"/>
  <c i="6" r="BK98"/>
  <c i="7" r="BK250"/>
  <c i="8" r="BK239"/>
  <c r="J120"/>
  <c i="3" r="J285"/>
  <c i="4" r="J444"/>
  <c r="J313"/>
  <c i="5" r="J1268"/>
  <c i="6" r="BK167"/>
  <c i="7" r="BK172"/>
  <c r="BK218"/>
  <c i="8" r="J222"/>
  <c r="BK196"/>
  <c i="3" r="BK439"/>
  <c r="J185"/>
  <c i="4" r="J601"/>
  <c r="BK239"/>
  <c r="J441"/>
  <c i="5" r="J838"/>
  <c r="BK716"/>
  <c r="J916"/>
  <c r="J938"/>
  <c i="6" r="J162"/>
  <c i="8" r="J124"/>
  <c r="BK192"/>
  <c i="3" r="BK266"/>
  <c i="2" r="J110"/>
  <c i="3" r="BK102"/>
  <c i="4" r="J626"/>
  <c r="BK283"/>
  <c r="J864"/>
  <c r="BK712"/>
  <c i="5" r="J392"/>
  <c r="J111"/>
  <c r="J708"/>
  <c r="BK1050"/>
  <c i="6" r="J141"/>
  <c i="7" r="J114"/>
  <c i="8" r="J161"/>
  <c r="BK170"/>
  <c i="3" r="J478"/>
  <c i="4" r="BK441"/>
  <c r="BK734"/>
  <c r="BK606"/>
  <c r="BK453"/>
  <c i="5" r="J353"/>
  <c r="J568"/>
  <c r="J608"/>
  <c r="BK1509"/>
  <c r="BK561"/>
  <c r="BK708"/>
  <c i="6" r="J164"/>
  <c r="J173"/>
  <c i="7" r="J163"/>
  <c r="BK152"/>
  <c i="8" r="BK148"/>
  <c r="J239"/>
  <c i="2" r="BK91"/>
  <c i="3" r="J453"/>
  <c i="4" r="J246"/>
  <c r="J289"/>
  <c r="J451"/>
  <c r="BK566"/>
  <c i="5" r="BK559"/>
  <c r="J529"/>
  <c r="J1417"/>
  <c r="J311"/>
  <c i="6" r="BK217"/>
  <c i="7" r="J272"/>
  <c i="8" r="BK182"/>
  <c i="2" r="J113"/>
  <c i="3" r="J115"/>
  <c i="4" r="BK318"/>
  <c r="BK596"/>
  <c r="BK494"/>
  <c i="5" r="J931"/>
  <c r="J874"/>
  <c r="BK975"/>
  <c r="BK1512"/>
  <c r="J967"/>
  <c i="6" r="J146"/>
  <c i="7" r="BK105"/>
  <c i="8" r="J156"/>
  <c r="BK198"/>
  <c i="2" r="BK129"/>
  <c i="3" r="BK507"/>
  <c i="4" r="J628"/>
  <c r="BK451"/>
  <c r="BK729"/>
  <c r="BK248"/>
  <c r="BK265"/>
  <c r="BK345"/>
  <c r="J339"/>
  <c i="5" r="BK108"/>
  <c r="J395"/>
  <c r="J610"/>
  <c r="BK1514"/>
  <c r="J1521"/>
  <c r="BK1349"/>
  <c r="BK998"/>
  <c i="6" r="J106"/>
  <c r="J100"/>
  <c i="7" r="J206"/>
  <c r="J170"/>
  <c i="8" r="J184"/>
  <c r="J189"/>
  <c i="2" r="BK107"/>
  <c i="3" r="BK157"/>
  <c i="4" r="J453"/>
  <c r="J127"/>
  <c r="J875"/>
  <c r="BK690"/>
  <c r="J738"/>
  <c i="5" r="J589"/>
  <c r="J1343"/>
  <c r="J1517"/>
  <c r="J162"/>
  <c i="6" r="BK164"/>
  <c i="7" r="J166"/>
  <c r="BK160"/>
  <c i="8" r="BK188"/>
  <c r="J130"/>
  <c i="3" r="J324"/>
  <c i="4" r="J676"/>
  <c r="J729"/>
  <c r="BK678"/>
  <c r="J253"/>
  <c r="BK131"/>
  <c i="5" r="BK245"/>
  <c r="BK289"/>
  <c r="J450"/>
  <c r="BK1343"/>
  <c i="6" r="J212"/>
  <c r="BK171"/>
  <c i="7" r="BK126"/>
  <c r="BK211"/>
  <c i="8" r="J218"/>
  <c i="2" r="J122"/>
  <c i="3" r="BK115"/>
  <c r="J275"/>
  <c i="4" r="BK295"/>
  <c r="J194"/>
  <c r="J517"/>
  <c i="5" r="J148"/>
  <c r="BK661"/>
  <c r="BK971"/>
  <c r="BK568"/>
  <c i="6" r="BK179"/>
  <c i="7" r="BK196"/>
  <c r="BK155"/>
  <c i="8" r="J236"/>
  <c r="J176"/>
  <c i="3" r="BK345"/>
  <c i="4" r="J300"/>
  <c r="BK533"/>
  <c i="5" r="BK570"/>
  <c i="6" r="BK181"/>
  <c i="7" r="J120"/>
  <c r="J225"/>
  <c i="8" r="BK165"/>
  <c r="BK119"/>
  <c i="3" r="J102"/>
  <c i="4" r="BK470"/>
  <c r="BK858"/>
  <c r="J244"/>
  <c i="5" r="BK639"/>
  <c r="BK491"/>
  <c r="BK1359"/>
  <c r="J523"/>
  <c i="6" r="BK162"/>
  <c i="7" r="BK145"/>
  <c i="8" r="BK120"/>
  <c r="J168"/>
  <c i="3" r="BK106"/>
  <c r="BK128"/>
  <c i="4" r="J230"/>
  <c r="J788"/>
  <c r="BK397"/>
  <c r="BK831"/>
  <c r="J470"/>
  <c i="5" r="BK523"/>
  <c r="J189"/>
  <c r="BK1374"/>
  <c r="BK517"/>
  <c i="6" r="J175"/>
  <c i="7" r="BK125"/>
  <c i="8" r="BK190"/>
  <c i="3" r="BK134"/>
  <c i="4" r="BK310"/>
  <c r="BK601"/>
  <c r="J274"/>
  <c r="BK875"/>
  <c r="J543"/>
  <c r="BK218"/>
  <c r="BK222"/>
  <c i="5" r="J218"/>
  <c r="J293"/>
  <c r="J667"/>
  <c r="J977"/>
  <c r="J338"/>
  <c i="6" r="BK160"/>
  <c i="7" r="J209"/>
  <c i="8" r="BK224"/>
  <c r="J160"/>
  <c r="BK177"/>
  <c i="3" r="BK275"/>
  <c r="J313"/>
  <c i="4" r="J283"/>
  <c i="2" l="1" r="T103"/>
  <c i="3" r="T101"/>
  <c r="T326"/>
  <c r="R455"/>
  <c i="4" r="BK126"/>
  <c r="J126"/>
  <c r="J66"/>
  <c r="R168"/>
  <c r="R204"/>
  <c r="T252"/>
  <c r="BK455"/>
  <c r="J455"/>
  <c r="J77"/>
  <c r="P630"/>
  <c i="5" r="R190"/>
  <c r="P381"/>
  <c r="BK582"/>
  <c r="J582"/>
  <c r="J76"/>
  <c r="R720"/>
  <c r="R979"/>
  <c r="R1503"/>
  <c i="6" r="P143"/>
  <c r="BK204"/>
  <c r="J204"/>
  <c r="J69"/>
  <c i="7" r="R104"/>
  <c i="2" r="T87"/>
  <c r="BK125"/>
  <c r="J125"/>
  <c r="J64"/>
  <c i="3" r="BK101"/>
  <c r="J101"/>
  <c r="J65"/>
  <c r="R326"/>
  <c r="T455"/>
  <c i="4" r="T108"/>
  <c r="BK168"/>
  <c r="J168"/>
  <c r="J68"/>
  <c r="P193"/>
  <c r="BK226"/>
  <c r="J226"/>
  <c r="J72"/>
  <c r="BK252"/>
  <c r="J252"/>
  <c r="J73"/>
  <c r="BK416"/>
  <c r="J416"/>
  <c r="J76"/>
  <c r="BK516"/>
  <c r="J516"/>
  <c r="J78"/>
  <c r="T586"/>
  <c r="R742"/>
  <c r="R912"/>
  <c i="5" r="BK190"/>
  <c r="J190"/>
  <c r="J67"/>
  <c r="T454"/>
  <c r="T1090"/>
  <c i="6" r="BK166"/>
  <c r="J166"/>
  <c r="J67"/>
  <c r="P209"/>
  <c r="T219"/>
  <c i="7" r="BK104"/>
  <c r="J104"/>
  <c r="J66"/>
  <c r="R192"/>
  <c i="3" r="T139"/>
  <c r="BK319"/>
  <c r="J319"/>
  <c r="J69"/>
  <c r="T397"/>
  <c i="4" r="T126"/>
  <c r="P291"/>
  <c r="R516"/>
  <c r="BK787"/>
  <c r="J787"/>
  <c r="J82"/>
  <c r="P900"/>
  <c i="5" r="T190"/>
  <c r="T381"/>
  <c r="BK402"/>
  <c r="J402"/>
  <c r="J72"/>
  <c r="R402"/>
  <c r="BK1090"/>
  <c r="J1090"/>
  <c r="J81"/>
  <c r="T1503"/>
  <c i="6" r="BK97"/>
  <c r="R166"/>
  <c r="T204"/>
  <c i="7" r="T139"/>
  <c r="P240"/>
  <c r="BK271"/>
  <c r="J271"/>
  <c r="J75"/>
  <c i="2" r="R87"/>
  <c r="T125"/>
  <c i="3" r="R101"/>
  <c r="P326"/>
  <c r="BK455"/>
  <c r="J455"/>
  <c r="J73"/>
  <c r="T537"/>
  <c i="4" r="R108"/>
  <c r="P168"/>
  <c r="T204"/>
  <c r="P252"/>
  <c r="T280"/>
  <c r="P455"/>
  <c r="BK586"/>
  <c r="J586"/>
  <c r="J79"/>
  <c r="T787"/>
  <c i="5" r="P107"/>
  <c r="BK322"/>
  <c r="J322"/>
  <c r="J68"/>
  <c r="R381"/>
  <c r="P402"/>
  <c r="T402"/>
  <c r="BK563"/>
  <c r="J563"/>
  <c r="J75"/>
  <c r="R1090"/>
  <c i="6" r="P166"/>
  <c r="R204"/>
  <c r="BK219"/>
  <c r="J219"/>
  <c r="J73"/>
  <c i="7" r="BK117"/>
  <c r="J117"/>
  <c r="J68"/>
  <c r="R117"/>
  <c i="2" r="P103"/>
  <c i="3" r="P139"/>
  <c r="P397"/>
  <c i="4" r="T142"/>
  <c r="BK204"/>
  <c r="R226"/>
  <c r="BK280"/>
  <c r="J280"/>
  <c r="J74"/>
  <c r="R416"/>
  <c r="R630"/>
  <c r="T912"/>
  <c i="5" r="P190"/>
  <c r="BK381"/>
  <c r="J381"/>
  <c r="J69"/>
  <c r="T394"/>
  <c r="R424"/>
  <c r="P563"/>
  <c r="T720"/>
  <c r="P979"/>
  <c r="BK1503"/>
  <c r="J1503"/>
  <c r="J82"/>
  <c i="6" r="R143"/>
  <c r="P204"/>
  <c i="7" r="P139"/>
  <c i="8" r="R123"/>
  <c r="P157"/>
  <c r="R174"/>
  <c r="R185"/>
  <c i="2" r="BK87"/>
  <c i="3" r="BK139"/>
  <c r="J139"/>
  <c r="J66"/>
  <c r="T263"/>
  <c r="R397"/>
  <c i="4" r="BK108"/>
  <c r="P142"/>
  <c r="BK193"/>
  <c r="J193"/>
  <c r="J69"/>
  <c r="T193"/>
  <c r="R252"/>
  <c r="P416"/>
  <c r="P516"/>
  <c r="P787"/>
  <c r="R900"/>
  <c i="5" r="T121"/>
  <c r="BK454"/>
  <c r="J454"/>
  <c r="J74"/>
  <c r="R582"/>
  <c r="BK707"/>
  <c r="J707"/>
  <c r="J77"/>
  <c r="T707"/>
  <c r="R876"/>
  <c r="BK1516"/>
  <c r="J1516"/>
  <c r="J83"/>
  <c i="6" r="T143"/>
  <c r="BK209"/>
  <c r="J209"/>
  <c r="J71"/>
  <c r="R219"/>
  <c i="7" r="P192"/>
  <c i="8" r="R109"/>
  <c r="R108"/>
  <c r="R145"/>
  <c r="BK174"/>
  <c r="J174"/>
  <c r="J72"/>
  <c r="T178"/>
  <c r="R195"/>
  <c r="P202"/>
  <c i="2" r="P87"/>
  <c i="3" r="R263"/>
  <c r="R319"/>
  <c r="BK429"/>
  <c r="J429"/>
  <c r="J72"/>
  <c r="BK537"/>
  <c r="J537"/>
  <c r="J77"/>
  <c i="4" r="R126"/>
  <c r="T291"/>
  <c r="BK630"/>
  <c r="J630"/>
  <c r="J80"/>
  <c r="T742"/>
  <c r="T900"/>
  <c i="5" r="BK107"/>
  <c r="J107"/>
  <c r="J65"/>
  <c r="T107"/>
  <c r="T322"/>
  <c r="P394"/>
  <c r="P424"/>
  <c r="R563"/>
  <c r="BK720"/>
  <c r="J720"/>
  <c r="J78"/>
  <c r="T876"/>
  <c r="P1516"/>
  <c i="6" r="R97"/>
  <c r="R96"/>
  <c r="T185"/>
  <c r="P219"/>
  <c i="7" r="P104"/>
  <c r="P117"/>
  <c r="BK240"/>
  <c r="J240"/>
  <c r="J71"/>
  <c i="8" r="BK123"/>
  <c r="J123"/>
  <c r="J66"/>
  <c r="T157"/>
  <c r="P174"/>
  <c r="T202"/>
  <c i="3" r="P263"/>
  <c r="P319"/>
  <c r="P429"/>
  <c i="4" r="R142"/>
  <c r="P204"/>
  <c r="T226"/>
  <c r="P280"/>
  <c r="T416"/>
  <c r="T630"/>
  <c r="BK900"/>
  <c r="J900"/>
  <c r="J83"/>
  <c i="5" r="BK121"/>
  <c r="J121"/>
  <c r="J66"/>
  <c r="R322"/>
  <c r="R394"/>
  <c r="BK424"/>
  <c r="J424"/>
  <c r="J73"/>
  <c r="T563"/>
  <c r="P720"/>
  <c r="BK979"/>
  <c r="J979"/>
  <c r="J80"/>
  <c r="T1516"/>
  <c i="6" r="P97"/>
  <c r="P96"/>
  <c r="BK185"/>
  <c r="J185"/>
  <c r="J68"/>
  <c r="R209"/>
  <c r="R208"/>
  <c i="7" r="T104"/>
  <c r="T117"/>
  <c r="R240"/>
  <c i="8" r="BK109"/>
  <c r="BK108"/>
  <c r="BK145"/>
  <c r="J145"/>
  <c r="J69"/>
  <c r="R157"/>
  <c r="T174"/>
  <c r="P185"/>
  <c r="BK207"/>
  <c r="J207"/>
  <c r="J77"/>
  <c i="3" r="BK263"/>
  <c r="J263"/>
  <c r="J67"/>
  <c r="T319"/>
  <c r="T429"/>
  <c r="P537"/>
  <c i="4" r="P108"/>
  <c r="T168"/>
  <c r="R193"/>
  <c r="P226"/>
  <c r="R280"/>
  <c r="R455"/>
  <c r="R586"/>
  <c r="P742"/>
  <c r="BK912"/>
  <c r="J912"/>
  <c r="J84"/>
  <c i="5" r="R107"/>
  <c r="P322"/>
  <c r="BK394"/>
  <c r="J394"/>
  <c r="J70"/>
  <c r="T424"/>
  <c r="T582"/>
  <c r="P707"/>
  <c r="R707"/>
  <c r="P876"/>
  <c r="R1516"/>
  <c i="6" r="BK143"/>
  <c r="J143"/>
  <c r="J66"/>
  <c r="R185"/>
  <c i="7" r="R139"/>
  <c r="R116"/>
  <c r="P271"/>
  <c r="P270"/>
  <c i="8" r="P123"/>
  <c r="T145"/>
  <c r="R166"/>
  <c r="BK185"/>
  <c r="J185"/>
  <c r="J74"/>
  <c r="P195"/>
  <c r="P207"/>
  <c i="2" r="R103"/>
  <c r="P125"/>
  <c i="3" r="R139"/>
  <c r="BK397"/>
  <c r="J397"/>
  <c r="J71"/>
  <c r="P455"/>
  <c i="4" r="BK142"/>
  <c r="J142"/>
  <c r="J67"/>
  <c r="BK291"/>
  <c r="J291"/>
  <c r="J75"/>
  <c r="T455"/>
  <c r="P586"/>
  <c r="BK742"/>
  <c r="J742"/>
  <c r="J81"/>
  <c r="P912"/>
  <c i="7" r="P100"/>
  <c r="P99"/>
  <c r="BK192"/>
  <c r="J192"/>
  <c r="J70"/>
  <c r="T240"/>
  <c r="T271"/>
  <c r="T270"/>
  <c i="8" r="T123"/>
  <c r="BK157"/>
  <c r="J157"/>
  <c r="J70"/>
  <c r="T166"/>
  <c r="P178"/>
  <c r="T195"/>
  <c r="R207"/>
  <c r="R225"/>
  <c r="R220"/>
  <c r="R233"/>
  <c r="R232"/>
  <c i="5" r="R121"/>
  <c r="R106"/>
  <c r="P454"/>
  <c r="P582"/>
  <c r="BK876"/>
  <c r="J876"/>
  <c r="J79"/>
  <c r="T979"/>
  <c r="P1503"/>
  <c i="6" r="T97"/>
  <c r="P185"/>
  <c i="7" r="R100"/>
  <c r="R99"/>
  <c r="BK139"/>
  <c r="J139"/>
  <c r="J69"/>
  <c r="R271"/>
  <c r="R270"/>
  <c i="8" r="T109"/>
  <c r="T108"/>
  <c r="P145"/>
  <c r="P144"/>
  <c r="P166"/>
  <c r="R178"/>
  <c r="BK195"/>
  <c r="J195"/>
  <c r="J75"/>
  <c r="T207"/>
  <c r="BK225"/>
  <c r="J225"/>
  <c r="J81"/>
  <c r="T225"/>
  <c r="T220"/>
  <c r="P233"/>
  <c r="P232"/>
  <c i="2" r="BK103"/>
  <c r="J103"/>
  <c r="J62"/>
  <c r="R125"/>
  <c i="3" r="P101"/>
  <c r="P100"/>
  <c r="BK326"/>
  <c r="J326"/>
  <c r="J70"/>
  <c r="R429"/>
  <c r="R537"/>
  <c i="4" r="P126"/>
  <c r="R291"/>
  <c r="T516"/>
  <c r="R787"/>
  <c i="5" r="P121"/>
  <c r="P106"/>
  <c r="R454"/>
  <c r="P1090"/>
  <c i="6" r="T166"/>
  <c r="T209"/>
  <c r="T208"/>
  <c i="7" r="BK100"/>
  <c r="BK99"/>
  <c r="J99"/>
  <c r="J64"/>
  <c r="T100"/>
  <c r="T99"/>
  <c r="T192"/>
  <c i="8" r="P109"/>
  <c r="P108"/>
  <c r="BK166"/>
  <c r="J166"/>
  <c r="J71"/>
  <c r="BK178"/>
  <c r="J178"/>
  <c r="J73"/>
  <c r="T185"/>
  <c r="BK202"/>
  <c r="J202"/>
  <c r="J76"/>
  <c r="R202"/>
  <c r="P225"/>
  <c r="P220"/>
  <c r="BK233"/>
  <c r="T233"/>
  <c r="T232"/>
  <c i="2" r="BK135"/>
  <c r="J135"/>
  <c r="J65"/>
  <c i="3" r="BK533"/>
  <c r="J533"/>
  <c r="J76"/>
  <c i="7" r="BK267"/>
  <c r="J267"/>
  <c r="J73"/>
  <c r="BK278"/>
  <c r="J278"/>
  <c r="J76"/>
  <c i="2" r="BK121"/>
  <c r="J121"/>
  <c r="J63"/>
  <c i="3" r="BK491"/>
  <c r="J491"/>
  <c r="J74"/>
  <c r="BK506"/>
  <c r="J506"/>
  <c r="J75"/>
  <c i="8" r="BK221"/>
  <c r="J221"/>
  <c r="J79"/>
  <c i="6" r="BK216"/>
  <c r="J216"/>
  <c r="J72"/>
  <c i="7" r="BK249"/>
  <c r="J249"/>
  <c r="J72"/>
  <c i="8" r="BK229"/>
  <c r="J229"/>
  <c r="J82"/>
  <c r="BK238"/>
  <c r="J238"/>
  <c r="J85"/>
  <c r="BK223"/>
  <c r="J223"/>
  <c r="J80"/>
  <c r="BE122"/>
  <c r="BE153"/>
  <c r="BE165"/>
  <c r="BE169"/>
  <c r="BE177"/>
  <c r="BE179"/>
  <c r="BE187"/>
  <c r="BE193"/>
  <c r="J56"/>
  <c r="BE146"/>
  <c r="BE201"/>
  <c r="E95"/>
  <c r="BE113"/>
  <c r="BE114"/>
  <c r="BE130"/>
  <c r="BE156"/>
  <c r="BE171"/>
  <c r="BE173"/>
  <c r="BE183"/>
  <c i="7" r="J100"/>
  <c r="J65"/>
  <c i="8" r="BE152"/>
  <c r="BE180"/>
  <c r="BE191"/>
  <c r="BE227"/>
  <c i="7" r="BK270"/>
  <c r="J270"/>
  <c r="J74"/>
  <c i="8" r="BE117"/>
  <c r="BE118"/>
  <c r="BE150"/>
  <c r="BE159"/>
  <c r="BE186"/>
  <c r="BE194"/>
  <c r="BE203"/>
  <c r="BE212"/>
  <c r="BE218"/>
  <c r="BE222"/>
  <c r="BE230"/>
  <c r="BE236"/>
  <c r="BE239"/>
  <c r="F104"/>
  <c r="BE115"/>
  <c r="BE116"/>
  <c r="BE151"/>
  <c r="BE175"/>
  <c r="BE189"/>
  <c r="BE190"/>
  <c r="BE197"/>
  <c r="BE204"/>
  <c r="BE234"/>
  <c i="7" r="BK116"/>
  <c r="J116"/>
  <c r="J67"/>
  <c i="8" r="BE112"/>
  <c r="BE121"/>
  <c r="BE139"/>
  <c r="BE162"/>
  <c r="BE170"/>
  <c r="BE176"/>
  <c r="BE210"/>
  <c r="BE226"/>
  <c r="BE110"/>
  <c r="BE168"/>
  <c r="BE224"/>
  <c r="BE148"/>
  <c r="BE158"/>
  <c r="BE161"/>
  <c r="BE164"/>
  <c r="BE172"/>
  <c r="BE196"/>
  <c r="BE198"/>
  <c r="BE200"/>
  <c r="BE208"/>
  <c r="BE119"/>
  <c r="BE135"/>
  <c r="BE149"/>
  <c r="BE154"/>
  <c r="BE163"/>
  <c r="BE167"/>
  <c r="BE181"/>
  <c r="BE228"/>
  <c r="BE120"/>
  <c r="BE124"/>
  <c r="BE160"/>
  <c r="BE182"/>
  <c r="BE184"/>
  <c r="BE188"/>
  <c r="BE205"/>
  <c r="BE216"/>
  <c r="BE111"/>
  <c r="BE147"/>
  <c r="BE155"/>
  <c r="BE192"/>
  <c r="BE199"/>
  <c r="BE206"/>
  <c r="BE214"/>
  <c i="7" r="BE103"/>
  <c r="BE125"/>
  <c r="BE135"/>
  <c r="BE166"/>
  <c r="BE174"/>
  <c r="BE213"/>
  <c r="BE218"/>
  <c r="BE236"/>
  <c r="J56"/>
  <c r="BE107"/>
  <c r="BE112"/>
  <c r="BE118"/>
  <c r="BE133"/>
  <c r="BE227"/>
  <c r="BE233"/>
  <c r="BE241"/>
  <c r="BE122"/>
  <c r="BE180"/>
  <c r="BE188"/>
  <c r="BE202"/>
  <c r="BE230"/>
  <c r="BE268"/>
  <c r="BE114"/>
  <c r="BE145"/>
  <c r="BE172"/>
  <c r="BE195"/>
  <c r="BE196"/>
  <c r="BE204"/>
  <c r="BE206"/>
  <c r="BE216"/>
  <c r="BE225"/>
  <c r="BE105"/>
  <c r="BE110"/>
  <c r="BE140"/>
  <c r="BE190"/>
  <c r="BE193"/>
  <c r="BE220"/>
  <c r="BE276"/>
  <c r="BE279"/>
  <c r="BE150"/>
  <c r="BE163"/>
  <c r="BE211"/>
  <c r="BE215"/>
  <c i="6" r="BK208"/>
  <c r="J208"/>
  <c r="J70"/>
  <c i="7" r="BE130"/>
  <c r="BE198"/>
  <c r="BE208"/>
  <c r="BE222"/>
  <c r="BE245"/>
  <c i="6" r="J97"/>
  <c r="J65"/>
  <c i="7" r="F59"/>
  <c r="BE101"/>
  <c r="BE126"/>
  <c r="BE137"/>
  <c r="BE155"/>
  <c r="BE170"/>
  <c r="BE209"/>
  <c r="BE243"/>
  <c r="BE272"/>
  <c r="E86"/>
  <c r="BE123"/>
  <c r="BE128"/>
  <c r="BE152"/>
  <c r="BE168"/>
  <c r="BE199"/>
  <c r="BE238"/>
  <c r="BE250"/>
  <c r="BE274"/>
  <c r="BE160"/>
  <c r="BE186"/>
  <c r="BE205"/>
  <c r="BE219"/>
  <c r="BE234"/>
  <c r="BE247"/>
  <c r="BE256"/>
  <c r="BE261"/>
  <c r="BE120"/>
  <c i="6" r="BE141"/>
  <c r="J56"/>
  <c r="BE104"/>
  <c r="BE153"/>
  <c r="BE175"/>
  <c r="E83"/>
  <c r="BE106"/>
  <c r="BE115"/>
  <c r="BE126"/>
  <c r="BE139"/>
  <c r="BE164"/>
  <c i="5" r="BK401"/>
  <c r="J401"/>
  <c r="J71"/>
  <c i="6" r="BE110"/>
  <c r="BE147"/>
  <c r="BE169"/>
  <c r="BE183"/>
  <c r="BE220"/>
  <c r="BE222"/>
  <c r="BE149"/>
  <c r="BE190"/>
  <c r="BE200"/>
  <c r="BE98"/>
  <c r="BE122"/>
  <c r="BE159"/>
  <c r="BE196"/>
  <c r="BE210"/>
  <c i="5" r="BK106"/>
  <c r="J106"/>
  <c r="J64"/>
  <c i="6" r="F92"/>
  <c r="BE100"/>
  <c r="BE107"/>
  <c r="BE112"/>
  <c r="BE137"/>
  <c r="BE144"/>
  <c r="BE151"/>
  <c r="BE157"/>
  <c r="BE171"/>
  <c r="BE181"/>
  <c r="BE207"/>
  <c r="BE103"/>
  <c r="BE132"/>
  <c r="BE146"/>
  <c r="BE160"/>
  <c r="BE167"/>
  <c r="BE173"/>
  <c r="BE179"/>
  <c r="BE186"/>
  <c r="BE217"/>
  <c r="BE111"/>
  <c r="BE214"/>
  <c r="BE101"/>
  <c r="BE155"/>
  <c r="BE162"/>
  <c r="BE205"/>
  <c r="BE212"/>
  <c r="BE108"/>
  <c r="BE114"/>
  <c r="BE177"/>
  <c r="BE206"/>
  <c i="5" r="BE162"/>
  <c r="BE181"/>
  <c r="BE284"/>
  <c r="BE311"/>
  <c r="BE448"/>
  <c r="BE529"/>
  <c r="BE621"/>
  <c r="BE625"/>
  <c r="BE714"/>
  <c r="BE779"/>
  <c r="BE781"/>
  <c r="BE827"/>
  <c r="BE933"/>
  <c r="BE971"/>
  <c r="BE973"/>
  <c r="BE1091"/>
  <c i="4" r="J204"/>
  <c r="J71"/>
  <c i="5" r="BE122"/>
  <c r="BE191"/>
  <c r="BE298"/>
  <c r="BE338"/>
  <c r="BE384"/>
  <c r="BE543"/>
  <c r="BE610"/>
  <c r="BE637"/>
  <c r="BE649"/>
  <c r="BE830"/>
  <c r="BE838"/>
  <c r="BE977"/>
  <c r="BE980"/>
  <c r="BE1024"/>
  <c r="BE1182"/>
  <c r="BE1285"/>
  <c r="BE1343"/>
  <c r="BE1349"/>
  <c r="BE1417"/>
  <c r="BE1460"/>
  <c r="F59"/>
  <c r="BE111"/>
  <c r="BE183"/>
  <c r="BE218"/>
  <c r="BE282"/>
  <c r="BE639"/>
  <c r="BE679"/>
  <c r="BE799"/>
  <c r="BE814"/>
  <c r="BE855"/>
  <c r="BE872"/>
  <c r="BE894"/>
  <c r="BE967"/>
  <c r="BE1064"/>
  <c r="BE1139"/>
  <c r="BE1225"/>
  <c r="BE1298"/>
  <c r="BE1504"/>
  <c r="BE1514"/>
  <c r="BE1521"/>
  <c i="4" r="J108"/>
  <c r="J65"/>
  <c i="5" r="BE146"/>
  <c r="BE148"/>
  <c r="BE289"/>
  <c r="BE293"/>
  <c r="BE408"/>
  <c r="BE411"/>
  <c r="BE422"/>
  <c r="BE530"/>
  <c r="BE535"/>
  <c r="BE591"/>
  <c r="BE603"/>
  <c r="BE612"/>
  <c r="BE666"/>
  <c r="BE677"/>
  <c r="BE693"/>
  <c r="BE712"/>
  <c r="BE716"/>
  <c r="BE764"/>
  <c r="BE918"/>
  <c r="BE931"/>
  <c r="BE941"/>
  <c r="BE961"/>
  <c r="BE998"/>
  <c r="BE1050"/>
  <c r="BE1283"/>
  <c r="BE1300"/>
  <c r="BE1512"/>
  <c r="BE1517"/>
  <c r="BE387"/>
  <c r="BE418"/>
  <c r="BE425"/>
  <c r="BE455"/>
  <c r="BE523"/>
  <c r="BE537"/>
  <c r="BE557"/>
  <c r="BE564"/>
  <c r="BE596"/>
  <c r="BE684"/>
  <c r="BE853"/>
  <c r="BE938"/>
  <c r="BE965"/>
  <c r="BE975"/>
  <c r="BE1268"/>
  <c r="BE1359"/>
  <c r="BE1374"/>
  <c r="BE1509"/>
  <c r="BE1510"/>
  <c r="BE1525"/>
  <c r="BE1529"/>
  <c r="BE1533"/>
  <c r="BE1537"/>
  <c r="BE1541"/>
  <c r="BE1545"/>
  <c r="BE353"/>
  <c r="BE420"/>
  <c r="BE536"/>
  <c r="BE559"/>
  <c r="BE570"/>
  <c r="BE635"/>
  <c r="BE661"/>
  <c r="BE734"/>
  <c r="E93"/>
  <c r="BE129"/>
  <c r="BE142"/>
  <c r="BE189"/>
  <c r="BE323"/>
  <c r="BE389"/>
  <c r="BE442"/>
  <c r="BE460"/>
  <c r="BE483"/>
  <c r="BE504"/>
  <c r="BE554"/>
  <c r="BE561"/>
  <c r="BE598"/>
  <c r="BE700"/>
  <c r="BE721"/>
  <c r="BE877"/>
  <c r="BE926"/>
  <c r="BE277"/>
  <c r="BE309"/>
  <c r="BE416"/>
  <c r="BE526"/>
  <c r="BE574"/>
  <c r="BE580"/>
  <c r="BE589"/>
  <c r="BE617"/>
  <c r="BE657"/>
  <c r="BE688"/>
  <c r="BE694"/>
  <c r="BE705"/>
  <c r="BE708"/>
  <c r="BE568"/>
  <c r="BE576"/>
  <c r="BE108"/>
  <c r="BE169"/>
  <c r="BE403"/>
  <c r="BE489"/>
  <c r="BE491"/>
  <c r="BE667"/>
  <c r="BE672"/>
  <c r="BE701"/>
  <c r="BE703"/>
  <c r="BE718"/>
  <c r="BE749"/>
  <c r="BE840"/>
  <c r="BE870"/>
  <c r="BE874"/>
  <c r="BE911"/>
  <c r="BE916"/>
  <c r="BE944"/>
  <c r="J56"/>
  <c r="BE118"/>
  <c r="BE245"/>
  <c r="BE382"/>
  <c r="BE395"/>
  <c r="BE398"/>
  <c r="BE450"/>
  <c r="BE452"/>
  <c r="BE541"/>
  <c r="BE114"/>
  <c r="BE170"/>
  <c r="BE272"/>
  <c r="BE392"/>
  <c r="BE445"/>
  <c r="BE465"/>
  <c r="BE517"/>
  <c r="BE540"/>
  <c r="BE578"/>
  <c r="BE583"/>
  <c r="BE608"/>
  <c r="BE636"/>
  <c r="BE796"/>
  <c i="4" r="BE211"/>
  <c r="BE220"/>
  <c r="BE248"/>
  <c r="BE272"/>
  <c r="BE310"/>
  <c r="BE386"/>
  <c r="BE414"/>
  <c r="BE420"/>
  <c r="BE508"/>
  <c r="BE522"/>
  <c r="BE740"/>
  <c r="E94"/>
  <c r="BE274"/>
  <c r="BE366"/>
  <c r="BE423"/>
  <c r="BE470"/>
  <c r="BE488"/>
  <c r="BE665"/>
  <c i="3" r="BK318"/>
  <c r="J318"/>
  <c r="J68"/>
  <c i="4" r="F103"/>
  <c r="BE137"/>
  <c r="BE155"/>
  <c r="BE194"/>
  <c r="BE250"/>
  <c r="BE276"/>
  <c r="BE292"/>
  <c r="BE328"/>
  <c r="BE339"/>
  <c r="BE345"/>
  <c r="BE356"/>
  <c r="BE360"/>
  <c r="BE380"/>
  <c r="BE383"/>
  <c r="BE437"/>
  <c r="BE441"/>
  <c r="BE446"/>
  <c r="BE449"/>
  <c r="BE483"/>
  <c r="BE510"/>
  <c r="BE566"/>
  <c r="BE570"/>
  <c r="BE587"/>
  <c r="BE601"/>
  <c r="BE729"/>
  <c r="BE734"/>
  <c r="BE738"/>
  <c r="BE752"/>
  <c r="BE813"/>
  <c r="BE824"/>
  <c r="BE833"/>
  <c r="BE861"/>
  <c r="BE875"/>
  <c r="BE905"/>
  <c r="BE906"/>
  <c r="BE908"/>
  <c r="BE913"/>
  <c r="BE917"/>
  <c r="BE143"/>
  <c r="BE150"/>
  <c r="BE246"/>
  <c r="BE265"/>
  <c r="BE318"/>
  <c r="BE323"/>
  <c r="BE372"/>
  <c r="BE535"/>
  <c r="BE582"/>
  <c r="BE611"/>
  <c r="BE826"/>
  <c r="BE858"/>
  <c r="BE115"/>
  <c r="BE131"/>
  <c r="BE148"/>
  <c r="BE227"/>
  <c r="BE237"/>
  <c r="BE287"/>
  <c r="BE444"/>
  <c r="BE701"/>
  <c r="BE707"/>
  <c r="BE764"/>
  <c r="BE831"/>
  <c r="BE864"/>
  <c r="BE901"/>
  <c r="BE910"/>
  <c i="3" r="BK100"/>
  <c r="BK99"/>
  <c r="J99"/>
  <c r="J63"/>
  <c i="4" r="BE134"/>
  <c r="BE213"/>
  <c r="BE230"/>
  <c r="BE244"/>
  <c r="BE397"/>
  <c r="BE402"/>
  <c r="BE417"/>
  <c r="BE451"/>
  <c r="BE478"/>
  <c r="BE494"/>
  <c r="BE512"/>
  <c r="BE580"/>
  <c r="BE596"/>
  <c r="BE617"/>
  <c r="BE736"/>
  <c r="BE127"/>
  <c r="BE169"/>
  <c r="BE200"/>
  <c r="BE205"/>
  <c r="BE222"/>
  <c r="BE278"/>
  <c r="BE289"/>
  <c r="BE300"/>
  <c r="BE410"/>
  <c r="BE498"/>
  <c r="BE499"/>
  <c r="BE504"/>
  <c r="BE506"/>
  <c r="BE514"/>
  <c r="BE517"/>
  <c r="BE543"/>
  <c r="BE556"/>
  <c r="BE591"/>
  <c r="BE626"/>
  <c r="BE695"/>
  <c r="BE712"/>
  <c r="BE743"/>
  <c r="BE776"/>
  <c r="BE197"/>
  <c r="BE260"/>
  <c r="BE308"/>
  <c r="BE374"/>
  <c r="BE392"/>
  <c r="BE407"/>
  <c r="BE412"/>
  <c r="BE429"/>
  <c r="BE465"/>
  <c r="BE489"/>
  <c r="BE619"/>
  <c r="BE670"/>
  <c r="BE678"/>
  <c r="BE120"/>
  <c r="BE181"/>
  <c r="BE224"/>
  <c r="BE239"/>
  <c r="BE258"/>
  <c r="BE432"/>
  <c r="BE453"/>
  <c r="BE475"/>
  <c r="BE493"/>
  <c r="BE606"/>
  <c r="BE631"/>
  <c r="BE676"/>
  <c r="BE109"/>
  <c r="BE165"/>
  <c r="BE253"/>
  <c r="BE295"/>
  <c r="BE529"/>
  <c r="BE551"/>
  <c r="BE562"/>
  <c r="BE613"/>
  <c r="BE624"/>
  <c r="BE648"/>
  <c r="BE697"/>
  <c r="BE788"/>
  <c r="J56"/>
  <c r="BE218"/>
  <c r="BE232"/>
  <c r="BE267"/>
  <c r="BE285"/>
  <c r="BE306"/>
  <c r="BE426"/>
  <c r="BE456"/>
  <c r="BE461"/>
  <c r="BE472"/>
  <c r="BE484"/>
  <c r="BE573"/>
  <c r="BE584"/>
  <c r="BE704"/>
  <c r="BE160"/>
  <c r="BE281"/>
  <c r="BE283"/>
  <c r="BE313"/>
  <c r="BE533"/>
  <c r="BE546"/>
  <c r="BE628"/>
  <c r="BE672"/>
  <c r="BE690"/>
  <c i="3" r="J93"/>
  <c r="BE241"/>
  <c r="BE288"/>
  <c r="BE304"/>
  <c r="E50"/>
  <c r="BE128"/>
  <c r="BE159"/>
  <c r="BE430"/>
  <c i="2" r="J87"/>
  <c r="J61"/>
  <c i="3" r="BE178"/>
  <c r="BE185"/>
  <c r="BE275"/>
  <c r="BE277"/>
  <c r="BE280"/>
  <c r="BE320"/>
  <c r="BE324"/>
  <c r="BE327"/>
  <c r="BE345"/>
  <c r="BE359"/>
  <c r="BE403"/>
  <c r="BE410"/>
  <c r="BE434"/>
  <c r="BE447"/>
  <c r="BE462"/>
  <c r="BE492"/>
  <c r="BE507"/>
  <c r="BE534"/>
  <c r="BE456"/>
  <c r="BE467"/>
  <c r="BE478"/>
  <c r="BE520"/>
  <c r="BE538"/>
  <c r="BE542"/>
  <c r="BE157"/>
  <c r="BE198"/>
  <c r="BE285"/>
  <c r="BE291"/>
  <c r="BE439"/>
  <c r="F96"/>
  <c r="BE110"/>
  <c r="BE146"/>
  <c r="BE153"/>
  <c r="BE264"/>
  <c r="BE269"/>
  <c r="BE106"/>
  <c r="BE118"/>
  <c r="BE218"/>
  <c r="BE443"/>
  <c r="BE453"/>
  <c r="BE102"/>
  <c r="BE182"/>
  <c r="BE191"/>
  <c r="BE451"/>
  <c r="BE115"/>
  <c r="BE123"/>
  <c r="BE134"/>
  <c r="BE266"/>
  <c r="BE272"/>
  <c r="BE282"/>
  <c r="BE301"/>
  <c r="BE308"/>
  <c r="BE377"/>
  <c r="BE398"/>
  <c r="BE422"/>
  <c r="BE140"/>
  <c r="BE296"/>
  <c r="BE313"/>
  <c i="2" r="BE113"/>
  <c r="E48"/>
  <c r="BE97"/>
  <c r="BE107"/>
  <c r="J79"/>
  <c r="BE122"/>
  <c r="BE132"/>
  <c r="BE136"/>
  <c r="BE118"/>
  <c r="F55"/>
  <c r="BE88"/>
  <c r="BE126"/>
  <c r="BE91"/>
  <c r="BE110"/>
  <c r="BE129"/>
  <c r="BE94"/>
  <c r="BE100"/>
  <c r="BE104"/>
  <c r="BE116"/>
  <c i="1" r="AS54"/>
  <c i="7" r="J36"/>
  <c i="1" r="AW61"/>
  <c i="5" r="F38"/>
  <c i="1" r="BC59"/>
  <c i="4" r="F38"/>
  <c i="1" r="BC58"/>
  <c i="2" r="F34"/>
  <c i="1" r="BA55"/>
  <c i="8" r="F38"/>
  <c i="1" r="BC62"/>
  <c i="2" r="F36"/>
  <c i="1" r="BC55"/>
  <c i="6" r="F39"/>
  <c i="1" r="BD60"/>
  <c i="2" r="F37"/>
  <c i="1" r="BD55"/>
  <c i="3" r="F37"/>
  <c i="1" r="BB57"/>
  <c i="6" r="J36"/>
  <c i="1" r="AW60"/>
  <c i="6" r="F36"/>
  <c i="1" r="BA60"/>
  <c i="6" r="F37"/>
  <c i="1" r="BB60"/>
  <c i="3" r="F36"/>
  <c i="1" r="BA57"/>
  <c i="6" r="F38"/>
  <c i="1" r="BC60"/>
  <c i="8" r="J36"/>
  <c i="1" r="AW62"/>
  <c i="5" r="F39"/>
  <c i="1" r="BD59"/>
  <c i="8" r="F37"/>
  <c i="1" r="BB62"/>
  <c i="3" r="F38"/>
  <c i="1" r="BC57"/>
  <c i="3" r="F39"/>
  <c i="1" r="BD57"/>
  <c i="7" r="F39"/>
  <c i="1" r="BD61"/>
  <c i="2" r="F35"/>
  <c i="1" r="BB55"/>
  <c i="4" r="F36"/>
  <c i="1" r="BA58"/>
  <c i="7" r="F38"/>
  <c i="1" r="BC61"/>
  <c i="8" r="F36"/>
  <c i="1" r="BA62"/>
  <c i="3" r="J36"/>
  <c i="1" r="AW57"/>
  <c i="5" r="F37"/>
  <c i="1" r="BB59"/>
  <c i="8" r="F39"/>
  <c i="1" r="BD62"/>
  <c i="5" r="J36"/>
  <c i="1" r="AW59"/>
  <c i="4" r="F39"/>
  <c i="1" r="BD58"/>
  <c i="4" r="F37"/>
  <c i="1" r="BB58"/>
  <c i="4" r="J36"/>
  <c i="1" r="AW58"/>
  <c i="7" r="F37"/>
  <c i="1" r="BB61"/>
  <c i="7" r="F36"/>
  <c i="1" r="BA61"/>
  <c i="2" r="J34"/>
  <c i="1" r="AW55"/>
  <c i="5" r="F36"/>
  <c i="1" r="BA59"/>
  <c i="8" l="1" r="R144"/>
  <c r="R143"/>
  <c i="2" r="BK86"/>
  <c r="J86"/>
  <c r="J60"/>
  <c i="8" r="BK232"/>
  <c r="J232"/>
  <c r="J83"/>
  <c i="3" r="P318"/>
  <c r="P99"/>
  <c i="1" r="AU57"/>
  <c i="8" r="P143"/>
  <c i="4" r="T203"/>
  <c i="8" r="T144"/>
  <c r="T143"/>
  <c i="5" r="T106"/>
  <c i="6" r="BK96"/>
  <c r="J96"/>
  <c r="J64"/>
  <c i="4" r="T107"/>
  <c r="T106"/>
  <c r="P107"/>
  <c i="7" r="P116"/>
  <c r="P98"/>
  <c i="1" r="AU61"/>
  <c i="5" r="T401"/>
  <c i="7" r="T116"/>
  <c r="T98"/>
  <c i="5" r="R401"/>
  <c r="R105"/>
  <c i="2" r="T86"/>
  <c r="T85"/>
  <c i="4" r="R203"/>
  <c i="8" r="P107"/>
  <c i="1" r="AU62"/>
  <c i="6" r="T96"/>
  <c r="T95"/>
  <c i="4" r="BK203"/>
  <c r="J203"/>
  <c r="J70"/>
  <c i="5" r="P401"/>
  <c r="P105"/>
  <c i="1" r="AU59"/>
  <c i="2" r="R86"/>
  <c r="R85"/>
  <c i="4" r="R107"/>
  <c r="R106"/>
  <c i="3" r="R318"/>
  <c i="6" r="R95"/>
  <c i="2" r="P86"/>
  <c r="P85"/>
  <c i="1" r="AU55"/>
  <c i="4" r="P203"/>
  <c i="3" r="R100"/>
  <c r="R99"/>
  <c r="T318"/>
  <c i="8" r="R107"/>
  <c i="4" r="BK107"/>
  <c r="J107"/>
  <c r="J64"/>
  <c i="6" r="P208"/>
  <c r="P95"/>
  <c i="1" r="AU60"/>
  <c i="8" r="T107"/>
  <c i="7" r="R98"/>
  <c i="3" r="T100"/>
  <c r="T99"/>
  <c i="8" r="J108"/>
  <c r="J64"/>
  <c r="J109"/>
  <c r="J65"/>
  <c r="J233"/>
  <c r="J84"/>
  <c r="BK220"/>
  <c r="J220"/>
  <c r="J78"/>
  <c r="BK144"/>
  <c r="J144"/>
  <c r="J68"/>
  <c i="7" r="BK98"/>
  <c r="J98"/>
  <c r="J63"/>
  <c i="6" r="BK95"/>
  <c r="J95"/>
  <c i="5" r="BK105"/>
  <c r="J105"/>
  <c r="J63"/>
  <c i="3" r="J100"/>
  <c r="J64"/>
  <c r="F35"/>
  <c i="1" r="AZ57"/>
  <c i="4" r="J35"/>
  <c i="1" r="AV58"/>
  <c r="AT58"/>
  <c i="2" r="J33"/>
  <c i="1" r="AV55"/>
  <c r="AT55"/>
  <c r="BD56"/>
  <c r="BA56"/>
  <c r="AW56"/>
  <c i="6" r="F35"/>
  <c i="1" r="AZ60"/>
  <c i="6" r="J32"/>
  <c i="1" r="AG60"/>
  <c i="2" r="F33"/>
  <c i="1" r="AZ55"/>
  <c r="BC56"/>
  <c r="AY56"/>
  <c r="BB56"/>
  <c r="AX56"/>
  <c i="8" r="F35"/>
  <c i="1" r="AZ62"/>
  <c i="7" r="J35"/>
  <c i="1" r="AV61"/>
  <c r="AT61"/>
  <c i="5" r="F35"/>
  <c i="1" r="AZ59"/>
  <c i="4" r="F35"/>
  <c i="1" r="AZ58"/>
  <c i="5" r="J35"/>
  <c i="1" r="AV59"/>
  <c r="AT59"/>
  <c i="3" r="J35"/>
  <c i="1" r="AV57"/>
  <c r="AT57"/>
  <c i="8" r="J35"/>
  <c i="1" r="AV62"/>
  <c r="AT62"/>
  <c i="3" r="J32"/>
  <c i="1" r="AG57"/>
  <c i="7" r="F35"/>
  <c i="1" r="AZ61"/>
  <c i="6" r="J35"/>
  <c i="1" r="AV60"/>
  <c r="AT60"/>
  <c i="4" l="1" r="P106"/>
  <c i="1" r="AU58"/>
  <c i="5" r="T105"/>
  <c i="2" r="BK85"/>
  <c r="J85"/>
  <c i="8" r="BK143"/>
  <c r="J143"/>
  <c r="J67"/>
  <c i="4" r="BK106"/>
  <c r="J106"/>
  <c r="J63"/>
  <c i="1" r="AN60"/>
  <c i="6" r="J63"/>
  <c r="J41"/>
  <c i="1" r="AN57"/>
  <c i="3" r="J41"/>
  <c i="2" r="J30"/>
  <c i="1" r="AG55"/>
  <c r="BD54"/>
  <c r="W33"/>
  <c r="AU56"/>
  <c i="5" r="J32"/>
  <c i="1" r="AG59"/>
  <c r="AN59"/>
  <c r="BA54"/>
  <c r="W30"/>
  <c r="BB54"/>
  <c r="W31"/>
  <c i="7" r="J32"/>
  <c i="1" r="AG61"/>
  <c r="AN61"/>
  <c r="AZ56"/>
  <c r="AV56"/>
  <c r="AT56"/>
  <c r="BC54"/>
  <c r="AY54"/>
  <c i="2" l="1" r="J39"/>
  <c r="J59"/>
  <c i="8" r="BK107"/>
  <c r="J107"/>
  <c r="J63"/>
  <c i="7" r="J41"/>
  <c i="5" r="J41"/>
  <c i="1" r="AN55"/>
  <c r="AX54"/>
  <c r="AZ54"/>
  <c r="W29"/>
  <c i="4" r="J32"/>
  <c i="1" r="AG58"/>
  <c r="AN58"/>
  <c r="AU54"/>
  <c r="W32"/>
  <c r="AW54"/>
  <c r="AK30"/>
  <c i="4" l="1" r="J41"/>
  <c i="1" r="AV54"/>
  <c r="AK29"/>
  <c i="8" r="J32"/>
  <c i="1" r="AG62"/>
  <c r="AG56"/>
  <c r="AG54"/>
  <c r="AK26"/>
  <c l="1" r="AN56"/>
  <c i="8" r="J41"/>
  <c i="1" r="AN62"/>
  <c r="AK35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<sst xmlns="http://schemas.openxmlformats.org/spreadsheetml/2006/main">
  <si>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</si>
  <si>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</si>
  <si>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</si>
  <si>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</si>
  <si>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</si>
  <si>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{95b1642f-dab8-4dca-a349-65afc52014d0}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</si>
  <si>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</si>
  <si>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</si>
  <si>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</si>
  <si>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</si>
  <si>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</si>
  <si>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</si>
  <si>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</si>
  <si>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</si>
  <si>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20230401_V02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</si>
  <si>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</si>
  <si>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</si>
  <si>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 xml:space="preserve">Modernizace a rozšíření prostor  SOU a PrŠ  Kladno – Vrapice, Objekt 1</t>
  </si>
  <si>
    <t>KSO:</t>
  </si>
  <si>
    <t>802 19 1</t>
  </si>
  <si>
    <t>CC-CZ:</t>
  </si>
  <si>
    <t>12631</t>
  </si>
  <si>
    <t>Místo:</t>
  </si>
  <si>
    <t>Vrapice</t>
  </si>
  <si>
    <t>Datum:</t>
  </si>
  <si>
    <t>1. 2. 2025</t>
  </si>
  <si>
    <t>CZ-CPA:</t>
  </si>
  <si>
    <t>41.00.28</t>
  </si>
  <si>
    <t>Zadavatel:</t>
  </si>
  <si>
    <t>IČ:</t>
  </si>
  <si>
    <t>00507601</t>
  </si>
  <si>
    <t>SOU a PrŠ Kladno – Vrapice</t>
  </si>
  <si>
    <t>DIČ:</t>
  </si>
  <si>
    <t>CZ00507601</t>
  </si>
  <si>
    <t>Účastník:</t>
  </si>
  <si>
    <t>Vyplň údaj</t>
  </si>
  <si>
    <t>Projektant:</t>
  </si>
  <si>
    <t>04193466</t>
  </si>
  <si>
    <t>archiw studio s.r.o</t>
  </si>
  <si>
    <t>CZ04193466</t>
  </si>
  <si>
    <t>True</t>
  </si>
  <si>
    <t>Zpracovatel:</t>
  </si>
  <si>
    <t>archiw studio s.r.o. - Pavol Vígh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</si>
  <si>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</si>
  <si>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</si>
  <si>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</si>
  <si>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</si>
  <si>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</si>
  <si>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</si>
  <si>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</si>
  <si>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</si>
  <si>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</si>
  <si>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</si>
  <si>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</si>
  <si>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</si>
  <si>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</si>
  <si>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</si>
  <si>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</si>
  <si>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</si>
  <si>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</si>
  <si>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</si>
  <si>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</si>
  <si>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</si>
  <si>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</si>
  <si>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</si>
  <si>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</si>
  <si>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</si>
  <si>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</si>
  <si>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</si>
  <si>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</si>
  <si>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</si>
  <si>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</si>
  <si>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</si>
  <si>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</si>
  <si>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</si>
  <si>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</si>
  <si>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</si>
  <si>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</si>
  <si>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/>
  </si>
  <si>
    <t>D</t>
  </si>
  <si>
    <t>0</t>
  </si>
  <si>
    <t>###NOIMPORT###</t>
  </si>
  <si>
    <t>IMPORT</t>
  </si>
  <si>
    <t>{00000000-0000-0000-0000-000000000000}</t>
  </si>
  <si>
    <t>/</t>
  </si>
  <si>
    <t>SO 00</t>
  </si>
  <si>
    <t>Vedlejší rozpočtové náklady</t>
  </si>
  <si>
    <t>STA</t>
  </si>
  <si>
    <t>1</t>
  </si>
  <si>
    <t>{c207b887-7af0-408f-b430-79c23256386e}</t>
  </si>
  <si>
    <t>2</t>
  </si>
  <si>
    <t>SO 01</t>
  </si>
  <si>
    <t>Rekonstrukce učeben 2.np + Rekonstrukce garáže</t>
  </si>
  <si>
    <t>{97054b94-a171-41f5-8115-7b3c294e0be6}</t>
  </si>
  <si>
    <t>ASŘ 01</t>
  </si>
  <si>
    <t>Architektonicko stavební řešení - Bourací práce</t>
  </si>
  <si>
    <t>Soupis</t>
  </si>
  <si>
    <t>{a2b4de4d-d5b4-4d2b-b11f-b4cfbe32df58}</t>
  </si>
  <si>
    <t>ASŘ 02</t>
  </si>
  <si>
    <t>Architektonicko stavební řešení - Rekonstrukce Garáže</t>
  </si>
  <si>
    <t>{31c946bb-db65-4749-9aab-9734c1b6bedc}</t>
  </si>
  <si>
    <t>ASŘ 03</t>
  </si>
  <si>
    <t>Architektonicko stavební řešení - Rekonstrukce učeben 2.NP</t>
  </si>
  <si>
    <t>{7f4d3926-69e7-4598-b38e-b08bfd502951}</t>
  </si>
  <si>
    <t>TI 01</t>
  </si>
  <si>
    <t>Ústřední vytápění</t>
  </si>
  <si>
    <t>{a123f7d6-883c-498c-90f3-24ac1f4f2197}</t>
  </si>
  <si>
    <t>TI 02</t>
  </si>
  <si>
    <t>Zdravotechnické instalace</t>
  </si>
  <si>
    <t>{f3b8fbb4-6ea8-48fc-a483-3ec4d10afa2c}</t>
  </si>
  <si>
    <t>TI 03</t>
  </si>
  <si>
    <t>Elektroinstalace</t>
  </si>
  <si>
    <t>{73c47339-0f02-4b8f-83f6-809ef5ed0794}</t>
  </si>
  <si>
    <t>KRYCÍ LIST SOUPISU PRACÍ</t>
  </si>
  <si>
    <t>Objekt:</t>
  </si>
  <si>
    <t>SO 00 - Vedlejší rozpočtové náklady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</si>
  <si>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</si>
  <si>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</si>
  <si>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</si>
  <si>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</si>
  <si>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</si>
  <si>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</si>
  <si>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</si>
  <si>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</si>
  <si>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</si>
  <si>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</si>
  <si>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</si>
  <si>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</si>
  <si>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</si>
  <si>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</si>
  <si>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</si>
  <si>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</si>
  <si>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</si>
  <si>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</si>
  <si>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</si>
  <si>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</si>
  <si>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</si>
  <si>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</si>
  <si>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</si>
  <si>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</si>
  <si>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</si>
  <si>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</si>
  <si>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</si>
  <si>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</si>
  <si>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</si>
  <si>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011434000</t>
  </si>
  <si>
    <t>Měření (monitoring) hlukové hladiny</t>
  </si>
  <si>
    <t>soubor</t>
  </si>
  <si>
    <t>CS ÚRS 2024 01</t>
  </si>
  <si>
    <t>1024</t>
  </si>
  <si>
    <t>710299289</t>
  </si>
  <si>
    <t>Online PSC</t>
  </si>
  <si>
    <t>https://podminky.urs.cz/item/CS_URS_2024_01/011434000</t>
  </si>
  <si>
    <t>P</t>
  </si>
  <si>
    <t>Poznámka k položce:_x000d_
Průběžné měření a vyhodnocování prováděných akustických opatření_x000d_
Viz. Akustická studie</t>
  </si>
  <si>
    <t>011464000</t>
  </si>
  <si>
    <t>Měření (monitoring) úrovně osvětlení</t>
  </si>
  <si>
    <t>-511695845</t>
  </si>
  <si>
    <t>https://podminky.urs.cz/item/CS_URS_2024_01/011464000</t>
  </si>
  <si>
    <t>Poznámka k položce:_x000d_
Měření: umělého/ přirozeného / sdruženého osvětlení v učebnách - v souladu s požadavky KHS.</t>
  </si>
  <si>
    <t>3</t>
  </si>
  <si>
    <t>013254000</t>
  </si>
  <si>
    <t>Dokumentace skutečného provedení stavby</t>
  </si>
  <si>
    <t>-2067062492</t>
  </si>
  <si>
    <t>https://podminky.urs.cz/item/CS_URS_2024_01/013254000</t>
  </si>
  <si>
    <t>Poznámka k položce:_x000d_
Kompletní dokumentace skutečného provedení díla v rozahu dle SoD_x000d_
2x paré - tištěná verze_x000d_
1x paré - digitální verze</t>
  </si>
  <si>
    <t>4</t>
  </si>
  <si>
    <t>013284000</t>
  </si>
  <si>
    <t>Pasportizace objektu po provedení prací</t>
  </si>
  <si>
    <t>1966847888</t>
  </si>
  <si>
    <t>https://podminky.urs.cz/item/CS_URS_2024_01/013284000</t>
  </si>
  <si>
    <t>Poznámka k položce:_x000d_
Kompletní fotodokumentace z průběhu provádení díla._x000d_
rozsah min 100ks / měsíc</t>
  </si>
  <si>
    <t>013294000</t>
  </si>
  <si>
    <t>Ostatní dokumentace</t>
  </si>
  <si>
    <t>2044042863</t>
  </si>
  <si>
    <t>https://podminky.urs.cz/item/CS_URS_2024_01/013294000</t>
  </si>
  <si>
    <t>Poznámka k položce:_x000d_
Ostatní vyýrobní dokumentace nutná pro provedení díla</t>
  </si>
  <si>
    <t>VRN3</t>
  </si>
  <si>
    <t>Zařízení staveniště</t>
  </si>
  <si>
    <t>6</t>
  </si>
  <si>
    <t>032103000</t>
  </si>
  <si>
    <t>Náklady na stavební buňky</t>
  </si>
  <si>
    <t>Měsíc</t>
  </si>
  <si>
    <t>792843763</t>
  </si>
  <si>
    <t>https://podminky.urs.cz/item/CS_URS_2024_01/032103000</t>
  </si>
  <si>
    <t>Poznámka k položce:_x000d_
Předpokládaný rozsah zřízení staveniště:_x000d_
1x skladovací kontejner_x000d_
1x stavební / šatní buňka</t>
  </si>
  <si>
    <t>7</t>
  </si>
  <si>
    <t>032803000</t>
  </si>
  <si>
    <t>Ostatní vybavení staveniště</t>
  </si>
  <si>
    <t>1187789787</t>
  </si>
  <si>
    <t>https://podminky.urs.cz/item/CS_URS_2024_01/032803000</t>
  </si>
  <si>
    <t>Poznámka k položce:_x000d_
Mobilní WC - 2x</t>
  </si>
  <si>
    <t>8</t>
  </si>
  <si>
    <t>034103000</t>
  </si>
  <si>
    <t>Oplocení staveniště</t>
  </si>
  <si>
    <t>-462311997</t>
  </si>
  <si>
    <t>https://podminky.urs.cz/item/CS_URS_2024_01/034103000</t>
  </si>
  <si>
    <t>Poznámka k položce:_x000d_
Zabezpečení staveniště, dočasné oplocení atd. v rozsahu předepsanými předpisy BOZP</t>
  </si>
  <si>
    <t>9</t>
  </si>
  <si>
    <t>034503000</t>
  </si>
  <si>
    <t>Informační tabule na staveništi</t>
  </si>
  <si>
    <t>851560747</t>
  </si>
  <si>
    <t>https://podminky.urs.cz/item/CS_URS_2024_01/034503000</t>
  </si>
  <si>
    <t>Poznámka k položce:_x000d_
Informativní značení pro pohyb osob a jejich omezení na staveništi.</t>
  </si>
  <si>
    <t>10</t>
  </si>
  <si>
    <t>039103000</t>
  </si>
  <si>
    <t>Rozebrání, bourání a odvoz zařízení staveniště</t>
  </si>
  <si>
    <t>-1692526772</t>
  </si>
  <si>
    <t>https://podminky.urs.cz/item/CS_URS_2024_01/039103000</t>
  </si>
  <si>
    <t>11</t>
  </si>
  <si>
    <t>039203000</t>
  </si>
  <si>
    <t>Úprava terénu po zrušení zařízení staveniště</t>
  </si>
  <si>
    <t>1349683376</t>
  </si>
  <si>
    <t>https://podminky.urs.cz/item/CS_URS_2024_01/039203000</t>
  </si>
  <si>
    <t>Poznámka k položce:_x000d_
Uvedení celého areálu zasaženého stavbou do původního stavu._x000d_
- Doložit fotodokumentací stavby.</t>
  </si>
  <si>
    <t>VRN4</t>
  </si>
  <si>
    <t>Inženýrská činnost</t>
  </si>
  <si>
    <t>045002000</t>
  </si>
  <si>
    <t>Kompletační a koordinační činnost</t>
  </si>
  <si>
    <t>-1936409275</t>
  </si>
  <si>
    <t>https://podminky.urs.cz/item/CS_URS_2024_01/045002000</t>
  </si>
  <si>
    <t>Poznámka k položce:_x000d_
Kompletní předávací dokumetace._x000d_
provedení díla v rozahu dle SoD_x000d_
2x - tištěná verze_x000d_
1x- digitální verze</t>
  </si>
  <si>
    <t>VRN7</t>
  </si>
  <si>
    <t>Provozní vlivy</t>
  </si>
  <si>
    <t>13</t>
  </si>
  <si>
    <t>071002000</t>
  </si>
  <si>
    <t>Provoz investora, třetích osob</t>
  </si>
  <si>
    <t>110536020</t>
  </si>
  <si>
    <t>https://podminky.urs.cz/item/CS_URS_2024_01/071002000</t>
  </si>
  <si>
    <t>Poznámka k položce:_x000d_
Náklady spojené s etapizací stavby._x000d_
Zajištění provozu objektu bez přerušení._x000d_
Etapizace prací - Výměna stropních konstrukcí v prostorách učeben.</t>
  </si>
  <si>
    <t>14</t>
  </si>
  <si>
    <t>071103000</t>
  </si>
  <si>
    <t>Provoz investora</t>
  </si>
  <si>
    <t>265883123</t>
  </si>
  <si>
    <t>https://podminky.urs.cz/item/CS_URS_2024_01/071103000</t>
  </si>
  <si>
    <t>Poznámka k položce:_x000d_
náklady spojené s průběžným celodenním úklidem společných prostor, náklady spojené s manipulací vybouraného a nového materiálu při zachování současného provozu budovy se zajištěním snížené prašnosti prováděných prací.</t>
  </si>
  <si>
    <t>15</t>
  </si>
  <si>
    <t>079002000</t>
  </si>
  <si>
    <t>Ostatní provozní vlivy</t>
  </si>
  <si>
    <t>99693301</t>
  </si>
  <si>
    <t>https://podminky.urs.cz/item/CS_URS_2024_01/079002000</t>
  </si>
  <si>
    <t>Poznámka k položce:_x000d_
-zohlednění všech cizích vlivů způsobených na stavbě, zejména náklady spojené s realizací díla v souvislosti s nepřerušeným provozem v ostatních částech budovy a omezením provádění prací na pracovní dobu areálu (pouze pracocvní dny od 7:00 do 16:00 hod)</t>
  </si>
  <si>
    <t>VRN8</t>
  </si>
  <si>
    <t>Přesun stavebních kapacit</t>
  </si>
  <si>
    <t>16</t>
  </si>
  <si>
    <t>081002000</t>
  </si>
  <si>
    <t>Doprava zaměstnanců</t>
  </si>
  <si>
    <t>-1015398349</t>
  </si>
  <si>
    <t>https://podminky.urs.cz/item/CS_URS_2024_01/081002000</t>
  </si>
  <si>
    <t>m2_DMTZ_762</t>
  </si>
  <si>
    <t>Plocha demontovaných plodlah/stropních konstrukcí</t>
  </si>
  <si>
    <t>443,077</t>
  </si>
  <si>
    <t>m2_DMTZ_766</t>
  </si>
  <si>
    <t>Plochy demontovaných podlah - PVC - učebny</t>
  </si>
  <si>
    <t>439,315</t>
  </si>
  <si>
    <t>m2_strop_1NP</t>
  </si>
  <si>
    <t>plocha dotčených místností 110-125</t>
  </si>
  <si>
    <t>459,54</t>
  </si>
  <si>
    <t>SO 01 - Rekonstrukce učeben 2.np + Rekonstrukce garáže</t>
  </si>
  <si>
    <t>Soupis:</t>
  </si>
  <si>
    <t>ASŘ 01 - Architektonicko stavební řešení - Bourací práce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</si>
  <si>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</si>
  <si>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</si>
  <si>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</si>
  <si>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</si>
  <si>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PSV - Práce a dodávky PSV</t>
  </si>
  <si>
    <t xml:space="preserve">    712 - Povlakové krytiny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</si>
  <si>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</si>
  <si>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</si>
  <si>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</si>
  <si>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</si>
  <si>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775 - Podlahy skládané</t>
  </si>
  <si>
    <t xml:space="preserve">    776 - Podlahy povlakové</t>
  </si>
  <si>
    <t xml:space="preserve">    781 - Dokončovací práce - obklady</t>
  </si>
  <si>
    <t>HZS - Hodinové zúčtovací sazby</t>
  </si>
  <si>
    <t>HSV</t>
  </si>
  <si>
    <t>Práce a dodávky HSV</t>
  </si>
  <si>
    <t>Zemní práce</t>
  </si>
  <si>
    <t>122111101</t>
  </si>
  <si>
    <t>Odkopávky a prokopávky ručně zapažené i nezapažené v hornině třídy těžitelnosti I skupiny 1 a 2</t>
  </si>
  <si>
    <t>m3</t>
  </si>
  <si>
    <t>2101778959</t>
  </si>
  <si>
    <t>https://podminky.urs.cz/item/CS_URS_2024_01/122111101</t>
  </si>
  <si>
    <t>VV</t>
  </si>
  <si>
    <t>"B130 - tl. 0,05"0,05*6,865*5,760</t>
  </si>
  <si>
    <t>Součet</t>
  </si>
  <si>
    <t>131113711</t>
  </si>
  <si>
    <t>Hloubení zapažených jam ručně s urovnáním dna do předepsaného profilu a spádu v hornině třídy těžitelnosti I skupiny 1 a 2 soudržných</t>
  </si>
  <si>
    <t>1920528429</t>
  </si>
  <si>
    <t>https://podminky.urs.cz/item/CS_URS_2024_01/131113711</t>
  </si>
  <si>
    <t>"B130 - tl. 0,25"0,25*6,865*5,760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</si>
  <si>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</si>
  <si>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</si>
  <si>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-1261978883</t>
  </si>
  <si>
    <t>https://podminky.urs.cz/item/CS_URS_2024_01/162211311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</si>
  <si>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</si>
  <si>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</si>
  <si>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-61401153</t>
  </si>
  <si>
    <t>https://podminky.urs.cz/item/CS_URS_2024_01/162211319</t>
  </si>
  <si>
    <t>11,863*5 'Přepočtené koeficientem množství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</si>
  <si>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</si>
  <si>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</si>
  <si>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788488743</t>
  </si>
  <si>
    <t>https://podminky.urs.cz/item/CS_URS_2024_01/162751117</t>
  </si>
  <si>
    <t>167111101</t>
  </si>
  <si>
    <t>Nakládání, skládání a překládání neulehlého výkopku nebo sypaniny ručně nakládání, z hornin třídy těžitelnosti I, skupiny 1 až 3</t>
  </si>
  <si>
    <t>1871477643</t>
  </si>
  <si>
    <t>https://podminky.urs.cz/item/CS_URS_2024_01/167111101</t>
  </si>
  <si>
    <t>171201231</t>
  </si>
  <si>
    <t>Poplatek za uložení stavebního odpadu na recyklační skládce (skládkovné) zeminy a kamení zatříděného do Katalogu odpadů pod kódem 17 05 04</t>
  </si>
  <si>
    <t>t</t>
  </si>
  <si>
    <t>957435191</t>
  </si>
  <si>
    <t>https://podminky.urs.cz/item/CS_URS_2024_01/171201231</t>
  </si>
  <si>
    <t>11,863*1,9 'Přepočtené koeficientem množství</t>
  </si>
  <si>
    <t>171251201</t>
  </si>
  <si>
    <t>Uložení sypaniny na skládky nebo meziskládky bez hutnění s upravením uložené sypaniny do předepsaného tvaru</t>
  </si>
  <si>
    <t>1849245942</t>
  </si>
  <si>
    <t>https://podminky.urs.cz/item/CS_URS_2024_01/171251201</t>
  </si>
  <si>
    <t>Ostatní konstrukce a práce, bourání</t>
  </si>
  <si>
    <t>949101111</t>
  </si>
  <si>
    <t>Lešení pomocné pracovní pro objekty pozemních staveb pro zatížení do 150 kg/m2, o výšce lešeňové podlahy do 1,9 m</t>
  </si>
  <si>
    <t>m2</t>
  </si>
  <si>
    <t>-1247252828</t>
  </si>
  <si>
    <t>https://podminky.urs.cz/item/CS_URS_2024_01/949101111</t>
  </si>
  <si>
    <t>1.NP</t>
  </si>
  <si>
    <t>"106"16,1</t>
  </si>
  <si>
    <t>"109"80,12</t>
  </si>
  <si>
    <t>962031133</t>
  </si>
  <si>
    <t>Bourání příček nebo přizdívek z cihel pálených plných nebo dutých, tl. přes 100 do 150 mm</t>
  </si>
  <si>
    <t>-738767910</t>
  </si>
  <si>
    <t>https://podminky.urs.cz/item/CS_URS_2024_01/962031133</t>
  </si>
  <si>
    <t>V. místnosti 3,7m</t>
  </si>
  <si>
    <t>"B203/B204"3,7*6,6</t>
  </si>
  <si>
    <t>"B205/B206"3,7*6,6</t>
  </si>
  <si>
    <t>"B207/B208"3,7*6,6</t>
  </si>
  <si>
    <t>965042241</t>
  </si>
  <si>
    <t>Bourání mazanin betonových nebo z litého asfaltu tl. přes 100 mm, plochy přes 4 m2</t>
  </si>
  <si>
    <t>-1067504530</t>
  </si>
  <si>
    <t>https://podminky.urs.cz/item/CS_URS_2024_01/965042241</t>
  </si>
  <si>
    <t>965049112</t>
  </si>
  <si>
    <t>Bourání mazanin Příplatek k cenám za bourání mazanin betonových se svařovanou sítí, tl. přes 100 mm</t>
  </si>
  <si>
    <t>-1743972009</t>
  </si>
  <si>
    <t>https://podminky.urs.cz/item/CS_URS_2024_01/965049112</t>
  </si>
  <si>
    <t>965082933</t>
  </si>
  <si>
    <t>Odstranění násypu pod podlahami nebo ochranného násypu na střechách tl. do 200 mm, plochy přes 2 m2</t>
  </si>
  <si>
    <t>97260341</t>
  </si>
  <si>
    <t>https://podminky.urs.cz/item/CS_URS_2024_01/965082933</t>
  </si>
  <si>
    <t>Suťový zásap 120mm</t>
  </si>
  <si>
    <t>Tesařská podlaha s polštáři</t>
  </si>
  <si>
    <t>"B201"6,6*9,21*0,12</t>
  </si>
  <si>
    <t>"B202"6,6*9,21*0,12</t>
  </si>
  <si>
    <t>"B203"6,6*6,76*0,12</t>
  </si>
  <si>
    <t>"B204"6,6*2,6*0,12</t>
  </si>
  <si>
    <t>"B205"6,6*7,215*0,12</t>
  </si>
  <si>
    <t>"B206"6,6*5,13*0,12</t>
  </si>
  <si>
    <t>"B207"6,6*6,695*0,12</t>
  </si>
  <si>
    <t>"B208"6,6*9,56*0,12</t>
  </si>
  <si>
    <t>"B209"6,83*9,84*0,12</t>
  </si>
  <si>
    <t>Mezisoučet</t>
  </si>
  <si>
    <t>"B203/B204"0,19*6,6*0,12</t>
  </si>
  <si>
    <t>"B205/B206"0,19*6,6*0,12</t>
  </si>
  <si>
    <t>"B207/B208"0,19*6,6*0,12</t>
  </si>
  <si>
    <t>968072456</t>
  </si>
  <si>
    <t>Vybourání kovových rámů oken s křídly, dveřních zárubní, vrat, stěn, ostění nebo obkladů dveřních zárubní, plochy přes 2 m2</t>
  </si>
  <si>
    <t>1268190252</t>
  </si>
  <si>
    <t>https://podminky.urs.cz/item/CS_URS_2024_01/968072456</t>
  </si>
  <si>
    <t>"B130"1*2,2</t>
  </si>
  <si>
    <t>968072558</t>
  </si>
  <si>
    <t>Vybourání kovových rámů oken s křídly, dveřních zárubní, vrat, stěn, ostění nebo obkladů vrat, mimo posuvných a skládacích, plochy do 5 m2</t>
  </si>
  <si>
    <t>-474629676</t>
  </si>
  <si>
    <t>https://podminky.urs.cz/item/CS_URS_2024_01/968072558</t>
  </si>
  <si>
    <t>"B130"2,5*3</t>
  </si>
  <si>
    <t>968082017</t>
  </si>
  <si>
    <t>Vybourání plastových rámů oken s křídly, dveřních zárubní, vrat rámu oken s křídly, plochy přes 2 do 4 m2</t>
  </si>
  <si>
    <t>1051266863</t>
  </si>
  <si>
    <t>https://podminky.urs.cz/item/CS_URS_2024_01/968082017</t>
  </si>
  <si>
    <t>"O01 - 1 300/1 950"2*(1,39*1,95)</t>
  </si>
  <si>
    <t>"O02 - 1 390/2 500"25*(1,39*2,5)</t>
  </si>
  <si>
    <t>"O03 - 1 390/2 500"4*(1,39*2,5)</t>
  </si>
  <si>
    <t>17</t>
  </si>
  <si>
    <t>971033651</t>
  </si>
  <si>
    <t>Vybourání otvorů ve zdivu základovém nebo nadzákladovém z cihel, tvárnic, příčkovek z cihel pálených na maltu vápennou nebo vápenocementovou plochy do 4 m2, tl. do 600 mm</t>
  </si>
  <si>
    <t>-881211081</t>
  </si>
  <si>
    <t>https://podminky.urs.cz/item/CS_URS_2024_01/971033651</t>
  </si>
  <si>
    <t>Vybourání otvorů pro dveře</t>
  </si>
  <si>
    <t>"B202"0,55*(1,35*2,35)</t>
  </si>
  <si>
    <t>"B203"0,45*(1,35*2,35)</t>
  </si>
  <si>
    <t>"B205"0,45*(1,35*2,35)</t>
  </si>
  <si>
    <t>18</t>
  </si>
  <si>
    <t>975111121</t>
  </si>
  <si>
    <t>Plošné podchycení konstrukcí systémovými prvky samostatnými stojkami výšky do 4 m, zatížení přes 6 do 8,5 kPa zřízení</t>
  </si>
  <si>
    <t>484029900</t>
  </si>
  <si>
    <t>https://podminky.urs.cz/item/CS_URS_2024_01/975111121</t>
  </si>
  <si>
    <t>"110"6,06</t>
  </si>
  <si>
    <t>"111"6,11</t>
  </si>
  <si>
    <t>"112"1,77</t>
  </si>
  <si>
    <t>"113"21,33</t>
  </si>
  <si>
    <t>"114"23,56</t>
  </si>
  <si>
    <t>"115"59,38</t>
  </si>
  <si>
    <t>"116"59,48</t>
  </si>
  <si>
    <t>"117"27,33</t>
  </si>
  <si>
    <t>"118"31,42</t>
  </si>
  <si>
    <t>"119"18,18</t>
  </si>
  <si>
    <t>"120"41,44</t>
  </si>
  <si>
    <t>"121"15,30</t>
  </si>
  <si>
    <t>"122"60,77</t>
  </si>
  <si>
    <t>"123"31,10</t>
  </si>
  <si>
    <t>"124"27,46</t>
  </si>
  <si>
    <t>"125"28,85</t>
  </si>
  <si>
    <t>19</t>
  </si>
  <si>
    <t>975111122</t>
  </si>
  <si>
    <t>Plošné podchycení konstrukcí systémovými prvky samostatnými stojkami výšky do 4 m, zatížení přes 6 do 8,5 kPa příplatek za první a každý další den použití</t>
  </si>
  <si>
    <t>-429961218</t>
  </si>
  <si>
    <t>https://podminky.urs.cz/item/CS_URS_2024_01/975111122</t>
  </si>
  <si>
    <t>FIG</t>
  </si>
  <si>
    <t>Rozpad figury: m2_strop_1NP</t>
  </si>
  <si>
    <t>459,54*30 'Přepočtené koeficientem množství</t>
  </si>
  <si>
    <t>20</t>
  </si>
  <si>
    <t>975111123</t>
  </si>
  <si>
    <t>Plošné podchycení konstrukcí systémovými prvky samostatnými stojkami výšky do 4 m, zatížení přes 6 do 8,5 kPa odstranění</t>
  </si>
  <si>
    <t>96239614</t>
  </si>
  <si>
    <t>https://podminky.urs.cz/item/CS_URS_2024_01/975111123</t>
  </si>
  <si>
    <t>997</t>
  </si>
  <si>
    <t>Přesun sutě</t>
  </si>
  <si>
    <t>997006012</t>
  </si>
  <si>
    <t>Úprava stavebního odpadu třídění ruční</t>
  </si>
  <si>
    <t>-345221659</t>
  </si>
  <si>
    <t>https://podminky.urs.cz/item/CS_URS_2024_01/997006012</t>
  </si>
  <si>
    <t>22</t>
  </si>
  <si>
    <t>997013151</t>
  </si>
  <si>
    <t>Vnitrostaveništní doprava suti a vybouraných hmot vodorovně do 50 m s naložením s omezením mechanizace pro budovy a haly výšky do 6 m</t>
  </si>
  <si>
    <t>-807687911</t>
  </si>
  <si>
    <t>https://podminky.urs.cz/item/CS_URS_2024_01/997013151</t>
  </si>
  <si>
    <t>200,201*0,5 'Přepočtené koeficientem množství</t>
  </si>
  <si>
    <t>23</t>
  </si>
  <si>
    <t>997013211</t>
  </si>
  <si>
    <t>Vnitrostaveništní doprava suti a vybouraných hmot vodorovně do 50 m s naložením ručně pro budovy a haly výšky do 6 m</t>
  </si>
  <si>
    <t>-1890299871</t>
  </si>
  <si>
    <t>https://podminky.urs.cz/item/CS_URS_2024_01/997013211</t>
  </si>
  <si>
    <t>24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</si>
  <si>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</si>
  <si>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</si>
  <si>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-1023068151</t>
  </si>
  <si>
    <t>https://podminky.urs.cz/item/CS_URS_2024_01/997013219</t>
  </si>
  <si>
    <t>200,201*5 'Přepočtené koeficientem množství</t>
  </si>
  <si>
    <t>25</t>
  </si>
  <si>
    <t>997013311</t>
  </si>
  <si>
    <t>Shoz na stavební suť montáž a demontáž shozu výšky do 10 m</t>
  </si>
  <si>
    <t>m</t>
  </si>
  <si>
    <t>677355125</t>
  </si>
  <si>
    <t>https://podminky.urs.cz/item/CS_URS_2024_01/997013311</t>
  </si>
  <si>
    <t>26</t>
  </si>
  <si>
    <t>997013321</t>
  </si>
  <si>
    <t>Shoz na stavební suť montáž a demontáž shozu výšky Příplatek za první a každý další den použití shozu výšky do 10 m</t>
  </si>
  <si>
    <t>-207801162</t>
  </si>
  <si>
    <t>https://podminky.urs.cz/item/CS_URS_2024_01/997013321</t>
  </si>
  <si>
    <t>6*30 'Přepočtené koeficientem množství</t>
  </si>
  <si>
    <t>27</t>
  </si>
  <si>
    <t>997013501</t>
  </si>
  <si>
    <t>Odvoz suti a vybouraných hmot na skládku nebo meziskládku se složením, na vzdálenost do 1 km</t>
  </si>
  <si>
    <t>-1082973160</t>
  </si>
  <si>
    <t>https://podminky.urs.cz/item/CS_URS_2024_01/997013501</t>
  </si>
  <si>
    <t>28</t>
  </si>
  <si>
    <t>997013509</t>
  </si>
  <si>
    <t>Odvoz suti a vybouraných hmot na skládku nebo meziskládku se složením, na vzdálenost Příplatek k ceně za každý další započatý 1 km přes 1 km</t>
  </si>
  <si>
    <t>1319099945</t>
  </si>
  <si>
    <t>https://podminky.urs.cz/item/CS_URS_2024_01/997013509</t>
  </si>
  <si>
    <t>200,201*10 'Přepočtené koeficientem množství</t>
  </si>
  <si>
    <t>29</t>
  </si>
  <si>
    <t>997013645</t>
  </si>
  <si>
    <t>Poplatek za uložení stavebního odpadu na skládce (skládkovné) asfaltového bez obsahu dehtu zatříděného do Katalogu odpadů pod kódem 17 03 02</t>
  </si>
  <si>
    <t>1195564614</t>
  </si>
  <si>
    <t>https://podminky.urs.cz/item/CS_URS_2024_01/997013645</t>
  </si>
  <si>
    <t>"712"1,582</t>
  </si>
  <si>
    <t>30</t>
  </si>
  <si>
    <t>997013804</t>
  </si>
  <si>
    <t>Poplatek za uložení stavebního odpadu na skládce (skládkovné) ze skla zatříděného do Katalogu odpadů pod kódem 17 02 02</t>
  </si>
  <si>
    <t>-2117325482</t>
  </si>
  <si>
    <t>https://podminky.urs.cz/item/CS_URS_2024_01/997013804</t>
  </si>
  <si>
    <t>"968082017"5,416*0,5</t>
  </si>
  <si>
    <t>31</t>
  </si>
  <si>
    <t>997013811</t>
  </si>
  <si>
    <t>Poplatek za uložení stavebního odpadu na skládce (skládkovné) dřevěného zatříděného do Katalogu odpadů pod kódem 17 02 01</t>
  </si>
  <si>
    <t>-1366263565</t>
  </si>
  <si>
    <t>https://podminky.urs.cz/item/CS_URS_2024_01/997013811</t>
  </si>
  <si>
    <t>"762"57,344</t>
  </si>
  <si>
    <t>"775"6,590</t>
  </si>
  <si>
    <t>32</t>
  </si>
  <si>
    <t>997013813</t>
  </si>
  <si>
    <t>Poplatek za uložení stavebního odpadu na skládce (skládkovné) z plastických hmot zatříděného do Katalogu odpadů pod kódem 17 02 03</t>
  </si>
  <si>
    <t>1161671895</t>
  </si>
  <si>
    <t>https://podminky.urs.cz/item/CS_URS_2024_01/997013813</t>
  </si>
  <si>
    <t>"776"1,174</t>
  </si>
  <si>
    <t>33</t>
  </si>
  <si>
    <t>997013812</t>
  </si>
  <si>
    <t>Poplatek za uložení stavebního odpadu na skládce (skládkovné) z materiálů na bázi sádry zatříděného do Katalogu odpadů pod kódem 17 08 02</t>
  </si>
  <si>
    <t>951189499</t>
  </si>
  <si>
    <t>https://podminky.urs.cz/item/CS_URS_2024_01/997013812</t>
  </si>
  <si>
    <t>"763"1,899</t>
  </si>
  <si>
    <t>34</t>
  </si>
  <si>
    <t>997013861</t>
  </si>
  <si>
    <t>Poplatek za uložení stavebního odpadu na recyklační skládce (skládkovné) z prostého betonu zatříděného do Katalogu odpadů pod kódem 17 01 01</t>
  </si>
  <si>
    <t>691793821</t>
  </si>
  <si>
    <t>https://podminky.urs.cz/item/CS_URS_2024_01/997013861</t>
  </si>
  <si>
    <t>"965042241"21,749</t>
  </si>
  <si>
    <t>35</t>
  </si>
  <si>
    <t>997013863</t>
  </si>
  <si>
    <t>Poplatek za uložení stavebního odpadu na recyklační skládce (skládkovné) cihelného zatříděného do Katalogu odpadů pod kódem 17 01 02</t>
  </si>
  <si>
    <t>1418179841</t>
  </si>
  <si>
    <t>https://podminky.urs.cz/item/CS_URS_2024_01/997013863</t>
  </si>
  <si>
    <t>"962031133"19,121</t>
  </si>
  <si>
    <t>"971033651"8,282</t>
  </si>
  <si>
    <t>36</t>
  </si>
  <si>
    <t>997013871</t>
  </si>
  <si>
    <t>Poplatek za uložení stavebního odpadu na recyklační skládce (skládkovné) směsného stavebního a demoličního zatříděného do Katalogu odpadů pod kódem 17 09 04</t>
  </si>
  <si>
    <t>-404847683</t>
  </si>
  <si>
    <t>https://podminky.urs.cz/item/CS_URS_2024_01/997013871</t>
  </si>
  <si>
    <t>"965082933"74,434</t>
  </si>
  <si>
    <t>"781"0,571</t>
  </si>
  <si>
    <t>PSV</t>
  </si>
  <si>
    <t>Práce a dodávky PSV</t>
  </si>
  <si>
    <t>712</t>
  </si>
  <si>
    <t>Povlakové krytiny</t>
  </si>
  <si>
    <t>37</t>
  </si>
  <si>
    <t>712340832</t>
  </si>
  <si>
    <t>Odstranění povlakové krytiny střech plochých do 10° z přitavených pásů NAIP v plné ploše dvouvrstvé</t>
  </si>
  <si>
    <t>-934076251</t>
  </si>
  <si>
    <t>https://podminky.urs.cz/item/CS_URS_2024_01/712340832</t>
  </si>
  <si>
    <t>"Garáž"13,5*7,1</t>
  </si>
  <si>
    <t>38</t>
  </si>
  <si>
    <t>712340834</t>
  </si>
  <si>
    <t>Odstranění povlakové krytiny střech plochých do 10° z přitavených pásů NAIP v plné ploše Příplatek k ceně - 0833 za každou další vrstvu</t>
  </si>
  <si>
    <t>-181277607</t>
  </si>
  <si>
    <t>https://podminky.urs.cz/item/CS_URS_2024_01/712340834</t>
  </si>
  <si>
    <t>762</t>
  </si>
  <si>
    <t>Konstrukce tesařské</t>
  </si>
  <si>
    <t>39</t>
  </si>
  <si>
    <t>762522812</t>
  </si>
  <si>
    <t>Demontáž podlah s polštáři z prken nebo fošen tl. přes 32 mm</t>
  </si>
  <si>
    <t>1760458342</t>
  </si>
  <si>
    <t>https://podminky.urs.cz/item/CS_URS_2024_01/762522812</t>
  </si>
  <si>
    <t>"B201"6,6*9,21</t>
  </si>
  <si>
    <t>"B202"6,6*9,21</t>
  </si>
  <si>
    <t>"B203"6,6*6,76</t>
  </si>
  <si>
    <t>"B204"6,6*2,6</t>
  </si>
  <si>
    <t>"B205"6,6*7,215</t>
  </si>
  <si>
    <t>"B206"6,6*5,13</t>
  </si>
  <si>
    <t>"B207"6,6*6,695</t>
  </si>
  <si>
    <t>"B208"6,6*9,56</t>
  </si>
  <si>
    <t>"B209"6,83*9,84</t>
  </si>
  <si>
    <t>"B203/B204"0,19*6,6</t>
  </si>
  <si>
    <t>"B205/B206"0,19*6,6</t>
  </si>
  <si>
    <t>"B207/B208"0,19*6,6</t>
  </si>
  <si>
    <t>40</t>
  </si>
  <si>
    <t>762526811</t>
  </si>
  <si>
    <t>Demontáž podlah z desek dřevotřískových, překližkových, sololitových tl. do 20 mm bez polštářů</t>
  </si>
  <si>
    <t>1326125811</t>
  </si>
  <si>
    <t>https://podminky.urs.cz/item/CS_URS_2024_01/762526811</t>
  </si>
  <si>
    <t>Rozpad figury: m2_DMTZ_766</t>
  </si>
  <si>
    <t>41</t>
  </si>
  <si>
    <t>762811811</t>
  </si>
  <si>
    <t>Demontáž záklopů stropů vrchních a zapuštěných z hrubých prken, tl. do 32 mm</t>
  </si>
  <si>
    <t>-146696102</t>
  </si>
  <si>
    <t>https://podminky.urs.cz/item/CS_URS_2024_01/762811811</t>
  </si>
  <si>
    <t>Rozpad figury: m2_DMTZ_762</t>
  </si>
  <si>
    <t>42</t>
  </si>
  <si>
    <t>762822850</t>
  </si>
  <si>
    <t>Demontáž stropních trámů z hraněného řeziva, průřezové plochy přes 540 cm2</t>
  </si>
  <si>
    <t>1899844698</t>
  </si>
  <si>
    <t>https://podminky.urs.cz/item/CS_URS_2024_01/762822850</t>
  </si>
  <si>
    <t>Stropní trámy - 230/300</t>
  </si>
  <si>
    <t>dl. 7 200</t>
  </si>
  <si>
    <t>"113"7,2*5</t>
  </si>
  <si>
    <t>"114"7,2*6</t>
  </si>
  <si>
    <t>dl. 7 000</t>
  </si>
  <si>
    <t>"115"7*10</t>
  </si>
  <si>
    <t>"116"7*10</t>
  </si>
  <si>
    <t>"117"7*5</t>
  </si>
  <si>
    <t>"118"7*6</t>
  </si>
  <si>
    <t>"119"7*3</t>
  </si>
  <si>
    <t>"120"7*8</t>
  </si>
  <si>
    <t>"121"7*3</t>
  </si>
  <si>
    <t>"122"7*11</t>
  </si>
  <si>
    <t>"123"7*6</t>
  </si>
  <si>
    <t>"124"7*5</t>
  </si>
  <si>
    <t>763</t>
  </si>
  <si>
    <t>Konstrukce suché výstavby</t>
  </si>
  <si>
    <t>43</t>
  </si>
  <si>
    <t>763121811</t>
  </si>
  <si>
    <t>Demontáž předsazených nebo šachtových stěn ze sádrokartonových desek s nosnou konstrukcí z ocelových profilů jednoduchých, opláštění jednoduché</t>
  </si>
  <si>
    <t>1409772231</t>
  </si>
  <si>
    <t>https://podminky.urs.cz/item/CS_URS_2024_01/763121811</t>
  </si>
  <si>
    <t>"109"3,76*1</t>
  </si>
  <si>
    <t>44</t>
  </si>
  <si>
    <t>763131821</t>
  </si>
  <si>
    <t>Demontáž podhledu nebo samostatného požárního předělu ze sádrokartonových desek s nosnou konstrukcí dvouvrstvou z ocelových profilů, opláštění jednoduché</t>
  </si>
  <si>
    <t>2064564244</t>
  </si>
  <si>
    <t>https://podminky.urs.cz/item/CS_URS_2024_01/763131821</t>
  </si>
  <si>
    <t>"106"(1+1,2)*6,89</t>
  </si>
  <si>
    <t>"109"(1+1,2)*22,2</t>
  </si>
  <si>
    <t>"Ostatní plochy na chodbách"5</t>
  </si>
  <si>
    <t>45</t>
  </si>
  <si>
    <t>763131831</t>
  </si>
  <si>
    <t>Demontáž podhledu nebo samostatného požárního předělu ze sádrokartonových desek s nosnou konstrukcí jednovrstvou z ocelových profilů, opláštění jednoduché</t>
  </si>
  <si>
    <t>-1227257367</t>
  </si>
  <si>
    <t>https://podminky.urs.cz/item/CS_URS_2024_01/763131831</t>
  </si>
  <si>
    <t>2.NP podstropní kastlík</t>
  </si>
  <si>
    <t>"B201"(0,4+0,4)*5</t>
  </si>
  <si>
    <t>"B202"(0,4+0,4)*5</t>
  </si>
  <si>
    <t>"B203"(0,4+0,4)*6,76</t>
  </si>
  <si>
    <t>"B204"(0,4+0,4)*2,6</t>
  </si>
  <si>
    <t>"B206"(0,4+0,4)*(1+0,77)</t>
  </si>
  <si>
    <t>"B207"(0,4+0,4)*6,695</t>
  </si>
  <si>
    <t>"B208"(0,4+0,4)*2,76</t>
  </si>
  <si>
    <t>"B209"(0,4+0,4)*5</t>
  </si>
  <si>
    <t>46</t>
  </si>
  <si>
    <t>763171811</t>
  </si>
  <si>
    <t>Demontáž instalační techniky pro konstrukce ze sádrokartonových desek revizních klapek nebo dvířek pro příčky nebo předsazené stěny, velikost do 1,00 m2</t>
  </si>
  <si>
    <t>kus</t>
  </si>
  <si>
    <t>67278327</t>
  </si>
  <si>
    <t>https://podminky.urs.cz/item/CS_URS_2024_01/763171811</t>
  </si>
  <si>
    <t>"106"5</t>
  </si>
  <si>
    <t>"109"18</t>
  </si>
  <si>
    <t>"Ostatní plochy na chodbách"3</t>
  </si>
  <si>
    <t>764</t>
  </si>
  <si>
    <t>Konstrukce klempířské</t>
  </si>
  <si>
    <t>47</t>
  </si>
  <si>
    <t>764002811</t>
  </si>
  <si>
    <t>Demontáž klempířských konstrukcí okapového plechu do suti, v krytině povlakové</t>
  </si>
  <si>
    <t>1539332175</t>
  </si>
  <si>
    <t>https://podminky.urs.cz/item/CS_URS_2024_01/764002811</t>
  </si>
  <si>
    <t>"Garáž"13,89</t>
  </si>
  <si>
    <t>48</t>
  </si>
  <si>
    <t>764002851</t>
  </si>
  <si>
    <t>Demontáž klempířských konstrukcí oplechování parapetů do suti</t>
  </si>
  <si>
    <t>-841613684</t>
  </si>
  <si>
    <t>https://podminky.urs.cz/item/CS_URS_2024_01/764002851</t>
  </si>
  <si>
    <t>"O01 - 1 300/1 950"2*(1,39)</t>
  </si>
  <si>
    <t>"O03 - 1 390/2 500"4*(1,39)</t>
  </si>
  <si>
    <t>49</t>
  </si>
  <si>
    <t>764002861</t>
  </si>
  <si>
    <t>Demontáž klempířských konstrukcí oplechování říms do suti</t>
  </si>
  <si>
    <t>-1870111041</t>
  </si>
  <si>
    <t>https://podminky.urs.cz/item/CS_URS_2024_01/764002861</t>
  </si>
  <si>
    <t>"O02 - 1 390/2 500"25*(1,39)</t>
  </si>
  <si>
    <t>50</t>
  </si>
  <si>
    <t>764002871</t>
  </si>
  <si>
    <t>Demontáž klempířských konstrukcí lemování zdí do suti</t>
  </si>
  <si>
    <t>-1804845285</t>
  </si>
  <si>
    <t>https://podminky.urs.cz/item/CS_URS_2024_01/764002871</t>
  </si>
  <si>
    <t>"Garáž"13,5+2*7,1</t>
  </si>
  <si>
    <t>51</t>
  </si>
  <si>
    <t>764004801</t>
  </si>
  <si>
    <t>Demontáž klempířských konstrukcí žlabu podokapního do suti</t>
  </si>
  <si>
    <t>-1174835641</t>
  </si>
  <si>
    <t>https://podminky.urs.cz/item/CS_URS_2024_01/764004801</t>
  </si>
  <si>
    <t>52</t>
  </si>
  <si>
    <t>764004841</t>
  </si>
  <si>
    <t>Demontáž klempířských konstrukcí háku do suti</t>
  </si>
  <si>
    <t>2011638971</t>
  </si>
  <si>
    <t>https://podminky.urs.cz/item/CS_URS_2024_01/764004841</t>
  </si>
  <si>
    <t>53</t>
  </si>
  <si>
    <t>764004861</t>
  </si>
  <si>
    <t>Demontáž klempířských konstrukcí svodu do suti</t>
  </si>
  <si>
    <t>-271173819</t>
  </si>
  <si>
    <t>https://podminky.urs.cz/item/CS_URS_2024_01/764004861</t>
  </si>
  <si>
    <t>766</t>
  </si>
  <si>
    <t>Konstrukce truhlářské</t>
  </si>
  <si>
    <t>54</t>
  </si>
  <si>
    <t>766441821</t>
  </si>
  <si>
    <t>Demontáž parapetních desek dřevěných nebo plastových šířky do 300 mm, délky přes 1000 do 2000 mm</t>
  </si>
  <si>
    <t>-259657481</t>
  </si>
  <si>
    <t>https://podminky.urs.cz/item/CS_URS_2024_01/766441821</t>
  </si>
  <si>
    <t>55</t>
  </si>
  <si>
    <t>766681811</t>
  </si>
  <si>
    <t>Demontáž zárubní k opětovnému použití obložkových z masívu, plochy otvoru do 2 m2</t>
  </si>
  <si>
    <t>-376575271</t>
  </si>
  <si>
    <t>https://podminky.urs.cz/item/CS_URS_2024_01/766681811</t>
  </si>
  <si>
    <t>"B204"0,9*1,97</t>
  </si>
  <si>
    <t>"B208"0,8*1,92</t>
  </si>
  <si>
    <t>56</t>
  </si>
  <si>
    <t>766681812</t>
  </si>
  <si>
    <t>Demontáž zárubní k opětovnému použití obložkových z masívu, plochy otvoru přes 2 m2</t>
  </si>
  <si>
    <t>-271309847</t>
  </si>
  <si>
    <t>https://podminky.urs.cz/item/CS_URS_2024_01/766681812</t>
  </si>
  <si>
    <t>"B201"1,125*2,26</t>
  </si>
  <si>
    <t>"B202"1,125*2,26</t>
  </si>
  <si>
    <t>"B203"1,125*2,26</t>
  </si>
  <si>
    <t>"B205"1,125*2,26</t>
  </si>
  <si>
    <t>"B206"0,95*2,26</t>
  </si>
  <si>
    <t>"B207"1,125*2,26</t>
  </si>
  <si>
    <t>"B209"1,125*2,26</t>
  </si>
  <si>
    <t>"B210"1,125*2,26</t>
  </si>
  <si>
    <t>57</t>
  </si>
  <si>
    <t>766691914</t>
  </si>
  <si>
    <t>Ostatní práce vyvěšení nebo zavěšení křídel dřevěných dveřních, plochy do 2 m2</t>
  </si>
  <si>
    <t>1209568613</t>
  </si>
  <si>
    <t>https://podminky.urs.cz/item/CS_URS_2024_01/766691914</t>
  </si>
  <si>
    <t>"B201"2</t>
  </si>
  <si>
    <t>"B202"2</t>
  </si>
  <si>
    <t>"B203"2</t>
  </si>
  <si>
    <t>"B204"1</t>
  </si>
  <si>
    <t>"B205"2</t>
  </si>
  <si>
    <t>"B206"1</t>
  </si>
  <si>
    <t>"B207"2</t>
  </si>
  <si>
    <t>"B208"1</t>
  </si>
  <si>
    <t>"B209"2</t>
  </si>
  <si>
    <t>"B210"2</t>
  </si>
  <si>
    <t>775</t>
  </si>
  <si>
    <t>Podlahy skládané</t>
  </si>
  <si>
    <t>58</t>
  </si>
  <si>
    <t>775511830</t>
  </si>
  <si>
    <t>Demontáž podlah vlysových do suti bez lišt přibíjených</t>
  </si>
  <si>
    <t>-1342090659</t>
  </si>
  <si>
    <t>https://podminky.urs.cz/item/CS_URS_2024_01/775511830</t>
  </si>
  <si>
    <t>776</t>
  </si>
  <si>
    <t>Podlahy povlakové</t>
  </si>
  <si>
    <t>59</t>
  </si>
  <si>
    <t>776201811</t>
  </si>
  <si>
    <t>Demontáž povlakových podlahovin lepených ručně bez podložky</t>
  </si>
  <si>
    <t>1703994276</t>
  </si>
  <si>
    <t>https://podminky.urs.cz/item/CS_URS_2024_01/776201811</t>
  </si>
  <si>
    <t>60</t>
  </si>
  <si>
    <t>776410811</t>
  </si>
  <si>
    <t>Demontáž soklíků nebo lišt pryžových nebo plastových</t>
  </si>
  <si>
    <t>1287766329</t>
  </si>
  <si>
    <t>https://podminky.urs.cz/item/CS_URS_2024_01/776410811</t>
  </si>
  <si>
    <t>"B201"2*6,6+2*9,21</t>
  </si>
  <si>
    <t>"B202"2*6,6+2*9,21</t>
  </si>
  <si>
    <t>"B203"2*6,6+2*6,76</t>
  </si>
  <si>
    <t>"B204"2*6,6+2*2,6</t>
  </si>
  <si>
    <t>"B205"2*6,6+2*7,215</t>
  </si>
  <si>
    <t>"B206"2*6,6+2*5,13</t>
  </si>
  <si>
    <t>"B207"2*6,6+2*6,695</t>
  </si>
  <si>
    <t>"B208"2*6,6+2*9,56</t>
  </si>
  <si>
    <t>"B209"2*6,83+2*9,84</t>
  </si>
  <si>
    <t>781</t>
  </si>
  <si>
    <t>Dokončovací práce - obklady</t>
  </si>
  <si>
    <t>61</t>
  </si>
  <si>
    <t>781473810</t>
  </si>
  <si>
    <t>Demontáž obkladů z dlaždic keramických lepených</t>
  </si>
  <si>
    <t>1502534379</t>
  </si>
  <si>
    <t>https://podminky.urs.cz/item/CS_URS_2024_01/781473810</t>
  </si>
  <si>
    <t>7*3</t>
  </si>
  <si>
    <t>HZS</t>
  </si>
  <si>
    <t>Hodinové zúčtovací sazby</t>
  </si>
  <si>
    <t>62</t>
  </si>
  <si>
    <t>HZS1291</t>
  </si>
  <si>
    <t>Hodinové zúčtovací sazby profesí HSV zemní a pomocné práce pomocný stavební dělník</t>
  </si>
  <si>
    <t>hod</t>
  </si>
  <si>
    <t>512</t>
  </si>
  <si>
    <t>538150518</t>
  </si>
  <si>
    <t>https://podminky.urs.cz/item/CS_URS_2024_01/HZS1291</t>
  </si>
  <si>
    <t>Poznámka k položce:_x000d_
Odhad - _x000d_
Práce budou účtovány dle skutečně provedených prací zapsaných v SD a odsouhlaseným zástupcem investora, či TDI.</t>
  </si>
  <si>
    <t>"Jinde nespecifikované a pomocné práce"24</t>
  </si>
  <si>
    <t>63</t>
  </si>
  <si>
    <t>HZS2231</t>
  </si>
  <si>
    <t>Hodinové zúčtovací sazby profesí PSV provádění stavebních instalací elektrikář</t>
  </si>
  <si>
    <t>1498290297</t>
  </si>
  <si>
    <t>https://podminky.urs.cz/item/CS_URS_2024_01/HZS2231</t>
  </si>
  <si>
    <t xml:space="preserve">"Treningový byt -  demontáž hromosvodu"8</t>
  </si>
  <si>
    <t>m2_132</t>
  </si>
  <si>
    <t>plocha 132</t>
  </si>
  <si>
    <t>6,24</t>
  </si>
  <si>
    <t>m2_133</t>
  </si>
  <si>
    <t>Plocha 133</t>
  </si>
  <si>
    <t>24,11</t>
  </si>
  <si>
    <t>m2_134</t>
  </si>
  <si>
    <t>plocha 134</t>
  </si>
  <si>
    <t>3,87</t>
  </si>
  <si>
    <t>m2_771</t>
  </si>
  <si>
    <t>plocha dlažby</t>
  </si>
  <si>
    <t>10,11</t>
  </si>
  <si>
    <t>m2_783_764</t>
  </si>
  <si>
    <t>Nátěr klemp. kcí</t>
  </si>
  <si>
    <t>19,294</t>
  </si>
  <si>
    <t>m2_784_Malba</t>
  </si>
  <si>
    <t>Výmalba</t>
  </si>
  <si>
    <t>152,886</t>
  </si>
  <si>
    <t>Obklad_m_par</t>
  </si>
  <si>
    <t>Obklad - Parapety - v m´</t>
  </si>
  <si>
    <t>4,4</t>
  </si>
  <si>
    <t>Obklad_m2_1</t>
  </si>
  <si>
    <t>Obklad 20/20</t>
  </si>
  <si>
    <t>16,551</t>
  </si>
  <si>
    <t>Obklad_m2_2</t>
  </si>
  <si>
    <t>Obklad 10/10</t>
  </si>
  <si>
    <t>0,739</t>
  </si>
  <si>
    <t>ASŘ 02 - Architektonicko stavební řešení - Rekonstrukce Garáže</t>
  </si>
  <si>
    <t>Skladba_F1_m2</t>
  </si>
  <si>
    <t>F1-podlaha treningový byt</t>
  </si>
  <si>
    <t>40,636</t>
  </si>
  <si>
    <t>Skladba_L3_m2</t>
  </si>
  <si>
    <t>Skladba L3 - podhled</t>
  </si>
  <si>
    <t>Skladba_R1_m2</t>
  </si>
  <si>
    <t>Skladba R1 - střecha</t>
  </si>
  <si>
    <t>95,85</t>
  </si>
  <si>
    <t>Skladba_W12_m2</t>
  </si>
  <si>
    <t>Skladba W12 - příčka</t>
  </si>
  <si>
    <t>23,73</t>
  </si>
  <si>
    <t>Skladba_W13_m2</t>
  </si>
  <si>
    <t>Skladba W13 - předstěny</t>
  </si>
  <si>
    <t>82,08</t>
  </si>
  <si>
    <t>Skladba_W14_m2</t>
  </si>
  <si>
    <t>Skladba W14 - WC</t>
  </si>
  <si>
    <t>2,16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</si>
  <si>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</si>
  <si>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</si>
  <si>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</si>
  <si>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</si>
  <si>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 xml:space="preserve">    711 - Izolace proti vodě, vlhkosti a plynům</t>
  </si>
  <si>
    <t xml:space="preserve">    713 - Izolace tepelné</t>
  </si>
  <si>
    <t xml:space="preserve">    725 - Zdravotechnika - zařizovací předměty</t>
  </si>
  <si>
    <t xml:space="preserve">    771 - Podlahy z dlaždic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</si>
  <si>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</si>
  <si>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</si>
  <si>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</si>
  <si>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Zakládání</t>
  </si>
  <si>
    <t>213311141</t>
  </si>
  <si>
    <t>Polštáře zhutněné pod základy ze štěrkopísku tříděného</t>
  </si>
  <si>
    <t>1316807021</t>
  </si>
  <si>
    <t>https://podminky.urs.cz/item/CS_URS_2024_01/213311141</t>
  </si>
  <si>
    <t xml:space="preserve">"F1 -  1.NP - tréninkový byt - el. odměřeno"40,6359</t>
  </si>
  <si>
    <t>"tl. 50mm"Skladba_F1_m2*0,05</t>
  </si>
  <si>
    <t>Rozpad figury: Skladba_F1_m2</t>
  </si>
  <si>
    <t>273321311</t>
  </si>
  <si>
    <t>Základy z betonu železového (bez výztuže) desky z betonu bez zvláštních nároků na prostředí tř. C 16/20</t>
  </si>
  <si>
    <t>131148074</t>
  </si>
  <si>
    <t>https://podminky.urs.cz/item/CS_URS_2024_01/273321311</t>
  </si>
  <si>
    <t>"tl 150mm"Skladba_F1_m2*0,15</t>
  </si>
  <si>
    <t>273362021</t>
  </si>
  <si>
    <t>Výztuž základů desek ze svařovaných sítí z drátů typu KARI</t>
  </si>
  <si>
    <t>270707387</t>
  </si>
  <si>
    <t>https://podminky.urs.cz/item/CS_URS_2024_01/273362021</t>
  </si>
  <si>
    <t>"Síť KARI 6/15/2x3m (KH 20)"Skladba_F1_m2*3,033/1000</t>
  </si>
  <si>
    <t>0,123*1,1 'Přepočtené koeficientem množství</t>
  </si>
  <si>
    <t>Svislé a kompletní konstrukce</t>
  </si>
  <si>
    <t>311235451</t>
  </si>
  <si>
    <t>Zdivo jednovrstvé z cihel děrovaných broušených na zdicí pěnu, pevnost cihel do P10, tl. zdiva 300 mm</t>
  </si>
  <si>
    <t>585779820</t>
  </si>
  <si>
    <t>https://podminky.urs.cz/item/CS_URS_2024_01/311235451</t>
  </si>
  <si>
    <t>3,2*(1,3+0,42+1,3)-(2*1,3*1,6)</t>
  </si>
  <si>
    <t>317168053</t>
  </si>
  <si>
    <t>Překlady keramické vysoké osazené do maltového lože, šířky překladu 70 mm výšky 238 mm, délky 1500 mm</t>
  </si>
  <si>
    <t>1965407015</t>
  </si>
  <si>
    <t>https://podminky.urs.cz/item/CS_URS_2024_01/317168053</t>
  </si>
  <si>
    <t>"P1.3"3</t>
  </si>
  <si>
    <t>317168059</t>
  </si>
  <si>
    <t>Překlady keramické vysoké osazené do maltového lože, šířky překladu 70 mm výšky 238 mm, délky 3000 mm</t>
  </si>
  <si>
    <t>-1657966202</t>
  </si>
  <si>
    <t>https://podminky.urs.cz/item/CS_URS_2024_01/317168059</t>
  </si>
  <si>
    <t>"P1.4"3</t>
  </si>
  <si>
    <t>317998133</t>
  </si>
  <si>
    <t>Izolace tepelná mezi překlady z extrudovaného polystyrenu výšky 24 cm, tloušťky 80 mm</t>
  </si>
  <si>
    <t>1663855625</t>
  </si>
  <si>
    <t>https://podminky.urs.cz/item/CS_URS_2024_01/317998133</t>
  </si>
  <si>
    <t>"P1.3"1,5</t>
  </si>
  <si>
    <t>Úpravy povrchů, podlahy a osazování výplní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</si>
  <si>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</si>
  <si>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</si>
  <si>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-1549064907</t>
  </si>
  <si>
    <t>https://podminky.urs.cz/item/CS_URS_2024_01/622143004</t>
  </si>
  <si>
    <t>"O01"2*(1,3+2*1,6)</t>
  </si>
  <si>
    <t>"D01-P"1,05+2*2,2</t>
  </si>
  <si>
    <t>M</t>
  </si>
  <si>
    <t>28342201</t>
  </si>
  <si>
    <t>profil začišťovací PVC 9mm</t>
  </si>
  <si>
    <t>850019194</t>
  </si>
  <si>
    <t>14,45*1,05 'Přepočtené koeficientem množství</t>
  </si>
  <si>
    <t>632451214</t>
  </si>
  <si>
    <t>Potěr cementový samonivelační litý tř. C 20, tl. přes 45 do 50 mm</t>
  </si>
  <si>
    <t>14868116</t>
  </si>
  <si>
    <t>https://podminky.urs.cz/item/CS_URS_2024_01/632451214</t>
  </si>
  <si>
    <t>633811111</t>
  </si>
  <si>
    <t>Povrchová úprava betonových podlah broušení nerovností do 2 mm (stržení šlemu)</t>
  </si>
  <si>
    <t>345269168</t>
  </si>
  <si>
    <t>https://podminky.urs.cz/item/CS_URS_2024_01/633811111</t>
  </si>
  <si>
    <t>633991111</t>
  </si>
  <si>
    <t>Povrchová úprava betonových podlah nástřik proti odpařování vody</t>
  </si>
  <si>
    <t>-592173647</t>
  </si>
  <si>
    <t>https://podminky.urs.cz/item/CS_URS_2024_01/633991111</t>
  </si>
  <si>
    <t>634112113</t>
  </si>
  <si>
    <t>Obvodová dilatace mezi stěnou a mazaninou nebo potěrem podlahovým páskem z pěnového PE tl. do 10 mm, výšky 80 mm</t>
  </si>
  <si>
    <t>1905838946</t>
  </si>
  <si>
    <t>https://podminky.urs.cz/item/CS_URS_2024_01/634112113</t>
  </si>
  <si>
    <t>"F1 - obvod - el odměřeno"6,565+6,36+2,84+3,775+5,76</t>
  </si>
  <si>
    <t>-1244652341</t>
  </si>
  <si>
    <t>Rozpad figury: m2_132</t>
  </si>
  <si>
    <t>"132"6,24</t>
  </si>
  <si>
    <t>Rozpad figury: m2_133</t>
  </si>
  <si>
    <t>"133"24,11</t>
  </si>
  <si>
    <t>Rozpad figury: m2_134</t>
  </si>
  <si>
    <t>"134"3,87</t>
  </si>
  <si>
    <t>952901111</t>
  </si>
  <si>
    <t>Vyčištění budov nebo objektů před předáním do užívání budov bytové nebo občanské výstavby, světlé výšky podlaží do 4 m</t>
  </si>
  <si>
    <t>-536763232</t>
  </si>
  <si>
    <t>https://podminky.urs.cz/item/CS_URS_2024_01/952901111</t>
  </si>
  <si>
    <t>998</t>
  </si>
  <si>
    <t>Přesun hmot</t>
  </si>
  <si>
    <t>998017001</t>
  </si>
  <si>
    <t>Přesun hmot pro budovy občanské výstavby, bydlení, výrobu a služby s omezením mechanizace vodorovná dopravní vzdálenost do 100 m pro budovy s jakoukoliv nosnou konstrukcí výšky do 6 m</t>
  </si>
  <si>
    <t>-1216677044</t>
  </si>
  <si>
    <t>https://podminky.urs.cz/item/CS_URS_2024_01/998017001</t>
  </si>
  <si>
    <t>25,018*0,5 'Přepočtené koeficientem množství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</si>
  <si>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</si>
  <si>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</si>
  <si>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317327143</t>
  </si>
  <si>
    <t>https://podminky.urs.cz/item/CS_URS_2024_01/998018001</t>
  </si>
  <si>
    <t>998018011</t>
  </si>
  <si>
    <t>Přesun hmot pro budovy občanské výstavby, bydlení, výrobu a služby ruční (bez užití mechanizace) Příplatek k cenám za ruční zvětšený přesun přes vymezenou vodorovnou dopravní vzdálenost za každých dalších započatých 100 m</t>
  </si>
  <si>
    <t>403885150</t>
  </si>
  <si>
    <t>https://podminky.urs.cz/item/CS_URS_2024_01/998018011</t>
  </si>
  <si>
    <t>711</t>
  </si>
  <si>
    <t>Izolace proti vodě, vlhkosti a plynům</t>
  </si>
  <si>
    <t>711111001</t>
  </si>
  <si>
    <t>Provedení izolace proti zemní vlhkosti natěradly a tmely za studena na ploše vodorovné V nátěrem penetračním</t>
  </si>
  <si>
    <t>1561579203</t>
  </si>
  <si>
    <t>https://podminky.urs.cz/item/CS_URS_2024_01/711111001</t>
  </si>
  <si>
    <t>2210101780</t>
  </si>
  <si>
    <t>PENETRAL ALP asfaltový lak penetrační (9kg/bal.)</t>
  </si>
  <si>
    <t>kg</t>
  </si>
  <si>
    <t>-1176125224</t>
  </si>
  <si>
    <t>40,636*0,35 'Přepočtené koeficientem množství</t>
  </si>
  <si>
    <t>711141559</t>
  </si>
  <si>
    <t>Provedení izolace proti zemní vlhkosti pásy přitavením NAIP na ploše vodorovné V</t>
  </si>
  <si>
    <t>-939707851</t>
  </si>
  <si>
    <t>https://podminky.urs.cz/item/CS_URS_2024_01/711141559</t>
  </si>
  <si>
    <t>62853004</t>
  </si>
  <si>
    <t>pás asfaltový natavitelný modifikovaný SBS s vložkou ze skleněné tkaniny a spalitelnou PE fólií nebo jemnozrnným minerálním posypem na horním povrchu tl 4,0mm</t>
  </si>
  <si>
    <t>525150229</t>
  </si>
  <si>
    <t>40,636*1,1655 'Přepočtené koeficientem množství</t>
  </si>
  <si>
    <t>998711101</t>
  </si>
  <si>
    <t>Přesun hmot pro izolace proti vodě, vlhkosti a plynům stanovený z hmotnosti přesunovaného materiálu vodorovná dopravní vzdálenost do 50 m základní v objektech výšky do 6 m</t>
  </si>
  <si>
    <t>2069851857</t>
  </si>
  <si>
    <t>https://podminky.urs.cz/item/CS_URS_2024_01/998711101</t>
  </si>
  <si>
    <t>998711181</t>
  </si>
  <si>
    <t>Přesun hmot pro izolace proti vodě, vlhkosti a plynům stanovený z hmotnosti přesunovaného materiálu Příplatek k cenám za přesun prováděný bez použití mechanizace pro jakoukoliv výšku objektu</t>
  </si>
  <si>
    <t>1950742411</t>
  </si>
  <si>
    <t>https://podminky.urs.cz/item/CS_URS_2024_01/998711181</t>
  </si>
  <si>
    <t>998711192</t>
  </si>
  <si>
    <t>Přesun hmot pro izolace proti vodě, vlhkosti a plynům stanovený z hmotnosti přesunovaného materiálu vodorovná dopravní vzdálenost do 50 m Příplatek k cenám za zvětšený přesun přes vymezenou vodorovnou dopravní vzdálenost do 100 m</t>
  </si>
  <si>
    <t>-1186046751</t>
  </si>
  <si>
    <t>https://podminky.urs.cz/item/CS_URS_2024_01/998711192</t>
  </si>
  <si>
    <t>712311101</t>
  </si>
  <si>
    <t>Provedení povlakové krytiny střech plochých do 10° natěradly a tmely za studena nátěrem lakem penetračním nebo asfaltovým</t>
  </si>
  <si>
    <t>1789683724</t>
  </si>
  <si>
    <t>https://podminky.urs.cz/item/CS_URS_2024_01/712311101</t>
  </si>
  <si>
    <t>"R1 - Střecha"13,5*7,1</t>
  </si>
  <si>
    <t>-300400986</t>
  </si>
  <si>
    <t>95,85*0,35 'Přepočtené koeficientem množství</t>
  </si>
  <si>
    <t>712331111</t>
  </si>
  <si>
    <t>Provedení povlakové krytiny střech plochých do 10° pásy na sucho podkladní samolepící asfaltový pás</t>
  </si>
  <si>
    <t>-1569343157</t>
  </si>
  <si>
    <t>https://podminky.urs.cz/item/CS_URS_2024_01/712331111</t>
  </si>
  <si>
    <t>Rozpad figury: Skladba_R1_m2</t>
  </si>
  <si>
    <t>62866281</t>
  </si>
  <si>
    <t>pás asfaltový samolepicí modifikovaný SBS s vložkou ze skleněné tkaniny se spalitelnou fólií nebo jemnozrnným minerálním posypem nebo textilií na horním povrchu tl 3,0mm</t>
  </si>
  <si>
    <t>1817815591</t>
  </si>
  <si>
    <t>95,85*1,1655 'Přepočtené koeficientem množství</t>
  </si>
  <si>
    <t>712341559</t>
  </si>
  <si>
    <t>Provedení povlakové krytiny střech plochých do 10° pásy přitavením NAIP v plné ploše</t>
  </si>
  <si>
    <t>-885284996</t>
  </si>
  <si>
    <t>https://podminky.urs.cz/item/CS_URS_2024_01/712341559</t>
  </si>
  <si>
    <t>62855011</t>
  </si>
  <si>
    <t>pás asfaltový natavitelný modifikovaný SBS s vložkou z polyesterové rohože a hrubozrnným břidličným posypem na horním povrchu tl 5,3mm</t>
  </si>
  <si>
    <t>1160999229</t>
  </si>
  <si>
    <t>998712101</t>
  </si>
  <si>
    <t>Přesun hmot pro povlakové krytiny stanovený z hmotnosti přesunovaného materiálu vodorovná dopravní vzdálenost do 50 m základní v objektech výšky do 6 m</t>
  </si>
  <si>
    <t>464079730</t>
  </si>
  <si>
    <t>https://podminky.urs.cz/item/CS_URS_2024_01/998712101</t>
  </si>
  <si>
    <t>998712181</t>
  </si>
  <si>
    <t>Přesun hmot pro povlakové krytiny stanovený z hmotnosti přesunovaného materiálu Příplatek k cenám za přesun prováděný bez použití mechanizace pro jakoukoliv výšku objektu</t>
  </si>
  <si>
    <t>-818719741</t>
  </si>
  <si>
    <t>https://podminky.urs.cz/item/CS_URS_2024_01/998712181</t>
  </si>
  <si>
    <t>998712192</t>
  </si>
  <si>
    <t>Přesun hmot pro povlakové krytiny stanovený z hmotnosti přesunovaného materiálu vodorovná dopravní vzdálenost do 50 m Příplatek k cenám za zvětšený přesun přes vymezenou vodorovnou dopravní vzdálenost do 100 m</t>
  </si>
  <si>
    <t>1781642533</t>
  </si>
  <si>
    <t>https://podminky.urs.cz/item/CS_URS_2024_01/998712192</t>
  </si>
  <si>
    <t>713</t>
  </si>
  <si>
    <t>Izolace tepelné</t>
  </si>
  <si>
    <t>713121111</t>
  </si>
  <si>
    <t>Montáž tepelné izolace podlah rohožemi, pásy, deskami, dílci, bloky (izolační materiál ve specifikaci) kladenými volně jednovrstvá</t>
  </si>
  <si>
    <t>-682483323</t>
  </si>
  <si>
    <t>https://podminky.urs.cz/item/CS_URS_2024_01/713121111</t>
  </si>
  <si>
    <t>1417101040</t>
  </si>
  <si>
    <t>Tepelná izolace Isover EPS Rigifloor 4000 40 mm (6 m2/bal.)</t>
  </si>
  <si>
    <t>716521457</t>
  </si>
  <si>
    <t>40,636*0,044 'Přepočtené koeficientem množství</t>
  </si>
  <si>
    <t>713121121</t>
  </si>
  <si>
    <t>Montáž tepelné izolace podlah rohožemi, pásy, deskami, dílci, bloky (izolační materiál ve specifikaci) kladenými volně dvouvrstvá</t>
  </si>
  <si>
    <t>-1734488748</t>
  </si>
  <si>
    <t>https://podminky.urs.cz/item/CS_URS_2024_01/713121121</t>
  </si>
  <si>
    <t>28372300</t>
  </si>
  <si>
    <t>deska EPS 100 pro konstrukce s běžným zatížením λ=0,037</t>
  </si>
  <si>
    <t>847998814</t>
  </si>
  <si>
    <t>40,636*0,275 'Přepočtené koeficientem množství</t>
  </si>
  <si>
    <t>713191132</t>
  </si>
  <si>
    <t>Montáž tepelné izolace stavebních konstrukcí - doplňky a konstrukční součásti podlah, stropů vrchem nebo střech překrytí fólií separační z PE</t>
  </si>
  <si>
    <t>-1923718331</t>
  </si>
  <si>
    <t>https://podminky.urs.cz/item/CS_URS_2024_01/713191132</t>
  </si>
  <si>
    <t>28329042</t>
  </si>
  <si>
    <t>fólie PE separační či ochranná tl 0,2mm</t>
  </si>
  <si>
    <t>2053354818</t>
  </si>
  <si>
    <t>998713101</t>
  </si>
  <si>
    <t>Přesun hmot pro izolace tepelné stanovený z hmotnosti přesunovaného materiálu vodorovná dopravní vzdálenost do 50 m s užitím mechanizace v objektech výšky do 6 m</t>
  </si>
  <si>
    <t>1770674945</t>
  </si>
  <si>
    <t>https://podminky.urs.cz/item/CS_URS_2024_01/998713101</t>
  </si>
  <si>
    <t>998713181</t>
  </si>
  <si>
    <t>Přesun hmot pro izolace tepelné stanovený z hmotnosti přesunovaného materiálu Příplatek k cenám za přesun prováděný bez použití mechanizace pro jakoukoliv výšku objektu</t>
  </si>
  <si>
    <t>1212978048</t>
  </si>
  <si>
    <t>https://podminky.urs.cz/item/CS_URS_2024_01/998713181</t>
  </si>
  <si>
    <t>998713192</t>
  </si>
  <si>
    <t>Přesun hmot pro izolace tepelné stanovený z hmotnosti přesunovaného materiálu vodorovná dopravní vzdálenost do 50 m Příplatek k cenám za zvětšený přesun přes vymezenou vodorovnou dopravní vzdálenost do 100 m</t>
  </si>
  <si>
    <t>981407356</t>
  </si>
  <si>
    <t>https://podminky.urs.cz/item/CS_URS_2024_01/998713192</t>
  </si>
  <si>
    <t>725</t>
  </si>
  <si>
    <t>Zdravotechnika - zařizovací předměty</t>
  </si>
  <si>
    <t>725291706</t>
  </si>
  <si>
    <t>Doplňky zařízení koupelen a záchodů smaltované madla rovná, délky 800 mm</t>
  </si>
  <si>
    <t>1066015129</t>
  </si>
  <si>
    <t>https://podminky.urs.cz/item/CS_URS_2024_01/725291706</t>
  </si>
  <si>
    <t>725291722</t>
  </si>
  <si>
    <t>Doplňky zařízení koupelen a záchodů smaltované madla krakorcová sklopná, délky 834 mm</t>
  </si>
  <si>
    <t>-482215782</t>
  </si>
  <si>
    <t>https://podminky.urs.cz/item/CS_URS_2024_01/725291722</t>
  </si>
  <si>
    <t>998725101</t>
  </si>
  <si>
    <t>Přesun hmot pro zařizovací předměty stanovený z hmotnosti přesunovaného materiálu vodorovná dopravní vzdálenost do 50 m základní v objektech výšky do 6 m</t>
  </si>
  <si>
    <t>621721382</t>
  </si>
  <si>
    <t>https://podminky.urs.cz/item/CS_URS_2024_01/998725101</t>
  </si>
  <si>
    <t>998725181</t>
  </si>
  <si>
    <t>Přesun hmot pro zařizovací předměty stanovený z hmotnosti přesunovaného materiálu Příplatek k cenám za přesun prováděný bez použití mechanizace pro jakoukoliv výšku objektu</t>
  </si>
  <si>
    <t>-1065648135</t>
  </si>
  <si>
    <t>https://podminky.urs.cz/item/CS_URS_2024_01/998725181</t>
  </si>
  <si>
    <t>998725192</t>
  </si>
  <si>
    <t>Přesun hmot pro zařizovací předměty stanovený z hmotnosti přesunovaného materiálu vodorovná dopravní vzdálenost do 50 m Příplatek k cenám za zvětšený přesun přes vymezenou vodorovnou dopravní vzdálenost do 100 m</t>
  </si>
  <si>
    <t>-1961623422</t>
  </si>
  <si>
    <t>https://podminky.urs.cz/item/CS_URS_2024_01/998725192</t>
  </si>
  <si>
    <t>763111437</t>
  </si>
  <si>
    <t>Příčka ze sádrokartonových desek s nosnou konstrukcí z jednoduchých ocelových profilů UW, CW dvojitě opláštěná deskami impregnovanými H2 tl. 2 x 12,5 mm EI 60, příčka tl. 150 mm, profil 100, s izolací, Rw do 56 dB</t>
  </si>
  <si>
    <t>-2038256663</t>
  </si>
  <si>
    <t>https://podminky.urs.cz/item/CS_URS_2024_01/763111437</t>
  </si>
  <si>
    <t>"W12 - dělící příčka"3,5*6,01-(0,9*2,1)+3,5*1,85-(0,9*2,1)</t>
  </si>
  <si>
    <t>763111717</t>
  </si>
  <si>
    <t>Příčka ze sádrokartonových desek ostatní konstrukce a práce na příčkách ze sádrokartonových desek základní penetrační nátěr (oboustranný)</t>
  </si>
  <si>
    <t>-1533132409</t>
  </si>
  <si>
    <t>https://podminky.urs.cz/item/CS_URS_2024_01/763111717</t>
  </si>
  <si>
    <t>Rozpad figury: Skladba_W12_m2</t>
  </si>
  <si>
    <t>763111742</t>
  </si>
  <si>
    <t>Příčka ze sádrokartonových desek ostatní konstrukce a práce na příčkách ze sádrokartonových desek montáž jedné vrstvy tepelné izolace</t>
  </si>
  <si>
    <t>-1309825622</t>
  </si>
  <si>
    <t>https://podminky.urs.cz/item/CS_URS_2024_01/763111742</t>
  </si>
  <si>
    <t>2*Skladba_W13_m2</t>
  </si>
  <si>
    <t>Rozpad figury: Skladba_W13_m2</t>
  </si>
  <si>
    <t>"W13 - Předstěna"3,5*(6,565+6,36+2,84+3,775+5,76)-(1,05*2,2+2*(1,3*1,6))</t>
  </si>
  <si>
    <t>63150964</t>
  </si>
  <si>
    <t>role akustická a tepelně izolační ze skelných vláken tl 80mm</t>
  </si>
  <si>
    <t>-1444607010</t>
  </si>
  <si>
    <t>82,08*1,02 'Přepočtené koeficientem množství</t>
  </si>
  <si>
    <t>63150968</t>
  </si>
  <si>
    <t>role akustická a tepelně izolační ze skelných vláken tl 100mm</t>
  </si>
  <si>
    <t>-756528388</t>
  </si>
  <si>
    <t>763111751</t>
  </si>
  <si>
    <t>Příčka ze sádrokartonových desek Příplatek k cenám za plochu do 6 m2 jednotlivě</t>
  </si>
  <si>
    <t>-1866393054</t>
  </si>
  <si>
    <t>https://podminky.urs.cz/item/CS_URS_2024_01/763111751</t>
  </si>
  <si>
    <t>"W12 - dělící příčka"3,5*1,85-(0,9*2,1)</t>
  </si>
  <si>
    <t>763111771</t>
  </si>
  <si>
    <t>Příčka ze sádrokartonových desek Příplatek k cenám za rovinnost speciální tmelení kvality Q3</t>
  </si>
  <si>
    <t>855771076</t>
  </si>
  <si>
    <t>https://podminky.urs.cz/item/CS_URS_2024_01/763111771</t>
  </si>
  <si>
    <t>2*Skladba_W12_m2</t>
  </si>
  <si>
    <t>763121455</t>
  </si>
  <si>
    <t>Stěna předsazená ze sádrokartonových desek s nosnou konstrukcí z ocelových profilů CW, UW dvojitě opláštěná deskami protipožárními DF tl. 2 x 12,5 mm bez izolace, EI 30, stěna tl. 125 mm, profil 100</t>
  </si>
  <si>
    <t>-310091926</t>
  </si>
  <si>
    <t>https://podminky.urs.cz/item/CS_URS_2024_01/763121455</t>
  </si>
  <si>
    <t>763121590</t>
  </si>
  <si>
    <t>Stěna předsazená ze sádrokartonových desek pro osazení závěsného WC s nosnou konstrukcí z ocelových profilů CW, UW dvojitě opláštěná deskami impregnovanými H2 tl. 2x12,5 mm bez izolace, stěna tl. 150 - 250 mm, profil 50</t>
  </si>
  <si>
    <t>459962593</t>
  </si>
  <si>
    <t>https://podminky.urs.cz/item/CS_URS_2024_01/763121590</t>
  </si>
  <si>
    <t>"W14 - Předstěna WC"1,2*1,8</t>
  </si>
  <si>
    <t>763121714</t>
  </si>
  <si>
    <t>Stěna předsazená ze sádrokartonových desek ostatní konstrukce a práce na předsazených stěnách ze sádrokartonových desek základní penetrační nátěr</t>
  </si>
  <si>
    <t>874501005</t>
  </si>
  <si>
    <t>https://podminky.urs.cz/item/CS_URS_2024_01/763121714</t>
  </si>
  <si>
    <t>Rozpad figury: Skladba_W14_m2</t>
  </si>
  <si>
    <t>763121751</t>
  </si>
  <si>
    <t>Stěna předsazená ze sádrokartonových desek Příplatek k cenám za plochu do 6 m2 jednotlivě</t>
  </si>
  <si>
    <t>-269010595</t>
  </si>
  <si>
    <t>https://podminky.urs.cz/item/CS_URS_2024_01/763121751</t>
  </si>
  <si>
    <t>763121761</t>
  </si>
  <si>
    <t>Stěna předsazená ze sádrokartonových desek Příplatek k cenám za rovinnost kvality speciální tmelení kvality Q3</t>
  </si>
  <si>
    <t>-142407033</t>
  </si>
  <si>
    <t>https://podminky.urs.cz/item/CS_URS_2024_01/763121761</t>
  </si>
  <si>
    <t>763131451</t>
  </si>
  <si>
    <t>Podhled ze sádrokartonových desek dvouvrstvá zavěšená spodní konstrukce z ocelových profilů CD, UD jednoduše opláštěná deskou impregnovanou H2, tl. 12,5 mm, bez izolace</t>
  </si>
  <si>
    <t>143569513</t>
  </si>
  <si>
    <t>https://podminky.urs.cz/item/CS_URS_2024_01/763131451</t>
  </si>
  <si>
    <t xml:space="preserve">"L3 -  1.NP - tréninkový byt - el. odměřeno"40,6359</t>
  </si>
  <si>
    <t>763131714</t>
  </si>
  <si>
    <t>Podhled ze sádrokartonových desek ostatní práce a konstrukce na podhledech ze sádrokartonových desek základní penetrační nátěr</t>
  </si>
  <si>
    <t>1485716050</t>
  </si>
  <si>
    <t>https://podminky.urs.cz/item/CS_URS_2024_01/763131714</t>
  </si>
  <si>
    <t>Rozpad figury: Skladba_L3_m2</t>
  </si>
  <si>
    <t>763131751</t>
  </si>
  <si>
    <t>Podhled ze sádrokartonových desek ostatní práce a konstrukce na podhledech ze sádrokartonových desek montáž parotěsné zábrany</t>
  </si>
  <si>
    <t>1835719428</t>
  </si>
  <si>
    <t>https://podminky.urs.cz/item/CS_URS_2024_01/763131751</t>
  </si>
  <si>
    <t>64</t>
  </si>
  <si>
    <t>28329276</t>
  </si>
  <si>
    <t>fólie PE vyztužená pro parotěsnou vrstvu (reakce na oheň - třída E) 140g/m2</t>
  </si>
  <si>
    <t>-1210778150</t>
  </si>
  <si>
    <t>40,636*1,1235 'Přepočtené koeficientem množství</t>
  </si>
  <si>
    <t>65</t>
  </si>
  <si>
    <t>763131752</t>
  </si>
  <si>
    <t>Podhled ze sádrokartonových desek ostatní práce a konstrukce na podhledech ze sádrokartonových desek montáž jedné vrstvy tepelné izolace</t>
  </si>
  <si>
    <t>817193773</t>
  </si>
  <si>
    <t>https://podminky.urs.cz/item/CS_URS_2024_01/763131752</t>
  </si>
  <si>
    <t>Skladba_L3_m2*2</t>
  </si>
  <si>
    <t>66</t>
  </si>
  <si>
    <t>63152102</t>
  </si>
  <si>
    <t>pás tepelně izolační univerzální λ=0,032-0,033 tl 140mm</t>
  </si>
  <si>
    <t>-1656255407</t>
  </si>
  <si>
    <t>Poznámka k položce:_x000d_
max. objem. hmotnosti 15 kg/m3</t>
  </si>
  <si>
    <t>40,636*1,02 'Přepočtené koeficientem množství</t>
  </si>
  <si>
    <t>67</t>
  </si>
  <si>
    <t>63152104</t>
  </si>
  <si>
    <t>pás tepelně izolační univerzální λ=0,032-0,033 tl 160mm</t>
  </si>
  <si>
    <t>-1167819913</t>
  </si>
  <si>
    <t>68</t>
  </si>
  <si>
    <t>763131771</t>
  </si>
  <si>
    <t>Podhled ze sádrokartonových desek Příplatek k cenám za rovinnost kvality speciální tmelení kvality Q3</t>
  </si>
  <si>
    <t>1973257422</t>
  </si>
  <si>
    <t>https://podminky.urs.cz/item/CS_URS_2024_01/763131771</t>
  </si>
  <si>
    <t>69</t>
  </si>
  <si>
    <t>763181411</t>
  </si>
  <si>
    <t>Výplně otvorů konstrukcí ze sádrokartonových desek ztužující výplň otvoru pro dveře s CW a UW profilem, výšky příčky do 2,60 m</t>
  </si>
  <si>
    <t>391988517</t>
  </si>
  <si>
    <t>https://podminky.urs.cz/item/CS_URS_2024_01/763181411</t>
  </si>
  <si>
    <t>"D02-L"1</t>
  </si>
  <si>
    <t>"D03-P"1</t>
  </si>
  <si>
    <t>70</t>
  </si>
  <si>
    <t>763182313</t>
  </si>
  <si>
    <t>Výplně otvorů konstrukcí ze sádrokartonových desek ostění oken z desek hloubky do 0,3 m</t>
  </si>
  <si>
    <t>1002813080</t>
  </si>
  <si>
    <t>https://podminky.urs.cz/item/CS_URS_2024_01/763182313</t>
  </si>
  <si>
    <t>71</t>
  </si>
  <si>
    <t>763431011</t>
  </si>
  <si>
    <t>Montáž podhledu minerálního včetně zavěšeného roštu polozapuštěného s panely vyjímatelnými, velikosti panelů do 0,36 m2</t>
  </si>
  <si>
    <t>-634025728</t>
  </si>
  <si>
    <t>https://podminky.urs.cz/item/CS_URS_2024_01/763431011</t>
  </si>
  <si>
    <t>"L2 - PODHLED AKUSTICKÝ STANDARDNÍ"m2_133</t>
  </si>
  <si>
    <t>72</t>
  </si>
  <si>
    <t>63126345</t>
  </si>
  <si>
    <t>panel akustický povrch porézní skelná tkanina hrana nezatřená polozapuštěná αw=1,00 polozapuštěný rastr š 24mm bílý tl 15mm</t>
  </si>
  <si>
    <t>1728419473</t>
  </si>
  <si>
    <t xml:space="preserve">Poznámka k položce:_x000d_
ref.  Ecophon Gedina A_x000d_
rastr 600 × 600 mm, třída reakce na oheň A2‐s1,d0, max. hmotnost 5 kg/m2, tloušťka desek 15 mm</t>
  </si>
  <si>
    <t>24,11*1,05 'Přepočtené koeficientem množství</t>
  </si>
  <si>
    <t>73</t>
  </si>
  <si>
    <t>998763301</t>
  </si>
  <si>
    <t>Přesun hmot pro konstrukce montované z desek sádrokartonových, sádrovláknitých, cementovláknitých nebo cementových stanovený z hmotnosti přesunovaného materiálu vodorovná dopravní vzdálenost do 50 m základní v objektech výšky do 6 m</t>
  </si>
  <si>
    <t>-1397221184</t>
  </si>
  <si>
    <t>https://podminky.urs.cz/item/CS_URS_2024_01/998763301</t>
  </si>
  <si>
    <t>74</t>
  </si>
  <si>
    <t>998763381</t>
  </si>
  <si>
    <t>Přesun hmot pro konstrukce montované z desek sádrokartonových, sádrovláknitých, cementovláknitých nebo cementových Příplatek k cenám za přesun prováděný bez použití mechanizace pro jakoukoliv výšku objektu</t>
  </si>
  <si>
    <t>1235352576</t>
  </si>
  <si>
    <t>https://podminky.urs.cz/item/CS_URS_2024_01/998763381</t>
  </si>
  <si>
    <t>75</t>
  </si>
  <si>
    <t>998763391</t>
  </si>
  <si>
    <t>Přesun hmot pro konstrukce montované z desek sádrokartonových, sádrovláknitých, cementovláknitých nebo cementových stanovený z hmotnosti přesunovaného materiálu vodorovná dopravní vzdálenost do 50 m Příplatek k cenám za zvětšený přesun přes vymezenou vodorovnou dopravní vzdálenost do 100 m</t>
  </si>
  <si>
    <t>-1393381275</t>
  </si>
  <si>
    <t>https://podminky.urs.cz/item/CS_URS_2024_01/998763391</t>
  </si>
  <si>
    <t>76</t>
  </si>
  <si>
    <t>764011405</t>
  </si>
  <si>
    <t>Podkladní plech z pozinkovaného plechu tloušťky 0,55 mm rš 400 mm</t>
  </si>
  <si>
    <t>237079160</t>
  </si>
  <si>
    <t>https://podminky.urs.cz/item/CS_URS_2024_01/764011405</t>
  </si>
  <si>
    <t>"K7"20</t>
  </si>
  <si>
    <t>77</t>
  </si>
  <si>
    <t>764011422</t>
  </si>
  <si>
    <t>Dilatační lišta z pozinkovaného plechu připojovací, včetně tmelení rš 120 mm</t>
  </si>
  <si>
    <t>-1823197972</t>
  </si>
  <si>
    <t>https://podminky.urs.cz/item/CS_URS_2024_01/764011422</t>
  </si>
  <si>
    <t>"K8"5,2</t>
  </si>
  <si>
    <t>78</t>
  </si>
  <si>
    <t>764212433</t>
  </si>
  <si>
    <t>Oplechování střešních prvků z pozinkovaného plechu okapu okapovým plechem střechy rovné rš 250 mm</t>
  </si>
  <si>
    <t>1546078688</t>
  </si>
  <si>
    <t>https://podminky.urs.cz/item/CS_URS_2024_01/764212433</t>
  </si>
  <si>
    <t>"K9"14</t>
  </si>
  <si>
    <t>79</t>
  </si>
  <si>
    <t>764214405</t>
  </si>
  <si>
    <t>Oplechování horních ploch zdí a nadezdívek (atik) z pozinkovaného plechu mechanicky kotvené rš 400 mm</t>
  </si>
  <si>
    <t>-2034920397</t>
  </si>
  <si>
    <t>https://podminky.urs.cz/item/CS_URS_2024_01/764214405</t>
  </si>
  <si>
    <t>"K04"3</t>
  </si>
  <si>
    <t>80</t>
  </si>
  <si>
    <t>764214406</t>
  </si>
  <si>
    <t>Oplechování horních ploch zdí a nadezdívek (atik) z pozinkovaného plechu mechanicky kotvené rš 500 mm</t>
  </si>
  <si>
    <t>357619248</t>
  </si>
  <si>
    <t>https://podminky.urs.cz/item/CS_URS_2024_01/764214406</t>
  </si>
  <si>
    <t>81</t>
  </si>
  <si>
    <t>764214411</t>
  </si>
  <si>
    <t>Oplechování horních ploch zdí a nadezdívek (atik) z pozinkovaného plechu mechanicky kotvené přes rš 800 mm</t>
  </si>
  <si>
    <t>1278765413</t>
  </si>
  <si>
    <t>https://podminky.urs.cz/item/CS_URS_2024_01/764214411</t>
  </si>
  <si>
    <t>"K05"0,9*2,5</t>
  </si>
  <si>
    <t>"K06"0,9*2</t>
  </si>
  <si>
    <t>82</t>
  </si>
  <si>
    <t>764226443</t>
  </si>
  <si>
    <t>Oplechování parapetů z hliníkového plechu rovných celoplošně lepené, bez rohů rš 250 mm</t>
  </si>
  <si>
    <t>-523598805</t>
  </si>
  <si>
    <t>https://podminky.urs.cz/item/CS_URS_2024_01/764226443</t>
  </si>
  <si>
    <t>"K01"2*1,3</t>
  </si>
  <si>
    <t>83</t>
  </si>
  <si>
    <t>764511602</t>
  </si>
  <si>
    <t>Žlab podokapní z pozinkovaného plechu s povrchovou úpravou včetně háků a čel půlkruhový rš 330 mm</t>
  </si>
  <si>
    <t>999711740</t>
  </si>
  <si>
    <t>https://podminky.urs.cz/item/CS_URS_2024_01/764511602</t>
  </si>
  <si>
    <t>"K10"14</t>
  </si>
  <si>
    <t>84</t>
  </si>
  <si>
    <t>764511642</t>
  </si>
  <si>
    <t>Žlab podokapní z pozinkovaného plechu s povrchovou úpravou včetně háků a čel kotlík oválný (trychtýřový), rš žlabu/průměr svodu 330/100 mm</t>
  </si>
  <si>
    <t>1495704758</t>
  </si>
  <si>
    <t>https://podminky.urs.cz/item/CS_URS_2024_01/764511642</t>
  </si>
  <si>
    <t>85</t>
  </si>
  <si>
    <t>764518622</t>
  </si>
  <si>
    <t>Svod z pozinkovaného plechu s upraveným povrchem včetně objímek, kolen a odskoků kruhový, průměru 100 mm</t>
  </si>
  <si>
    <t>1012839477</t>
  </si>
  <si>
    <t>https://podminky.urs.cz/item/CS_URS_2024_01/764518622</t>
  </si>
  <si>
    <t>"K11"2</t>
  </si>
  <si>
    <t>86</t>
  </si>
  <si>
    <t>998764101</t>
  </si>
  <si>
    <t>Přesun hmot pro konstrukce klempířské stanovený z hmotnosti přesunovaného materiálu vodorovná dopravní vzdálenost do 50 m základní v objektech výšky do 6 m</t>
  </si>
  <si>
    <t>-1451344207</t>
  </si>
  <si>
    <t>https://podminky.urs.cz/item/CS_URS_2024_01/998764101</t>
  </si>
  <si>
    <t>87</t>
  </si>
  <si>
    <t>998764181</t>
  </si>
  <si>
    <t>Přesun hmot pro konstrukce klempířské stanovený z hmotnosti přesunovaného materiálu Příplatek k cenám za přesun prováděný bez použití mechanizace pro jakoukoliv výšku objektu</t>
  </si>
  <si>
    <t>1479817414</t>
  </si>
  <si>
    <t>https://podminky.urs.cz/item/CS_URS_2024_01/998764181</t>
  </si>
  <si>
    <t>88</t>
  </si>
  <si>
    <t>998764192</t>
  </si>
  <si>
    <t>Přesun hmot pro konstrukce klempířské stanovený z hmotnosti přesunovaného materiálu vodorovná dopravní vzdálenost do 50 m Příplatek k cenám za zvětšený přesun přes vymezenou vodorovnou dopravní vzdálenost do 100 m</t>
  </si>
  <si>
    <t>294015609</t>
  </si>
  <si>
    <t>https://podminky.urs.cz/item/CS_URS_2024_01/998764192</t>
  </si>
  <si>
    <t>89</t>
  </si>
  <si>
    <t>766622132</t>
  </si>
  <si>
    <t>Montáž oken plastových včetně montáže rámu plochy přes 1 m2 otevíravých do zdiva, výšky přes 1,5 do 2,5 m</t>
  </si>
  <si>
    <t>-1143466405</t>
  </si>
  <si>
    <t>https://podminky.urs.cz/item/CS_URS_2024_01/766622132</t>
  </si>
  <si>
    <t>Poznámka k položce:_x000d_
Osazení oken bude provedeno podle ČSN 74 6077._x000d_
Součástí dodávky je veškerý související kotvící materiál, pomocné konstrukce, napojení na stavební konstrukci - Apu lišty, dotěsnění, parozábrany, hydroizolační fólie, těsnící provazce, dotmelení souvisejících spár</t>
  </si>
  <si>
    <t>"O01"2*(1,3*1,6)</t>
  </si>
  <si>
    <t>90</t>
  </si>
  <si>
    <t>61140054</t>
  </si>
  <si>
    <t>okno plastové otevíravé/sklopné trojsklo přes plochu 1m2 v 1,5-2,5m</t>
  </si>
  <si>
    <t>-662278164</t>
  </si>
  <si>
    <t>Poznámka k položce:_x000d_
Dodržení ČSN 73 0540-2 a ČSN 73 0532._x000d_
Tepelně izolační vlastnosti: max UW = 1,20 W/m2K_x000d_
Třída zvukové izolace: TZI = 2_x000d_
_x000d_
Materiál: plastový rám s dvoustupňovým těsněním, s přerušeným tepelným mostem, zasklení do plastových rámečků Standard např. Swisspacer._x000d_
Barva: bílá._x000d_
Zasklení: izolační trojsklo._x000d_
Kování: celoobvodové skryté, systémové s bezpečnostními prvky,_x000d_
čtyřpolohová klika s mikroventilací, barva bílá, pojistka proti svěšení křídla.</t>
  </si>
  <si>
    <t>91</t>
  </si>
  <si>
    <t>766660172</t>
  </si>
  <si>
    <t>Montáž dveřních křídel dřevěných nebo plastových otevíravých do obložkové zárubně povrchově upravených jednokřídlových, šířky přes 800 mm</t>
  </si>
  <si>
    <t>-235693274</t>
  </si>
  <si>
    <t>https://podminky.urs.cz/item/CS_URS_2024_01/766660172</t>
  </si>
  <si>
    <t>"D2-L"1</t>
  </si>
  <si>
    <t>"D3-P"1</t>
  </si>
  <si>
    <t>92</t>
  </si>
  <si>
    <t>61162087</t>
  </si>
  <si>
    <t>dveře jednokřídlé dřevotřískové povrch laminátový plné 900x1970-2100mm</t>
  </si>
  <si>
    <t>939353953</t>
  </si>
  <si>
    <t>Poznámka k položce:_x000d_
Plné hladké, rám z masivu, výplň_x000d_
plná DTD, povrch HPL</t>
  </si>
  <si>
    <t>93</t>
  </si>
  <si>
    <t>766660411</t>
  </si>
  <si>
    <t>Montáž vchodových dveří včetně rámu do zdiva jednokřídlových bez nadsvětlíku</t>
  </si>
  <si>
    <t>1939652200</t>
  </si>
  <si>
    <t>https://podminky.urs.cz/item/CS_URS_2024_01/766660411</t>
  </si>
  <si>
    <t>"D01-P"1</t>
  </si>
  <si>
    <t>94</t>
  </si>
  <si>
    <t>61140502</t>
  </si>
  <si>
    <t>dveře jednokřídlé plastové bílé prosklené max rozměru otvoru 2,42m2</t>
  </si>
  <si>
    <t>1232029390</t>
  </si>
  <si>
    <t>Poznámka k položce:_x000d_
D1.1-19_x000d_
Celoprosklené v plastovém_x000d_
rámu, zasklení bezepčnostní_x000d_
dvojsklo čiré, provedení dle Vyhl._x000d_
398/2009Sb., P3</t>
  </si>
  <si>
    <t>"D01-P"1,05*2,2</t>
  </si>
  <si>
    <t>95</t>
  </si>
  <si>
    <t>766660729</t>
  </si>
  <si>
    <t>Montáž dveřních doplňků dveřního kování interiérového štítku s klikou</t>
  </si>
  <si>
    <t>1996959648</t>
  </si>
  <si>
    <t>https://podminky.urs.cz/item/CS_URS_2024_01/766660729</t>
  </si>
  <si>
    <t>96</t>
  </si>
  <si>
    <t>54914123</t>
  </si>
  <si>
    <t>kování rozetové klika/klika</t>
  </si>
  <si>
    <t>1373464155</t>
  </si>
  <si>
    <t>97</t>
  </si>
  <si>
    <t>766660730</t>
  </si>
  <si>
    <t>Montáž dveřních doplňků dveřního kování interiérového WC kliky se zámkem</t>
  </si>
  <si>
    <t>1209707334</t>
  </si>
  <si>
    <t>https://podminky.urs.cz/item/CS_URS_2024_01/766660730</t>
  </si>
  <si>
    <t>98</t>
  </si>
  <si>
    <t>54914128</t>
  </si>
  <si>
    <t>kování rozetové spodní pro WC</t>
  </si>
  <si>
    <t>-1786590607</t>
  </si>
  <si>
    <t>99</t>
  </si>
  <si>
    <t>766660731</t>
  </si>
  <si>
    <t>Montáž dveřních doplňků dveřního kování bezpečnostního zámku</t>
  </si>
  <si>
    <t>-1308452514</t>
  </si>
  <si>
    <t>https://podminky.urs.cz/item/CS_URS_2024_01/766660731</t>
  </si>
  <si>
    <t>100</t>
  </si>
  <si>
    <t>54926000</t>
  </si>
  <si>
    <t>zámek zadlabací hluboký s panikovou funkcí rozteč 72x55mm</t>
  </si>
  <si>
    <t>529183334</t>
  </si>
  <si>
    <t>101</t>
  </si>
  <si>
    <t>766660734</t>
  </si>
  <si>
    <t>Montáž dveřních doplňků dveřního kování bezpečnostního panikového kování</t>
  </si>
  <si>
    <t>2015873717</t>
  </si>
  <si>
    <t>https://podminky.urs.cz/item/CS_URS_2024_01/766660734</t>
  </si>
  <si>
    <t>102</t>
  </si>
  <si>
    <t>54914136</t>
  </si>
  <si>
    <t>kování panikové madlo/klika</t>
  </si>
  <si>
    <t>2084208102</t>
  </si>
  <si>
    <t>103</t>
  </si>
  <si>
    <t>766682111</t>
  </si>
  <si>
    <t>Montáž zárubní dřevěných nebo plastových obložkových, pro dveře jednokřídlové, tloušťky stěny do 170 mm</t>
  </si>
  <si>
    <t>-1053325964</t>
  </si>
  <si>
    <t>https://podminky.urs.cz/item/CS_URS_2024_01/766682111</t>
  </si>
  <si>
    <t>104</t>
  </si>
  <si>
    <t>61182307</t>
  </si>
  <si>
    <t>zárubeň jednokřídlá obložková s laminátovým povrchem tl stěny 60-150mm rozměru 600-1100/1970, 2100mm</t>
  </si>
  <si>
    <t>-1626862726</t>
  </si>
  <si>
    <t>Poznámka k položce:_x000d_
Obložková falcová, CPL, do sdk_x000d_
příčky tl. 150</t>
  </si>
  <si>
    <t>105</t>
  </si>
  <si>
    <t>76681-R</t>
  </si>
  <si>
    <t>Montáž Kuchyňské linky</t>
  </si>
  <si>
    <t>kpl</t>
  </si>
  <si>
    <t>-1868402714</t>
  </si>
  <si>
    <t>"N3.1"1</t>
  </si>
  <si>
    <t>106</t>
  </si>
  <si>
    <t>766-N3.1</t>
  </si>
  <si>
    <t>Kuchyňská Linka</t>
  </si>
  <si>
    <t>-988738913</t>
  </si>
  <si>
    <t>Poznámka k položce:_x000d_
Viz. - Ostatní prvky - D1.1-24_x000d__x000d_
Přesný popis N3.1</t>
  </si>
  <si>
    <t>107</t>
  </si>
  <si>
    <t>998766101</t>
  </si>
  <si>
    <t>Přesun hmot pro konstrukce truhlářské stanovený z hmotnosti přesunovaného materiálu vodorovná dopravní vzdálenost do 50 m základní v objektech výšky do 6 m</t>
  </si>
  <si>
    <t>941928047</t>
  </si>
  <si>
    <t>https://podminky.urs.cz/item/CS_URS_2024_01/998766101</t>
  </si>
  <si>
    <t>108</t>
  </si>
  <si>
    <t>998766181</t>
  </si>
  <si>
    <t>Přesun hmot pro konstrukce truhlářské stanovený z hmotnosti přesunovaného materiálu Příplatek k ceně za přesun prováděný bez použití mechanizace pro jakoukoliv výšku objektu</t>
  </si>
  <si>
    <t>811768628</t>
  </si>
  <si>
    <t>https://podminky.urs.cz/item/CS_URS_2024_01/998766181</t>
  </si>
  <si>
    <t>109</t>
  </si>
  <si>
    <t>998766192</t>
  </si>
  <si>
    <t>Přesun hmot pro konstrukce truhlářské stanovený z hmotnosti přesunovaného materiálu vodorovná dopravní vzdálenost do 50 m Příplatek k cenám za zvětšený přesun přes vymezenou vodorovnou dopravní vzdálenost do 100 m</t>
  </si>
  <si>
    <t>1796743727</t>
  </si>
  <si>
    <t>https://podminky.urs.cz/item/CS_URS_2024_01/998766192</t>
  </si>
  <si>
    <t>771</t>
  </si>
  <si>
    <t>Podlahy z dlaždic</t>
  </si>
  <si>
    <t>110</t>
  </si>
  <si>
    <t>771111011</t>
  </si>
  <si>
    <t>Příprava podkladu před provedením dlažby vysátí podlah</t>
  </si>
  <si>
    <t>-818834616</t>
  </si>
  <si>
    <t>https://podminky.urs.cz/item/CS_URS_2024_01/771111011</t>
  </si>
  <si>
    <t>111</t>
  </si>
  <si>
    <t>771121011</t>
  </si>
  <si>
    <t>Příprava podkladu před provedením dlažby nátěr penetrační na podlahu</t>
  </si>
  <si>
    <t>-1287443746</t>
  </si>
  <si>
    <t>https://podminky.urs.cz/item/CS_URS_2024_01/771121011</t>
  </si>
  <si>
    <t>Rozpad figury: m2_771</t>
  </si>
  <si>
    <t>112</t>
  </si>
  <si>
    <t>771474112</t>
  </si>
  <si>
    <t>Montáž soklů z dlaždic keramických lepených cementovým flexibilním lepidlem rovných, výšky přes 65 do 90 mm</t>
  </si>
  <si>
    <t>1777295823</t>
  </si>
  <si>
    <t>https://podminky.urs.cz/item/CS_URS_2024_01/771474112</t>
  </si>
  <si>
    <t>"132"2*1,8+2*3,465-(3*0,9)</t>
  </si>
  <si>
    <t>113</t>
  </si>
  <si>
    <t>59761133</t>
  </si>
  <si>
    <t>dlažba keramická slinutá nemrazuvzdorná povrch hladký/matný tl do 10mm přes 22 do 25ks/m2</t>
  </si>
  <si>
    <t>1284592449</t>
  </si>
  <si>
    <t>7,83*0,088 'Přepočtené koeficientem množství</t>
  </si>
  <si>
    <t>114</t>
  </si>
  <si>
    <t>771574419</t>
  </si>
  <si>
    <t>Montáž podlah z dlaždic keramických lepených cementovým flexibilním lepidlem hladkých, tloušťky do 10 mm přes 22 do 25 ks/m2</t>
  </si>
  <si>
    <t>-803490350</t>
  </si>
  <si>
    <t>https://podminky.urs.cz/item/CS_URS_2024_01/771574419</t>
  </si>
  <si>
    <t>115</t>
  </si>
  <si>
    <t>-147935526</t>
  </si>
  <si>
    <t>Poznámka k položce:_x000d_
 keramická glazovaná dlažba 20x20 (ref. Rako color two)</t>
  </si>
  <si>
    <t>10,11*1,1 'Přepočtené koeficientem množství</t>
  </si>
  <si>
    <t>116</t>
  </si>
  <si>
    <t>771577211</t>
  </si>
  <si>
    <t>Montáž podlah z dlaždic keramických lepených cementovým flexibilním lepidlem Příplatek k cenám za plochu do 5 m2 jednotlivě</t>
  </si>
  <si>
    <t>-1712470573</t>
  </si>
  <si>
    <t>https://podminky.urs.cz/item/CS_URS_2024_01/771577211</t>
  </si>
  <si>
    <t>117</t>
  </si>
  <si>
    <t>771591112</t>
  </si>
  <si>
    <t>Izolace podlahy pod dlažbu nátěrem nebo stěrkou ve dvou vrstvách</t>
  </si>
  <si>
    <t>-1259192042</t>
  </si>
  <si>
    <t>https://podminky.urs.cz/item/CS_URS_2024_01/771591112</t>
  </si>
  <si>
    <t>118</t>
  </si>
  <si>
    <t>771591115</t>
  </si>
  <si>
    <t>Podlahy - dokončovací práce spárování silikonem</t>
  </si>
  <si>
    <t>-2089780329</t>
  </si>
  <si>
    <t>https://podminky.urs.cz/item/CS_URS_2024_01/771591115</t>
  </si>
  <si>
    <t>Sokl/podlaha</t>
  </si>
  <si>
    <t>"134"(2*1,8+2*2,345)-(0,9)</t>
  </si>
  <si>
    <t>119</t>
  </si>
  <si>
    <t>771591184</t>
  </si>
  <si>
    <t>Podlahy - dokončovací práce pracnější řezání dlaždic keramických rovné</t>
  </si>
  <si>
    <t>690437836</t>
  </si>
  <si>
    <t>https://podminky.urs.cz/item/CS_URS_2024_01/771591184</t>
  </si>
  <si>
    <t>120</t>
  </si>
  <si>
    <t>771591241</t>
  </si>
  <si>
    <t>Izolace podlahy pod dlažbu těsnícími izolačními pásy vnitřní kout</t>
  </si>
  <si>
    <t>-910138386</t>
  </si>
  <si>
    <t>https://podminky.urs.cz/item/CS_URS_2024_01/771591241</t>
  </si>
  <si>
    <t>"134"4</t>
  </si>
  <si>
    <t>121</t>
  </si>
  <si>
    <t>771591264</t>
  </si>
  <si>
    <t>Izolace podlahy pod dlažbu těsnícími izolačními pásy mezi podlahou a stěnu</t>
  </si>
  <si>
    <t>-1344693226</t>
  </si>
  <si>
    <t>https://podminky.urs.cz/item/CS_URS_2024_01/771591264</t>
  </si>
  <si>
    <t>"134"2*1,8+2*2,15-0,9</t>
  </si>
  <si>
    <t>122</t>
  </si>
  <si>
    <t>771592011</t>
  </si>
  <si>
    <t>Čištění vnitřních ploch po položení dlažby podlah nebo schodišť chemickými prostředky</t>
  </si>
  <si>
    <t>-1766328533</t>
  </si>
  <si>
    <t>https://podminky.urs.cz/item/CS_URS_2024_01/771592011</t>
  </si>
  <si>
    <t>123</t>
  </si>
  <si>
    <t>998771101</t>
  </si>
  <si>
    <t>Přesun hmot pro podlahy z dlaždic stanovený z hmotnosti přesunovaného materiálu vodorovná dopravní vzdálenost do 50 m základní v objektech výšky do 6 m</t>
  </si>
  <si>
    <t>1565583223</t>
  </si>
  <si>
    <t>https://podminky.urs.cz/item/CS_URS_2024_01/998771101</t>
  </si>
  <si>
    <t>124</t>
  </si>
  <si>
    <t>998771181</t>
  </si>
  <si>
    <t>Přesun hmot pro podlahy z dlaždic stanovený z hmotnosti přesunovaného materiálu Příplatek k ceně za přesun prováděný bez použití mechanizace pro jakoukoliv výšku objektu</t>
  </si>
  <si>
    <t>-1639754149</t>
  </si>
  <si>
    <t>https://podminky.urs.cz/item/CS_URS_2024_01/998771181</t>
  </si>
  <si>
    <t>125</t>
  </si>
  <si>
    <t>998771192</t>
  </si>
  <si>
    <t>Přesun hmot pro podlahy z dlaždic stanovený z hmotnosti přesunovaného materiálu vodorovná dopravní vzdálenost do 50 m Příplatek k cenám za zvětšený přesun přes vymezenou vodorovnou dopravní vzdálenost do 100 m</t>
  </si>
  <si>
    <t>1818293777</t>
  </si>
  <si>
    <t>https://podminky.urs.cz/item/CS_URS_2024_01/998771192</t>
  </si>
  <si>
    <t>126</t>
  </si>
  <si>
    <t>776111112</t>
  </si>
  <si>
    <t>Příprava podkladu povlakových podlah a stěn broušení podlah nového podkladu betonového</t>
  </si>
  <si>
    <t>1222869205</t>
  </si>
  <si>
    <t>https://podminky.urs.cz/item/CS_URS_2024_01/776111112</t>
  </si>
  <si>
    <t>127</t>
  </si>
  <si>
    <t>776111311</t>
  </si>
  <si>
    <t>Příprava podkladu povlakových podlah a stěn vysátí podlah</t>
  </si>
  <si>
    <t>-1846716450</t>
  </si>
  <si>
    <t>https://podminky.urs.cz/item/CS_URS_2024_01/776111311</t>
  </si>
  <si>
    <t>128</t>
  </si>
  <si>
    <t>776121112</t>
  </si>
  <si>
    <t>Příprava podkladu povlakových podlah a stěn penetrace vodou ředitelná podlah</t>
  </si>
  <si>
    <t>-1497088885</t>
  </si>
  <si>
    <t>https://podminky.urs.cz/item/CS_URS_2024_01/776121112</t>
  </si>
  <si>
    <t>129</t>
  </si>
  <si>
    <t>776141111</t>
  </si>
  <si>
    <t>Příprava podkladu povlakových podlah a stěn vyrovnání samonivelační stěrkou podlah min.pevnosti 20 MPa, tloušťky do 3 mm</t>
  </si>
  <si>
    <t>588971053</t>
  </si>
  <si>
    <t>https://podminky.urs.cz/item/CS_URS_2024_01/776141111</t>
  </si>
  <si>
    <t>130</t>
  </si>
  <si>
    <t>776251111</t>
  </si>
  <si>
    <t>Montáž podlahovin z přírodního linolea (marmolea) lepením standardním lepidlem z pásů standardních</t>
  </si>
  <si>
    <t>-1974766465</t>
  </si>
  <si>
    <t>https://podminky.urs.cz/item/CS_URS_2024_01/776251111</t>
  </si>
  <si>
    <t>131</t>
  </si>
  <si>
    <t>28411069</t>
  </si>
  <si>
    <t>linoleum přírodní ze 100% dřevité moučky tl 2,5mm, zátěž 34/43, R9, hořlavost Cfl S1</t>
  </si>
  <si>
    <t>624741218</t>
  </si>
  <si>
    <t>24,11*1,1 'Přepočtené koeficientem množství</t>
  </si>
  <si>
    <t>132</t>
  </si>
  <si>
    <t>776411111</t>
  </si>
  <si>
    <t>Montáž soklíků lepením obvodových, výšky do 80 mm</t>
  </si>
  <si>
    <t>-1051636445</t>
  </si>
  <si>
    <t>https://podminky.urs.cz/item/CS_URS_2024_01/776411111</t>
  </si>
  <si>
    <t>"133"4,125+5,96+0,67+3,58+5,39</t>
  </si>
  <si>
    <t>133</t>
  </si>
  <si>
    <t>28411009</t>
  </si>
  <si>
    <t>lišta soklová PVC 18x80mm</t>
  </si>
  <si>
    <t>1152796225</t>
  </si>
  <si>
    <t>19,725*1,02 'Přepočtené koeficientem množství</t>
  </si>
  <si>
    <t>134</t>
  </si>
  <si>
    <t>776991121</t>
  </si>
  <si>
    <t>Ostatní práce údržba nových podlahovin po pokládce čištění základní</t>
  </si>
  <si>
    <t>1210733481</t>
  </si>
  <si>
    <t>https://podminky.urs.cz/item/CS_URS_2024_01/776991121</t>
  </si>
  <si>
    <t>135</t>
  </si>
  <si>
    <t>998776101</t>
  </si>
  <si>
    <t>Přesun hmot pro podlahy povlakové stanovený z hmotnosti přesunovaného materiálu vodorovná dopravní vzdálenost do 50 m základní v objektech výšky do 6 m</t>
  </si>
  <si>
    <t>1155775055</t>
  </si>
  <si>
    <t>https://podminky.urs.cz/item/CS_URS_2024_01/998776101</t>
  </si>
  <si>
    <t>136</t>
  </si>
  <si>
    <t>998776181</t>
  </si>
  <si>
    <t>Přesun hmot pro podlahy povlakové stanovený z hmotnosti přesunovaného materiálu Příplatek k cenám za přesun prováděný bez použití mechanizace pro jakoukoliv výšku objektu</t>
  </si>
  <si>
    <t>1862118914</t>
  </si>
  <si>
    <t>https://podminky.urs.cz/item/CS_URS_2024_01/998776181</t>
  </si>
  <si>
    <t>137</t>
  </si>
  <si>
    <t>998776192</t>
  </si>
  <si>
    <t>Přesun hmot pro podlahy povlakové stanovený z hmotnosti přesunovaného materiálu vodorovná dopravní vzdálenost do 50 m Příplatek k cenám za zvětšený přesun přes vymezenou vodorovnou dopravní vzdálenost do 100 m</t>
  </si>
  <si>
    <t>-1755226113</t>
  </si>
  <si>
    <t>https://podminky.urs.cz/item/CS_URS_2024_01/998776192</t>
  </si>
  <si>
    <t>138</t>
  </si>
  <si>
    <t>781111011</t>
  </si>
  <si>
    <t>Příprava podkladu před provedením obkladu oprášení (ometení) stěny</t>
  </si>
  <si>
    <t>-1392279095</t>
  </si>
  <si>
    <t>https://podminky.urs.cz/item/CS_URS_2024_01/781111011</t>
  </si>
  <si>
    <t>Obklad_m_par*0,2</t>
  </si>
  <si>
    <t>Rozpad figury: Obklad_m2_1</t>
  </si>
  <si>
    <t>"134"1,8*(2*1,8+2*2,345)-(0,9*1,8)</t>
  </si>
  <si>
    <t>"133"0,6*(2*0,6+4,215)</t>
  </si>
  <si>
    <t>Rozpad figury: Obklad_m2_2</t>
  </si>
  <si>
    <t>"134"0,1*(2*1,8+2*2,345)-(0,9*0,1)</t>
  </si>
  <si>
    <t>Rozpad figury: Obklad_m_par</t>
  </si>
  <si>
    <t>"134"1,8</t>
  </si>
  <si>
    <t>"O01"2*1,3</t>
  </si>
  <si>
    <t>139</t>
  </si>
  <si>
    <t>781121011</t>
  </si>
  <si>
    <t>Příprava podkladu před provedením obkladu nátěr penetrační na stěnu</t>
  </si>
  <si>
    <t>1331989694</t>
  </si>
  <si>
    <t>https://podminky.urs.cz/item/CS_URS_2024_01/781121011</t>
  </si>
  <si>
    <t>140</t>
  </si>
  <si>
    <t>781474115</t>
  </si>
  <si>
    <t>Montáž keramických obkladů stěn lepených cementovým flexibilním lepidlem hladkých přes 22 do 25 ks/m2</t>
  </si>
  <si>
    <t>1219916526</t>
  </si>
  <si>
    <t>https://podminky.urs.cz/item/CS_URS_2024_01/781474115</t>
  </si>
  <si>
    <t>141</t>
  </si>
  <si>
    <t>59761039</t>
  </si>
  <si>
    <t>obklad keramický hladký přes 22 do 25ks/m2</t>
  </si>
  <si>
    <t>-696087070</t>
  </si>
  <si>
    <t>16,551*1,1 'Přepočtené koeficientem množství</t>
  </si>
  <si>
    <t>142</t>
  </si>
  <si>
    <t>781474120</t>
  </si>
  <si>
    <t>Montáž keramických obkladů stěn lepených cementovým flexibilním lepidlem hladkých přes 85 do 100 ks/m2</t>
  </si>
  <si>
    <t>1422652456</t>
  </si>
  <si>
    <t>https://podminky.urs.cz/item/CS_URS_2024_01/781474120</t>
  </si>
  <si>
    <t>143</t>
  </si>
  <si>
    <t>59761627</t>
  </si>
  <si>
    <t>obklad keramický hladký přes 85 do 100ks/m2</t>
  </si>
  <si>
    <t>137906981</t>
  </si>
  <si>
    <t>0,739*1,1 'Přepočtené koeficientem množství</t>
  </si>
  <si>
    <t>144</t>
  </si>
  <si>
    <t>781477111</t>
  </si>
  <si>
    <t>Montáž obkladů vnitřních stěn z dlaždic keramických Příplatek k cenám za plochu do 10 m2 jednotlivě</t>
  </si>
  <si>
    <t>354698333</t>
  </si>
  <si>
    <t>https://podminky.urs.cz/item/CS_URS_2024_01/781477111</t>
  </si>
  <si>
    <t>145</t>
  </si>
  <si>
    <t>781492251</t>
  </si>
  <si>
    <t>Obklad - dokončující práce montáž profilu lepeného flexibilním cementovým lepidlem ukončovacího</t>
  </si>
  <si>
    <t>-1979378688</t>
  </si>
  <si>
    <t>https://podminky.urs.cz/item/CS_URS_2024_01/781492251</t>
  </si>
  <si>
    <t>"134"(2*1,8+2*2,345)+1,8</t>
  </si>
  <si>
    <t>"133"2*0,6</t>
  </si>
  <si>
    <t>146</t>
  </si>
  <si>
    <t>19416007</t>
  </si>
  <si>
    <t>lišta ukončovací z eloxovaného hliníku 8mm</t>
  </si>
  <si>
    <t>-20012494</t>
  </si>
  <si>
    <t>11,29*1,05 'Přepočtené koeficientem množství</t>
  </si>
  <si>
    <t>147</t>
  </si>
  <si>
    <t>781495115</t>
  </si>
  <si>
    <t>Obklad - dokončující práce ostatní práce spárování silikonem</t>
  </si>
  <si>
    <t>1331147212</t>
  </si>
  <si>
    <t>https://podminky.urs.cz/item/CS_URS_2024_01/781495115</t>
  </si>
  <si>
    <t>"Vnitřní kouty"4*1,9</t>
  </si>
  <si>
    <t>148</t>
  </si>
  <si>
    <t>781495141</t>
  </si>
  <si>
    <t>Obklad - dokončující práce průnik obkladem kruhový, bez izolace do DN 30</t>
  </si>
  <si>
    <t>-2101225695</t>
  </si>
  <si>
    <t>https://podminky.urs.cz/item/CS_URS_2024_01/781495141</t>
  </si>
  <si>
    <t>"ZTI"3</t>
  </si>
  <si>
    <t>149</t>
  </si>
  <si>
    <t>781495142</t>
  </si>
  <si>
    <t>Obklad - dokončující práce průnik obkladem kruhový, bez izolace přes DN 30 do DN 90</t>
  </si>
  <si>
    <t>-1899410927</t>
  </si>
  <si>
    <t>https://podminky.urs.cz/item/CS_URS_2024_01/781495142</t>
  </si>
  <si>
    <t>"ZTI"1</t>
  </si>
  <si>
    <t>150</t>
  </si>
  <si>
    <t>781495143</t>
  </si>
  <si>
    <t>Obklad - dokončující práce průnik obkladem kruhový, bez izolace přes DN 90</t>
  </si>
  <si>
    <t>-1539588088</t>
  </si>
  <si>
    <t>https://podminky.urs.cz/item/CS_URS_2024_01/781495143</t>
  </si>
  <si>
    <t>"EI"2</t>
  </si>
  <si>
    <t>151</t>
  </si>
  <si>
    <t>781495211</t>
  </si>
  <si>
    <t>Čištění vnitřních ploch po provedení obkladu stěn chemickými prostředky</t>
  </si>
  <si>
    <t>-2066695395</t>
  </si>
  <si>
    <t>https://podminky.urs.cz/item/CS_URS_2024_01/781495211</t>
  </si>
  <si>
    <t>152</t>
  </si>
  <si>
    <t>781674113</t>
  </si>
  <si>
    <t>Montáž keramických obkladů parapetů lepených flexibilním lepidlem, šířky parapetu přes 150 do 200 mm</t>
  </si>
  <si>
    <t>2010124283</t>
  </si>
  <si>
    <t>https://podminky.urs.cz/item/CS_URS_2024_01/781674113</t>
  </si>
  <si>
    <t>153</t>
  </si>
  <si>
    <t>2038627836</t>
  </si>
  <si>
    <t>4,4*0,22 'Přepočtené koeficientem množství</t>
  </si>
  <si>
    <t>154</t>
  </si>
  <si>
    <t>998781101</t>
  </si>
  <si>
    <t>Přesun hmot pro obklady keramické stanovený z hmotnosti přesunovaného materiálu vodorovná dopravní vzdálenost do 50 m základní v objektech výšky do 6 m</t>
  </si>
  <si>
    <t>-1808117353</t>
  </si>
  <si>
    <t>https://podminky.urs.cz/item/CS_URS_2024_01/998781101</t>
  </si>
  <si>
    <t>155</t>
  </si>
  <si>
    <t>998781181</t>
  </si>
  <si>
    <t>Přesun hmot pro obklady keramické stanovený z hmotnosti přesunovaného materiálu Příplatek k cenám za přesun prováděný bez použití mechanizace pro jakoukoliv výšku objektu</t>
  </si>
  <si>
    <t>1983451693</t>
  </si>
  <si>
    <t>https://podminky.urs.cz/item/CS_URS_2024_01/998781181</t>
  </si>
  <si>
    <t>156</t>
  </si>
  <si>
    <t>998781192</t>
  </si>
  <si>
    <t>Přesun hmot pro obklady keramické stanovený z hmotnosti přesunovaného materiálu vodorovná dopravní vzdálenost do 50 m Příplatek k cenám za zvětšený přesun přes vymezenou vodorovnou dopravní vzdálenost do 100 m</t>
  </si>
  <si>
    <t>999934492</t>
  </si>
  <si>
    <t>https://podminky.urs.cz/item/CS_URS_2024_01/998781192</t>
  </si>
  <si>
    <t>783</t>
  </si>
  <si>
    <t>Dokončovací práce - nátěry</t>
  </si>
  <si>
    <t>157</t>
  </si>
  <si>
    <t>783401313</t>
  </si>
  <si>
    <t>Příprava podkladu klempířských konstrukcí před provedením nátěru odmaštěním odmašťovačem ředidlovým</t>
  </si>
  <si>
    <t>-830023463</t>
  </si>
  <si>
    <t>https://podminky.urs.cz/item/CS_URS_2024_01/783401313</t>
  </si>
  <si>
    <t>"K04"0,42*3</t>
  </si>
  <si>
    <t>"K7"0,5*20</t>
  </si>
  <si>
    <t>"K8"0,12*5,2</t>
  </si>
  <si>
    <t>"K9"0,24*14</t>
  </si>
  <si>
    <t>158</t>
  </si>
  <si>
    <t>783414203</t>
  </si>
  <si>
    <t>Základní antikorozní nátěr klempířských konstrukcí jednonásobný syntetický samozákladující</t>
  </si>
  <si>
    <t>32448904</t>
  </si>
  <si>
    <t>https://podminky.urs.cz/item/CS_URS_2024_01/783414203</t>
  </si>
  <si>
    <t>Poznámka k položce:_x000d_
reaktivní barva určená pro pozinkované plechy</t>
  </si>
  <si>
    <t>Rozpad figury: m2_783_764</t>
  </si>
  <si>
    <t>159</t>
  </si>
  <si>
    <t>783415101</t>
  </si>
  <si>
    <t>Mezinátěr klempířských konstrukcí jednonásobný syntetický standardní</t>
  </si>
  <si>
    <t>1849124524</t>
  </si>
  <si>
    <t>https://podminky.urs.cz/item/CS_URS_2024_01/783415101</t>
  </si>
  <si>
    <t>160</t>
  </si>
  <si>
    <t>783417101</t>
  </si>
  <si>
    <t>Krycí nátěr (email) klempířských konstrukcí jednonásobný syntetický standardní</t>
  </si>
  <si>
    <t>-148407286</t>
  </si>
  <si>
    <t>https://podminky.urs.cz/item/CS_URS_2024_01/783417101</t>
  </si>
  <si>
    <t>784</t>
  </si>
  <si>
    <t>Dokončovací práce - malby a tapety</t>
  </si>
  <si>
    <t>161</t>
  </si>
  <si>
    <t>784111001</t>
  </si>
  <si>
    <t>Oprášení (ometení) podkladu v místnostech výšky do 3,80 m</t>
  </si>
  <si>
    <t>-850772014</t>
  </si>
  <si>
    <t>https://podminky.urs.cz/item/CS_URS_2024_01/784111001</t>
  </si>
  <si>
    <t>-Obklad_m2_1</t>
  </si>
  <si>
    <t>-Obklad_m2_2</t>
  </si>
  <si>
    <t>162</t>
  </si>
  <si>
    <t>784171101</t>
  </si>
  <si>
    <t>Zakrytí nemalovaných ploch (materiál ve specifikaci) včetně pozdějšího odkrytí podlah</t>
  </si>
  <si>
    <t>-1535322486</t>
  </si>
  <si>
    <t>https://podminky.urs.cz/item/CS_URS_2024_01/784171101</t>
  </si>
  <si>
    <t>163</t>
  </si>
  <si>
    <t>58124842</t>
  </si>
  <si>
    <t>fólie pro malířské potřeby zakrývací tl 7µ 4x5m</t>
  </si>
  <si>
    <t>760229435</t>
  </si>
  <si>
    <t>34,22*1,05 'Přepočtené koeficientem množství</t>
  </si>
  <si>
    <t>164</t>
  </si>
  <si>
    <t>784171111</t>
  </si>
  <si>
    <t>Zakrytí nemalovaných ploch (materiál ve specifikaci) včetně pozdějšího odkrytí svislých ploch např. stěn, oken, dveří v místnostech výšky do 3,80</t>
  </si>
  <si>
    <t>461375099</t>
  </si>
  <si>
    <t>https://podminky.urs.cz/item/CS_URS_2024_01/784171111</t>
  </si>
  <si>
    <t>165</t>
  </si>
  <si>
    <t>1136826799</t>
  </si>
  <si>
    <t>6,47*1,05 'Přepočtené koeficientem množství</t>
  </si>
  <si>
    <t>166</t>
  </si>
  <si>
    <t>784181101</t>
  </si>
  <si>
    <t>Penetrace podkladu jednonásobná základní akrylátová bezbarvá v místnostech výšky do 3,80 m</t>
  </si>
  <si>
    <t>-1868486107</t>
  </si>
  <si>
    <t>https://podminky.urs.cz/item/CS_URS_2024_01/784181101</t>
  </si>
  <si>
    <t>Rozpad figury: m2_784_Malba</t>
  </si>
  <si>
    <t>167</t>
  </si>
  <si>
    <t>784191001</t>
  </si>
  <si>
    <t>Čištění vnitřních ploch hrubý úklid po provedení malířských prací omytím oken nebo balkonových dveří jednoduchých</t>
  </si>
  <si>
    <t>1203759648</t>
  </si>
  <si>
    <t>https://podminky.urs.cz/item/CS_URS_2024_01/784191001</t>
  </si>
  <si>
    <t>168</t>
  </si>
  <si>
    <t>784191005</t>
  </si>
  <si>
    <t>Čištění vnitřních ploch hrubý úklid po provedení malířských prací omytím dveří nebo vrat</t>
  </si>
  <si>
    <t>-839542222</t>
  </si>
  <si>
    <t>https://podminky.urs.cz/item/CS_URS_2024_01/784191005</t>
  </si>
  <si>
    <t>169</t>
  </si>
  <si>
    <t>784191007</t>
  </si>
  <si>
    <t>Čištění vnitřních ploch hrubý úklid po provedení malířských prací omytím podlah</t>
  </si>
  <si>
    <t>609977563</t>
  </si>
  <si>
    <t>https://podminky.urs.cz/item/CS_URS_2024_01/784191007</t>
  </si>
  <si>
    <t>170</t>
  </si>
  <si>
    <t>784221101</t>
  </si>
  <si>
    <t>Malby z malířských směsí otěruvzdorných za sucha dvojnásobné, bílé za sucha otěruvzdorné dobře v místnostech výšky do 3,80 m</t>
  </si>
  <si>
    <t>1823221031</t>
  </si>
  <si>
    <t>https://podminky.urs.cz/item/CS_URS_2024_01/784221101</t>
  </si>
  <si>
    <t>786</t>
  </si>
  <si>
    <t>Dokončovací práce - čalounické úpravy</t>
  </si>
  <si>
    <t>171</t>
  </si>
  <si>
    <t>786624111</t>
  </si>
  <si>
    <t>Montáž zastiňujících žaluzií lamelových do oken zdvojených otevíravých, sklápěcích nebo vyklápěcích dřevěných</t>
  </si>
  <si>
    <t>673449679</t>
  </si>
  <si>
    <t>https://podminky.urs.cz/item/CS_URS_2024_01/786624111</t>
  </si>
  <si>
    <t>172</t>
  </si>
  <si>
    <t>55346200</t>
  </si>
  <si>
    <t>žaluzie horizontální interiérové</t>
  </si>
  <si>
    <t>-750673623</t>
  </si>
  <si>
    <t>173</t>
  </si>
  <si>
    <t>998786101</t>
  </si>
  <si>
    <t>Přesun hmot pro stínění a čalounické úpravy stanovený z hmotnosti přesunovaného materiálu vodorovná dopravní vzdálenost do 50 m základní v objektech výšky (hloubky) do 6 m</t>
  </si>
  <si>
    <t>592203250</t>
  </si>
  <si>
    <t>https://podminky.urs.cz/item/CS_URS_2024_01/998786101</t>
  </si>
  <si>
    <t>174</t>
  </si>
  <si>
    <t>998786181</t>
  </si>
  <si>
    <t>Přesun hmot pro stínění a čalounické úpravy stanovený z hmotnosti přesunovaného materiálu Příplatek k cenám za přesun prováděný bez použití mechanizace pro jakoukoliv výšku objektu</t>
  </si>
  <si>
    <t>1177353913</t>
  </si>
  <si>
    <t>https://podminky.urs.cz/item/CS_URS_2024_01/998786181</t>
  </si>
  <si>
    <t>175</t>
  </si>
  <si>
    <t>998786192</t>
  </si>
  <si>
    <t>Přesun hmot pro stínění a čalounické úpravy stanovený z hmotnosti přesunovaného materiálu vodorovná dopravní vzdálenost do 50 m Příplatek k cenám za zvětšený přesun přes vymezenou vodorovnou dopravní vzdálenost do 100 m</t>
  </si>
  <si>
    <t>1878568750</t>
  </si>
  <si>
    <t>https://podminky.urs.cz/item/CS_URS_2024_01/998786192</t>
  </si>
  <si>
    <t>176</t>
  </si>
  <si>
    <t>HZS1292</t>
  </si>
  <si>
    <t>Hodinové zúčtovací sazby profesí HSV zemní a pomocné práce stavební dělník</t>
  </si>
  <si>
    <t>-344057074</t>
  </si>
  <si>
    <t>https://podminky.urs.cz/item/CS_URS_2024_01/HZS1292</t>
  </si>
  <si>
    <t>"Jinde nespecifikované práce"16</t>
  </si>
  <si>
    <t>177</t>
  </si>
  <si>
    <t>HZS2492</t>
  </si>
  <si>
    <t>Hodinové zúčtovací sazby profesí PSV zednické výpomoci a pomocné práce PSV pomocný dělník PSV</t>
  </si>
  <si>
    <t>-1581406289</t>
  </si>
  <si>
    <t>https://podminky.urs.cz/item/CS_URS_2024_01/HZS2492</t>
  </si>
  <si>
    <t>m2_776_2NP</t>
  </si>
  <si>
    <t>podlaha 2.NP</t>
  </si>
  <si>
    <t>460,237</t>
  </si>
  <si>
    <t>818,507</t>
  </si>
  <si>
    <t>m2_omítky</t>
  </si>
  <si>
    <t>plochy oprav omítek</t>
  </si>
  <si>
    <t>717,281</t>
  </si>
  <si>
    <t>459,82</t>
  </si>
  <si>
    <t>23,63</t>
  </si>
  <si>
    <t>Obklad_m_par2</t>
  </si>
  <si>
    <t>16,68</t>
  </si>
  <si>
    <t>39,36</t>
  </si>
  <si>
    <t>U_HEB_200</t>
  </si>
  <si>
    <t>Plocha HEB 200</t>
  </si>
  <si>
    <t>24,15</t>
  </si>
  <si>
    <t>U_IPE_200</t>
  </si>
  <si>
    <t>Plocha IPE 200</t>
  </si>
  <si>
    <t>4,723</t>
  </si>
  <si>
    <t>ASŘ 03 - Architektonicko stavební řešení - Rekonstrukce učeben 2.NP</t>
  </si>
  <si>
    <t>U_IPE_240_1</t>
  </si>
  <si>
    <t>Plocha IPE 240</t>
  </si>
  <si>
    <t>518,348</t>
  </si>
  <si>
    <t>U_IPE_240_R</t>
  </si>
  <si>
    <t>Plocha IPE 240-Reserva</t>
  </si>
  <si>
    <t>45,362</t>
  </si>
  <si>
    <t xml:space="preserve">    4 - Vodorovné konstrukce</t>
  </si>
  <si>
    <t xml:space="preserve">    714 - Akustická a protiotřesová opatření</t>
  </si>
  <si>
    <t xml:space="preserve">    767 - Konstrukce zámečnické</t>
  </si>
  <si>
    <t>310231051</t>
  </si>
  <si>
    <t>Zazdívka otvorů ve zdivu nadzákladovém děrovanými cihlami plochy do 1 m2 přes P10 do P15, tl. zdiva 300 mm</t>
  </si>
  <si>
    <t>1766127647</t>
  </si>
  <si>
    <t>https://podminky.urs.cz/item/CS_URS_2024_01/310231051</t>
  </si>
  <si>
    <t>1,185*2,25</t>
  </si>
  <si>
    <t>317168052</t>
  </si>
  <si>
    <t>Překlady keramické vysoké osazené do maltového lože, šířky překladu 70 mm výšky 238 mm, délky 1250 mm</t>
  </si>
  <si>
    <t>222885217</t>
  </si>
  <si>
    <t>https://podminky.urs.cz/item/CS_URS_2024_01/317168052</t>
  </si>
  <si>
    <t>"P1.1"2*4</t>
  </si>
  <si>
    <t>971565953</t>
  </si>
  <si>
    <t>"P1.2"2*6</t>
  </si>
  <si>
    <t>340231011</t>
  </si>
  <si>
    <t>Zazdívka otvorů v příčkách nebo stěnách děrovanými cihlami plochy do 1 m2 , tloušťka příčky 115 mm</t>
  </si>
  <si>
    <t>-1981846443</t>
  </si>
  <si>
    <t>https://podminky.urs.cz/item/CS_URS_2024_01/340231011</t>
  </si>
  <si>
    <t>Vodorovné konstrukce</t>
  </si>
  <si>
    <t>411321515</t>
  </si>
  <si>
    <t>Stropy z betonu železového (bez výztuže) stropů deskových, plochých střech, desek balkonových, desek hřibových stropů včetně hlavic hřibových sloupů tř. C 20/25</t>
  </si>
  <si>
    <t>125884759</t>
  </si>
  <si>
    <t>https://podminky.urs.cz/item/CS_URS_2024_01/411321515</t>
  </si>
  <si>
    <t>Poznámka k položce:_x000d_
 XC1</t>
  </si>
  <si>
    <t>"Výplň vln - trapéz"((0,109+0,051)/2*0,04*6)*m2_strop_1NP</t>
  </si>
  <si>
    <t>"Nadbetonávka vln - Trapéz - min 50mm"0,05*m2_strop_1NP</t>
  </si>
  <si>
    <t>411354209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</si>
  <si>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lesklým, výšky vln 40 mm, tl. plechu 1,00 mm</t>
  </si>
  <si>
    <t>617666922</t>
  </si>
  <si>
    <t>https://podminky.urs.cz/item/CS_URS_2024_01/411354209</t>
  </si>
  <si>
    <t>S4 - NAVRHOVANÁ SKLADBA STROPU NAD 1.NP (HLAVNÍ BUDOVA)</t>
  </si>
  <si>
    <t>"201"60,79</t>
  </si>
  <si>
    <t>"202"60,79</t>
  </si>
  <si>
    <t>"203"63,03</t>
  </si>
  <si>
    <t>"204"18,08</t>
  </si>
  <si>
    <t>"205"46,99</t>
  </si>
  <si>
    <t>"206"16,17</t>
  </si>
  <si>
    <t>"207"63,66</t>
  </si>
  <si>
    <t>"208"63,10</t>
  </si>
  <si>
    <t>"209"67,21</t>
  </si>
  <si>
    <t>411354311</t>
  </si>
  <si>
    <t>Podpěrná konstrukce stropů - desek, kleneb a skořepin výška podepření do 4 m tloušťka stropu přes 5 do 15 cm zřízení</t>
  </si>
  <si>
    <t>-812398925</t>
  </si>
  <si>
    <t>https://podminky.urs.cz/item/CS_URS_2024_01/411354311</t>
  </si>
  <si>
    <t>411354312</t>
  </si>
  <si>
    <t>Podpěrná konstrukce stropů - desek, kleneb a skořepin výška podepření do 4 m tloušťka stropu přes 5 do 15 cm odstranění</t>
  </si>
  <si>
    <t>-1287437108</t>
  </si>
  <si>
    <t>https://podminky.urs.cz/item/CS_URS_2024_01/411354312</t>
  </si>
  <si>
    <t>411362021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</si>
  <si>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</si>
  <si>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1543014551</t>
  </si>
  <si>
    <t>https://podminky.urs.cz/item/CS_URS_2024_01/411362021</t>
  </si>
  <si>
    <t>S4 - KH20, KARI 6 mm, oko 150x150 mm, formát 3x2 m</t>
  </si>
  <si>
    <t>"201"60,79*3,03/1000</t>
  </si>
  <si>
    <t>"202"60,79*3,03/1000</t>
  </si>
  <si>
    <t>"203"63,03*3,03/1000</t>
  </si>
  <si>
    <t>"204"18,08*3,03/1000</t>
  </si>
  <si>
    <t>"205"46,99*3,03/1000</t>
  </si>
  <si>
    <t>"206"16,17*3,03/1000</t>
  </si>
  <si>
    <t>"207"63,66*3,03/1000</t>
  </si>
  <si>
    <t>"208"63,10*3,03/1000</t>
  </si>
  <si>
    <t>"209"67,21*3,03/1000</t>
  </si>
  <si>
    <t>1,393*1,15 'Přepočtené koeficientem množství</t>
  </si>
  <si>
    <t>413941123</t>
  </si>
  <si>
    <t>Osazování ocelových válcovaných nosníků ve stropech I nebo IE nebo U nebo UE nebo L č. 14 až 22 nebo výšky přes 120 do 220 mm</t>
  </si>
  <si>
    <t>-1245052238</t>
  </si>
  <si>
    <t>https://podminky.urs.cz/item/CS_URS_2024_01/413941123</t>
  </si>
  <si>
    <t>IPE 200 - 22,4kg/m´</t>
  </si>
  <si>
    <t>"800mm"3*0,8*22,4/1000</t>
  </si>
  <si>
    <t>"1250mm"3*1,25*22,4/1000</t>
  </si>
  <si>
    <t>13010752</t>
  </si>
  <si>
    <t>ocel profilová jakost S235JR (11 375) průřez IPE 200</t>
  </si>
  <si>
    <t>1404014954</t>
  </si>
  <si>
    <t>413941125</t>
  </si>
  <si>
    <t>Osazování ocelových válcovaných nosníků ve stropech I nebo IE nebo U nebo UE nebo L č. 24 a výše nebo výšky přes 220 mm</t>
  </si>
  <si>
    <t>-1761000430</t>
  </si>
  <si>
    <t>https://podminky.urs.cz/item/CS_URS_2024_01/413941125</t>
  </si>
  <si>
    <t>IPE 240 - 30,7kg/m´</t>
  </si>
  <si>
    <t>"7000mm"69*7*30,7/1000</t>
  </si>
  <si>
    <t>"7200mm"11*7,2*30,7/1000</t>
  </si>
  <si>
    <t>rezerva</t>
  </si>
  <si>
    <t>"7000mm"6*7*30,7/1000</t>
  </si>
  <si>
    <t>"7200mm"1*7,2*30,7/1000</t>
  </si>
  <si>
    <t>13010756</t>
  </si>
  <si>
    <t>ocel profilová jakost S235JR (11 375) průřez IPE 240</t>
  </si>
  <si>
    <t>1708076979</t>
  </si>
  <si>
    <t>18,769*1,05 'Přepočtené koeficientem množství</t>
  </si>
  <si>
    <t>413941133</t>
  </si>
  <si>
    <t>Osazování ocelových válcovaných nosníků ve stropech HE-A nebo HE-B, výšky přes 120 do 220 mm</t>
  </si>
  <si>
    <t>-850464966</t>
  </si>
  <si>
    <t>https://podminky.urs.cz/item/CS_URS_2024_01/413941133</t>
  </si>
  <si>
    <t>HEB 200 - 61,3kg/m´</t>
  </si>
  <si>
    <t>"7000mm"3*7*61,3/1000</t>
  </si>
  <si>
    <t>13010980</t>
  </si>
  <si>
    <t>ocel profilová jakost S235JR (11 375) průřez HEB 200</t>
  </si>
  <si>
    <t>-1208395452</t>
  </si>
  <si>
    <t>612131121</t>
  </si>
  <si>
    <t>Podkladní a spojovací vrstva vnitřních omítaných ploch penetrace disperzní nanášená ručně stěn</t>
  </si>
  <si>
    <t>1562014869</t>
  </si>
  <si>
    <t>https://podminky.urs.cz/item/CS_URS_2024_01/612131121</t>
  </si>
  <si>
    <t>Rozpad figury: m2_omítky</t>
  </si>
  <si>
    <t>"201"3,35*(2*9,21+2*6,6)</t>
  </si>
  <si>
    <t>"202"3,35*(2*9,21+2*6,6)</t>
  </si>
  <si>
    <t>"203"3,35*(2*9,55+2*6,6)</t>
  </si>
  <si>
    <t>"204"3,35*(2*2,74+2*6,6)</t>
  </si>
  <si>
    <t>"205"3,35*(2*7,095+2*6,6)</t>
  </si>
  <si>
    <t>"206"3,35*(2*2,45+2*6,6)</t>
  </si>
  <si>
    <t>"207"3,35*(2*9,645+2*6,6)</t>
  </si>
  <si>
    <t>"208"3,35*(2*9,65+2*6,6)</t>
  </si>
  <si>
    <t>"209"3,35*(2*6,83+2*9,84)</t>
  </si>
  <si>
    <t>"O02"-25*(1,39*2,5)</t>
  </si>
  <si>
    <t>"O03"-4*(1,39*2,5)</t>
  </si>
  <si>
    <t>"D04"-2*(0,8*2)</t>
  </si>
  <si>
    <t>"D05"-2*(0,8*2)</t>
  </si>
  <si>
    <t>"D06"-1*(0,8*2)</t>
  </si>
  <si>
    <t>"D07"-2+4*(1,125*2,25)</t>
  </si>
  <si>
    <t>"D08"-2*(1,125*2,25)</t>
  </si>
  <si>
    <t>"D09"-1*(0,925*2,25)</t>
  </si>
  <si>
    <t>"kouty u nových umyvadel"</t>
  </si>
  <si>
    <t>"v. 1 600"11*1,6*(0,6+1,5)+1*1,6*1,5</t>
  </si>
  <si>
    <t>612135011</t>
  </si>
  <si>
    <t>Vyrovnání nerovností podkladu vnitřních omítaných ploch tmelem, tloušťky do 2 mm stěn</t>
  </si>
  <si>
    <t>1720035578</t>
  </si>
  <si>
    <t>https://podminky.urs.cz/item/CS_URS_2024_01/612135011</t>
  </si>
  <si>
    <t>612325417</t>
  </si>
  <si>
    <t>Oprava vápenocementové omítky vnitřních ploch hladké, tloušťky do 20 mm, s celoplošným přeštukováním, tloušťky štuku 3 mm stěn, v rozsahu opravované plochy přes 10 do 30%</t>
  </si>
  <si>
    <t>665759356</t>
  </si>
  <si>
    <t>https://podminky.urs.cz/item/CS_URS_2024_01/612325417</t>
  </si>
  <si>
    <t>619995001</t>
  </si>
  <si>
    <t>Začištění omítek (s dodáním hmot) kolem oken, dveří, podlah, obkladů apod.</t>
  </si>
  <si>
    <t>-1552436841</t>
  </si>
  <si>
    <t>https://podminky.urs.cz/item/CS_URS_2024_01/619995001</t>
  </si>
  <si>
    <t>"O02"25*(1,39+2*2,5)</t>
  </si>
  <si>
    <t>"O03"4*(1,39+2*2,5)</t>
  </si>
  <si>
    <t>971062355</t>
  </si>
  <si>
    <t>28342205</t>
  </si>
  <si>
    <t>profil začišťovací PVC 6mm s výztužnou tkaninou pro ostění ETICS</t>
  </si>
  <si>
    <t>-8802783</t>
  </si>
  <si>
    <t>185,31*1,05 'Přepočtené koeficientem množství</t>
  </si>
  <si>
    <t>632451234</t>
  </si>
  <si>
    <t>Potěr cementový samonivelační litý tř. C 25, tl. přes 45 do 50 mm</t>
  </si>
  <si>
    <t>395392026</t>
  </si>
  <si>
    <t>https://podminky.urs.cz/item/CS_URS_2024_01/632451234</t>
  </si>
  <si>
    <t>632683111</t>
  </si>
  <si>
    <t>Sešívání trhlin v betonových podlahách ocelovými sponkami se zálivkou pryskyřicí vzdálenosti sponek do 10 cm</t>
  </si>
  <si>
    <t>1522014315</t>
  </si>
  <si>
    <t>https://podminky.urs.cz/item/CS_URS_2024_01/632683111</t>
  </si>
  <si>
    <t>"předpoklad"15</t>
  </si>
  <si>
    <t>-1692132271</t>
  </si>
  <si>
    <t>-1726192020</t>
  </si>
  <si>
    <t>"201"2*9,21+2*6,6</t>
  </si>
  <si>
    <t>"202"2*9,21+2*6,6</t>
  </si>
  <si>
    <t>"203"2*9,55+2*6,6</t>
  </si>
  <si>
    <t>"204/205/206"2*(2,74+0,125+7,095+0,125+2,45)+2*6,6</t>
  </si>
  <si>
    <t>"207"2*9,645+2*6,6+2*6,6</t>
  </si>
  <si>
    <t>"208"2*9,65+2*6,6</t>
  </si>
  <si>
    <t>"209"2*6,83+2*9,84</t>
  </si>
  <si>
    <t>634663111</t>
  </si>
  <si>
    <t>Výplň dilatačních spar mazanin polyuretanovou samonivelační hmotou, šířka spáry do 10 mm</t>
  </si>
  <si>
    <t>818597388</t>
  </si>
  <si>
    <t>https://podminky.urs.cz/item/CS_URS_2024_01/634663111</t>
  </si>
  <si>
    <t>634911123</t>
  </si>
  <si>
    <t>Řezání dilatačních nebo smršťovacích spár v čerstvé betonové mazanině nebo potěru šířky přes 5 do 10 mm, hloubky přes 20 do 50 mm</t>
  </si>
  <si>
    <t>-243237555</t>
  </si>
  <si>
    <t>https://podminky.urs.cz/item/CS_URS_2024_01/634911123</t>
  </si>
  <si>
    <t>"201"9,21+6,6</t>
  </si>
  <si>
    <t>"202"9,21+6,6</t>
  </si>
  <si>
    <t>"203"9,55+6,6</t>
  </si>
  <si>
    <t>"204/205/206"(2,74+0,125+7,095+0,125+2,45)+6,6</t>
  </si>
  <si>
    <t>"207"9,645+2*6,6+6,6</t>
  </si>
  <si>
    <t>"208"9,65+6,6</t>
  </si>
  <si>
    <t>"209"6,83+9,84</t>
  </si>
  <si>
    <t>-1899815858</t>
  </si>
  <si>
    <t>Rozpad figury: m2_776_2NP</t>
  </si>
  <si>
    <t>"201"9,21*6,6</t>
  </si>
  <si>
    <t>"202"9,21*6,6</t>
  </si>
  <si>
    <t>"203"9,55*6,6</t>
  </si>
  <si>
    <t>"204"2,74*6,6</t>
  </si>
  <si>
    <t>"205"7,095*6,6</t>
  </si>
  <si>
    <t>"206"2,45*6,6</t>
  </si>
  <si>
    <t>"207"9,645*6,6</t>
  </si>
  <si>
    <t>"208"9,65*6,6</t>
  </si>
  <si>
    <t>"209"6,83*9,84</t>
  </si>
  <si>
    <t>1724460235</t>
  </si>
  <si>
    <t>978013141</t>
  </si>
  <si>
    <t>Otlučení vápenných nebo vápenocementových omítek vnitřních ploch stěn s vyškrabáním spar, s očištěním zdiva, v rozsahu přes 10 do 30 %</t>
  </si>
  <si>
    <t>1309848956</t>
  </si>
  <si>
    <t>https://podminky.urs.cz/item/CS_URS_2024_01/978013141</t>
  </si>
  <si>
    <t>-2119569433</t>
  </si>
  <si>
    <t>302303542</t>
  </si>
  <si>
    <t>7,444*10 'Přepočtené koeficientem množství</t>
  </si>
  <si>
    <t>-1784666893</t>
  </si>
  <si>
    <t>1126472620</t>
  </si>
  <si>
    <t>-1049738045</t>
  </si>
  <si>
    <t>712737537</t>
  </si>
  <si>
    <t>174,896*0,5 'Přepočtené koeficientem množství</t>
  </si>
  <si>
    <t>-824011599</t>
  </si>
  <si>
    <t>-61551582</t>
  </si>
  <si>
    <t>ISV.8591057210402</t>
  </si>
  <si>
    <t>Isover EPS RigiFloor 4000 - 40mm, λD = 0,044 (W·m-1·K-1),1000x500x40mm, elastifikovaný polystyren pro kročejový útlum těžkých plovoucích podlah (beton, anhydrit) s užitným zatížením max. 4 kN/m2.</t>
  </si>
  <si>
    <t>Referenční materiál</t>
  </si>
  <si>
    <t>681457114</t>
  </si>
  <si>
    <t>Poznámka k položce:_x000d_
Referenční materiál</t>
  </si>
  <si>
    <t>459,82*1,05 'Přepočtené koeficientem množství</t>
  </si>
  <si>
    <t>-563707874</t>
  </si>
  <si>
    <t>-311150517</t>
  </si>
  <si>
    <t>459,82*1,1655 'Přepočtené koeficientem množství</t>
  </si>
  <si>
    <t>-1915904346</t>
  </si>
  <si>
    <t>-459580793</t>
  </si>
  <si>
    <t>106630849</t>
  </si>
  <si>
    <t>714</t>
  </si>
  <si>
    <t>Akustická a protiotřesová opatření</t>
  </si>
  <si>
    <t>714123002</t>
  </si>
  <si>
    <t>Montáž akustických minerálních panelů stěnových demontovatelných, instalovaných na rošt skrytý</t>
  </si>
  <si>
    <t>-1263497573</t>
  </si>
  <si>
    <t>https://podminky.urs.cz/item/CS_URS_2024_01/714123002</t>
  </si>
  <si>
    <t>N1.1 - 1 000mm - 2 200mm</t>
  </si>
  <si>
    <t>"201"(2,2-1)*4,8</t>
  </si>
  <si>
    <t>"202"(2,2-1)*4,8</t>
  </si>
  <si>
    <t>"203"(2,2-1)*4,8</t>
  </si>
  <si>
    <t>"205"(2,2-1)*4,8</t>
  </si>
  <si>
    <t>"206"(2,2-1)*4,8</t>
  </si>
  <si>
    <t>"207"(2,2-1)*4,8</t>
  </si>
  <si>
    <t>N1.2 - 1 000mm - 2 200mm</t>
  </si>
  <si>
    <t>"208"(2,2-1)*6,6</t>
  </si>
  <si>
    <t>N1.3 - 1 000mm - 2 200mm</t>
  </si>
  <si>
    <t>"209"(2,2-1)*6,83</t>
  </si>
  <si>
    <t>63126R01</t>
  </si>
  <si>
    <t>Zvukově pohltivý obklad formátu 300×300mm, tl. 30mm, z křemenného písku, pojený epoxidovou kompozicí.</t>
  </si>
  <si>
    <t>R-položka</t>
  </si>
  <si>
    <t>1567463744</t>
  </si>
  <si>
    <t xml:space="preserve">Poznámka k položce:_x000d_
Referenční materiál -  SONIT D30</t>
  </si>
  <si>
    <t>50,676*1,05 'Přepočtené koeficientem množství</t>
  </si>
  <si>
    <t>631481R02</t>
  </si>
  <si>
    <t xml:space="preserve">přídavná vložka z minerální vlny -  akustická vložka zabalená v PE fólii</t>
  </si>
  <si>
    <t>578387741</t>
  </si>
  <si>
    <t>Poznámka k položce:_x000d_
Viz. Akustický posudek</t>
  </si>
  <si>
    <t>34,25*1,02 'Přepočtené koeficientem množství</t>
  </si>
  <si>
    <t>998714101</t>
  </si>
  <si>
    <t>Přesun hmot pro akustická a protiotřesová opatření stanovený z hmotnosti přesunovaného materiálu vodorovná dopravní vzdálenost do 50 m základní v objektech výšky do 6 m</t>
  </si>
  <si>
    <t>463244307</t>
  </si>
  <si>
    <t>https://podminky.urs.cz/item/CS_URS_2024_01/998714101</t>
  </si>
  <si>
    <t>998714181</t>
  </si>
  <si>
    <t>Přesun hmot pro akustická a protiotřesová opatření stanovený z hmotnosti přesunovaného materiálu Příplatek k cenám za přesun prováděný bez použití mechanizace pro jakoukoliv výšku objektu</t>
  </si>
  <si>
    <t>914313209</t>
  </si>
  <si>
    <t>https://podminky.urs.cz/item/CS_URS_2024_01/998714181</t>
  </si>
  <si>
    <t>998714192</t>
  </si>
  <si>
    <t>Přesun hmot pro akustická a protiotřesová opatření stanovený z hmotnosti přesunovaného materiálu vodorovná dopravní vzdálenost do 50 m Příplatek k cenám za zvětšený přesun přes vymezenou vodorovnou dopravní vzdálenost do 100 m</t>
  </si>
  <si>
    <t>-1745424097</t>
  </si>
  <si>
    <t>https://podminky.urs.cz/item/CS_URS_2024_01/998714192</t>
  </si>
  <si>
    <t>763111414</t>
  </si>
  <si>
    <t>Příčka ze sádrokartonových desek s nosnou konstrukcí z jednoduchých ocelových profilů UW, CW dvojitě opláštěná deskami standardními A tl. 2 x 12,5 mm s izolací, EI 60, příčka tl. 125 mm, profil 75, Rw do 53 dB</t>
  </si>
  <si>
    <t>-522386960</t>
  </si>
  <si>
    <t>https://podminky.urs.cz/item/CS_URS_2024_01/763111414</t>
  </si>
  <si>
    <t>"204/205"3,7*6,6-(0,8*2,1)</t>
  </si>
  <si>
    <t>"205/206"3,7*6,6-(0,8*2,1)</t>
  </si>
  <si>
    <t>763122403</t>
  </si>
  <si>
    <t>Stěna šachtová ze sádrokartonových desek s nosnou konstrukcí z ocelových profilů CW, UW jednoduše opláštěná deskou protipožární DF tl. 12,5 mm bez izolace, EI 15, stěna tl. 112,5 mm, profil 100</t>
  </si>
  <si>
    <t>1643047043</t>
  </si>
  <si>
    <t>https://podminky.urs.cz/item/CS_URS_2024_01/763122403</t>
  </si>
  <si>
    <t>763131431</t>
  </si>
  <si>
    <t>Podhled ze sádrokartonových desek dvouvrstvá zavěšená spodní konstrukce z ocelových profilů CD, UD jednoduše opláštěná deskou protipožární DF, tl. 12,5 mm, bez izolace, REI do 90</t>
  </si>
  <si>
    <t>-1760994202</t>
  </si>
  <si>
    <t>https://podminky.urs.cz/item/CS_URS_2024_01/763131431</t>
  </si>
  <si>
    <t>-1189497340</t>
  </si>
  <si>
    <t>L1 - PODHLED AKUSTICKÝ ŠIROKOPÁSMOVÝ</t>
  </si>
  <si>
    <t>631481R01</t>
  </si>
  <si>
    <t xml:space="preserve">deska tepelně izolační minerální tl 40mm -  akustická vložka zabalená v PE fólii</t>
  </si>
  <si>
    <t>-1268783136</t>
  </si>
  <si>
    <t>763131761</t>
  </si>
  <si>
    <t>Podhled ze sádrokartonových desek Příplatek k cenám za plochu do 3 m2 jednotlivě</t>
  </si>
  <si>
    <t>-600387791</t>
  </si>
  <si>
    <t>https://podminky.urs.cz/item/CS_URS_2024_01/763131761</t>
  </si>
  <si>
    <t>-1957325509</t>
  </si>
  <si>
    <t>763135101</t>
  </si>
  <si>
    <t>Montáž sádrokartonového podhledu kazetového demontovatelného, velikosti kazet 600x600 mm včetně zavěšené nosné konstrukce viditelné</t>
  </si>
  <si>
    <t>-432891561</t>
  </si>
  <si>
    <t>https://podminky.urs.cz/item/CS_URS_2024_01/763135101</t>
  </si>
  <si>
    <t>59030570</t>
  </si>
  <si>
    <t>podhled kazetový bez děrování viditelný rastr tl 10mm 600x600mm</t>
  </si>
  <si>
    <t>-1908388660</t>
  </si>
  <si>
    <t xml:space="preserve">Poznámka k položce:_x000d_
Referenční materiál -  SONIT SP5</t>
  </si>
  <si>
    <t>34,25*1,05 'Přepočtené koeficientem množství</t>
  </si>
  <si>
    <t>763172321</t>
  </si>
  <si>
    <t>Montáž dvířek pro konstrukce ze sádrokartonových desek revizních jednoplášťových pro příčky a předsazené stěny velikost (šxv) 200 x 200 mm</t>
  </si>
  <si>
    <t>1795274230</t>
  </si>
  <si>
    <t>https://podminky.urs.cz/item/CS_URS_2024_01/763172321</t>
  </si>
  <si>
    <t>"V01"2</t>
  </si>
  <si>
    <t>59030710</t>
  </si>
  <si>
    <t>dvířka revizní jednokřídlá s automatickým zámkem 200x200mm</t>
  </si>
  <si>
    <t>-2057833723</t>
  </si>
  <si>
    <t>763172322</t>
  </si>
  <si>
    <t>Montáž dvířek pro konstrukce ze sádrokartonových desek revizních jednoplášťových pro příčky a předsazené stěny velikost (šxv) 300 x 300 mm</t>
  </si>
  <si>
    <t>-458554639</t>
  </si>
  <si>
    <t>https://podminky.urs.cz/item/CS_URS_2024_01/763172322</t>
  </si>
  <si>
    <t>"V02"1</t>
  </si>
  <si>
    <t>"V03"8</t>
  </si>
  <si>
    <t>59030750</t>
  </si>
  <si>
    <t>dvířka revizní jednokřídlá s automatickým zámkem 200x300mm</t>
  </si>
  <si>
    <t>1452204124</t>
  </si>
  <si>
    <t>59030711</t>
  </si>
  <si>
    <t>dvířka revizní jednokřídlá s automatickým zámkem 300x300mm</t>
  </si>
  <si>
    <t>1650897802</t>
  </si>
  <si>
    <t>763172323</t>
  </si>
  <si>
    <t>Montáž dvířek pro konstrukce ze sádrokartonových desek revizních jednoplášťových pro příčky a předsazené stěny velikost (šxv) 400 x 400 mm</t>
  </si>
  <si>
    <t>941858213</t>
  </si>
  <si>
    <t>https://podminky.urs.cz/item/CS_URS_2024_01/763172323</t>
  </si>
  <si>
    <t>"V04"6</t>
  </si>
  <si>
    <t>59030751</t>
  </si>
  <si>
    <t>dvířka revizní jednokřídlá s automatickým zámkem 300x400mm</t>
  </si>
  <si>
    <t>-534433584</t>
  </si>
  <si>
    <t>1500282079</t>
  </si>
  <si>
    <t>763431001</t>
  </si>
  <si>
    <t>Montáž podhledu minerálního včetně zavěšeného roštu viditelného s panely vyjímatelnými, velikosti panelů do 0,36 m2</t>
  </si>
  <si>
    <t>-1246503655</t>
  </si>
  <si>
    <t>https://podminky.urs.cz/item/CS_URS_2024_01/763431001</t>
  </si>
  <si>
    <t>L2 ‐ PODHLED AKUSTICKÝ STANDARDNÍ</t>
  </si>
  <si>
    <t>63126343</t>
  </si>
  <si>
    <t>panel akustický povrch porézní skelná tkanina hrana nezatřená rovná αw=0,95 viditelný rastr bílý tl 15mm</t>
  </si>
  <si>
    <t>1166754073</t>
  </si>
  <si>
    <t>Poznámka k položce:_x000d_
Např: Ecophon - Gedina A T15/T24, NE, Bílá 500, 600x600x15mm</t>
  </si>
  <si>
    <t>425,57*1,05 'Přepočtené koeficientem množství</t>
  </si>
  <si>
    <t>-621048214</t>
  </si>
  <si>
    <t>540278835</t>
  </si>
  <si>
    <t>-1664519014</t>
  </si>
  <si>
    <t>764216445</t>
  </si>
  <si>
    <t>Oplechování parapetů z pozinkovaného plechu rovných celoplošně lepené, bez rohů rš 400 mm</t>
  </si>
  <si>
    <t>720460342</t>
  </si>
  <si>
    <t>https://podminky.urs.cz/item/CS_URS_2024_01/764216445</t>
  </si>
  <si>
    <t>"K03"4*2</t>
  </si>
  <si>
    <t>764216465</t>
  </si>
  <si>
    <t>Oplechování parapetů z pozinkovaného plechu rovných celoplošně lepené, bez rohů Příplatek k cenám za zvýšenou pracnost při provedení rohu nebo koutu do rš 400 mm</t>
  </si>
  <si>
    <t>-260907833</t>
  </si>
  <si>
    <t>https://podminky.urs.cz/item/CS_URS_2024_01/764216465</t>
  </si>
  <si>
    <t>764218425</t>
  </si>
  <si>
    <t>Oplechování říms a ozdobných prvků z pozinkovaného plechu rovných, bez rohů celoplošně lepené rš 400 mm</t>
  </si>
  <si>
    <t>-771634442</t>
  </si>
  <si>
    <t>https://podminky.urs.cz/item/CS_URS_2024_01/764218425</t>
  </si>
  <si>
    <t>"K02"(9,99+9,81+9,78+22,51+10,390)</t>
  </si>
  <si>
    <t>764218445</t>
  </si>
  <si>
    <t>Oplechování říms a ozdobných prvků z pozinkovaného plechu rovných, bez rohů Příplatek k cenám za zvýšenou pracnost při provedení rohu nebo koutu rovné římsy do rš 400 mm</t>
  </si>
  <si>
    <t>-975307454</t>
  </si>
  <si>
    <t>https://podminky.urs.cz/item/CS_URS_2024_01/764218445</t>
  </si>
  <si>
    <t>486429122</t>
  </si>
  <si>
    <t>-997234158</t>
  </si>
  <si>
    <t>1937139613</t>
  </si>
  <si>
    <t>-1864567067</t>
  </si>
  <si>
    <t>Poznámka k položce:_x000d_
Součástí dodávky je veškerý související kotvící materiál, pomocné konstrukce, napojení na stavební konstrukci</t>
  </si>
  <si>
    <t>"O02"25*(1,39*2,5)</t>
  </si>
  <si>
    <t>"O03"4*(1,39*2,5)</t>
  </si>
  <si>
    <t>1588202888</t>
  </si>
  <si>
    <t>Poznámka k položce:_x000d_
Dodržení ČSN 73 0540-2 a ČSN 73 0532._x000d_
Tepelně izolační vlastnosti: max UW = 0,9 W/m2K_x000d_
Třída zvukové izolace: TZI = 2_x000d_
Všechny prvky musí být dodány s atesty na požadované vlastnosti._x000d_
Materiál: plastový rám s dvoustupňovým těsněním, s přerušeným tepelným mostem, zasklení do plastových rámečků Standard např. Swisspacer._x000d_
Barva: bílá._x000d_
Zasklení: izolační trojsklo._x000d_
Kování: celoobvodové skryté, systémové s bezpečnostními prvky, čtyřpolohová klika s mikroventilací, barva bílá, pojistka proti svěšení křídla._x000d_
Osazení oken bude provedeno podle ČSN 74 6077.</t>
  </si>
  <si>
    <t>766629214</t>
  </si>
  <si>
    <t>Montáž oken dřevěných Příplatek k cenám za izolaci mezi ostěním a rámem okna při rovném ostění, připojovací spára tl. do 15 mm, páska</t>
  </si>
  <si>
    <t>-638363956</t>
  </si>
  <si>
    <t>https://podminky.urs.cz/item/CS_URS_2024_01/766629214</t>
  </si>
  <si>
    <t>766660191</t>
  </si>
  <si>
    <t>Montáž dveřních křídel dřevěných nebo plastových otevíravých do obložkové zárubně z masivního dřeva s polodrážkou jednokřídlových, šířky do 800 mm</t>
  </si>
  <si>
    <t>521299190</t>
  </si>
  <si>
    <t>https://podminky.urs.cz/item/CS_URS_2024_01/766660191</t>
  </si>
  <si>
    <t>61162086-D04</t>
  </si>
  <si>
    <t>dveře jednokřídlé dřevotřískové povrch laminátový plné 800x1970-2100mm</t>
  </si>
  <si>
    <t>2103112637</t>
  </si>
  <si>
    <t>Poznámka k položce:_x000d_
Plné hladké, rám z masivu, výplň plná DTD, povrch HPL</t>
  </si>
  <si>
    <t>"L"1</t>
  </si>
  <si>
    <t>"P"1</t>
  </si>
  <si>
    <t>61160814-D05</t>
  </si>
  <si>
    <t>dveře jednokřídlé povrch lakované bílé plné 800x1970mm</t>
  </si>
  <si>
    <t>-2124058667</t>
  </si>
  <si>
    <t>Poznámka k položce:_x000d_
Replika stávajících historických dveří</t>
  </si>
  <si>
    <t>61160814-D06</t>
  </si>
  <si>
    <t>2055590893</t>
  </si>
  <si>
    <t>766660193</t>
  </si>
  <si>
    <t>Montáž dveřních křídel dřevěných nebo plastových otevíravých do obložkové zárubně z masivního dřeva s polodrážkou dvoukřídlových, šířky do 1450 mm</t>
  </si>
  <si>
    <t>-995180317</t>
  </si>
  <si>
    <t>https://podminky.urs.cz/item/CS_URS_2024_01/766660193</t>
  </si>
  <si>
    <t>61160864-D07</t>
  </si>
  <si>
    <t>dveře dvoukřídlé povrch lakované bílé plné 1125x2260mm</t>
  </si>
  <si>
    <t>-1366049917</t>
  </si>
  <si>
    <t>"L"2</t>
  </si>
  <si>
    <t>"P"4</t>
  </si>
  <si>
    <t>61160864-D08</t>
  </si>
  <si>
    <t>667090349</t>
  </si>
  <si>
    <t>"P"2</t>
  </si>
  <si>
    <t>61160864-D09</t>
  </si>
  <si>
    <t>dveře dvoukřídlé povrch lakované bílé plné 950x2260mm</t>
  </si>
  <si>
    <t>505616037</t>
  </si>
  <si>
    <t>766660728</t>
  </si>
  <si>
    <t>Montáž dveřních doplňků dveřního kování interiérového zámku</t>
  </si>
  <si>
    <t>370950769</t>
  </si>
  <si>
    <t>https://podminky.urs.cz/item/CS_URS_2024_01/766660728</t>
  </si>
  <si>
    <t>Poznámka k položce:_x000d_
Včetně dodávky Generálního klíče</t>
  </si>
  <si>
    <t>"D04"2</t>
  </si>
  <si>
    <t>"D05"2</t>
  </si>
  <si>
    <t>"D06"1</t>
  </si>
  <si>
    <t>"D07"2+4</t>
  </si>
  <si>
    <t>"D08"2</t>
  </si>
  <si>
    <t>"D09"1</t>
  </si>
  <si>
    <t>54924004</t>
  </si>
  <si>
    <t>zámek zadlabací mezipokojový levý pro cylindrickou vložku rozteč 72x55mm</t>
  </si>
  <si>
    <t>-1214184030</t>
  </si>
  <si>
    <t>54964125</t>
  </si>
  <si>
    <t>vložka cylindrická 35+70</t>
  </si>
  <si>
    <t>1728323790</t>
  </si>
  <si>
    <t>5496412G</t>
  </si>
  <si>
    <t>vložka cylindrická 35+70 - příplatek za generální klíč</t>
  </si>
  <si>
    <t>884529784</t>
  </si>
  <si>
    <t>-1032886933</t>
  </si>
  <si>
    <t>2154000012-R</t>
  </si>
  <si>
    <t>Kování štítové - historizující, povrch mosaz</t>
  </si>
  <si>
    <t>-790204640</t>
  </si>
  <si>
    <t>Poznámka k položce:_x000d_
dle odsouhlasení architekta</t>
  </si>
  <si>
    <t>80598413</t>
  </si>
  <si>
    <t>-546072964</t>
  </si>
  <si>
    <t>"D04L"1</t>
  </si>
  <si>
    <t>"D04P"1</t>
  </si>
  <si>
    <t>-628427451</t>
  </si>
  <si>
    <t>766682113</t>
  </si>
  <si>
    <t>Montáž zárubní dřevěných nebo plastových obložkových, pro dveře jednokřídlové, tloušťky stěny přes 350 mm</t>
  </si>
  <si>
    <t>-1572616365</t>
  </si>
  <si>
    <t>https://podminky.urs.cz/item/CS_URS_2024_01/766682113</t>
  </si>
  <si>
    <t>61181104-R</t>
  </si>
  <si>
    <t>zárubeň jednokřídlá obložková lakovaná bílá tl stěny 360-450mm rozměru 600-900/1970mm</t>
  </si>
  <si>
    <t>357914659</t>
  </si>
  <si>
    <t>"D05"1+1</t>
  </si>
  <si>
    <t>766682123</t>
  </si>
  <si>
    <t>Montáž zárubní dřevěných nebo plastových obložkových, pro dveře dvoukřídlové, tloušťky stěny přes 350 mm</t>
  </si>
  <si>
    <t>1101871261</t>
  </si>
  <si>
    <t>https://podminky.urs.cz/item/CS_URS_2024_01/766682123</t>
  </si>
  <si>
    <t>61181110-R1</t>
  </si>
  <si>
    <t>zárubeň dvoukřídlá obložková lakovaná bílá tl stěny 360-450mm rozměru 1 125 / 2 260</t>
  </si>
  <si>
    <t>1584145732</t>
  </si>
  <si>
    <t>61181110-R2</t>
  </si>
  <si>
    <t>zárubeň dvoukřídlá obložková lakovaná bílá tl stěny 360-450mm rozměru 950 / 2 260</t>
  </si>
  <si>
    <t>830181493</t>
  </si>
  <si>
    <t>766695213</t>
  </si>
  <si>
    <t>Montáž ostatních truhlářských konstrukcí prahů dveří jednokřídlových, šířky přes 100 mm</t>
  </si>
  <si>
    <t>-941005344</t>
  </si>
  <si>
    <t>https://podminky.urs.cz/item/CS_URS_2024_01/766695213</t>
  </si>
  <si>
    <t>61187161-R</t>
  </si>
  <si>
    <t>práh dveřní dřevěný dubový tl 20mm dl 820mm š 200mm</t>
  </si>
  <si>
    <t>-889395574</t>
  </si>
  <si>
    <t>766695233</t>
  </si>
  <si>
    <t>Montáž ostatních truhlářských konstrukcí prahů dveří dvoukřídlových, šířky přes 100 mm</t>
  </si>
  <si>
    <t>-586055427</t>
  </si>
  <si>
    <t>https://podminky.urs.cz/item/CS_URS_2024_01/766695233</t>
  </si>
  <si>
    <t>61187221R</t>
  </si>
  <si>
    <t>práh dveřní dřevěný dubový tl 20mm dl 1270mm š 200mm</t>
  </si>
  <si>
    <t>-1629438922</t>
  </si>
  <si>
    <t>1748881260</t>
  </si>
  <si>
    <t>712886947</t>
  </si>
  <si>
    <t>692225478</t>
  </si>
  <si>
    <t>767</t>
  </si>
  <si>
    <t>Konstrukce zámečnické</t>
  </si>
  <si>
    <t>767154140</t>
  </si>
  <si>
    <t>Montáž přestavitelných a mobilních příček mobilních zavěsných modul plný, výšky přes 3 do 4 m, tlouštky 120 mm</t>
  </si>
  <si>
    <t>-1412254735</t>
  </si>
  <si>
    <t>https://podminky.urs.cz/item/CS_URS_2024_01/767154140</t>
  </si>
  <si>
    <t>"N2.1"3*(6,6*3,35)</t>
  </si>
  <si>
    <t>59054812-N2.1</t>
  </si>
  <si>
    <t xml:space="preserve">MOBILNÍ STĚNY - N2.1 -  6600 x 3350 mm / 102mm</t>
  </si>
  <si>
    <t>-729436114</t>
  </si>
  <si>
    <t>Poznámka k položce:_x000d_
Rozměr: š x v = 6600 x 3350 mm_x000d_
Tloušťka stěny: 102 mm_x000d_
Počet panelů: 6 x 1060 mm NE (standardní panel)_x000d_
1 x 1060 mm TE (teleskopický panel)_x000d_
1 x 70 mm WAL (stěnový doraz)_x000d_
1 x 165 mm SL (stěnový panel s klíčovým spínačem, přívod 220V)_x000d_
Typ parkování: "0"_x000d_
Kolejnice: jednobodová hliníková, zavěšená do připraveného ocelového válcovaného profilu (viz detail), bez podlahového vedení._x000d_
Spoj modulů: Al spoj s těsnícími magnetickými prvky, skrytý vertikální AL profil v povrchu elox._x000d_
Výplň: 2 x LTD deska, povrch standardní dle vzorníku._x000d_
Neprůzvučnost: Rw = 53 dB, nad svěšeným akustickým podhledem bude v úrovni kotvení provedena systémová akustická bariéra (viz detail)._x000d_
Ovládání stěny: poloautomatické = automatické výsuvné těsnící lišty ve spodní a horní části panelu, automatický teleskopický horizontální rukáv, řízené přes centrální klíčový spínač, bez nutnosti ovládat každý panel samostatně._x000d_
Reference: MULTIWAL MW Select 100 K, MultiElectric._x000d_
VEŠKERÉ ROZMĚRY A NÁVAZNOSTI JE NUTNÉ PŘEDEM ZAMĚŘIT PŘÍMO NA STAVBĚNELZE VYRÁBĚT PŘED ODSOUHLASENÍM VÝROBNÍ DOKUMENTACE_x000d_
Součástí dodávky je veškerý související kotvící materiál, pomocné konstrukce, napojení na stavební konstrukci, elektrické připojení, uvedení do provozu.</t>
  </si>
  <si>
    <t>998767101</t>
  </si>
  <si>
    <t>Přesun hmot pro zámečnické konstrukce stanovený z hmotnosti přesunovaného materiálu vodorovná dopravní vzdálenost do 50 m základní v objektech výšky do 6 m</t>
  </si>
  <si>
    <t>-1205778297</t>
  </si>
  <si>
    <t>https://podminky.urs.cz/item/CS_URS_2024_01/998767101</t>
  </si>
  <si>
    <t>998767181</t>
  </si>
  <si>
    <t>Přesun hmot pro zámečnické konstrukce stanovený z hmotnosti přesunovaného materiálu Příplatek k cenám za přesun prováděný bez použití mechanizace pro jakoukoliv výšku objektu</t>
  </si>
  <si>
    <t>1082310145</t>
  </si>
  <si>
    <t>https://podminky.urs.cz/item/CS_URS_2024_01/998767181</t>
  </si>
  <si>
    <t>998767192</t>
  </si>
  <si>
    <t>Přesun hmot pro zámečnické konstrukce stanovený z hmotnosti přesunovaného materiálu vodorovná dopravní vzdálenost do 50 m Příplatek k cenám za zvětšený přesun přes vymezenou vodorovnou dopravní vzdálenost do 100 m</t>
  </si>
  <si>
    <t>-642442794</t>
  </si>
  <si>
    <t>https://podminky.urs.cz/item/CS_URS_2024_01/998767192</t>
  </si>
  <si>
    <t>-809040906</t>
  </si>
  <si>
    <t>776111115</t>
  </si>
  <si>
    <t>Příprava podkladu povlakových podlah a stěn broušení podlah stávajícího podkladu před litím stěrky</t>
  </si>
  <si>
    <t>-808362295</t>
  </si>
  <si>
    <t>https://podminky.urs.cz/item/CS_URS_2024_01/776111115</t>
  </si>
  <si>
    <t>-732841102</t>
  </si>
  <si>
    <t>-360629830</t>
  </si>
  <si>
    <t>-1650970138</t>
  </si>
  <si>
    <t>576261168</t>
  </si>
  <si>
    <t>60756140</t>
  </si>
  <si>
    <t>linoleum přírodní tl 2,5mm, hořlavost Cfl-s1, smykové tření µ &gt;=0,5, třída zátěže 34/43</t>
  </si>
  <si>
    <t>-1758249811</t>
  </si>
  <si>
    <t>Poznámka k položce:_x000d_
Refernční výrobek_x000d_
Hlavní požadované parametry: přírodní linoleum (marmoleum) třída zátěže min. 33</t>
  </si>
  <si>
    <t>460,237*1,1 'Přepočtené koeficientem množství</t>
  </si>
  <si>
    <t>776251411</t>
  </si>
  <si>
    <t>Montáž podlahovin z přírodního linolea (marmolea) spoj podlah svařováním za tepla</t>
  </si>
  <si>
    <t>319089448</t>
  </si>
  <si>
    <t>https://podminky.urs.cz/item/CS_URS_2024_01/776251411</t>
  </si>
  <si>
    <t>m2_776_2NP/2</t>
  </si>
  <si>
    <t>776421111</t>
  </si>
  <si>
    <t>Montáž lišt obvodových lepených</t>
  </si>
  <si>
    <t>1642983916</t>
  </si>
  <si>
    <t>https://podminky.urs.cz/item/CS_URS_2024_01/776421111</t>
  </si>
  <si>
    <t>"204"2*2,74+2*6,6</t>
  </si>
  <si>
    <t>"205"2*7,095+2*6,6</t>
  </si>
  <si>
    <t>"206"2*2,45+2*6,6</t>
  </si>
  <si>
    <t>"207"2*9,645+2*6,6</t>
  </si>
  <si>
    <t>2841100R01</t>
  </si>
  <si>
    <t>Šedá PVC vinylová soklová podlahová lišta - pro vložení vinilového pásku</t>
  </si>
  <si>
    <t>623505205</t>
  </si>
  <si>
    <t>Poznámka k položce:_x000d_
např.: Soklová lišta PVC Bolta pro vložení vinylového pásku 25669 - 9107 Šedá_x000d_
Včetně koncových, rohových a systémových prvků</t>
  </si>
  <si>
    <t>258,04*1,02 'Přepočtené koeficientem množství</t>
  </si>
  <si>
    <t>776421312</t>
  </si>
  <si>
    <t>Montáž lišt přechodových šroubovaných</t>
  </si>
  <si>
    <t>163825356</t>
  </si>
  <si>
    <t>https://podminky.urs.cz/item/CS_URS_2024_01/776421312</t>
  </si>
  <si>
    <t>"D05"2*0,8</t>
  </si>
  <si>
    <t>"D06"1*0,8</t>
  </si>
  <si>
    <t>"D07"(2+4)*1,125</t>
  </si>
  <si>
    <t>"D08"2*1,125</t>
  </si>
  <si>
    <t>"D09"1*0,925</t>
  </si>
  <si>
    <t>55343120</t>
  </si>
  <si>
    <t>profil přechodový Al vrtaný 30mm stříbro</t>
  </si>
  <si>
    <t>-405973375</t>
  </si>
  <si>
    <t>12,325*1,02 'Přepočtené koeficientem množství</t>
  </si>
  <si>
    <t>776421711</t>
  </si>
  <si>
    <t>Montáž lišt vložení pásků z podlahoviny do lišt včetně nařezání</t>
  </si>
  <si>
    <t>1415354529</t>
  </si>
  <si>
    <t>https://podminky.urs.cz/item/CS_URS_2024_01/776421711</t>
  </si>
  <si>
    <t>1664010771</t>
  </si>
  <si>
    <t>258,04*0,11 'Přepočtené koeficientem množství</t>
  </si>
  <si>
    <t>-209964706</t>
  </si>
  <si>
    <t>-815816474</t>
  </si>
  <si>
    <t>504565709</t>
  </si>
  <si>
    <t>-939183677</t>
  </si>
  <si>
    <t>1029425190</t>
  </si>
  <si>
    <t>Obklad_m_par2*0,3</t>
  </si>
  <si>
    <t>"O02"17*1,39</t>
  </si>
  <si>
    <t>Rozpad figury: Obklad_m_par2</t>
  </si>
  <si>
    <t>"O02"8*1,39</t>
  </si>
  <si>
    <t>"O03"4*1,39</t>
  </si>
  <si>
    <t>88553991</t>
  </si>
  <si>
    <t>983037661</t>
  </si>
  <si>
    <t>-1082579082</t>
  </si>
  <si>
    <t>39,36*1,1 'Přepočtené koeficientem množství</t>
  </si>
  <si>
    <t>-1028971652</t>
  </si>
  <si>
    <t>1881820382</t>
  </si>
  <si>
    <t>12*2*1,6</t>
  </si>
  <si>
    <t>1077645688</t>
  </si>
  <si>
    <t>38,4*1,05 'Přepočtené koeficientem množství</t>
  </si>
  <si>
    <t>-2056328038</t>
  </si>
  <si>
    <t>"Vnitřní kouty"11*1,6</t>
  </si>
  <si>
    <t>748750385</t>
  </si>
  <si>
    <t>"ZTI"12*2</t>
  </si>
  <si>
    <t>1583018680</t>
  </si>
  <si>
    <t>"ZTI"12*1</t>
  </si>
  <si>
    <t>1131370938</t>
  </si>
  <si>
    <t>-1826851220</t>
  </si>
  <si>
    <t>1724553365</t>
  </si>
  <si>
    <t>23,63*0,22 'Přepočtené koeficientem množství</t>
  </si>
  <si>
    <t>781674114R</t>
  </si>
  <si>
    <t>Montáž obkladů parapetů z dlaždic keramických lepených flexibilním lepidlem, šířky parapetu přes 200 mm</t>
  </si>
  <si>
    <t>-1373983861</t>
  </si>
  <si>
    <t>2035633313</t>
  </si>
  <si>
    <t>16,68*0,363 'Přepočtené koeficientem množství</t>
  </si>
  <si>
    <t>-826258369</t>
  </si>
  <si>
    <t>-1986125256</t>
  </si>
  <si>
    <t>1840466929</t>
  </si>
  <si>
    <t>783301303</t>
  </si>
  <si>
    <t>Příprava podkladu zámečnických konstrukcí před provedením nátěru odrezivění odrezovačem bezoplachovým</t>
  </si>
  <si>
    <t>926876548</t>
  </si>
  <si>
    <t>https://podminky.urs.cz/item/CS_URS_2024_01/783301303</t>
  </si>
  <si>
    <t>IPE 240 - 0,922m2/m´</t>
  </si>
  <si>
    <t>"7000mm"69*7*0,922</t>
  </si>
  <si>
    <t>"7200mm"11*7,2*0,922</t>
  </si>
  <si>
    <t>"7000mm"6*7*0,922</t>
  </si>
  <si>
    <t>"7200mm"1*7,2*0,922</t>
  </si>
  <si>
    <t>IPE 200 - 0,768m2/m´</t>
  </si>
  <si>
    <t>"800mm"3*0,8*0,768</t>
  </si>
  <si>
    <t>"1250mm"3*1,25*0,768</t>
  </si>
  <si>
    <t>HEB 200 - 1,15m2/m´</t>
  </si>
  <si>
    <t>"7000mm"3*7*1,15</t>
  </si>
  <si>
    <t>783301311</t>
  </si>
  <si>
    <t>Příprava podkladu zámečnických konstrukcí před provedením nátěru odmaštění odmašťovačem vodou ředitelným</t>
  </si>
  <si>
    <t>740687066</t>
  </si>
  <si>
    <t>https://podminky.urs.cz/item/CS_URS_2024_01/783301311</t>
  </si>
  <si>
    <t>Rozpad figury: U_HEB_200</t>
  </si>
  <si>
    <t>Rozpad figury: U_IPE_200</t>
  </si>
  <si>
    <t>Rozpad figury: U_IPE_240_1</t>
  </si>
  <si>
    <t>Rozpad figury: U_IPE_240_R</t>
  </si>
  <si>
    <t>783314203</t>
  </si>
  <si>
    <t>Základní antikorozní nátěr zámečnických konstrukcí jednonásobný syntetický samozákladující</t>
  </si>
  <si>
    <t>-65790204</t>
  </si>
  <si>
    <t>https://podminky.urs.cz/item/CS_URS_2024_01/783314203</t>
  </si>
  <si>
    <t>783315101</t>
  </si>
  <si>
    <t>Mezinátěr zámečnických konstrukcí jednonásobný syntetický standardní</t>
  </si>
  <si>
    <t>-1910580685</t>
  </si>
  <si>
    <t>https://podminky.urs.cz/item/CS_URS_2024_01/783315101</t>
  </si>
  <si>
    <t>783317101</t>
  </si>
  <si>
    <t>Krycí nátěr (email) zámečnických konstrukcí jednonásobný syntetický standardní</t>
  </si>
  <si>
    <t>-1082041796</t>
  </si>
  <si>
    <t>https://podminky.urs.cz/item/CS_URS_2024_01/783317101</t>
  </si>
  <si>
    <t>445468483</t>
  </si>
  <si>
    <t>SDK</t>
  </si>
  <si>
    <t>784121001</t>
  </si>
  <si>
    <t>Oškrabání malby v místnostech výšky do 3,80 m</t>
  </si>
  <si>
    <t>2139577272</t>
  </si>
  <si>
    <t>https://podminky.urs.cz/item/CS_URS_2024_01/784121001</t>
  </si>
  <si>
    <t>784121011</t>
  </si>
  <si>
    <t>Rozmývání podkladu po oškrabání malby v místnostech výšky do 3,80 m</t>
  </si>
  <si>
    <t>-19832206</t>
  </si>
  <si>
    <t>https://podminky.urs.cz/item/CS_URS_2024_01/784121011</t>
  </si>
  <si>
    <t>784161401</t>
  </si>
  <si>
    <t>Celoplošné vyrovnání podkladu sádrovou stěrkou, tloušťky do 3 mm vyhlazením v místnostech výšky do 3,80 m</t>
  </si>
  <si>
    <t>1424085667</t>
  </si>
  <si>
    <t>https://podminky.urs.cz/item/CS_URS_2024_01/784161401</t>
  </si>
  <si>
    <t>-810094370</t>
  </si>
  <si>
    <t>2097073006</t>
  </si>
  <si>
    <t>460,237*1,05 'Přepočtené koeficientem množství</t>
  </si>
  <si>
    <t>1099410815</t>
  </si>
  <si>
    <t>"D04"2*(0,8*2)</t>
  </si>
  <si>
    <t>"D05"2*(0,8*2)</t>
  </si>
  <si>
    <t>"D06"1*(0,8*2)</t>
  </si>
  <si>
    <t>"D07"2+4*(1,125*2,25)</t>
  </si>
  <si>
    <t>"D08"2*(1,125*2,25)</t>
  </si>
  <si>
    <t>"D09"1*(0,925*2,25)</t>
  </si>
  <si>
    <t>-570873149</t>
  </si>
  <si>
    <t>128,044*1,05 'Přepočtené koeficientem množství</t>
  </si>
  <si>
    <t>1171103180</t>
  </si>
  <si>
    <t>2066644843</t>
  </si>
  <si>
    <t>-1701139161</t>
  </si>
  <si>
    <t>1547884097</t>
  </si>
  <si>
    <t>-1762484731</t>
  </si>
  <si>
    <t>784221141</t>
  </si>
  <si>
    <t>Malby z malířských směsí otěruvzdorných za sucha Příplatek k cenám dvojnásobných maleb za provádění barevné malby tónované tónovacími přípravky</t>
  </si>
  <si>
    <t>276866436</t>
  </si>
  <si>
    <t>https://podminky.urs.cz/item/CS_URS_2024_01/784221141</t>
  </si>
  <si>
    <t>784221151</t>
  </si>
  <si>
    <t>Malby z malířských směsí otěruvzdorných za sucha Příplatek k cenám dvojnásobných maleb na tónovacích automatech, v odstínu světlém</t>
  </si>
  <si>
    <t>-1256062277</t>
  </si>
  <si>
    <t>https://podminky.urs.cz/item/CS_URS_2024_01/784221151</t>
  </si>
  <si>
    <t>645363213</t>
  </si>
  <si>
    <t>1458780883</t>
  </si>
  <si>
    <t>1927297833</t>
  </si>
  <si>
    <t>-487857243</t>
  </si>
  <si>
    <t>1119749466</t>
  </si>
  <si>
    <t>178</t>
  </si>
  <si>
    <t>1071455536</t>
  </si>
  <si>
    <t>179</t>
  </si>
  <si>
    <t>HZS2121</t>
  </si>
  <si>
    <t>Hodinové zúčtovací sazby profesí PSV provádění stavebních konstrukcí truhlář</t>
  </si>
  <si>
    <t>-1973013609</t>
  </si>
  <si>
    <t>https://podminky.urs.cz/item/CS_URS_2024_01/HZS2121</t>
  </si>
  <si>
    <t>180</t>
  </si>
  <si>
    <t>HZS2151</t>
  </si>
  <si>
    <t>Hodinové zúčtovací sazby profesí PSV provádění stavebních konstrukcí klempíř</t>
  </si>
  <si>
    <t>472392857</t>
  </si>
  <si>
    <t>https://podminky.urs.cz/item/CS_URS_2024_01/HZS2151</t>
  </si>
  <si>
    <t>181</t>
  </si>
  <si>
    <t>HZS2171</t>
  </si>
  <si>
    <t>Hodinové zúčtovací sazby profesí PSV provádění stavebních konstrukcí sádrokartonář</t>
  </si>
  <si>
    <t>1079445111</t>
  </si>
  <si>
    <t>https://podminky.urs.cz/item/CS_URS_2024_01/HZS2171</t>
  </si>
  <si>
    <t>182</t>
  </si>
  <si>
    <t>HZS2311</t>
  </si>
  <si>
    <t>Hodinové zúčtovací sazby profesí PSV úpravy povrchů a podlahy malíř, natěrač, lakýrník</t>
  </si>
  <si>
    <t>1046917156</t>
  </si>
  <si>
    <t>https://podminky.urs.cz/item/CS_URS_2024_01/HZS2311</t>
  </si>
  <si>
    <t>183</t>
  </si>
  <si>
    <t>HZS2321</t>
  </si>
  <si>
    <t>Hodinové zúčtovací sazby profesí PSV úpravy povrchů a podlahy obkladač</t>
  </si>
  <si>
    <t>1914270013</t>
  </si>
  <si>
    <t>https://podminky.urs.cz/item/CS_URS_2024_01/HZS2321</t>
  </si>
  <si>
    <t>184</t>
  </si>
  <si>
    <t>HZS2331</t>
  </si>
  <si>
    <t>Hodinové zúčtovací sazby profesí PSV úpravy povrchů a podlahy podlahář</t>
  </si>
  <si>
    <t>-1556690826</t>
  </si>
  <si>
    <t>https://podminky.urs.cz/item/CS_URS_2024_01/HZS2331</t>
  </si>
  <si>
    <t>185</t>
  </si>
  <si>
    <t>-1846979217</t>
  </si>
  <si>
    <t>TI 01 - Ústřední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</si>
  <si>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</si>
  <si>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</si>
  <si>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</si>
  <si>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OST - Ostatní</t>
  </si>
  <si>
    <t xml:space="preserve">    VRN9 - Ostatní náklady</t>
  </si>
  <si>
    <t>733</t>
  </si>
  <si>
    <t>Ústřední vytápění - rozvodné potrubí</t>
  </si>
  <si>
    <t>733223102</t>
  </si>
  <si>
    <t>Potrubí z trubek měděných tvrdých spojovaných měkkým pájením Ø 15/1</t>
  </si>
  <si>
    <t>1241915802</t>
  </si>
  <si>
    <t>https://podminky.urs.cz/item/CS_URS_2024_01/733223102</t>
  </si>
  <si>
    <t>28654649</t>
  </si>
  <si>
    <t>příchytka plastová 16mm</t>
  </si>
  <si>
    <t>1620214217</t>
  </si>
  <si>
    <t>733223103</t>
  </si>
  <si>
    <t>Potrubí z trubek měděných tvrdých spojovaných měkkým pájením Ø 18/1</t>
  </si>
  <si>
    <t>2097110186</t>
  </si>
  <si>
    <t>https://podminky.urs.cz/item/CS_URS_2024_01/733223103</t>
  </si>
  <si>
    <t>28654651</t>
  </si>
  <si>
    <t>příchytka plastová PPR 20mm</t>
  </si>
  <si>
    <t>-915546121</t>
  </si>
  <si>
    <t>733223104</t>
  </si>
  <si>
    <t>Potrubí z trubek měděných tvrdých spojovaných měkkým pájením Ø 22/1</t>
  </si>
  <si>
    <t>145008267</t>
  </si>
  <si>
    <t>https://podminky.urs.cz/item/CS_URS_2024_01/733223104</t>
  </si>
  <si>
    <t>28654656</t>
  </si>
  <si>
    <t>příchytka plastová PPR 25mm</t>
  </si>
  <si>
    <t>1913623161</t>
  </si>
  <si>
    <t>42390142</t>
  </si>
  <si>
    <t>objímka potrubí dvoušroubová M8 20-23 1/2"</t>
  </si>
  <si>
    <t>133746660</t>
  </si>
  <si>
    <t>733223106</t>
  </si>
  <si>
    <t>Potrubí z trubek měděných tvrdých spojovaných měkkým pájením Ø 35/1,5</t>
  </si>
  <si>
    <t>1911966327</t>
  </si>
  <si>
    <t>https://podminky.urs.cz/item/CS_URS_2024_01/733223106</t>
  </si>
  <si>
    <t>28654663</t>
  </si>
  <si>
    <t>příchytka plastová PPR 40mm s páskem</t>
  </si>
  <si>
    <t>-309524603</t>
  </si>
  <si>
    <t>42390144</t>
  </si>
  <si>
    <t>objímka potrubí dvoušroubová M8 31-38 1"</t>
  </si>
  <si>
    <t>-2073349122</t>
  </si>
  <si>
    <t>733223107</t>
  </si>
  <si>
    <t>Potrubí z trubek měděných tvrdých spojovaných měkkým pájením Ø 42/1,5</t>
  </si>
  <si>
    <t>-1278269521</t>
  </si>
  <si>
    <t>https://podminky.urs.cz/item/CS_URS_2024_01/733223107</t>
  </si>
  <si>
    <t>42390145</t>
  </si>
  <si>
    <t>objímka potrubí dvoušroubová M8 40-46 5/4"</t>
  </si>
  <si>
    <t>-2121651300</t>
  </si>
  <si>
    <t>733291101</t>
  </si>
  <si>
    <t>Zkoušky těsnosti potrubí z trubek měděných Ø do 35/1,5</t>
  </si>
  <si>
    <t>1712443751</t>
  </si>
  <si>
    <t>https://podminky.urs.cz/item/CS_URS_2024_01/733291101</t>
  </si>
  <si>
    <t>"Cu trubka 35*1,5"48</t>
  </si>
  <si>
    <t>"Cu trubka 22*1"122</t>
  </si>
  <si>
    <t>"Cu trubka 18*1"34</t>
  </si>
  <si>
    <t>"Cu trubka 15*1"160</t>
  </si>
  <si>
    <t>733291102</t>
  </si>
  <si>
    <t>Zkoušky těsnosti potrubí z trubek měděných Ø přes 35/1,5 do 64/2,0</t>
  </si>
  <si>
    <t>-24912302</t>
  </si>
  <si>
    <t>https://podminky.urs.cz/item/CS_URS_2024_01/733291102</t>
  </si>
  <si>
    <t>"Cu trubka 42*1,5"38</t>
  </si>
  <si>
    <t>733811231</t>
  </si>
  <si>
    <t>Ochrana potrubí termoizolačními trubicemi z pěnového polyetylenu PE přilepenými v příčných a podélných spojích, tloušťky izolace přes 9 do 13 mm, vnitřního průměru izolace DN do 22 mm</t>
  </si>
  <si>
    <t>-495423921</t>
  </si>
  <si>
    <t>https://podminky.urs.cz/item/CS_URS_2024_01/733811231</t>
  </si>
  <si>
    <t>"Tepelná izolace PE 15*13"160</t>
  </si>
  <si>
    <t>"Tepelná izolace PE 18*13"34</t>
  </si>
  <si>
    <t>"Tepelná izolace PE 22*13"122</t>
  </si>
  <si>
    <t>733811242</t>
  </si>
  <si>
    <t>Ochrana potrubí termoizolačními trubicemi z pěnového polyetylenu PE přilepenými v příčných a podélných spojích, tloušťky izolace přes 13 do 20 mm, vnitřního průměru izolace DN přes 22 do 45 mm</t>
  </si>
  <si>
    <t>-2082505895</t>
  </si>
  <si>
    <t>https://podminky.urs.cz/item/CS_URS_2024_01/733811242</t>
  </si>
  <si>
    <t>"Tepelná izolace PE 42*20"38</t>
  </si>
  <si>
    <t>"Tepelná izolace PE 35*20"48</t>
  </si>
  <si>
    <t>998733102</t>
  </si>
  <si>
    <t>Přesun hmot pro rozvody potrubí stanovený z hmotnosti přesunovaného materiálu vodorovná dopravní vzdálenost do 50 m základní v objektech výšky přes 6 do 12 m</t>
  </si>
  <si>
    <t>-1645939179</t>
  </si>
  <si>
    <t>https://podminky.urs.cz/item/CS_URS_2024_01/998733102</t>
  </si>
  <si>
    <t>998733181</t>
  </si>
  <si>
    <t>Přesun hmot pro rozvody potrubí stanovený z hmotnosti přesunovaného materiálu Příplatek k cenám za přesun prováděný bez použití mechanizace pro jakoukoliv výšku objektu</t>
  </si>
  <si>
    <t>777717154</t>
  </si>
  <si>
    <t>https://podminky.urs.cz/item/CS_URS_2024_01/998733181</t>
  </si>
  <si>
    <t>998733193</t>
  </si>
  <si>
    <t>Přesun hmot pro rozvody potrubí stanovený z hmotnosti přesunovaného materiálu vodorovná dopravní vzdálenost do 50 m Příplatek k cenám za zvětšený přesun přes vymezenou vodorovnou dopravní vzdálenost do 500 m</t>
  </si>
  <si>
    <t>-538939400</t>
  </si>
  <si>
    <t>https://podminky.urs.cz/item/CS_URS_2024_01/998733193</t>
  </si>
  <si>
    <t>734</t>
  </si>
  <si>
    <t>Ústřední vytápění - armatury</t>
  </si>
  <si>
    <t>734209104</t>
  </si>
  <si>
    <t>Montáž závitových armatur s 1 závitem G 3/4 (DN 20)</t>
  </si>
  <si>
    <t>1348623658</t>
  </si>
  <si>
    <t>https://podminky.urs.cz/item/CS_URS_2024_01/734209104</t>
  </si>
  <si>
    <t>28616241</t>
  </si>
  <si>
    <t>šroubení svěrné připojovací se závitem EK 3/4" na potrubí 20x2mm</t>
  </si>
  <si>
    <t>-61657498</t>
  </si>
  <si>
    <t>734211119</t>
  </si>
  <si>
    <t>Ventily odvzdušňovací závitové automatické PN 14 do 120°C G 3/8</t>
  </si>
  <si>
    <t>-686428028</t>
  </si>
  <si>
    <t>https://podminky.urs.cz/item/CS_URS_2024_01/734211119</t>
  </si>
  <si>
    <t>734220125</t>
  </si>
  <si>
    <t>Ventily regulační závitové vyvažovací přímé s vypouštěním PN 25 do 120°C G 5/4</t>
  </si>
  <si>
    <t>157542318</t>
  </si>
  <si>
    <t>https://podminky.urs.cz/item/CS_URS_2024_01/734220125</t>
  </si>
  <si>
    <t>734221682</t>
  </si>
  <si>
    <t>Ventily regulační závitové hlavice termostatické pro ovládání ventilů PN 10 do 110°C kapalinové otopných těles VK</t>
  </si>
  <si>
    <t>1150259451</t>
  </si>
  <si>
    <t>https://podminky.urs.cz/item/CS_URS_2024_01/734221682</t>
  </si>
  <si>
    <t>734261403</t>
  </si>
  <si>
    <t>Šroubení připojovací armatury radiátorů VK PN 10 do 110°C, regulační uzavíratelné rohové G 3/4 x 18</t>
  </si>
  <si>
    <t>614288693</t>
  </si>
  <si>
    <t>https://podminky.urs.cz/item/CS_URS_2024_01/734261403</t>
  </si>
  <si>
    <t>734291123</t>
  </si>
  <si>
    <t>Ostatní armatury kohouty plnicí a vypouštěcí PN 10 do 90°C G 1/2</t>
  </si>
  <si>
    <t>38469699</t>
  </si>
  <si>
    <t>https://podminky.urs.cz/item/CS_URS_2024_01/734291123</t>
  </si>
  <si>
    <t>734449311</t>
  </si>
  <si>
    <t>Regulátory montáž regulátorů tahu</t>
  </si>
  <si>
    <t>1576968093</t>
  </si>
  <si>
    <t>https://podminky.urs.cz/item/CS_URS_2024_01/734449311</t>
  </si>
  <si>
    <t>42241033</t>
  </si>
  <si>
    <t>regulátor diferenčního tlaku s vypouštěním 10-60 kPa PN 16 T 120°C G 5/4"</t>
  </si>
  <si>
    <t>-576269914</t>
  </si>
  <si>
    <t>998734102</t>
  </si>
  <si>
    <t>Přesun hmot pro armatury stanovený z hmotnosti přesunovaného materiálu vodorovná dopravní vzdálenost do 50 m základní v objektech výšky přes 6 do 12 m</t>
  </si>
  <si>
    <t>-1852591169</t>
  </si>
  <si>
    <t>https://podminky.urs.cz/item/CS_URS_2024_01/998734102</t>
  </si>
  <si>
    <t>998734181</t>
  </si>
  <si>
    <t>Přesun hmot pro armatury stanovený z hmotnosti přesunovaného materiálu Příplatek k cenám za přesun prováděný bez použití mechanizace pro jakoukoliv výšku objektu</t>
  </si>
  <si>
    <t>2032568587</t>
  </si>
  <si>
    <t>https://podminky.urs.cz/item/CS_URS_2024_01/998734181</t>
  </si>
  <si>
    <t>998734193</t>
  </si>
  <si>
    <t>Přesun hmot pro armatury stanovený z hmotnosti přesunovaného materiálu vodorovná dopravní vzdálenost do 50 m Příplatek k cenám za zvětšený přesun přes vymezenou vodorovnou dopravní vzdálenost do 500 m</t>
  </si>
  <si>
    <t>-1483826236</t>
  </si>
  <si>
    <t>https://podminky.urs.cz/item/CS_URS_2024_01/998734193</t>
  </si>
  <si>
    <t>735</t>
  </si>
  <si>
    <t>Ústřední vytápění - otopná tělesa</t>
  </si>
  <si>
    <t>735152171</t>
  </si>
  <si>
    <t>Otopná tělesa panelová VK jednodesková PN 1,0 MPa, T do 110°C bez přídavné přestupní plochy výšky tělesa 600 mm stavební délky / výkonu 400 mm / 242 W</t>
  </si>
  <si>
    <t>-1525987064</t>
  </si>
  <si>
    <t>https://podminky.urs.cz/item/CS_URS_2024_01/735152171</t>
  </si>
  <si>
    <t>735152271</t>
  </si>
  <si>
    <t>Otopná tělesa panelová VK jednodesková PN 1,0 MPa, T do 110°C s jednou přídavnou přestupní plochou výšky tělesa 600 mm stavební délky / výkonu 400 mm / 401 W</t>
  </si>
  <si>
    <t>-2045176389</t>
  </si>
  <si>
    <t>https://podminky.urs.cz/item/CS_URS_2024_01/735152271</t>
  </si>
  <si>
    <t>735152275</t>
  </si>
  <si>
    <t>Otopná tělesa panelová VK jednodesková PN 1,0 MPa, T do 110°C s jednou přídavnou přestupní plochou výšky tělesa 600 mm stavební délky / výkonu 800 mm / 802 W</t>
  </si>
  <si>
    <t>760787887</t>
  </si>
  <si>
    <t>https://podminky.urs.cz/item/CS_URS_2024_01/735152275</t>
  </si>
  <si>
    <t>735152279</t>
  </si>
  <si>
    <t>Otopná tělesa panelová VK jednodesková PN 1,0 MPa, T do 110°C s jednou přídavnou přestupní plochou výšky tělesa 600 mm stavební délky / výkonu 1200 mm / 1202 W</t>
  </si>
  <si>
    <t>1261319842</t>
  </si>
  <si>
    <t>https://podminky.urs.cz/item/CS_URS_2024_01/735152279</t>
  </si>
  <si>
    <t>735152379</t>
  </si>
  <si>
    <t>Otopná tělesa panelová VK dvoudesková PN 1,0 MPa, T do 110°C bez přídavné přestupní plochy výšky tělesa 600 mm stavební délky / výkonu 1200 mm / 1174 W</t>
  </si>
  <si>
    <t>-244182058</t>
  </si>
  <si>
    <t>https://podminky.urs.cz/item/CS_URS_2024_01/735152379</t>
  </si>
  <si>
    <t>735152679</t>
  </si>
  <si>
    <t>Otopná tělesa panelová VK třídesková PN 1,0 MPa, T do 110°C se třemi přídavnými přestupními plochami výšky tělesa 600 mm stavební délky / výkonu 1200 mm / 2887 W</t>
  </si>
  <si>
    <t>876641458</t>
  </si>
  <si>
    <t>https://podminky.urs.cz/item/CS_URS_2024_01/735152679</t>
  </si>
  <si>
    <t>998735102</t>
  </si>
  <si>
    <t>Přesun hmot pro otopná tělesa stanovený z hmotnosti přesunovaného materiálu vodorovná dopravní vzdálenost do 50 m základní v objektech výšky přes 6 do 12 m</t>
  </si>
  <si>
    <t>-1401482450</t>
  </si>
  <si>
    <t>https://podminky.urs.cz/item/CS_URS_2024_01/998735102</t>
  </si>
  <si>
    <t>998735181</t>
  </si>
  <si>
    <t>Přesun hmot pro otopná tělesa stanovený z hmotnosti přesunovaného materiálu Příplatek k cenám za přesun prováděný bez použití mechanizace pro jakoukoliv výšku objektu</t>
  </si>
  <si>
    <t>50232003</t>
  </si>
  <si>
    <t>https://podminky.urs.cz/item/CS_URS_2024_01/998735181</t>
  </si>
  <si>
    <t>998735193</t>
  </si>
  <si>
    <t>Přesun hmot pro otopná tělesa stanovený z hmotnosti přesunovaného materiálu vodorovná dopravní vzdálenost do 50 m Příplatek k cenám za zvětšený přesun přes vymezenou vodorovnou dopravní vzdálenost do 500 m</t>
  </si>
  <si>
    <t>2109909907</t>
  </si>
  <si>
    <t>https://podminky.urs.cz/item/CS_URS_2024_01/998735193</t>
  </si>
  <si>
    <t>HZS2221</t>
  </si>
  <si>
    <t>Hodinové zúčtovací sazby profesí PSV provádění stavebních instalací topenář</t>
  </si>
  <si>
    <t>390044312</t>
  </si>
  <si>
    <t>https://podminky.urs.cz/item/CS_URS_2024_01/HZS2221</t>
  </si>
  <si>
    <t>"Jiné jinde nespecifikované prace"24</t>
  </si>
  <si>
    <t>HZS2222</t>
  </si>
  <si>
    <t>Hodinové zúčtovací sazby profesí PSV provádění stavebních instalací topenář odborný</t>
  </si>
  <si>
    <t>-1753608440</t>
  </si>
  <si>
    <t>https://podminky.urs.cz/item/CS_URS_2024_01/HZS2222</t>
  </si>
  <si>
    <t>Demontáž stávajících otopných těles a rozvodů v rekonstruovaných prostorách</t>
  </si>
  <si>
    <t>"2 osoby / 5 dní / á 8hod"2*5*8</t>
  </si>
  <si>
    <t>HZS2491</t>
  </si>
  <si>
    <t>Hodinové zúčtovací sazby profesí PSV zednické výpomoci a pomocné práce PSV dělník zednických výpomocí</t>
  </si>
  <si>
    <t>962409229</t>
  </si>
  <si>
    <t>https://podminky.urs.cz/item/CS_URS_2024_01/HZS2491</t>
  </si>
  <si>
    <t>"stavební přípomoce - bourání, průrazy prostupy atd."24</t>
  </si>
  <si>
    <t>1402415167</t>
  </si>
  <si>
    <t>"pomocné práce"16</t>
  </si>
  <si>
    <t>OST</t>
  </si>
  <si>
    <t>Ostatní</t>
  </si>
  <si>
    <t>OST-UT-001</t>
  </si>
  <si>
    <t>Demontáž stávajících přípojek OT pro 2.NP na větvi pro 1.NP, vedené pod stropem 1.NP</t>
  </si>
  <si>
    <t>959100016</t>
  </si>
  <si>
    <t>OST-UT-002</t>
  </si>
  <si>
    <t>Osazení automatických odvzdušňovacích ventilů v místech demontovaných přípojek na větvi pro 1.NP</t>
  </si>
  <si>
    <t>-970971118</t>
  </si>
  <si>
    <t>OST-UT-003</t>
  </si>
  <si>
    <t xml:space="preserve">Ostatní spojovací, pomocný , přidružený...  materiál </t>
  </si>
  <si>
    <t>-255361310</t>
  </si>
  <si>
    <t>043002000</t>
  </si>
  <si>
    <t>Zkoušky a ostatní měření</t>
  </si>
  <si>
    <t>CS ÚRS 2023 02</t>
  </si>
  <si>
    <t>-1178645361</t>
  </si>
  <si>
    <t>https://podminky.urs.cz/item/CS_URS_2023_02/043002000</t>
  </si>
  <si>
    <t>043194000</t>
  </si>
  <si>
    <t>Ostatní zkoušky - seřízení a regulace</t>
  </si>
  <si>
    <t>Soubor</t>
  </si>
  <si>
    <t>-188697461</t>
  </si>
  <si>
    <t>https://podminky.urs.cz/item/CS_URS_2023_02/043194000</t>
  </si>
  <si>
    <t>044002000</t>
  </si>
  <si>
    <t>Revize</t>
  </si>
  <si>
    <t>920871527</t>
  </si>
  <si>
    <t>https://podminky.urs.cz/item/CS_URS_2023_02/044002000</t>
  </si>
  <si>
    <t>081103000</t>
  </si>
  <si>
    <t>Denní doprava pracovníků na pracoviště</t>
  </si>
  <si>
    <t>-1515125219</t>
  </si>
  <si>
    <t>https://podminky.urs.cz/item/CS_URS_2024_01/081103000</t>
  </si>
  <si>
    <t>VRN9</t>
  </si>
  <si>
    <t>Ostatní náklady</t>
  </si>
  <si>
    <t>092103001</t>
  </si>
  <si>
    <t>Náklady na zkušební provoz</t>
  </si>
  <si>
    <t>-1996230835</t>
  </si>
  <si>
    <t>https://podminky.urs.cz/item/CS_URS_2024_01/092103001</t>
  </si>
  <si>
    <t>092203000</t>
  </si>
  <si>
    <t>Náklady na zaškolení</t>
  </si>
  <si>
    <t>-1128478510</t>
  </si>
  <si>
    <t>https://podminky.urs.cz/item/CS_URS_2024_01/092203000</t>
  </si>
  <si>
    <t>TI 02 - Zdravotechnické instalace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</si>
  <si>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</si>
  <si>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</si>
  <si>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</si>
  <si>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 xml:space="preserve">    VRN6 - Územní vlivy</t>
  </si>
  <si>
    <t>971042241</t>
  </si>
  <si>
    <t>Vybourání otvorů v betonových příčkách a zdech základových nebo nadzákladových plochy do 0,0225 m2, tl. do 300 mm</t>
  </si>
  <si>
    <t>-680631125</t>
  </si>
  <si>
    <t>https://podminky.urs.cz/item/CS_URS_2024_01/971042241</t>
  </si>
  <si>
    <t>62851018</t>
  </si>
  <si>
    <t>prostupová tvarovka do spodní stavby s manžetou z asfaltového pásu DN 125</t>
  </si>
  <si>
    <t>24024245</t>
  </si>
  <si>
    <t>-1932855938</t>
  </si>
  <si>
    <t>-1270840196</t>
  </si>
  <si>
    <t>0,167*10 'Přepočtené koeficientem množství</t>
  </si>
  <si>
    <t>-285118308</t>
  </si>
  <si>
    <t>1305471884</t>
  </si>
  <si>
    <t>1637960990</t>
  </si>
  <si>
    <t>721</t>
  </si>
  <si>
    <t>Zdravotechnika - vnitřní kanalizace</t>
  </si>
  <si>
    <t>721173402</t>
  </si>
  <si>
    <t>Potrubí z trub PVC SN4 svodné (ležaté) DN 125</t>
  </si>
  <si>
    <t>-1503787894</t>
  </si>
  <si>
    <t>https://podminky.urs.cz/item/CS_URS_2024_01/721173402</t>
  </si>
  <si>
    <t>721174024</t>
  </si>
  <si>
    <t>Potrubí z trub polypropylenových odpadní (svislé) DN 75</t>
  </si>
  <si>
    <t>1396993980</t>
  </si>
  <si>
    <t>https://podminky.urs.cz/item/CS_URS_2024_01/721174024</t>
  </si>
  <si>
    <t>28615602</t>
  </si>
  <si>
    <t>čistící tvarovka odpadní pro vysoké teploty HTRE DN 75</t>
  </si>
  <si>
    <t>648799714</t>
  </si>
  <si>
    <t>721174025</t>
  </si>
  <si>
    <t>Potrubí z trub polypropylenových odpadní (svislé) DN 110</t>
  </si>
  <si>
    <t>2062339389</t>
  </si>
  <si>
    <t>https://podminky.urs.cz/item/CS_URS_2024_01/721174025</t>
  </si>
  <si>
    <t>28615603</t>
  </si>
  <si>
    <t>čistící tvarovka odpadní pro vysoké teploty HTRE DN 110</t>
  </si>
  <si>
    <t>788325134</t>
  </si>
  <si>
    <t>721174043</t>
  </si>
  <si>
    <t>Potrubí z trub polypropylenových připojovací DN 50</t>
  </si>
  <si>
    <t>835230113</t>
  </si>
  <si>
    <t>https://podminky.urs.cz/item/CS_URS_2024_01/721174043</t>
  </si>
  <si>
    <t>721273153</t>
  </si>
  <si>
    <t>Ventilační hlavice z polypropylenu (PP) DN 110</t>
  </si>
  <si>
    <t>-872405890</t>
  </si>
  <si>
    <t>https://podminky.urs.cz/item/CS_URS_2024_01/721273153</t>
  </si>
  <si>
    <t>721290111</t>
  </si>
  <si>
    <t>Zkouška těsnosti kanalizace v objektech vodou do DN 125</t>
  </si>
  <si>
    <t>-1549164069</t>
  </si>
  <si>
    <t>https://podminky.urs.cz/item/CS_URS_2024_01/721290111</t>
  </si>
  <si>
    <t>12+26+5+20</t>
  </si>
  <si>
    <t>998721101</t>
  </si>
  <si>
    <t>Přesun hmot pro vnitřní kanalizaci stanovený z hmotnosti přesunovaného materiálu vodorovná dopravní vzdálenost do 50 m základní v objektech výšky do 6 m</t>
  </si>
  <si>
    <t>331530837</t>
  </si>
  <si>
    <t>https://podminky.urs.cz/item/CS_URS_2024_01/998721101</t>
  </si>
  <si>
    <t>998721181</t>
  </si>
  <si>
    <t>Přesun hmot pro vnitřní kanalizace stanovený z hmotnosti přesunovaného materiálu Příplatek k ceně za přesun prováděný bez použití mechanizace pro jakoukoliv výšku objektu</t>
  </si>
  <si>
    <t>-1776160845</t>
  </si>
  <si>
    <t>https://podminky.urs.cz/item/CS_URS_2024_01/998721181</t>
  </si>
  <si>
    <t>998721192</t>
  </si>
  <si>
    <t>Přesun hmot pro vnitřní kanalizaci stanovený z hmotnosti přesunovaného materiálu vodorovná dopravní vzdálenost do 50 m Příplatek k cenám za zvětšený přesun přes vymezenou vodorovnou dopravní vzdálenost do 100 m</t>
  </si>
  <si>
    <t>1021644567</t>
  </si>
  <si>
    <t>https://podminky.urs.cz/item/CS_URS_2024_01/998721192</t>
  </si>
  <si>
    <t>722</t>
  </si>
  <si>
    <t>Zdravotechnika - vnitřní vodovod</t>
  </si>
  <si>
    <t>722175002</t>
  </si>
  <si>
    <t>Potrubí z plastových trubek z polypropylenu PP-RCT svařovaných polyfúzně D 20 x 2,8</t>
  </si>
  <si>
    <t>107963773</t>
  </si>
  <si>
    <t>https://podminky.urs.cz/item/CS_URS_2024_01/722175002</t>
  </si>
  <si>
    <t>"Studená"22</t>
  </si>
  <si>
    <t>"Teplá"7</t>
  </si>
  <si>
    <t>722175003</t>
  </si>
  <si>
    <t>Potrubí z plastových trubek z polypropylenu PP-RCT svařovaných polyfúzně D 25 x 3,5</t>
  </si>
  <si>
    <t>-1323003173</t>
  </si>
  <si>
    <t>https://podminky.urs.cz/item/CS_URS_2024_01/722175003</t>
  </si>
  <si>
    <t>"Studená"57</t>
  </si>
  <si>
    <t>722175004</t>
  </si>
  <si>
    <t>Potrubí z plastových trubek z polypropylenu PP-RCT svařovaných polyfúzně D 32 x 4,4</t>
  </si>
  <si>
    <t>-1662245292</t>
  </si>
  <si>
    <t>https://podminky.urs.cz/item/CS_URS_2024_01/722175004</t>
  </si>
  <si>
    <t>722181221</t>
  </si>
  <si>
    <t>Ochrana potrubí termoizolačními trubicemi z pěnového polyetylenu PE přilepenými v příčných a podélných spojích, tloušťky izolace přes 6 do 9 mm, vnitřního průměru izolace DN do 22 mm</t>
  </si>
  <si>
    <t>-815329308</t>
  </si>
  <si>
    <t>https://podminky.urs.cz/item/CS_URS_2024_01/722181221</t>
  </si>
  <si>
    <t>"Tepel. izolace pro pr. 20, tl. 9 mm"22</t>
  </si>
  <si>
    <t>722181222</t>
  </si>
  <si>
    <t>Ochrana potrubí termoizolačními trubicemi z pěnového polyetylenu PE přilepenými v příčných a podélných spojích, tloušťky izolace přes 6 do 9 mm, vnitřního průměru izolace DN přes 22 do 45 mm</t>
  </si>
  <si>
    <t>1220741080</t>
  </si>
  <si>
    <t>https://podminky.urs.cz/item/CS_URS_2024_01/722181222</t>
  </si>
  <si>
    <t>"Tepel. izolace pro pr. 25, tl. 9 mm"57</t>
  </si>
  <si>
    <t>"Tepel. izolace pro pr. 32, tl. 9 mm"18</t>
  </si>
  <si>
    <t>722181241</t>
  </si>
  <si>
    <t>Ochrana potrubí termoizolačními trubicemi z pěnového polyetylenu PE přilepenými v příčných a podélných spojích, tloušťky izolace přes 13 do 20 mm, vnitřního průměru izolace DN do 22 mm</t>
  </si>
  <si>
    <t>-981345936</t>
  </si>
  <si>
    <t>https://podminky.urs.cz/item/CS_URS_2024_01/722181241</t>
  </si>
  <si>
    <t>"Tepel. izolace pro pr. 20, tl. 20 mm"7</t>
  </si>
  <si>
    <t>722181242</t>
  </si>
  <si>
    <t>789916951</t>
  </si>
  <si>
    <t>https://podminky.urs.cz/item/CS_URS_2024_01/722181242</t>
  </si>
  <si>
    <t>"Tepel. izolace pro pr. 25, tl. 20 mm"7</t>
  </si>
  <si>
    <t>722220861</t>
  </si>
  <si>
    <t>Demontáž armatur závitových se dvěma závity do G 3/4</t>
  </si>
  <si>
    <t>-1999077441</t>
  </si>
  <si>
    <t>https://podminky.urs.cz/item/CS_URS_2024_01/722220861</t>
  </si>
  <si>
    <t>722231141</t>
  </si>
  <si>
    <t>Armatury se dvěma závity ventily pojistné rohové G 1/2"</t>
  </si>
  <si>
    <t>-883938639</t>
  </si>
  <si>
    <t>https://podminky.urs.cz/item/CS_URS_2024_01/722231141</t>
  </si>
  <si>
    <t>722232062</t>
  </si>
  <si>
    <t>Armatury se dvěma závity kulové kohouty PN 42 do 185 °C přímé vnitřní závit s vypouštěním G 3/4"</t>
  </si>
  <si>
    <t>1294199856</t>
  </si>
  <si>
    <t>https://podminky.urs.cz/item/CS_URS_2024_01/722232062</t>
  </si>
  <si>
    <t>722232063</t>
  </si>
  <si>
    <t>Armatury se dvěma závity kulové kohouty PN 42 do 185 °C přímé vnitřní závit s vypouštěním G 1"</t>
  </si>
  <si>
    <t>770405250</t>
  </si>
  <si>
    <t>https://podminky.urs.cz/item/CS_URS_2024_01/722232063</t>
  </si>
  <si>
    <t>722290234</t>
  </si>
  <si>
    <t>Zkoušky, proplach a desinfekce vodovodního potrubí proplach a desinfekce vodovodního potrubí do DN 80</t>
  </si>
  <si>
    <t>2084383599</t>
  </si>
  <si>
    <t>https://podminky.urs.cz/item/CS_URS_2024_01/722290234</t>
  </si>
  <si>
    <t>"20/2,8"29</t>
  </si>
  <si>
    <t>"25/3,5"64</t>
  </si>
  <si>
    <t>"32/4,4"18</t>
  </si>
  <si>
    <t>722290246</t>
  </si>
  <si>
    <t>Zkoušky, proplach a desinfekce vodovodního potrubí zkoušky těsnosti vodovodního potrubí plastového do DN 40</t>
  </si>
  <si>
    <t>892157895</t>
  </si>
  <si>
    <t>https://podminky.urs.cz/item/CS_URS_2024_01/722290246</t>
  </si>
  <si>
    <t>998722101</t>
  </si>
  <si>
    <t>Přesun hmot pro vnitřní vodovod stanovený z hmotnosti přesunovaného materiálu vodorovná dopravní vzdálenost do 50 m základní v objektech výšky do 6 m</t>
  </si>
  <si>
    <t>250928728</t>
  </si>
  <si>
    <t>https://podminky.urs.cz/item/CS_URS_2024_01/998722101</t>
  </si>
  <si>
    <t>998722181</t>
  </si>
  <si>
    <t>Přesun hmot pro vnitřní vodovod stanovený z hmotnosti přesunovaného materiálu Příplatek k ceně za přesun prováděný bez použití mechanizace pro jakoukoliv výšku objektu</t>
  </si>
  <si>
    <t>294415405</t>
  </si>
  <si>
    <t>https://podminky.urs.cz/item/CS_URS_2024_01/998722181</t>
  </si>
  <si>
    <t>998722192</t>
  </si>
  <si>
    <t>Přesun hmot pro vnitřní vodovod stanovený z hmotnosti přesunovaného materiálu vodorovná dopravní vzdálenost do 50 m Příplatek k cenám za zvětšený přesun přes vymezenou vodorovnou dopravní vzdálenost do 100 m</t>
  </si>
  <si>
    <t>415680965</t>
  </si>
  <si>
    <t>https://podminky.urs.cz/item/CS_URS_2024_01/998722192</t>
  </si>
  <si>
    <t>725119125</t>
  </si>
  <si>
    <t>Zařízení záchodů montáž klozetových mís závěsných na nosné stěny</t>
  </si>
  <si>
    <t>-1193450999</t>
  </si>
  <si>
    <t>https://podminky.urs.cz/item/CS_URS_2024_01/725119125</t>
  </si>
  <si>
    <t>64236051</t>
  </si>
  <si>
    <t>klozet keramický bílý závěsný hluboké splachování pro handicapované</t>
  </si>
  <si>
    <t>-969627070</t>
  </si>
  <si>
    <t>725119131</t>
  </si>
  <si>
    <t>Zařízení záchodů montáž klozetových sedátek standardních</t>
  </si>
  <si>
    <t>1304555095</t>
  </si>
  <si>
    <t>https://podminky.urs.cz/item/CS_URS_2024_01/725119131</t>
  </si>
  <si>
    <t>55167394</t>
  </si>
  <si>
    <t>sedátko klozetové duroplastové bílé antibakteriální</t>
  </si>
  <si>
    <t>219034645</t>
  </si>
  <si>
    <t>725210821</t>
  </si>
  <si>
    <t>Demontáž umyvadel bez výtokových armatur umyvadel</t>
  </si>
  <si>
    <t>18270445</t>
  </si>
  <si>
    <t>https://podminky.urs.cz/item/CS_URS_2024_01/725210821</t>
  </si>
  <si>
    <t>"2.NP"7</t>
  </si>
  <si>
    <t>725219102</t>
  </si>
  <si>
    <t>Umyvadla montáž umyvadel ostatních typů na šrouby</t>
  </si>
  <si>
    <t>57953077</t>
  </si>
  <si>
    <t>https://podminky.urs.cz/item/CS_URS_2024_01/725219102</t>
  </si>
  <si>
    <t>64211046</t>
  </si>
  <si>
    <t>umyvadlo keramické závěsné bílé š 600mm</t>
  </si>
  <si>
    <t>-868477423</t>
  </si>
  <si>
    <t>64211023</t>
  </si>
  <si>
    <t>umyvadlo keramické závěsné bezbariérové bílé 640x550mm</t>
  </si>
  <si>
    <t>620537777</t>
  </si>
  <si>
    <t>725319111</t>
  </si>
  <si>
    <t>Dřezy bez výtokových armatur montáž dřezů ostatních typů</t>
  </si>
  <si>
    <t>-892295275</t>
  </si>
  <si>
    <t>https://podminky.urs.cz/item/CS_URS_2024_01/725319111</t>
  </si>
  <si>
    <t>55231082</t>
  </si>
  <si>
    <t>dřez nerez s odkládací ploškou vestavný matný 560x480mm</t>
  </si>
  <si>
    <t>-147135610</t>
  </si>
  <si>
    <t>725813112</t>
  </si>
  <si>
    <t>Ventily rohové bez připojovací trubičky nebo flexi hadičky pračkové G 3/4"</t>
  </si>
  <si>
    <t>1094692933</t>
  </si>
  <si>
    <t>https://podminky.urs.cz/item/CS_URS_2024_01/725813112</t>
  </si>
  <si>
    <t>725820802</t>
  </si>
  <si>
    <t>Demontáž baterií stojánkových do 1 otvoru</t>
  </si>
  <si>
    <t>-1939624167</t>
  </si>
  <si>
    <t>https://podminky.urs.cz/item/CS_URS_2024_01/725820802</t>
  </si>
  <si>
    <t>725829111</t>
  </si>
  <si>
    <t>Baterie dřezové montáž ostatních typů stojánkových G 1/2"</t>
  </si>
  <si>
    <t>1428125027</t>
  </si>
  <si>
    <t>https://podminky.urs.cz/item/CS_URS_2024_01/725829111</t>
  </si>
  <si>
    <t>55143974</t>
  </si>
  <si>
    <t>baterie dřezová páková stojánková s otáčivým ústím dl ramínka 220mm</t>
  </si>
  <si>
    <t>983028525</t>
  </si>
  <si>
    <t>725829131</t>
  </si>
  <si>
    <t>Baterie umyvadlové montáž ostatních typů stojánkových G 1/2"</t>
  </si>
  <si>
    <t>-184400024</t>
  </si>
  <si>
    <t>https://podminky.urs.cz/item/CS_URS_2024_01/725829131</t>
  </si>
  <si>
    <t>55111983</t>
  </si>
  <si>
    <t>baterie stojánková klasická na jednu vodu G 1/2"</t>
  </si>
  <si>
    <t>326871411</t>
  </si>
  <si>
    <t>55144006R</t>
  </si>
  <si>
    <t>baterie umyvadlová stojánková páková otáčivé ústí - pro invalidy</t>
  </si>
  <si>
    <t>796676956</t>
  </si>
  <si>
    <t>725860811</t>
  </si>
  <si>
    <t>Demontáž zápachových uzávěrek pro zařizovací předměty jednoduchých</t>
  </si>
  <si>
    <t>-493613432</t>
  </si>
  <si>
    <t>https://podminky.urs.cz/item/CS_URS_2024_01/725860811</t>
  </si>
  <si>
    <t>725861102</t>
  </si>
  <si>
    <t>Zápachové uzávěrky zařizovacích předmětů pro umyvadla DN 40</t>
  </si>
  <si>
    <t>652518495</t>
  </si>
  <si>
    <t>https://podminky.urs.cz/item/CS_URS_2024_01/725861102</t>
  </si>
  <si>
    <t>725862103</t>
  </si>
  <si>
    <t>Zápachové uzávěrky zařizovacích předmětů pro dřezy DN 40/50</t>
  </si>
  <si>
    <t>1197143665</t>
  </si>
  <si>
    <t>https://podminky.urs.cz/item/CS_URS_2024_01/725862103</t>
  </si>
  <si>
    <t>725865501</t>
  </si>
  <si>
    <t>Zápachové uzávěrky zařizovacích předmětů odpadní soupravy se zápachovou uzávěrkou DN 40/50</t>
  </si>
  <si>
    <t>1081828133</t>
  </si>
  <si>
    <t>https://podminky.urs.cz/item/CS_URS_2024_01/725865501</t>
  </si>
  <si>
    <t>"Sifon pro myčku + pračku"2</t>
  </si>
  <si>
    <t>725869101</t>
  </si>
  <si>
    <t>Zápachové uzávěrky zařizovacích předmětů montáž zápachových uzávěrek umyvadlových do DN 40</t>
  </si>
  <si>
    <t>-1363335718</t>
  </si>
  <si>
    <t>https://podminky.urs.cz/item/CS_URS_2024_01/725869101</t>
  </si>
  <si>
    <t>"pro Invalidní"1</t>
  </si>
  <si>
    <t>55162001</t>
  </si>
  <si>
    <t>uzávěrka zápachová umyvadlová s celokovovým kulatým designem DN 32</t>
  </si>
  <si>
    <t>1889361364</t>
  </si>
  <si>
    <t>-87578455</t>
  </si>
  <si>
    <t>1778240670</t>
  </si>
  <si>
    <t>371780170</t>
  </si>
  <si>
    <t>726</t>
  </si>
  <si>
    <t>Zdravotechnika - předstěnové instalace</t>
  </si>
  <si>
    <t>726131043</t>
  </si>
  <si>
    <t>Předstěnové instalační systémy do lehkých stěn s kovovou konstrukcí pro závěsné klozety ovládání zepředu, stavební výšky 1120 mm pro tělesně postižené</t>
  </si>
  <si>
    <t>663536976</t>
  </si>
  <si>
    <t>https://podminky.urs.cz/item/CS_URS_2024_01/726131043</t>
  </si>
  <si>
    <t>998726111</t>
  </si>
  <si>
    <t>Přesun hmot pro instalační prefabrikáty stanovený z hmotnosti přesunovaného materiálu vodorovná dopravní vzdálenost do 50 m základní v objektech výšky do 6 m</t>
  </si>
  <si>
    <t>-972263132</t>
  </si>
  <si>
    <t>https://podminky.urs.cz/item/CS_URS_2024_01/998726111</t>
  </si>
  <si>
    <t>998726181</t>
  </si>
  <si>
    <t>Přesun hmot pro instalační prefabrikáty stanovený z hmotnosti přesunovaného materiálu Příplatek k cenám za přesun prováděný bez použití mechanizace pro jakoukoliv výšku objektu</t>
  </si>
  <si>
    <t>39918830</t>
  </si>
  <si>
    <t>https://podminky.urs.cz/item/CS_URS_2024_01/998726181</t>
  </si>
  <si>
    <t>998726192</t>
  </si>
  <si>
    <t>Přesun hmot pro instalační prefabrikáty stanovený z hmotnosti přesunovaného materiálu vodorovná dopravní vzdálenost do 50 m Příplatek k cenám za zvětšený přesun přes vymezenou vodorovnou dopravní vzdálenost do 100 m</t>
  </si>
  <si>
    <t>-1279282744</t>
  </si>
  <si>
    <t>https://podminky.urs.cz/item/CS_URS_2024_01/998726192</t>
  </si>
  <si>
    <t>HZS2211</t>
  </si>
  <si>
    <t>Hodinové zúčtovací sazby profesí PSV provádění stavebních instalací instalatér</t>
  </si>
  <si>
    <t>-1318235272</t>
  </si>
  <si>
    <t>https://podminky.urs.cz/item/CS_URS_2024_01/HZS2211</t>
  </si>
  <si>
    <t>"Jinde nespecifikované práce ZTI - rozvody vody"8</t>
  </si>
  <si>
    <t>"Jinde nespecifikované práce ZTI - rozvody Kanalizace"8</t>
  </si>
  <si>
    <t>540790392</t>
  </si>
  <si>
    <t>"stavební a zednícké připomoce - např. vysekání rýh, záhozy rýh, zřízení prostupů a průrazů atd."3*8</t>
  </si>
  <si>
    <t>-956829222</t>
  </si>
  <si>
    <t>"Demontáž ostatních rozvodů ZTI - rozvody vody"1*8</t>
  </si>
  <si>
    <t>"Demontáž ostatních rozvodů ZTI - rozvody Kanalizace"1*8</t>
  </si>
  <si>
    <t>OST-721-001</t>
  </si>
  <si>
    <t>Drobný montážní a spojovací materiál</t>
  </si>
  <si>
    <t>%</t>
  </si>
  <si>
    <t>1587874332</t>
  </si>
  <si>
    <t>Poznámka k položce:_x000d_
Celkový rozsah 5% z dodávky materiálů</t>
  </si>
  <si>
    <t>245484935</t>
  </si>
  <si>
    <t>043203003R</t>
  </si>
  <si>
    <t>Rozbory celkem - Rozbor pitné vody</t>
  </si>
  <si>
    <t>1405319603</t>
  </si>
  <si>
    <t>Poznámka k položce:_x000d_
Rozbor pitné vody akreditovanou laboratoří včetně protokolu.</t>
  </si>
  <si>
    <t>1039093105</t>
  </si>
  <si>
    <t>VRN6</t>
  </si>
  <si>
    <t>Územní vlivy</t>
  </si>
  <si>
    <t>065002000</t>
  </si>
  <si>
    <t>Mimostaveništní doprava materiálů</t>
  </si>
  <si>
    <t>-1783362060</t>
  </si>
  <si>
    <t>https://podminky.urs.cz/item/CS_URS_2024_01/065002000</t>
  </si>
  <si>
    <t>TI 03 - Elektroinstalace</t>
  </si>
  <si>
    <t xml:space="preserve">Jsou-li v rozpočtu uvedeny odkazy na názvy nebo specifická označení výrobků apod., jsou takové odkazy pouze informativní a slouží pouze pro určení technické úrovně a provozních parametrů. </t>
  </si>
  <si>
    <t xml:space="preserve">    D13 - STAVEBNÍ  A ZEMNÍ PRÁCE</t>
  </si>
  <si>
    <t xml:space="preserve">    741 - Elektroinstalace - silnoproud</t>
  </si>
  <si>
    <t xml:space="preserve">      D1 - KABEL SILOVÝ, IZOLACE PVC, KABEL SDĚLOVACÍ</t>
  </si>
  <si>
    <t xml:space="preserve">      D2 - SPÍNAČE, PŘEPÍNAČE, ZAPUŠTĚNÉ – barva slonová kost</t>
  </si>
  <si>
    <t xml:space="preserve">      D3 - ZÁSUVKY NN ZAPUŠTĚNÉ, ZÁSUVKY SDĚLOVACÍ – barva sl. kost</t>
  </si>
  <si>
    <t xml:space="preserve">      D4 - RÁMEČKY PRO PŘÍSTROJE – barva sl. kost</t>
  </si>
  <si>
    <t xml:space="preserve">      D5 - ZÁSUVKY PODLAHOVÉ </t>
  </si>
  <si>
    <t xml:space="preserve">      D6 - KRABICE, TRUBKY, PŘÍCHYTKY</t>
  </si>
  <si>
    <t xml:space="preserve">      D7 - UKONČENÍ KABELŮ A VODIČŮ</t>
  </si>
  <si>
    <t xml:space="preserve">      D8 - SVÍTIDLA</t>
  </si>
  <si>
    <t xml:space="preserve">      D9 - ROZVÁDĚČE</t>
  </si>
  <si>
    <t xml:space="preserve">    742 - Elektroinstalace - slaboproud</t>
  </si>
  <si>
    <t xml:space="preserve">      D10 - EZS</t>
  </si>
  <si>
    <t xml:space="preserve">      D11 - SANITÁRNÍ PŘÍSTROJE</t>
  </si>
  <si>
    <t xml:space="preserve">      D12 - UZEMNĚNÍ A POSPOJOVÁNÍ</t>
  </si>
  <si>
    <t>D13</t>
  </si>
  <si>
    <t xml:space="preserve">STAVEBNÍ  A ZEMNÍ PRÁCE</t>
  </si>
  <si>
    <t>Pol66</t>
  </si>
  <si>
    <t>Příprava kapes pro krabice</t>
  </si>
  <si>
    <t>ks</t>
  </si>
  <si>
    <t>-359299821</t>
  </si>
  <si>
    <t>Pol67</t>
  </si>
  <si>
    <t>Vysekání rýh pro vodiče v omítce stěn šíře 30mm, hl. 50mm</t>
  </si>
  <si>
    <t>-1450137356</t>
  </si>
  <si>
    <t>Pol68</t>
  </si>
  <si>
    <t>Vysekání rýh pro vodiče v omítce stěn šíře 50mm, hl. 50mm</t>
  </si>
  <si>
    <t>-1919761695</t>
  </si>
  <si>
    <t>Pol69</t>
  </si>
  <si>
    <t>Vysekání rýh pro vodiče v omítce stěn šíře 70mm, hl. 50mm</t>
  </si>
  <si>
    <t>1039831858</t>
  </si>
  <si>
    <t>Pol70</t>
  </si>
  <si>
    <t>Vysekání rýh pro vodiče v betonu šíře 50mm, hl. 50mm</t>
  </si>
  <si>
    <t>-810626417</t>
  </si>
  <si>
    <t>Pol71</t>
  </si>
  <si>
    <t>Vyplnění a zaomítnutí rýh ve stěnách šíře 30mm, hl. 50mm</t>
  </si>
  <si>
    <t>1813947411</t>
  </si>
  <si>
    <t>Pol72</t>
  </si>
  <si>
    <t>Vyplnění a zaomítnutí rýh ve stěnách šíře 50mm, hl. 50mm</t>
  </si>
  <si>
    <t>-565833337</t>
  </si>
  <si>
    <t>Pol73</t>
  </si>
  <si>
    <t>Vyplnění a zaomítnutí rýh ve stěnách šíře 70mm, hl. 50mm</t>
  </si>
  <si>
    <t>-1633168801</t>
  </si>
  <si>
    <t>Pol74</t>
  </si>
  <si>
    <t>Vyplnění rýh v betonu šíře 50mm, hl. 50mm</t>
  </si>
  <si>
    <t>602594078</t>
  </si>
  <si>
    <t>Pol75</t>
  </si>
  <si>
    <t>Odvoz suti do 1 km</t>
  </si>
  <si>
    <t>465923865</t>
  </si>
  <si>
    <t>Pol76</t>
  </si>
  <si>
    <t>Příplatek za každý další 1 km odvozu suti (odvoz 20km)</t>
  </si>
  <si>
    <t>1635117846</t>
  </si>
  <si>
    <t>Pol77</t>
  </si>
  <si>
    <t>Lešení lehké pomocné výška podlah 1,2m</t>
  </si>
  <si>
    <t>-1522897737</t>
  </si>
  <si>
    <t>Pol79</t>
  </si>
  <si>
    <t>Protipožární ucpávky kabelových tras</t>
  </si>
  <si>
    <t>-598220083</t>
  </si>
  <si>
    <t>1048414621</t>
  </si>
  <si>
    <t>"Spolupráce s ostatními profesemi"5</t>
  </si>
  <si>
    <t>"Jinde nespecifikované práce - EI"5*8</t>
  </si>
  <si>
    <t>HZS2232</t>
  </si>
  <si>
    <t>Hodinové zúčtovací sazby profesí PSV provádění stavebních instalací elektrikář odborný</t>
  </si>
  <si>
    <t>-1263267548</t>
  </si>
  <si>
    <t>https://podminky.urs.cz/item/CS_URS_2024_01/HZS2232</t>
  </si>
  <si>
    <t>Demontáž stávající elektroinstalace v rekonstruovaných prostorách</t>
  </si>
  <si>
    <t>1892300889</t>
  </si>
  <si>
    <t>"stavební a zednícké připomoce - např. záhozy rýh, zřízení prostupů a průrazů atd."5*8</t>
  </si>
  <si>
    <t>HZS4211</t>
  </si>
  <si>
    <t>Hodinové zúčtovací sazby ostatních profesí revizní a kontrolní činnost revizní technik</t>
  </si>
  <si>
    <t>693351063</t>
  </si>
  <si>
    <t>https://podminky.urs.cz/item/CS_URS_2024_01/HZS4211</t>
  </si>
  <si>
    <t>"Odhad"30</t>
  </si>
  <si>
    <t>741</t>
  </si>
  <si>
    <t>Elektroinstalace - silnoproud</t>
  </si>
  <si>
    <t>D1</t>
  </si>
  <si>
    <t>KABEL SILOVÝ, IZOLACE PVC, KABEL SDĚLOVACÍ</t>
  </si>
  <si>
    <t>Pol1</t>
  </si>
  <si>
    <t>CYKY-J 3x1.5, pevně</t>
  </si>
  <si>
    <t>1881087240</t>
  </si>
  <si>
    <t>Pol10</t>
  </si>
  <si>
    <t>SYKFY 3x2x0,5,volně</t>
  </si>
  <si>
    <t>-272080237</t>
  </si>
  <si>
    <t>Pol11</t>
  </si>
  <si>
    <t>UTP CAT6 PVC</t>
  </si>
  <si>
    <t>-1344234070</t>
  </si>
  <si>
    <t>Pol2</t>
  </si>
  <si>
    <t>CYKY-J 3x2.5, volně</t>
  </si>
  <si>
    <t>-1356180371</t>
  </si>
  <si>
    <t>Pol3</t>
  </si>
  <si>
    <t>CYKY-O 3x1.5, pod omítkou</t>
  </si>
  <si>
    <t>-23642318</t>
  </si>
  <si>
    <t>Pol4</t>
  </si>
  <si>
    <t>CYKY-O 7x1.5, pod omítkou</t>
  </si>
  <si>
    <t>-1523759404</t>
  </si>
  <si>
    <t>Pol5</t>
  </si>
  <si>
    <t>CYKY-J 3x1.5, pod omítkou</t>
  </si>
  <si>
    <t>-101687252</t>
  </si>
  <si>
    <t>Pol6</t>
  </si>
  <si>
    <t>CYKY-J 3x2.5, pod omítkou</t>
  </si>
  <si>
    <t>-189895792</t>
  </si>
  <si>
    <t>Pol7</t>
  </si>
  <si>
    <t>CYKY-J 5x2.5, pod omítkou</t>
  </si>
  <si>
    <t>-1966511856</t>
  </si>
  <si>
    <t>Pol8</t>
  </si>
  <si>
    <t>CYKY-J 5x4, pod omítkou</t>
  </si>
  <si>
    <t>-1939227647</t>
  </si>
  <si>
    <t>Pol9</t>
  </si>
  <si>
    <t>CYKY-J 5x10, pod omítkou</t>
  </si>
  <si>
    <t>-765076012</t>
  </si>
  <si>
    <t>D2</t>
  </si>
  <si>
    <t>SPÍNAČE, PŘEPÍNAČE, ZAPUŠTĚNÉ – barva slonová kost</t>
  </si>
  <si>
    <t>Pol12</t>
  </si>
  <si>
    <t>Spínač kolébkový bezšroubový, řazení 1, 1So, pro vodiče 1-2,5 mm²</t>
  </si>
  <si>
    <t>1153625311</t>
  </si>
  <si>
    <t>Pol13</t>
  </si>
  <si>
    <t>Spínač kolébkový bezšroubový, řazení 5, pro vodiče 1-2,5 mm²</t>
  </si>
  <si>
    <t>-1595754994</t>
  </si>
  <si>
    <t>Pol14</t>
  </si>
  <si>
    <t>Spínač kolébkový bezšroubový, řazení 6, pro vodiče 1-2,5 mm²</t>
  </si>
  <si>
    <t>-1717605857</t>
  </si>
  <si>
    <t>Pol15</t>
  </si>
  <si>
    <t>Spínač kolébkový bezšroubový, řazení 6+6, pro vodiče 1-2,5 mm²</t>
  </si>
  <si>
    <t>980126353</t>
  </si>
  <si>
    <t>Pol16</t>
  </si>
  <si>
    <t>Spínač stiskací, zapuštěný, se signalizační doutnavkou, s propojovacími svorkami N a PE, Stupeň krytí: IP 55; 25 (10) A, 400 V AC; Šroubové svorky; Řazení: 3</t>
  </si>
  <si>
    <t>1809409933</t>
  </si>
  <si>
    <t>Pol17</t>
  </si>
  <si>
    <t>Kryt spínače kolébkového, pro spínače řazení 1, 6, 7. pro ovládače řazení 1/0, cena montáže krytu je zahrnuta v montážní ceně příslušného spínače</t>
  </si>
  <si>
    <t>1102042290</t>
  </si>
  <si>
    <t>Pol18</t>
  </si>
  <si>
    <t>Kryt spínače kolébkového dělený, pro přístroj spínače řazení 5, 6+6 (6+1), 1/0+1/0, cena montáže krytu je zahrnuta v montážní ceně příslušného spínače</t>
  </si>
  <si>
    <t>2056178974</t>
  </si>
  <si>
    <t>Pol19</t>
  </si>
  <si>
    <t>Hlásič kouře, např. Busch-Rauchalarm®, 6820-24-101-500</t>
  </si>
  <si>
    <t>-1846756153</t>
  </si>
  <si>
    <t>D3</t>
  </si>
  <si>
    <t>ZÁSUVKY NN ZAPUŠTĚNÉ, ZÁSUVKY SDĚLOVACÍ – barva sl. kost</t>
  </si>
  <si>
    <t>Pol20</t>
  </si>
  <si>
    <t>Zásuvka jednonásobná bezšroubová, s clonkami, pro vodiče 1,5-2,5 mm² Cu, rozměr 81x81mm. Přístroj je určen pro montáž do elektroinstalačních krabic o vnitřním průměru 68 mm, koncová</t>
  </si>
  <si>
    <t>-1370695236</t>
  </si>
  <si>
    <t>Pol21</t>
  </si>
  <si>
    <t>Zásuvka jednonásobná bezšroubová, s clonkami, pro vodiče 1,5-2,5 mm² Cu, rozměr 81x81mm. Přístroj je určen pro montáž do elektroinstalačních krabic o vnitřním průměru 68 mm, průběžná</t>
  </si>
  <si>
    <t>64113507</t>
  </si>
  <si>
    <t>Pol22</t>
  </si>
  <si>
    <t>Zásuvka s ochranou před přepětím, jednonásobná bezšroubová, optická signalizace poruchy,IP 40, pro vodiče 1,5-2,5 mm² Cu, rozměr 81x81mm. Přístroj je určen pro montáž do elektroinstalačních krabic o vnitřním průměru 68 mm, průběžná</t>
  </si>
  <si>
    <t>3410793</t>
  </si>
  <si>
    <t>Pol23</t>
  </si>
  <si>
    <t>Přístroj zásuvky datové;součástí dodávky je vázací páska, krytka a pojistka proti vytlačení z nosné masky;Upevnění zacvaknutím; samozařezávací svorky., Cat. 5e/u</t>
  </si>
  <si>
    <t>-1000045759</t>
  </si>
  <si>
    <t>Pol24</t>
  </si>
  <si>
    <t>Kryt zásuvky datové s popisovým polem, s kovovým upevňovacím třmenem. cena montáže zahrnuta v ceně montáže přístroje datové zásuvky</t>
  </si>
  <si>
    <t>50919380</t>
  </si>
  <si>
    <t>Pol25</t>
  </si>
  <si>
    <t>Maska nosná s 1 otvorem pro dva přístroje zásuvky datové, cena montáže zahrnuta v ceně montáže přístroje datové zásuvky</t>
  </si>
  <si>
    <t>-1975646165</t>
  </si>
  <si>
    <t>Pol26</t>
  </si>
  <si>
    <t>Maska nosná s 1 otvorem pro jeden přístroj zásuvky datové, cena montáže zahrnuta v ceně montáže přístroje datové zásuvky</t>
  </si>
  <si>
    <t>1819926109</t>
  </si>
  <si>
    <t>D4</t>
  </si>
  <si>
    <t>RÁMEČKY PRO PŘÍSTROJE – barva sl. kost</t>
  </si>
  <si>
    <t>Pol27</t>
  </si>
  <si>
    <t>Rámeček pro elektroinstalační přístroje, jednonásobný, rozměr 81x81mm, cena montáže krytu je zahrnuta v montážní ceně příslušného přístroje</t>
  </si>
  <si>
    <t>-2136269422</t>
  </si>
  <si>
    <t>Pol28</t>
  </si>
  <si>
    <t>Rámeček pro elektroinstalační přístroje, dvojnásobný vodorovný, rozměr 152x81mm, cena montáže krytu je zahrnuta v montážní ceně příslušného přístroje</t>
  </si>
  <si>
    <t>-315129373</t>
  </si>
  <si>
    <t>Pol29</t>
  </si>
  <si>
    <t>Rámeček pro elektroinstalační přístroje, trojnásobný vodorovný, rozměr 223x831 mm</t>
  </si>
  <si>
    <t>1468677228</t>
  </si>
  <si>
    <t>D5</t>
  </si>
  <si>
    <t xml:space="preserve">ZÁSUVKY PODLAHOVÉ </t>
  </si>
  <si>
    <t>Pol30</t>
  </si>
  <si>
    <t>Krabice pro 8 modulů např. Mosaic, 4x2 modulů, nerezový kryt, barva šedá</t>
  </si>
  <si>
    <t>-246145962</t>
  </si>
  <si>
    <t>Pol31</t>
  </si>
  <si>
    <t>Krabice pro 12 modulů např.Mosaic, 3x4 modulů, nerezový kryt, barva šedá</t>
  </si>
  <si>
    <t>-1268566376</t>
  </si>
  <si>
    <t>Pol32</t>
  </si>
  <si>
    <t>Krabice pro 16 modulů např. Mosaic, 8x2 modulů, nerezový kryt, barva šedá</t>
  </si>
  <si>
    <t>317646937</t>
  </si>
  <si>
    <t>Pol33</t>
  </si>
  <si>
    <t>Zásuvka 2P + T 16 A – 250 V, bílá, např. 0 787 01</t>
  </si>
  <si>
    <t>783609250</t>
  </si>
  <si>
    <t>Pol34</t>
  </si>
  <si>
    <t>Zásuvka 2P + T s PO bílá, např. S 771 40</t>
  </si>
  <si>
    <t>-1652787347</t>
  </si>
  <si>
    <t>Pol35</t>
  </si>
  <si>
    <t>Zásuvka RJ 45, Cat. 6 UTP, např. Zásuvka Mosaic 76561 1xRJ45 CAT6 UTP 1M IP20 bílá</t>
  </si>
  <si>
    <t>1430706859</t>
  </si>
  <si>
    <t>D6</t>
  </si>
  <si>
    <t>KRABICE, TRUBKY, PŘÍCHYTKY</t>
  </si>
  <si>
    <t>Pol36</t>
  </si>
  <si>
    <t>Krabice přístrojová pod omítku, materiál: tvrdý samozhášivý polyvinylchlorid (PVC),Vyhovují pro montáž na a do hmot třídy reakce na oheň A1 - D, průměr:73 mm, hloubka:42 mm</t>
  </si>
  <si>
    <t>-1137921611</t>
  </si>
  <si>
    <t>Pol37</t>
  </si>
  <si>
    <t>krabice odbočná pod omítku s víčkem, materiál: tvrdý samozhášivý polyvinylchlorid (PVC),Vyhovují pro montáž na a do hmot třídy reakce na oheň A1 - D, průměr:73 mm, hloubka:42 mm</t>
  </si>
  <si>
    <t>753255492</t>
  </si>
  <si>
    <t>Pol38</t>
  </si>
  <si>
    <t>Krabice přístrojová pod omítku, materiál: tvrdý samozhášivý polyvinylchlorid (PVC),Vyhovují pro montáž na a do hmot třídy reakce na oheň A1 - D, průměr:73 mm, hloubka:66 mm</t>
  </si>
  <si>
    <t>554871044</t>
  </si>
  <si>
    <t>Pol39</t>
  </si>
  <si>
    <t>Ohebná trubka s velmi nízkou mechanickou odolností (ČSN); materiál: samozhášivý polyvinylchlorid (PVC); mechanická pevnost: 125N/5cm; trubka je samozhášivá a je možné ji pokládat na a do hořlavých hmot všech tříd reakce na oheň (A1 - F); vnější průměr trubky: 21,2 mm; vnitřní průměr min.: 16 mm; barva:šedobílá RAL 9002; odpovídá normám: EN 61 386-1121; volně</t>
  </si>
  <si>
    <t>1192057386</t>
  </si>
  <si>
    <t>Pol40</t>
  </si>
  <si>
    <t>Ohebná trubka s velmi nízkou mechanickou odolností (ČSN); materiál: samozhášivý polyvinylchlorid (PVC); mechanická pevnost: 125N/5cm; trubka je samozhášivá a je možné ji pokládat na a do hořlavých hmot všech tříd reakce na oheň (A1 - F); vnější průměr trubky: 21,2 mm; vnitřní průměr min.: 16 mm; barva:šedobílá RAL 9002; odpovídá normám: EN 61 386-1121; pod omítku</t>
  </si>
  <si>
    <t>167269736</t>
  </si>
  <si>
    <t>Pol41</t>
  </si>
  <si>
    <t>trubka ohebná, do betonu, 2325</t>
  </si>
  <si>
    <t>1919349981</t>
  </si>
  <si>
    <t>Pol42</t>
  </si>
  <si>
    <t>Příchytka kabelová jednostranná</t>
  </si>
  <si>
    <t>-1356361984</t>
  </si>
  <si>
    <t>Pol43</t>
  </si>
  <si>
    <t>Hmoždinka PE + vrut</t>
  </si>
  <si>
    <t>106634339</t>
  </si>
  <si>
    <t>Pol44</t>
  </si>
  <si>
    <t>Svorka kabelová, 5x1-2,5mm2</t>
  </si>
  <si>
    <t>-1140657280</t>
  </si>
  <si>
    <t>D7</t>
  </si>
  <si>
    <t>UKONČENÍ KABELŮ A VODIČŮ</t>
  </si>
  <si>
    <t>Pol45</t>
  </si>
  <si>
    <t>3x1,5 až 4 mm2</t>
  </si>
  <si>
    <t>407368287</t>
  </si>
  <si>
    <t>Pol46</t>
  </si>
  <si>
    <t>5x1,5 až 4 mm2</t>
  </si>
  <si>
    <t>1744865174</t>
  </si>
  <si>
    <t>Pol47</t>
  </si>
  <si>
    <t>7x1,5 až 4 mm2</t>
  </si>
  <si>
    <t>-1333785091</t>
  </si>
  <si>
    <t>Pol48</t>
  </si>
  <si>
    <t>5x10 mm2</t>
  </si>
  <si>
    <t>2087761107</t>
  </si>
  <si>
    <t>Pol49</t>
  </si>
  <si>
    <t>6 mm2</t>
  </si>
  <si>
    <t>-1939565448</t>
  </si>
  <si>
    <t>Pol50</t>
  </si>
  <si>
    <t>10 mm2</t>
  </si>
  <si>
    <t>-1915330131</t>
  </si>
  <si>
    <t>D8</t>
  </si>
  <si>
    <t>SVÍTIDLA</t>
  </si>
  <si>
    <t>Pol51</t>
  </si>
  <si>
    <t>A - LED SVÍTIDLO ZAPUŠTĚNÉ V RASTRU 600x600mm, 37W/4306 lm, NAPŘ. SINCLAIR GLOBAL GROUP S.R.O. PL 595936NWBL UGR &lt;19 (1.000)</t>
  </si>
  <si>
    <t>-750289817</t>
  </si>
  <si>
    <t>Pol52</t>
  </si>
  <si>
    <t>B - LED SVÍTIDLO PRO OSVĚTLENÍ TABULE, NAPŘ. MODUS ASTA P 2000S</t>
  </si>
  <si>
    <t>-312341349</t>
  </si>
  <si>
    <t>Pol53</t>
  </si>
  <si>
    <t>C - LED SVÍTIDLO 20W, IP43, NAPŘ. OSMONT AURA 4</t>
  </si>
  <si>
    <t>645611074</t>
  </si>
  <si>
    <t>Pol54</t>
  </si>
  <si>
    <t>sv- svítidlo dle výběru investora projektu</t>
  </si>
  <si>
    <t>-651313921</t>
  </si>
  <si>
    <t>D9</t>
  </si>
  <si>
    <t>ROZVÁDĚČE</t>
  </si>
  <si>
    <t>Pol55</t>
  </si>
  <si>
    <t>RACK</t>
  </si>
  <si>
    <t>2129794794</t>
  </si>
  <si>
    <t>Poznámka k položce:_x000d_
HLAVNÍ RACK 2.NP, RACK NÁSTĚNNÝ, NAPŘ. TRITON 19" 18U/600x400mm (ŠxH)	ks	1,00_x000d_
Patch panel např. Solarix 48 x RJ45 CAT6 UTP	ks	2,00_x000d_
Zapojení a proměření kabeláže	ks	1,00</t>
  </si>
  <si>
    <t>Pol56</t>
  </si>
  <si>
    <t>RACK 1</t>
  </si>
  <si>
    <t>-314895553</t>
  </si>
  <si>
    <t>Poznámka k položce:_x000d_
PODRUŽNÝ RACK M.Č. 209, RACK NÁSTĚNNÝ, NAPŘ. TRITON 19" 9U/550x400mm (ŠxH)	ks	1,00_x000d_
Patch panel např. Solarix 48 x RJ45 CAT6 UTP	ks	1,00_x000d_
Zapojení a proměření kabeláže	ks	1,00</t>
  </si>
  <si>
    <t>Pol57</t>
  </si>
  <si>
    <t>Rozváděč RP2, PRO MIN. 168 MODULŮ</t>
  </si>
  <si>
    <t>-1630031872</t>
  </si>
  <si>
    <t>Poznámka k položce:_x000d_
např. Schrack CSIL129224 Konstrukce instalační 2-24	ks	1,00_x000d_
např. Schrack IL008224-F Rám+dveře 2U-24	ks	1,00_x000d_
např. Schrack CSEI2U24-E Protipožární úprava EI30 pro M2000 Eko, 2U24	ks	1,00_x000d_
10B-1 Jistič	ks	3,00_x000d_
16B-1 Jistič	ks	17,00_x000d_
Proudový chránič 4-pólový, 40-4-030	ks	3,00_x000d_
Proudový chránič s nadproudovou ochranou 10B-1N-030AC	ks	3,00_x000d_
Proudový chránič s nadproudovou ochranou 16B-1N-030AC	ks	26,00_x000d_
"Svodič přepětí, typ 2, čtyřpólová varistorová přepěťová ochrana,Typ SPD 
T2;Jmenovité napětí Un 230V AC;Nejvyšší trvalé provozní napětí Uc 275 V AC; Nejvyšší trvalé provozní napětí Uc 350 V DC ;Jmenovitý výbojový proud (8/20 µs) In 20,00 kA ;Maximální výbojový proud (8/20 µs) Imax 40,00 kA; Napěťová ochranná hladina při 5 kA; Up 0,90 kV; Napěťová ochranná hladina 
Up 1,35kV Jmenovitý zkratový proud ISCCR 50 kA; Maximální předjištění 160 A gL/gG; Doba odezvy ta 25 ns"	ks	1,00_x000d_
 Vypínač 3 pól. 40A	ks	1,00_x000d_
Podružný materiál	ks	1,00</t>
  </si>
  <si>
    <t>Pol58</t>
  </si>
  <si>
    <t>Rozváděč RP1, PRO MIN. 48 MODULŮ</t>
  </si>
  <si>
    <t>-1326222952</t>
  </si>
  <si>
    <t>Poznámka k položce:_x000d_
ROZVÁDĚČ BYTU, ZAPUŠTĚNÝ, PLASTOVÝ, PRO MIN. 48 MODULŮ, NAPŘ. HAGER, TYP VF412PS, ROZMĚRY 352x688x97,5 (ŠxVxH), UMÍSTĚNÝ VE STĚNĚ V BYTĚ	ks	1,00_x000d_
16B-1 Jistič	ks	6,00_x000d_
10B-1 Jistič	ks	2,00_x000d_
 Vypínač 3 pól. 40A	ks	1,00_x000d_
"Svodič přepětí, typ 2, čtyřpólová varistorová přepěťová ochrana,Typ SPD 
T2;Jmenovité napětí Un 230V AC;Nejvyšší trvalé provozní napětí Uc 275 V AC; Nejvyšší trvalé provozní napětí Uc 350 V DC ;Jmenovitý výbojový proud (8/20 µs) In 20,00 kA ;Maximální výbojový proud (8/20 µs) Imax 40,00 kA; Napěťová ochranná hladina při 5 kA; Up 0,90 kV; Napěťová ochranná hladina 
Up 1,35kV Jmenovitý zkratový proud ISCCR 50 kA; Maximální předjištění 160 A gL/gG; Doba odezvy ta 25 ns"	ks	1,00_x000d_
Proudový chránič s nadproudovou ochranou 10B-1N-030AC	ks	1,00_x000d_
Proudový chránič s nadproudovou ochranou 16B-1N-030AC	ks	1,00_x000d_
Proudový chránič 4-pólový, 40-4-030	ks	1,00_x000d_
Podružný materiál	ks	1,00</t>
  </si>
  <si>
    <t>Pol59</t>
  </si>
  <si>
    <t>Úprava rozváděče R2</t>
  </si>
  <si>
    <t>510786289</t>
  </si>
  <si>
    <t>Poznámka k položce:_x000d_
32B-3 Jistič	ks	1,00_x000d_
Podružný materiál	ks	1,00</t>
  </si>
  <si>
    <t>Pol60</t>
  </si>
  <si>
    <t>Úprava rozváděče RK</t>
  </si>
  <si>
    <t>-1742637387</t>
  </si>
  <si>
    <t>Poznámka k položce:_x000d_
20B-3 Jistič	ks	1,00_x000d_
Podružný materiál	ks	1,00</t>
  </si>
  <si>
    <t>742</t>
  </si>
  <si>
    <t>Elektroinstalace - slaboproud</t>
  </si>
  <si>
    <t>D10</t>
  </si>
  <si>
    <t>EZS</t>
  </si>
  <si>
    <t>Pol61</t>
  </si>
  <si>
    <t>INFRAPASIVNÍ DETEKTOR POHYBU, NAPŘ. JA-110P sběrnicový PIR detektor pohybu</t>
  </si>
  <si>
    <t>-1724835656</t>
  </si>
  <si>
    <t>D11</t>
  </si>
  <si>
    <t>SANITÁRNÍ PŘÍSTROJE</t>
  </si>
  <si>
    <t>Pol62</t>
  </si>
  <si>
    <t>Volací systém pro imobilní osoby, set obsahuje volací tlačítko podsvětlené, tahové tlačítko, adresnou spínací jednotku, šňůrový ovladač koncový, kontrolní modul s alarmem, nulovací tlačítko a bezpečnostní transformátor, vše včetně instalačních krabic a příslušenství</t>
  </si>
  <si>
    <t>-698728</t>
  </si>
  <si>
    <t>D12</t>
  </si>
  <si>
    <t>UZEMNĚNÍ A POSPOJOVÁNÍ</t>
  </si>
  <si>
    <t>Pol63</t>
  </si>
  <si>
    <t>Pospojování vodičem CYA 6 žl/z (H07V-K)</t>
  </si>
  <si>
    <t>1747101027</t>
  </si>
  <si>
    <t>Pol64</t>
  </si>
  <si>
    <t>Pospojování vodičem CYA 10 žl/z (H07V-K)</t>
  </si>
  <si>
    <t>1943119243</t>
  </si>
  <si>
    <t>Pol65</t>
  </si>
  <si>
    <t>Ekvipotencionální svorkovnice HOP, včetně vodičů, svorek a instalace</t>
  </si>
  <si>
    <t>1909238987</t>
  </si>
  <si>
    <t>OST-741-001</t>
  </si>
  <si>
    <t>-1685019281</t>
  </si>
  <si>
    <t>622035120</t>
  </si>
  <si>
    <t>-1957169132</t>
  </si>
  <si>
    <t>254283811</t>
  </si>
  <si>
    <t>SEZNAM FIGUR</t>
  </si>
  <si>
    <t>Výměra</t>
  </si>
  <si>
    <t>SO 01/ ASŘ 01</t>
  </si>
  <si>
    <t>Použití figury:</t>
  </si>
  <si>
    <t>Demontáž podlah s polštáři z prken nebo fošen tloušťky přes 32 mm</t>
  </si>
  <si>
    <t>Demontáž záklopů stropů z hrubých prken tl do 32 mm</t>
  </si>
  <si>
    <t>Demontáž lepených povlakových podlah bez podložky ručně</t>
  </si>
  <si>
    <t>Demontáž podlah z dřevotřísky, překližky, sololitu tloušťky do 20 mm bez polštářů</t>
  </si>
  <si>
    <t>Demontáž podlah vlysových přibíjených bez lišt do suti</t>
  </si>
  <si>
    <t>Zřízení plošného podchycení konstrukcí systémovými samostatnými stojkami v do 4 m zatížení přes 6 do 8,5 kPa</t>
  </si>
  <si>
    <t>Příplatek k plošnému podchycení konstrukcí systémovými samostatnými stojkami v do 4 m zatížení přes 6 do 8,5 kPa za první a ZKD den použití</t>
  </si>
  <si>
    <t>Odstranění plošného podchycení konstrukcí systémovými stojkami v do 4 m zatížení přes 6 do 8,5 kPa</t>
  </si>
  <si>
    <t>SO 01/ ASŘ 02</t>
  </si>
  <si>
    <t>Vysátí podkladu před pokládkou dlažby</t>
  </si>
  <si>
    <t>Lešení pomocné pro objekty pozemních staveb s lešeňovou podlahou v do 1,9 m zatížení do 150 kg/m2</t>
  </si>
  <si>
    <t>Vyčištění budov bytové a občanské výstavby při výšce podlaží do 4 m</t>
  </si>
  <si>
    <t>Broušení betonového podkladu povlakových podlah</t>
  </si>
  <si>
    <t>Montáž minerálního podhledu s vyjímatelnými panely vel. do 0,36 m2 na zavěšený polozapuštěný rošt</t>
  </si>
  <si>
    <t>Vysátí podkladu povlakových podlah</t>
  </si>
  <si>
    <t>Vodou ředitelná penetrace savého podkladu povlakových podlah</t>
  </si>
  <si>
    <t>Stěrka podlahová nivelační pro vyrovnání podkladu povlakových podlah pevnosti 20 MPa tl do 3 mm</t>
  </si>
  <si>
    <t>Lepení pásů z přírodního linolea (marmolea) standardním lepidlem</t>
  </si>
  <si>
    <t>Základní čištění nově položených podlahovin vysátím a setřením vlhkým mopem</t>
  </si>
  <si>
    <t>Zakrytí vnitřních podlah včetně pozdějšího odkrytí</t>
  </si>
  <si>
    <t>Čištění vnitřních ploch podlah po provedení malířských prací</t>
  </si>
  <si>
    <t>Příplatek k montáži podlah keramických lepených cementovým flexibilním lepidlem za plochu do 5 m2</t>
  </si>
  <si>
    <t>Izolace pod dlažbu nátěrem nebo stěrkou ve dvou vrstvách</t>
  </si>
  <si>
    <t>Nátěr penetrační na podlahu</t>
  </si>
  <si>
    <t>Montáž podlah keramických hladkých lepených cementovým flexibilním lepidlem přes 22 do 25 ks/m2</t>
  </si>
  <si>
    <t>Čištění vnitřních ploch podlah nebo schodišť po položení dlažby chemickými prostředky</t>
  </si>
  <si>
    <t>Odmaštění klempířských konstrukcí ředidlovým odmašťovačem před provedením nátěru</t>
  </si>
  <si>
    <t>Základní antikorozní jednonásobný syntetický samozákladující nátěr klempířských konstrukcí</t>
  </si>
  <si>
    <t>Mezinátěr syntetický jednonásobný mezinátěr klempířských konstrukcí</t>
  </si>
  <si>
    <t>Krycí jednonásobný syntetický nátěr klempířských konstrukcí</t>
  </si>
  <si>
    <t>m2_783_Z</t>
  </si>
  <si>
    <t>Plocha zárubní</t>
  </si>
  <si>
    <t>Oprášení (ometení ) podkladu v místnostech v do 3,80 m</t>
  </si>
  <si>
    <t>Základní akrylátová jednonásobná bezbarvá penetrace podkladu v místnostech v do 3,80 m</t>
  </si>
  <si>
    <t>Dvojnásobné bílé malby ze směsí za sucha dobře otěruvzdorných v místnostech do 3,80 m</t>
  </si>
  <si>
    <t>Montáž keramických obkladů parapetů š přes 150 do 200 mm lepených flexibilním lepidlem</t>
  </si>
  <si>
    <t>Ometení (oprášení) stěny při přípravě podkladu</t>
  </si>
  <si>
    <t>Nátěr penetrační na stěnu</t>
  </si>
  <si>
    <t>Čištění vnitřních ploch stěn po provedení obkladu chemickými prostředky</t>
  </si>
  <si>
    <t>Montáž obkladů keramických hladkých lepených cementovým flexibilním lepidlem přes 22 do 25 ks/m2</t>
  </si>
  <si>
    <t>Příplatek k montáži obkladů vnitřních keramických hladkých za plochu do 10 m2</t>
  </si>
  <si>
    <t>Montáž obkladů keramických hladkých lepených cementovým flexibilním lepidlem přes 85 do 100 ks/m2</t>
  </si>
  <si>
    <t>Základové desky ze ŽB bez zvýšených nároků na prostředí tř. C 16/20</t>
  </si>
  <si>
    <t>Výztuž základových desek svařovanými sítěmi Kari</t>
  </si>
  <si>
    <t>Potěr cementový samonivelační litý C20 tl přes 45 do 50 mm</t>
  </si>
  <si>
    <t>Broušení nerovností betonových podlah do 2 mm - stržení šlemu</t>
  </si>
  <si>
    <t>Nástřik betonových podlah proti odpařování vody</t>
  </si>
  <si>
    <t>Provedení izolace proti zemní vlhkosti vodorovné za studena nátěrem penetračním</t>
  </si>
  <si>
    <t>Provedení izolace proti zemní vlhkosti pásy přitavením vodorovné NAIP</t>
  </si>
  <si>
    <t>Montáž izolace tepelné podlah volně kladenými rohožemi, pásy, dílci, deskami 1 vrstva</t>
  </si>
  <si>
    <t>Montáž izolace tepelné podlah volně kladenými rohožemi, pásy, dílci, deskami 2 vrstvy</t>
  </si>
  <si>
    <t>Montáž izolace tepelné podlah, stropů vrchem nebo střech překrytí separační fólií z PE</t>
  </si>
  <si>
    <t>SDK podhled deska 1xH2 12,5 bez izolace dvouvrstvá spodní kce profil CD+UD</t>
  </si>
  <si>
    <t>SDK podhled základní penetrační nátěr</t>
  </si>
  <si>
    <t>Montáž parotěsné zábrany do SDK podhledu</t>
  </si>
  <si>
    <t>Montáž jedné vrstvy tepelné izolace do SDK podhledu</t>
  </si>
  <si>
    <t>Příplatek k SDK podhledu za rovinnost kvality Q3</t>
  </si>
  <si>
    <t>Provedení povlakové krytiny střech do 10° za studena lakem penetračním nebo asfaltovým</t>
  </si>
  <si>
    <t>Provedení povlakové krytiny střech do 10° podkladní vrstvy pásy na sucho samolepící</t>
  </si>
  <si>
    <t>Provedení povlakové krytiny střech do 10° pásy NAIP přitavením v plné ploše</t>
  </si>
  <si>
    <t>SDK příčka tl 150 mm profil CW+UW 100 desky 2xH2 12,5 s izolací EI 60 Rw do 56 dB</t>
  </si>
  <si>
    <t>SDK příčka základní penetrační nátěr (oboustranně)</t>
  </si>
  <si>
    <t>Příplatek k SDK příčce za rovinnost kvality Q3</t>
  </si>
  <si>
    <t>SDK stěna předsazená tl 125 mm profil CW+UW 100 desky 2xDF 12,5 bez izolace EI 30</t>
  </si>
  <si>
    <t>Montáž jedné vrstvy tepelné izolace do SDK příčky</t>
  </si>
  <si>
    <t>SDK stěna předsazená základní penetrační nátěr</t>
  </si>
  <si>
    <t>Příplatek k SDK stěně předsazené za rovinnost kvality Q3</t>
  </si>
  <si>
    <t>SDK stěna předsazená pro osazení závěsného WC tl 150 - 250 mm profil CW+UW 50 desky 2xH2 12,5 bez TI</t>
  </si>
  <si>
    <t>Příplatek k SDK stěně předsazené za plochu do 6 m2 jednotlivě</t>
  </si>
  <si>
    <t>SO 01/ ASŘ 03</t>
  </si>
  <si>
    <t>Broušení podkladu povlakových podlah před litím stěrky</t>
  </si>
  <si>
    <t>Spoj podlah z přírodního linolea (marmolea) svařováním za tepla</t>
  </si>
  <si>
    <t>Oškrabání malby v místnostech v do 3,80 m</t>
  </si>
  <si>
    <t>Rozmývání podkladu po oškrabání malby v místnostech v do 3,80 m</t>
  </si>
  <si>
    <t>Celoplošné vyhlazení podkladu sádrovou stěrkou v místnostech v do 3,80 m</t>
  </si>
  <si>
    <t>Příplatek k cenám 2x maleb za sucha otěruvzdorných za barevnou malbu tónovanou tónovacími přípravky</t>
  </si>
  <si>
    <t>Příplatek k cenám 2x maleb za sucha otěruvzdorných za barevnou malbu v odstínu světlém</t>
  </si>
  <si>
    <t>Otlučení (osekání) vnitřní vápenné nebo vápenocementové omítky stěn v rozsahu přes 10 do 30 %</t>
  </si>
  <si>
    <t>Penetrační disperzní nátěr vnitřních stěn nanášený ručně</t>
  </si>
  <si>
    <t>Vyrovnání podkladu vnitřních stěn tmelem tl do 2 mm</t>
  </si>
  <si>
    <t>Oprava vnitřní vápenocementové hladké omítky stěn v rozsahu plochy přes 10 do 30 % s celoplošným přeštukováním</t>
  </si>
  <si>
    <t>Stropy deskové ze ŽB tř. C 20/25</t>
  </si>
  <si>
    <t>Zřízení podpěrné konstrukce stropů výšky do 4 m tl přes 5 do 15 cm</t>
  </si>
  <si>
    <t>Potěr cementový samonivelační litý C25 tl přes 45 do 50 mm</t>
  </si>
  <si>
    <t>Montáž obkladů parapetů š přes 200 mm z dlaždic keramických lepených flexibilním lepidlem</t>
  </si>
  <si>
    <t>Obklad_m2_1_1</t>
  </si>
  <si>
    <t>Bezoplachové odrezivění zámečnických konstrukcí</t>
  </si>
  <si>
    <t>Odmaštění zámečnických konstrukcí vodou ředitelným odmašťovačem</t>
  </si>
  <si>
    <t>Základní antikorozní jednonásobný syntetický samozákladující nátěr zámečnických konstrukcí</t>
  </si>
  <si>
    <t>Mezinátěr jednonásobný syntetický standardní zámečnických konstrukcí</t>
  </si>
  <si>
    <t>Krycí jednonásobný syntetický standardní nátěr zámečnických konstrukcí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</si>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</sst>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40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  <xf numFmtId="4" fontId="1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4" fillId="0" borderId="13" xfId="0" applyNumberFormat="1" applyFont="1" applyBorder="1" applyAlignment="1" applyProtection="1"/>
    <xf numFmtId="166" fontId="34" fillId="0" borderId="14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8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40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left" vertical="center" indent="1"/>
    </xf>
    <xf numFmtId="0" fontId="22" fillId="0" borderId="0" xfId="0" applyFont="1" applyAlignment="1" applyProtection="1">
      <alignment horizontal="left" vertical="center" indent="1"/>
    </xf>
    <xf numFmtId="167" fontId="22" fillId="0" borderId="0" xfId="0" applyNumberFormat="1" applyFont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41" fillId="0" borderId="23" xfId="0" applyFont="1" applyBorder="1" applyAlignment="1" applyProtection="1">
      <alignment horizontal="center" vertical="center"/>
    </xf>
    <xf numFmtId="49" fontId="41" fillId="0" borderId="23" xfId="0" applyNumberFormat="1" applyFont="1" applyBorder="1" applyAlignment="1" applyProtection="1">
      <alignment horizontal="left" vertical="center" wrapText="1"/>
    </xf>
    <xf numFmtId="0" fontId="41" fillId="0" borderId="23" xfId="0" applyFont="1" applyBorder="1" applyAlignment="1" applyProtection="1">
      <alignment horizontal="left" vertical="center" wrapText="1"/>
    </xf>
    <xf numFmtId="0" fontId="41" fillId="0" borderId="23" xfId="0" applyFont="1" applyBorder="1" applyAlignment="1" applyProtection="1">
      <alignment horizontal="center" vertical="center" wrapText="1"/>
    </xf>
    <xf numFmtId="167" fontId="41" fillId="0" borderId="23" xfId="0" applyNumberFormat="1" applyFont="1" applyBorder="1" applyAlignment="1" applyProtection="1">
      <alignment vertical="center"/>
    </xf>
    <xf numFmtId="4" fontId="41" fillId="2" borderId="23" xfId="0" applyNumberFormat="1" applyFont="1" applyFill="1" applyBorder="1" applyAlignment="1" applyProtection="1">
      <alignment vertical="center"/>
      <protection locked="0"/>
    </xf>
    <xf numFmtId="4" fontId="41" fillId="0" borderId="23" xfId="0" applyNumberFormat="1" applyFont="1" applyBorder="1" applyAlignment="1" applyProtection="1">
      <alignment vertical="center"/>
    </xf>
    <xf numFmtId="0" fontId="42" fillId="0" borderId="4" xfId="0" applyFont="1" applyBorder="1" applyAlignment="1">
      <alignment vertical="center"/>
    </xf>
    <xf numFmtId="0" fontId="41" fillId="2" borderId="15" xfId="0" applyFont="1" applyFill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 indent="2"/>
    </xf>
    <xf numFmtId="0" fontId="22" fillId="0" borderId="0" xfId="0" applyFont="1" applyAlignment="1" applyProtection="1">
      <alignment horizontal="left" vertical="center" indent="2"/>
    </xf>
    <xf numFmtId="167" fontId="41" fillId="2" borderId="23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1434000" TargetMode="External" /><Relationship Id="rId2" Type="http://schemas.openxmlformats.org/officeDocument/2006/relationships/hyperlink" Target="https://podminky.urs.cz/item/CS_URS_2024_01/011464000" TargetMode="External" /><Relationship Id="rId3" Type="http://schemas.openxmlformats.org/officeDocument/2006/relationships/hyperlink" Target="https://podminky.urs.cz/item/CS_URS_2024_01/013254000" TargetMode="External" /><Relationship Id="rId4" Type="http://schemas.openxmlformats.org/officeDocument/2006/relationships/hyperlink" Target="https://podminky.urs.cz/item/CS_URS_2024_01/013284000" TargetMode="External" /><Relationship Id="rId5" Type="http://schemas.openxmlformats.org/officeDocument/2006/relationships/hyperlink" Target="https://podminky.urs.cz/item/CS_URS_2024_01/013294000" TargetMode="External" /><Relationship Id="rId6" Type="http://schemas.openxmlformats.org/officeDocument/2006/relationships/hyperlink" Target="https://podminky.urs.cz/item/CS_URS_2024_01/032103000" TargetMode="External" /><Relationship Id="rId7" Type="http://schemas.openxmlformats.org/officeDocument/2006/relationships/hyperlink" Target="https://podminky.urs.cz/item/CS_URS_2024_01/032803000" TargetMode="External" /><Relationship Id="rId8" Type="http://schemas.openxmlformats.org/officeDocument/2006/relationships/hyperlink" Target="https://podminky.urs.cz/item/CS_URS_2024_01/034103000" TargetMode="External" /><Relationship Id="rId9" Type="http://schemas.openxmlformats.org/officeDocument/2006/relationships/hyperlink" Target="https://podminky.urs.cz/item/CS_URS_2024_01/034503000" TargetMode="External" /><Relationship Id="rId10" Type="http://schemas.openxmlformats.org/officeDocument/2006/relationships/hyperlink" Target="https://podminky.urs.cz/item/CS_URS_2024_01/039103000" TargetMode="External" /><Relationship Id="rId11" Type="http://schemas.openxmlformats.org/officeDocument/2006/relationships/hyperlink" Target="https://podminky.urs.cz/item/CS_URS_2024_01/039203000" TargetMode="External" /><Relationship Id="rId12" Type="http://schemas.openxmlformats.org/officeDocument/2006/relationships/hyperlink" Target="https://podminky.urs.cz/item/CS_URS_2024_01/045002000" TargetMode="External" /><Relationship Id="rId13" Type="http://schemas.openxmlformats.org/officeDocument/2006/relationships/hyperlink" Target="https://podminky.urs.cz/item/CS_URS_2024_01/071002000" TargetMode="External" /><Relationship Id="rId14" Type="http://schemas.openxmlformats.org/officeDocument/2006/relationships/hyperlink" Target="https://podminky.urs.cz/item/CS_URS_2024_01/071103000" TargetMode="External" /><Relationship Id="rId15" Type="http://schemas.openxmlformats.org/officeDocument/2006/relationships/hyperlink" Target="https://podminky.urs.cz/item/CS_URS_2024_01/079002000" TargetMode="External" /><Relationship Id="rId16" Type="http://schemas.openxmlformats.org/officeDocument/2006/relationships/hyperlink" Target="https://podminky.urs.cz/item/CS_URS_2024_01/081002000" TargetMode="External" /><Relationship Id="rId1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111101" TargetMode="External" /><Relationship Id="rId2" Type="http://schemas.openxmlformats.org/officeDocument/2006/relationships/hyperlink" Target="https://podminky.urs.cz/item/CS_URS_2024_01/131113711" TargetMode="External" /><Relationship Id="rId3" Type="http://schemas.openxmlformats.org/officeDocument/2006/relationships/hyperlink" Target="https://podminky.urs.cz/item/CS_URS_2024_01/162211311" TargetMode="External" /><Relationship Id="rId4" Type="http://schemas.openxmlformats.org/officeDocument/2006/relationships/hyperlink" Target="https://podminky.urs.cz/item/CS_URS_2024_01/162211319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7111101" TargetMode="External" /><Relationship Id="rId7" Type="http://schemas.openxmlformats.org/officeDocument/2006/relationships/hyperlink" Target="https://podminky.urs.cz/item/CS_URS_2024_01/171201231" TargetMode="External" /><Relationship Id="rId8" Type="http://schemas.openxmlformats.org/officeDocument/2006/relationships/hyperlink" Target="https://podminky.urs.cz/item/CS_URS_2024_01/171251201" TargetMode="External" /><Relationship Id="rId9" Type="http://schemas.openxmlformats.org/officeDocument/2006/relationships/hyperlink" Target="https://podminky.urs.cz/item/CS_URS_2024_01/949101111" TargetMode="External" /><Relationship Id="rId10" Type="http://schemas.openxmlformats.org/officeDocument/2006/relationships/hyperlink" Target="https://podminky.urs.cz/item/CS_URS_2024_01/962031133" TargetMode="External" /><Relationship Id="rId11" Type="http://schemas.openxmlformats.org/officeDocument/2006/relationships/hyperlink" Target="https://podminky.urs.cz/item/CS_URS_2024_01/965042241" TargetMode="External" /><Relationship Id="rId12" Type="http://schemas.openxmlformats.org/officeDocument/2006/relationships/hyperlink" Target="https://podminky.urs.cz/item/CS_URS_2024_01/965049112" TargetMode="External" /><Relationship Id="rId13" Type="http://schemas.openxmlformats.org/officeDocument/2006/relationships/hyperlink" Target="https://podminky.urs.cz/item/CS_URS_2024_01/965082933" TargetMode="External" /><Relationship Id="rId14" Type="http://schemas.openxmlformats.org/officeDocument/2006/relationships/hyperlink" Target="https://podminky.urs.cz/item/CS_URS_2024_01/968072456" TargetMode="External" /><Relationship Id="rId15" Type="http://schemas.openxmlformats.org/officeDocument/2006/relationships/hyperlink" Target="https://podminky.urs.cz/item/CS_URS_2024_01/968072558" TargetMode="External" /><Relationship Id="rId16" Type="http://schemas.openxmlformats.org/officeDocument/2006/relationships/hyperlink" Target="https://podminky.urs.cz/item/CS_URS_2024_01/968082017" TargetMode="External" /><Relationship Id="rId17" Type="http://schemas.openxmlformats.org/officeDocument/2006/relationships/hyperlink" Target="https://podminky.urs.cz/item/CS_URS_2024_01/971033651" TargetMode="External" /><Relationship Id="rId18" Type="http://schemas.openxmlformats.org/officeDocument/2006/relationships/hyperlink" Target="https://podminky.urs.cz/item/CS_URS_2024_01/975111121" TargetMode="External" /><Relationship Id="rId19" Type="http://schemas.openxmlformats.org/officeDocument/2006/relationships/hyperlink" Target="https://podminky.urs.cz/item/CS_URS_2024_01/975111122" TargetMode="External" /><Relationship Id="rId20" Type="http://schemas.openxmlformats.org/officeDocument/2006/relationships/hyperlink" Target="https://podminky.urs.cz/item/CS_URS_2024_01/975111123" TargetMode="External" /><Relationship Id="rId21" Type="http://schemas.openxmlformats.org/officeDocument/2006/relationships/hyperlink" Target="https://podminky.urs.cz/item/CS_URS_2024_01/997006012" TargetMode="External" /><Relationship Id="rId22" Type="http://schemas.openxmlformats.org/officeDocument/2006/relationships/hyperlink" Target="https://podminky.urs.cz/item/CS_URS_2024_01/997013151" TargetMode="External" /><Relationship Id="rId23" Type="http://schemas.openxmlformats.org/officeDocument/2006/relationships/hyperlink" Target="https://podminky.urs.cz/item/CS_URS_2024_01/997013211" TargetMode="External" /><Relationship Id="rId24" Type="http://schemas.openxmlformats.org/officeDocument/2006/relationships/hyperlink" Target="https://podminky.urs.cz/item/CS_URS_2024_01/997013219" TargetMode="External" /><Relationship Id="rId25" Type="http://schemas.openxmlformats.org/officeDocument/2006/relationships/hyperlink" Target="https://podminky.urs.cz/item/CS_URS_2024_01/997013311" TargetMode="External" /><Relationship Id="rId26" Type="http://schemas.openxmlformats.org/officeDocument/2006/relationships/hyperlink" Target="https://podminky.urs.cz/item/CS_URS_2024_01/997013321" TargetMode="External" /><Relationship Id="rId27" Type="http://schemas.openxmlformats.org/officeDocument/2006/relationships/hyperlink" Target="https://podminky.urs.cz/item/CS_URS_2024_01/997013501" TargetMode="External" /><Relationship Id="rId28" Type="http://schemas.openxmlformats.org/officeDocument/2006/relationships/hyperlink" Target="https://podminky.urs.cz/item/CS_URS_2024_01/997013509" TargetMode="External" /><Relationship Id="rId29" Type="http://schemas.openxmlformats.org/officeDocument/2006/relationships/hyperlink" Target="https://podminky.urs.cz/item/CS_URS_2024_01/997013645" TargetMode="External" /><Relationship Id="rId30" Type="http://schemas.openxmlformats.org/officeDocument/2006/relationships/hyperlink" Target="https://podminky.urs.cz/item/CS_URS_2024_01/997013804" TargetMode="External" /><Relationship Id="rId31" Type="http://schemas.openxmlformats.org/officeDocument/2006/relationships/hyperlink" Target="https://podminky.urs.cz/item/CS_URS_2024_01/997013811" TargetMode="External" /><Relationship Id="rId32" Type="http://schemas.openxmlformats.org/officeDocument/2006/relationships/hyperlink" Target="https://podminky.urs.cz/item/CS_URS_2024_01/997013813" TargetMode="External" /><Relationship Id="rId33" Type="http://schemas.openxmlformats.org/officeDocument/2006/relationships/hyperlink" Target="https://podminky.urs.cz/item/CS_URS_2024_01/997013812" TargetMode="External" /><Relationship Id="rId34" Type="http://schemas.openxmlformats.org/officeDocument/2006/relationships/hyperlink" Target="https://podminky.urs.cz/item/CS_URS_2024_01/997013861" TargetMode="External" /><Relationship Id="rId35" Type="http://schemas.openxmlformats.org/officeDocument/2006/relationships/hyperlink" Target="https://podminky.urs.cz/item/CS_URS_2024_01/997013863" TargetMode="External" /><Relationship Id="rId36" Type="http://schemas.openxmlformats.org/officeDocument/2006/relationships/hyperlink" Target="https://podminky.urs.cz/item/CS_URS_2024_01/997013871" TargetMode="External" /><Relationship Id="rId37" Type="http://schemas.openxmlformats.org/officeDocument/2006/relationships/hyperlink" Target="https://podminky.urs.cz/item/CS_URS_2024_01/712340832" TargetMode="External" /><Relationship Id="rId38" Type="http://schemas.openxmlformats.org/officeDocument/2006/relationships/hyperlink" Target="https://podminky.urs.cz/item/CS_URS_2024_01/712340834" TargetMode="External" /><Relationship Id="rId39" Type="http://schemas.openxmlformats.org/officeDocument/2006/relationships/hyperlink" Target="https://podminky.urs.cz/item/CS_URS_2024_01/762522812" TargetMode="External" /><Relationship Id="rId40" Type="http://schemas.openxmlformats.org/officeDocument/2006/relationships/hyperlink" Target="https://podminky.urs.cz/item/CS_URS_2024_01/762526811" TargetMode="External" /><Relationship Id="rId41" Type="http://schemas.openxmlformats.org/officeDocument/2006/relationships/hyperlink" Target="https://podminky.urs.cz/item/CS_URS_2024_01/762811811" TargetMode="External" /><Relationship Id="rId42" Type="http://schemas.openxmlformats.org/officeDocument/2006/relationships/hyperlink" Target="https://podminky.urs.cz/item/CS_URS_2024_01/762822850" TargetMode="External" /><Relationship Id="rId43" Type="http://schemas.openxmlformats.org/officeDocument/2006/relationships/hyperlink" Target="https://podminky.urs.cz/item/CS_URS_2024_01/763121811" TargetMode="External" /><Relationship Id="rId44" Type="http://schemas.openxmlformats.org/officeDocument/2006/relationships/hyperlink" Target="https://podminky.urs.cz/item/CS_URS_2024_01/763131821" TargetMode="External" /><Relationship Id="rId45" Type="http://schemas.openxmlformats.org/officeDocument/2006/relationships/hyperlink" Target="https://podminky.urs.cz/item/CS_URS_2024_01/763131831" TargetMode="External" /><Relationship Id="rId46" Type="http://schemas.openxmlformats.org/officeDocument/2006/relationships/hyperlink" Target="https://podminky.urs.cz/item/CS_URS_2024_01/763171811" TargetMode="External" /><Relationship Id="rId47" Type="http://schemas.openxmlformats.org/officeDocument/2006/relationships/hyperlink" Target="https://podminky.urs.cz/item/CS_URS_2024_01/764002811" TargetMode="External" /><Relationship Id="rId48" Type="http://schemas.openxmlformats.org/officeDocument/2006/relationships/hyperlink" Target="https://podminky.urs.cz/item/CS_URS_2024_01/764002851" TargetMode="External" /><Relationship Id="rId49" Type="http://schemas.openxmlformats.org/officeDocument/2006/relationships/hyperlink" Target="https://podminky.urs.cz/item/CS_URS_2024_01/764002861" TargetMode="External" /><Relationship Id="rId50" Type="http://schemas.openxmlformats.org/officeDocument/2006/relationships/hyperlink" Target="https://podminky.urs.cz/item/CS_URS_2024_01/764002871" TargetMode="External" /><Relationship Id="rId51" Type="http://schemas.openxmlformats.org/officeDocument/2006/relationships/hyperlink" Target="https://podminky.urs.cz/item/CS_URS_2024_01/764004801" TargetMode="External" /><Relationship Id="rId52" Type="http://schemas.openxmlformats.org/officeDocument/2006/relationships/hyperlink" Target="https://podminky.urs.cz/item/CS_URS_2024_01/764004841" TargetMode="External" /><Relationship Id="rId53" Type="http://schemas.openxmlformats.org/officeDocument/2006/relationships/hyperlink" Target="https://podminky.urs.cz/item/CS_URS_2024_01/764004861" TargetMode="External" /><Relationship Id="rId54" Type="http://schemas.openxmlformats.org/officeDocument/2006/relationships/hyperlink" Target="https://podminky.urs.cz/item/CS_URS_2024_01/766441821" TargetMode="External" /><Relationship Id="rId55" Type="http://schemas.openxmlformats.org/officeDocument/2006/relationships/hyperlink" Target="https://podminky.urs.cz/item/CS_URS_2024_01/766681811" TargetMode="External" /><Relationship Id="rId56" Type="http://schemas.openxmlformats.org/officeDocument/2006/relationships/hyperlink" Target="https://podminky.urs.cz/item/CS_URS_2024_01/766681812" TargetMode="External" /><Relationship Id="rId57" Type="http://schemas.openxmlformats.org/officeDocument/2006/relationships/hyperlink" Target="https://podminky.urs.cz/item/CS_URS_2024_01/766691914" TargetMode="External" /><Relationship Id="rId58" Type="http://schemas.openxmlformats.org/officeDocument/2006/relationships/hyperlink" Target="https://podminky.urs.cz/item/CS_URS_2024_01/775511830" TargetMode="External" /><Relationship Id="rId59" Type="http://schemas.openxmlformats.org/officeDocument/2006/relationships/hyperlink" Target="https://podminky.urs.cz/item/CS_URS_2024_01/776201811" TargetMode="External" /><Relationship Id="rId60" Type="http://schemas.openxmlformats.org/officeDocument/2006/relationships/hyperlink" Target="https://podminky.urs.cz/item/CS_URS_2024_01/776410811" TargetMode="External" /><Relationship Id="rId61" Type="http://schemas.openxmlformats.org/officeDocument/2006/relationships/hyperlink" Target="https://podminky.urs.cz/item/CS_URS_2024_01/781473810" TargetMode="External" /><Relationship Id="rId62" Type="http://schemas.openxmlformats.org/officeDocument/2006/relationships/hyperlink" Target="https://podminky.urs.cz/item/CS_URS_2024_01/HZS1291" TargetMode="External" /><Relationship Id="rId63" Type="http://schemas.openxmlformats.org/officeDocument/2006/relationships/hyperlink" Target="https://podminky.urs.cz/item/CS_URS_2024_01/HZS2231" TargetMode="External" /><Relationship Id="rId64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213311141" TargetMode="External" /><Relationship Id="rId2" Type="http://schemas.openxmlformats.org/officeDocument/2006/relationships/hyperlink" Target="https://podminky.urs.cz/item/CS_URS_2024_01/273321311" TargetMode="External" /><Relationship Id="rId3" Type="http://schemas.openxmlformats.org/officeDocument/2006/relationships/hyperlink" Target="https://podminky.urs.cz/item/CS_URS_2024_01/273362021" TargetMode="External" /><Relationship Id="rId4" Type="http://schemas.openxmlformats.org/officeDocument/2006/relationships/hyperlink" Target="https://podminky.urs.cz/item/CS_URS_2024_01/311235451" TargetMode="External" /><Relationship Id="rId5" Type="http://schemas.openxmlformats.org/officeDocument/2006/relationships/hyperlink" Target="https://podminky.urs.cz/item/CS_URS_2024_01/317168053" TargetMode="External" /><Relationship Id="rId6" Type="http://schemas.openxmlformats.org/officeDocument/2006/relationships/hyperlink" Target="https://podminky.urs.cz/item/CS_URS_2024_01/317168059" TargetMode="External" /><Relationship Id="rId7" Type="http://schemas.openxmlformats.org/officeDocument/2006/relationships/hyperlink" Target="https://podminky.urs.cz/item/CS_URS_2024_01/317998133" TargetMode="External" /><Relationship Id="rId8" Type="http://schemas.openxmlformats.org/officeDocument/2006/relationships/hyperlink" Target="https://podminky.urs.cz/item/CS_URS_2024_01/622143004" TargetMode="External" /><Relationship Id="rId9" Type="http://schemas.openxmlformats.org/officeDocument/2006/relationships/hyperlink" Target="https://podminky.urs.cz/item/CS_URS_2024_01/632451214" TargetMode="External" /><Relationship Id="rId10" Type="http://schemas.openxmlformats.org/officeDocument/2006/relationships/hyperlink" Target="https://podminky.urs.cz/item/CS_URS_2024_01/633811111" TargetMode="External" /><Relationship Id="rId11" Type="http://schemas.openxmlformats.org/officeDocument/2006/relationships/hyperlink" Target="https://podminky.urs.cz/item/CS_URS_2024_01/633991111" TargetMode="External" /><Relationship Id="rId12" Type="http://schemas.openxmlformats.org/officeDocument/2006/relationships/hyperlink" Target="https://podminky.urs.cz/item/CS_URS_2024_01/634112113" TargetMode="External" /><Relationship Id="rId13" Type="http://schemas.openxmlformats.org/officeDocument/2006/relationships/hyperlink" Target="https://podminky.urs.cz/item/CS_URS_2024_01/949101111" TargetMode="External" /><Relationship Id="rId14" Type="http://schemas.openxmlformats.org/officeDocument/2006/relationships/hyperlink" Target="https://podminky.urs.cz/item/CS_URS_2024_01/952901111" TargetMode="External" /><Relationship Id="rId15" Type="http://schemas.openxmlformats.org/officeDocument/2006/relationships/hyperlink" Target="https://podminky.urs.cz/item/CS_URS_2024_01/998017001" TargetMode="External" /><Relationship Id="rId16" Type="http://schemas.openxmlformats.org/officeDocument/2006/relationships/hyperlink" Target="https://podminky.urs.cz/item/CS_URS_2024_01/998018001" TargetMode="External" /><Relationship Id="rId17" Type="http://schemas.openxmlformats.org/officeDocument/2006/relationships/hyperlink" Target="https://podminky.urs.cz/item/CS_URS_2024_01/998018011" TargetMode="External" /><Relationship Id="rId18" Type="http://schemas.openxmlformats.org/officeDocument/2006/relationships/hyperlink" Target="https://podminky.urs.cz/item/CS_URS_2024_01/711111001" TargetMode="External" /><Relationship Id="rId19" Type="http://schemas.openxmlformats.org/officeDocument/2006/relationships/hyperlink" Target="https://podminky.urs.cz/item/CS_URS_2024_01/711141559" TargetMode="External" /><Relationship Id="rId20" Type="http://schemas.openxmlformats.org/officeDocument/2006/relationships/hyperlink" Target="https://podminky.urs.cz/item/CS_URS_2024_01/998711101" TargetMode="External" /><Relationship Id="rId21" Type="http://schemas.openxmlformats.org/officeDocument/2006/relationships/hyperlink" Target="https://podminky.urs.cz/item/CS_URS_2024_01/998711181" TargetMode="External" /><Relationship Id="rId22" Type="http://schemas.openxmlformats.org/officeDocument/2006/relationships/hyperlink" Target="https://podminky.urs.cz/item/CS_URS_2024_01/998711192" TargetMode="External" /><Relationship Id="rId23" Type="http://schemas.openxmlformats.org/officeDocument/2006/relationships/hyperlink" Target="https://podminky.urs.cz/item/CS_URS_2024_01/712311101" TargetMode="External" /><Relationship Id="rId24" Type="http://schemas.openxmlformats.org/officeDocument/2006/relationships/hyperlink" Target="https://podminky.urs.cz/item/CS_URS_2024_01/712331111" TargetMode="External" /><Relationship Id="rId25" Type="http://schemas.openxmlformats.org/officeDocument/2006/relationships/hyperlink" Target="https://podminky.urs.cz/item/CS_URS_2024_01/712341559" TargetMode="External" /><Relationship Id="rId26" Type="http://schemas.openxmlformats.org/officeDocument/2006/relationships/hyperlink" Target="https://podminky.urs.cz/item/CS_URS_2024_01/998712101" TargetMode="External" /><Relationship Id="rId27" Type="http://schemas.openxmlformats.org/officeDocument/2006/relationships/hyperlink" Target="https://podminky.urs.cz/item/CS_URS_2024_01/998712181" TargetMode="External" /><Relationship Id="rId28" Type="http://schemas.openxmlformats.org/officeDocument/2006/relationships/hyperlink" Target="https://podminky.urs.cz/item/CS_URS_2024_01/998712192" TargetMode="External" /><Relationship Id="rId29" Type="http://schemas.openxmlformats.org/officeDocument/2006/relationships/hyperlink" Target="https://podminky.urs.cz/item/CS_URS_2024_01/713121111" TargetMode="External" /><Relationship Id="rId30" Type="http://schemas.openxmlformats.org/officeDocument/2006/relationships/hyperlink" Target="https://podminky.urs.cz/item/CS_URS_2024_01/713121121" TargetMode="External" /><Relationship Id="rId31" Type="http://schemas.openxmlformats.org/officeDocument/2006/relationships/hyperlink" Target="https://podminky.urs.cz/item/CS_URS_2024_01/713191132" TargetMode="External" /><Relationship Id="rId32" Type="http://schemas.openxmlformats.org/officeDocument/2006/relationships/hyperlink" Target="https://podminky.urs.cz/item/CS_URS_2024_01/998713101" TargetMode="External" /><Relationship Id="rId33" Type="http://schemas.openxmlformats.org/officeDocument/2006/relationships/hyperlink" Target="https://podminky.urs.cz/item/CS_URS_2024_01/998713181" TargetMode="External" /><Relationship Id="rId34" Type="http://schemas.openxmlformats.org/officeDocument/2006/relationships/hyperlink" Target="https://podminky.urs.cz/item/CS_URS_2024_01/998713192" TargetMode="External" /><Relationship Id="rId35" Type="http://schemas.openxmlformats.org/officeDocument/2006/relationships/hyperlink" Target="https://podminky.urs.cz/item/CS_URS_2024_01/725291706" TargetMode="External" /><Relationship Id="rId36" Type="http://schemas.openxmlformats.org/officeDocument/2006/relationships/hyperlink" Target="https://podminky.urs.cz/item/CS_URS_2024_01/725291722" TargetMode="External" /><Relationship Id="rId37" Type="http://schemas.openxmlformats.org/officeDocument/2006/relationships/hyperlink" Target="https://podminky.urs.cz/item/CS_URS_2024_01/998725101" TargetMode="External" /><Relationship Id="rId38" Type="http://schemas.openxmlformats.org/officeDocument/2006/relationships/hyperlink" Target="https://podminky.urs.cz/item/CS_URS_2024_01/998725181" TargetMode="External" /><Relationship Id="rId39" Type="http://schemas.openxmlformats.org/officeDocument/2006/relationships/hyperlink" Target="https://podminky.urs.cz/item/CS_URS_2024_01/998725192" TargetMode="External" /><Relationship Id="rId40" Type="http://schemas.openxmlformats.org/officeDocument/2006/relationships/hyperlink" Target="https://podminky.urs.cz/item/CS_URS_2024_01/763111437" TargetMode="External" /><Relationship Id="rId41" Type="http://schemas.openxmlformats.org/officeDocument/2006/relationships/hyperlink" Target="https://podminky.urs.cz/item/CS_URS_2024_01/763111717" TargetMode="External" /><Relationship Id="rId42" Type="http://schemas.openxmlformats.org/officeDocument/2006/relationships/hyperlink" Target="https://podminky.urs.cz/item/CS_URS_2024_01/763111742" TargetMode="External" /><Relationship Id="rId43" Type="http://schemas.openxmlformats.org/officeDocument/2006/relationships/hyperlink" Target="https://podminky.urs.cz/item/CS_URS_2024_01/763111751" TargetMode="External" /><Relationship Id="rId44" Type="http://schemas.openxmlformats.org/officeDocument/2006/relationships/hyperlink" Target="https://podminky.urs.cz/item/CS_URS_2024_01/763111771" TargetMode="External" /><Relationship Id="rId45" Type="http://schemas.openxmlformats.org/officeDocument/2006/relationships/hyperlink" Target="https://podminky.urs.cz/item/CS_URS_2024_01/763121455" TargetMode="External" /><Relationship Id="rId46" Type="http://schemas.openxmlformats.org/officeDocument/2006/relationships/hyperlink" Target="https://podminky.urs.cz/item/CS_URS_2024_01/763121590" TargetMode="External" /><Relationship Id="rId47" Type="http://schemas.openxmlformats.org/officeDocument/2006/relationships/hyperlink" Target="https://podminky.urs.cz/item/CS_URS_2024_01/763121714" TargetMode="External" /><Relationship Id="rId48" Type="http://schemas.openxmlformats.org/officeDocument/2006/relationships/hyperlink" Target="https://podminky.urs.cz/item/CS_URS_2024_01/763121751" TargetMode="External" /><Relationship Id="rId49" Type="http://schemas.openxmlformats.org/officeDocument/2006/relationships/hyperlink" Target="https://podminky.urs.cz/item/CS_URS_2024_01/763121761" TargetMode="External" /><Relationship Id="rId50" Type="http://schemas.openxmlformats.org/officeDocument/2006/relationships/hyperlink" Target="https://podminky.urs.cz/item/CS_URS_2024_01/763131451" TargetMode="External" /><Relationship Id="rId51" Type="http://schemas.openxmlformats.org/officeDocument/2006/relationships/hyperlink" Target="https://podminky.urs.cz/item/CS_URS_2024_01/763131714" TargetMode="External" /><Relationship Id="rId52" Type="http://schemas.openxmlformats.org/officeDocument/2006/relationships/hyperlink" Target="https://podminky.urs.cz/item/CS_URS_2024_01/763131751" TargetMode="External" /><Relationship Id="rId53" Type="http://schemas.openxmlformats.org/officeDocument/2006/relationships/hyperlink" Target="https://podminky.urs.cz/item/CS_URS_2024_01/763131752" TargetMode="External" /><Relationship Id="rId54" Type="http://schemas.openxmlformats.org/officeDocument/2006/relationships/hyperlink" Target="https://podminky.urs.cz/item/CS_URS_2024_01/763131771" TargetMode="External" /><Relationship Id="rId55" Type="http://schemas.openxmlformats.org/officeDocument/2006/relationships/hyperlink" Target="https://podminky.urs.cz/item/CS_URS_2024_01/763181411" TargetMode="External" /><Relationship Id="rId56" Type="http://schemas.openxmlformats.org/officeDocument/2006/relationships/hyperlink" Target="https://podminky.urs.cz/item/CS_URS_2024_01/763182313" TargetMode="External" /><Relationship Id="rId57" Type="http://schemas.openxmlformats.org/officeDocument/2006/relationships/hyperlink" Target="https://podminky.urs.cz/item/CS_URS_2024_01/763431011" TargetMode="External" /><Relationship Id="rId58" Type="http://schemas.openxmlformats.org/officeDocument/2006/relationships/hyperlink" Target="https://podminky.urs.cz/item/CS_URS_2024_01/998763301" TargetMode="External" /><Relationship Id="rId59" Type="http://schemas.openxmlformats.org/officeDocument/2006/relationships/hyperlink" Target="https://podminky.urs.cz/item/CS_URS_2024_01/998763381" TargetMode="External" /><Relationship Id="rId60" Type="http://schemas.openxmlformats.org/officeDocument/2006/relationships/hyperlink" Target="https://podminky.urs.cz/item/CS_URS_2024_01/998763391" TargetMode="External" /><Relationship Id="rId61" Type="http://schemas.openxmlformats.org/officeDocument/2006/relationships/hyperlink" Target="https://podminky.urs.cz/item/CS_URS_2024_01/764011405" TargetMode="External" /><Relationship Id="rId62" Type="http://schemas.openxmlformats.org/officeDocument/2006/relationships/hyperlink" Target="https://podminky.urs.cz/item/CS_URS_2024_01/764011422" TargetMode="External" /><Relationship Id="rId63" Type="http://schemas.openxmlformats.org/officeDocument/2006/relationships/hyperlink" Target="https://podminky.urs.cz/item/CS_URS_2024_01/764212433" TargetMode="External" /><Relationship Id="rId64" Type="http://schemas.openxmlformats.org/officeDocument/2006/relationships/hyperlink" Target="https://podminky.urs.cz/item/CS_URS_2024_01/764214405" TargetMode="External" /><Relationship Id="rId65" Type="http://schemas.openxmlformats.org/officeDocument/2006/relationships/hyperlink" Target="https://podminky.urs.cz/item/CS_URS_2024_01/764214406" TargetMode="External" /><Relationship Id="rId66" Type="http://schemas.openxmlformats.org/officeDocument/2006/relationships/hyperlink" Target="https://podminky.urs.cz/item/CS_URS_2024_01/764214411" TargetMode="External" /><Relationship Id="rId67" Type="http://schemas.openxmlformats.org/officeDocument/2006/relationships/hyperlink" Target="https://podminky.urs.cz/item/CS_URS_2024_01/764226443" TargetMode="External" /><Relationship Id="rId68" Type="http://schemas.openxmlformats.org/officeDocument/2006/relationships/hyperlink" Target="https://podminky.urs.cz/item/CS_URS_2024_01/764511602" TargetMode="External" /><Relationship Id="rId69" Type="http://schemas.openxmlformats.org/officeDocument/2006/relationships/hyperlink" Target="https://podminky.urs.cz/item/CS_URS_2024_01/764511642" TargetMode="External" /><Relationship Id="rId70" Type="http://schemas.openxmlformats.org/officeDocument/2006/relationships/hyperlink" Target="https://podminky.urs.cz/item/CS_URS_2024_01/764518622" TargetMode="External" /><Relationship Id="rId71" Type="http://schemas.openxmlformats.org/officeDocument/2006/relationships/hyperlink" Target="https://podminky.urs.cz/item/CS_URS_2024_01/998764101" TargetMode="External" /><Relationship Id="rId72" Type="http://schemas.openxmlformats.org/officeDocument/2006/relationships/hyperlink" Target="https://podminky.urs.cz/item/CS_URS_2024_01/998764181" TargetMode="External" /><Relationship Id="rId73" Type="http://schemas.openxmlformats.org/officeDocument/2006/relationships/hyperlink" Target="https://podminky.urs.cz/item/CS_URS_2024_01/998764192" TargetMode="External" /><Relationship Id="rId74" Type="http://schemas.openxmlformats.org/officeDocument/2006/relationships/hyperlink" Target="https://podminky.urs.cz/item/CS_URS_2024_01/766622132" TargetMode="External" /><Relationship Id="rId75" Type="http://schemas.openxmlformats.org/officeDocument/2006/relationships/hyperlink" Target="https://podminky.urs.cz/item/CS_URS_2024_01/766660172" TargetMode="External" /><Relationship Id="rId76" Type="http://schemas.openxmlformats.org/officeDocument/2006/relationships/hyperlink" Target="https://podminky.urs.cz/item/CS_URS_2024_01/766660411" TargetMode="External" /><Relationship Id="rId77" Type="http://schemas.openxmlformats.org/officeDocument/2006/relationships/hyperlink" Target="https://podminky.urs.cz/item/CS_URS_2024_01/766660729" TargetMode="External" /><Relationship Id="rId78" Type="http://schemas.openxmlformats.org/officeDocument/2006/relationships/hyperlink" Target="https://podminky.urs.cz/item/CS_URS_2024_01/766660730" TargetMode="External" /><Relationship Id="rId79" Type="http://schemas.openxmlformats.org/officeDocument/2006/relationships/hyperlink" Target="https://podminky.urs.cz/item/CS_URS_2024_01/766660731" TargetMode="External" /><Relationship Id="rId80" Type="http://schemas.openxmlformats.org/officeDocument/2006/relationships/hyperlink" Target="https://podminky.urs.cz/item/CS_URS_2024_01/766660734" TargetMode="External" /><Relationship Id="rId81" Type="http://schemas.openxmlformats.org/officeDocument/2006/relationships/hyperlink" Target="https://podminky.urs.cz/item/CS_URS_2024_01/766682111" TargetMode="External" /><Relationship Id="rId82" Type="http://schemas.openxmlformats.org/officeDocument/2006/relationships/hyperlink" Target="https://podminky.urs.cz/item/CS_URS_2024_01/998766101" TargetMode="External" /><Relationship Id="rId83" Type="http://schemas.openxmlformats.org/officeDocument/2006/relationships/hyperlink" Target="https://podminky.urs.cz/item/CS_URS_2024_01/998766181" TargetMode="External" /><Relationship Id="rId84" Type="http://schemas.openxmlformats.org/officeDocument/2006/relationships/hyperlink" Target="https://podminky.urs.cz/item/CS_URS_2024_01/998766192" TargetMode="External" /><Relationship Id="rId85" Type="http://schemas.openxmlformats.org/officeDocument/2006/relationships/hyperlink" Target="https://podminky.urs.cz/item/CS_URS_2024_01/771111011" TargetMode="External" /><Relationship Id="rId86" Type="http://schemas.openxmlformats.org/officeDocument/2006/relationships/hyperlink" Target="https://podminky.urs.cz/item/CS_URS_2024_01/771121011" TargetMode="External" /><Relationship Id="rId87" Type="http://schemas.openxmlformats.org/officeDocument/2006/relationships/hyperlink" Target="https://podminky.urs.cz/item/CS_URS_2024_01/771474112" TargetMode="External" /><Relationship Id="rId88" Type="http://schemas.openxmlformats.org/officeDocument/2006/relationships/hyperlink" Target="https://podminky.urs.cz/item/CS_URS_2024_01/771574419" TargetMode="External" /><Relationship Id="rId89" Type="http://schemas.openxmlformats.org/officeDocument/2006/relationships/hyperlink" Target="https://podminky.urs.cz/item/CS_URS_2024_01/771577211" TargetMode="External" /><Relationship Id="rId90" Type="http://schemas.openxmlformats.org/officeDocument/2006/relationships/hyperlink" Target="https://podminky.urs.cz/item/CS_URS_2024_01/771591112" TargetMode="External" /><Relationship Id="rId91" Type="http://schemas.openxmlformats.org/officeDocument/2006/relationships/hyperlink" Target="https://podminky.urs.cz/item/CS_URS_2024_01/771591115" TargetMode="External" /><Relationship Id="rId92" Type="http://schemas.openxmlformats.org/officeDocument/2006/relationships/hyperlink" Target="https://podminky.urs.cz/item/CS_URS_2024_01/771591184" TargetMode="External" /><Relationship Id="rId93" Type="http://schemas.openxmlformats.org/officeDocument/2006/relationships/hyperlink" Target="https://podminky.urs.cz/item/CS_URS_2024_01/771591241" TargetMode="External" /><Relationship Id="rId94" Type="http://schemas.openxmlformats.org/officeDocument/2006/relationships/hyperlink" Target="https://podminky.urs.cz/item/CS_URS_2024_01/771591264" TargetMode="External" /><Relationship Id="rId95" Type="http://schemas.openxmlformats.org/officeDocument/2006/relationships/hyperlink" Target="https://podminky.urs.cz/item/CS_URS_2024_01/771592011" TargetMode="External" /><Relationship Id="rId96" Type="http://schemas.openxmlformats.org/officeDocument/2006/relationships/hyperlink" Target="https://podminky.urs.cz/item/CS_URS_2024_01/998771101" TargetMode="External" /><Relationship Id="rId97" Type="http://schemas.openxmlformats.org/officeDocument/2006/relationships/hyperlink" Target="https://podminky.urs.cz/item/CS_URS_2024_01/998771181" TargetMode="External" /><Relationship Id="rId98" Type="http://schemas.openxmlformats.org/officeDocument/2006/relationships/hyperlink" Target="https://podminky.urs.cz/item/CS_URS_2024_01/998771192" TargetMode="External" /><Relationship Id="rId99" Type="http://schemas.openxmlformats.org/officeDocument/2006/relationships/hyperlink" Target="https://podminky.urs.cz/item/CS_URS_2024_01/776111112" TargetMode="External" /><Relationship Id="rId100" Type="http://schemas.openxmlformats.org/officeDocument/2006/relationships/hyperlink" Target="https://podminky.urs.cz/item/CS_URS_2024_01/776111311" TargetMode="External" /><Relationship Id="rId101" Type="http://schemas.openxmlformats.org/officeDocument/2006/relationships/hyperlink" Target="https://podminky.urs.cz/item/CS_URS_2024_01/776121112" TargetMode="External" /><Relationship Id="rId102" Type="http://schemas.openxmlformats.org/officeDocument/2006/relationships/hyperlink" Target="https://podminky.urs.cz/item/CS_URS_2024_01/776141111" TargetMode="External" /><Relationship Id="rId103" Type="http://schemas.openxmlformats.org/officeDocument/2006/relationships/hyperlink" Target="https://podminky.urs.cz/item/CS_URS_2024_01/776251111" TargetMode="External" /><Relationship Id="rId104" Type="http://schemas.openxmlformats.org/officeDocument/2006/relationships/hyperlink" Target="https://podminky.urs.cz/item/CS_URS_2024_01/776411111" TargetMode="External" /><Relationship Id="rId105" Type="http://schemas.openxmlformats.org/officeDocument/2006/relationships/hyperlink" Target="https://podminky.urs.cz/item/CS_URS_2024_01/776991121" TargetMode="External" /><Relationship Id="rId106" Type="http://schemas.openxmlformats.org/officeDocument/2006/relationships/hyperlink" Target="https://podminky.urs.cz/item/CS_URS_2024_01/998776101" TargetMode="External" /><Relationship Id="rId107" Type="http://schemas.openxmlformats.org/officeDocument/2006/relationships/hyperlink" Target="https://podminky.urs.cz/item/CS_URS_2024_01/998776181" TargetMode="External" /><Relationship Id="rId108" Type="http://schemas.openxmlformats.org/officeDocument/2006/relationships/hyperlink" Target="https://podminky.urs.cz/item/CS_URS_2024_01/998776192" TargetMode="External" /><Relationship Id="rId109" Type="http://schemas.openxmlformats.org/officeDocument/2006/relationships/hyperlink" Target="https://podminky.urs.cz/item/CS_URS_2024_01/781111011" TargetMode="External" /><Relationship Id="rId110" Type="http://schemas.openxmlformats.org/officeDocument/2006/relationships/hyperlink" Target="https://podminky.urs.cz/item/CS_URS_2024_01/781121011" TargetMode="External" /><Relationship Id="rId111" Type="http://schemas.openxmlformats.org/officeDocument/2006/relationships/hyperlink" Target="https://podminky.urs.cz/item/CS_URS_2024_01/781474115" TargetMode="External" /><Relationship Id="rId112" Type="http://schemas.openxmlformats.org/officeDocument/2006/relationships/hyperlink" Target="https://podminky.urs.cz/item/CS_URS_2024_01/781474120" TargetMode="External" /><Relationship Id="rId113" Type="http://schemas.openxmlformats.org/officeDocument/2006/relationships/hyperlink" Target="https://podminky.urs.cz/item/CS_URS_2024_01/781477111" TargetMode="External" /><Relationship Id="rId114" Type="http://schemas.openxmlformats.org/officeDocument/2006/relationships/hyperlink" Target="https://podminky.urs.cz/item/CS_URS_2024_01/781492251" TargetMode="External" /><Relationship Id="rId115" Type="http://schemas.openxmlformats.org/officeDocument/2006/relationships/hyperlink" Target="https://podminky.urs.cz/item/CS_URS_2024_01/781495115" TargetMode="External" /><Relationship Id="rId116" Type="http://schemas.openxmlformats.org/officeDocument/2006/relationships/hyperlink" Target="https://podminky.urs.cz/item/CS_URS_2024_01/781495141" TargetMode="External" /><Relationship Id="rId117" Type="http://schemas.openxmlformats.org/officeDocument/2006/relationships/hyperlink" Target="https://podminky.urs.cz/item/CS_URS_2024_01/781495142" TargetMode="External" /><Relationship Id="rId118" Type="http://schemas.openxmlformats.org/officeDocument/2006/relationships/hyperlink" Target="https://podminky.urs.cz/item/CS_URS_2024_01/781495143" TargetMode="External" /><Relationship Id="rId119" Type="http://schemas.openxmlformats.org/officeDocument/2006/relationships/hyperlink" Target="https://podminky.urs.cz/item/CS_URS_2024_01/781495211" TargetMode="External" /><Relationship Id="rId120" Type="http://schemas.openxmlformats.org/officeDocument/2006/relationships/hyperlink" Target="https://podminky.urs.cz/item/CS_URS_2024_01/781674113" TargetMode="External" /><Relationship Id="rId121" Type="http://schemas.openxmlformats.org/officeDocument/2006/relationships/hyperlink" Target="https://podminky.urs.cz/item/CS_URS_2024_01/998781101" TargetMode="External" /><Relationship Id="rId122" Type="http://schemas.openxmlformats.org/officeDocument/2006/relationships/hyperlink" Target="https://podminky.urs.cz/item/CS_URS_2024_01/998781181" TargetMode="External" /><Relationship Id="rId123" Type="http://schemas.openxmlformats.org/officeDocument/2006/relationships/hyperlink" Target="https://podminky.urs.cz/item/CS_URS_2024_01/998781192" TargetMode="External" /><Relationship Id="rId124" Type="http://schemas.openxmlformats.org/officeDocument/2006/relationships/hyperlink" Target="https://podminky.urs.cz/item/CS_URS_2024_01/783401313" TargetMode="External" /><Relationship Id="rId125" Type="http://schemas.openxmlformats.org/officeDocument/2006/relationships/hyperlink" Target="https://podminky.urs.cz/item/CS_URS_2024_01/783414203" TargetMode="External" /><Relationship Id="rId126" Type="http://schemas.openxmlformats.org/officeDocument/2006/relationships/hyperlink" Target="https://podminky.urs.cz/item/CS_URS_2024_01/783415101" TargetMode="External" /><Relationship Id="rId127" Type="http://schemas.openxmlformats.org/officeDocument/2006/relationships/hyperlink" Target="https://podminky.urs.cz/item/CS_URS_2024_01/783417101" TargetMode="External" /><Relationship Id="rId128" Type="http://schemas.openxmlformats.org/officeDocument/2006/relationships/hyperlink" Target="https://podminky.urs.cz/item/CS_URS_2024_01/784111001" TargetMode="External" /><Relationship Id="rId129" Type="http://schemas.openxmlformats.org/officeDocument/2006/relationships/hyperlink" Target="https://podminky.urs.cz/item/CS_URS_2024_01/784171101" TargetMode="External" /><Relationship Id="rId130" Type="http://schemas.openxmlformats.org/officeDocument/2006/relationships/hyperlink" Target="https://podminky.urs.cz/item/CS_URS_2024_01/784171111" TargetMode="External" /><Relationship Id="rId131" Type="http://schemas.openxmlformats.org/officeDocument/2006/relationships/hyperlink" Target="https://podminky.urs.cz/item/CS_URS_2024_01/784181101" TargetMode="External" /><Relationship Id="rId132" Type="http://schemas.openxmlformats.org/officeDocument/2006/relationships/hyperlink" Target="https://podminky.urs.cz/item/CS_URS_2024_01/784191001" TargetMode="External" /><Relationship Id="rId133" Type="http://schemas.openxmlformats.org/officeDocument/2006/relationships/hyperlink" Target="https://podminky.urs.cz/item/CS_URS_2024_01/784191005" TargetMode="External" /><Relationship Id="rId134" Type="http://schemas.openxmlformats.org/officeDocument/2006/relationships/hyperlink" Target="https://podminky.urs.cz/item/CS_URS_2024_01/784191007" TargetMode="External" /><Relationship Id="rId135" Type="http://schemas.openxmlformats.org/officeDocument/2006/relationships/hyperlink" Target="https://podminky.urs.cz/item/CS_URS_2024_01/784221101" TargetMode="External" /><Relationship Id="rId136" Type="http://schemas.openxmlformats.org/officeDocument/2006/relationships/hyperlink" Target="https://podminky.urs.cz/item/CS_URS_2024_01/786624111" TargetMode="External" /><Relationship Id="rId137" Type="http://schemas.openxmlformats.org/officeDocument/2006/relationships/hyperlink" Target="https://podminky.urs.cz/item/CS_URS_2024_01/998786101" TargetMode="External" /><Relationship Id="rId138" Type="http://schemas.openxmlformats.org/officeDocument/2006/relationships/hyperlink" Target="https://podminky.urs.cz/item/CS_URS_2024_01/998786181" TargetMode="External" /><Relationship Id="rId139" Type="http://schemas.openxmlformats.org/officeDocument/2006/relationships/hyperlink" Target="https://podminky.urs.cz/item/CS_URS_2024_01/998786192" TargetMode="External" /><Relationship Id="rId140" Type="http://schemas.openxmlformats.org/officeDocument/2006/relationships/hyperlink" Target="https://podminky.urs.cz/item/CS_URS_2024_01/HZS1292" TargetMode="External" /><Relationship Id="rId141" Type="http://schemas.openxmlformats.org/officeDocument/2006/relationships/hyperlink" Target="https://podminky.urs.cz/item/CS_URS_2024_01/HZS2492" TargetMode="External" /><Relationship Id="rId14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310231051" TargetMode="External" /><Relationship Id="rId2" Type="http://schemas.openxmlformats.org/officeDocument/2006/relationships/hyperlink" Target="https://podminky.urs.cz/item/CS_URS_2024_01/317168052" TargetMode="External" /><Relationship Id="rId3" Type="http://schemas.openxmlformats.org/officeDocument/2006/relationships/hyperlink" Target="https://podminky.urs.cz/item/CS_URS_2024_01/317168053" TargetMode="External" /><Relationship Id="rId4" Type="http://schemas.openxmlformats.org/officeDocument/2006/relationships/hyperlink" Target="https://podminky.urs.cz/item/CS_URS_2024_01/340231011" TargetMode="External" /><Relationship Id="rId5" Type="http://schemas.openxmlformats.org/officeDocument/2006/relationships/hyperlink" Target="https://podminky.urs.cz/item/CS_URS_2024_01/411321515" TargetMode="External" /><Relationship Id="rId6" Type="http://schemas.openxmlformats.org/officeDocument/2006/relationships/hyperlink" Target="https://podminky.urs.cz/item/CS_URS_2024_01/411354209" TargetMode="External" /><Relationship Id="rId7" Type="http://schemas.openxmlformats.org/officeDocument/2006/relationships/hyperlink" Target="https://podminky.urs.cz/item/CS_URS_2024_01/411354311" TargetMode="External" /><Relationship Id="rId8" Type="http://schemas.openxmlformats.org/officeDocument/2006/relationships/hyperlink" Target="https://podminky.urs.cz/item/CS_URS_2024_01/411354312" TargetMode="External" /><Relationship Id="rId9" Type="http://schemas.openxmlformats.org/officeDocument/2006/relationships/hyperlink" Target="https://podminky.urs.cz/item/CS_URS_2024_01/411362021" TargetMode="External" /><Relationship Id="rId10" Type="http://schemas.openxmlformats.org/officeDocument/2006/relationships/hyperlink" Target="https://podminky.urs.cz/item/CS_URS_2024_01/413941123" TargetMode="External" /><Relationship Id="rId11" Type="http://schemas.openxmlformats.org/officeDocument/2006/relationships/hyperlink" Target="https://podminky.urs.cz/item/CS_URS_2024_01/413941125" TargetMode="External" /><Relationship Id="rId12" Type="http://schemas.openxmlformats.org/officeDocument/2006/relationships/hyperlink" Target="https://podminky.urs.cz/item/CS_URS_2024_01/413941133" TargetMode="External" /><Relationship Id="rId13" Type="http://schemas.openxmlformats.org/officeDocument/2006/relationships/hyperlink" Target="https://podminky.urs.cz/item/CS_URS_2024_01/612131121" TargetMode="External" /><Relationship Id="rId14" Type="http://schemas.openxmlformats.org/officeDocument/2006/relationships/hyperlink" Target="https://podminky.urs.cz/item/CS_URS_2024_01/612135011" TargetMode="External" /><Relationship Id="rId15" Type="http://schemas.openxmlformats.org/officeDocument/2006/relationships/hyperlink" Target="https://podminky.urs.cz/item/CS_URS_2024_01/612325417" TargetMode="External" /><Relationship Id="rId16" Type="http://schemas.openxmlformats.org/officeDocument/2006/relationships/hyperlink" Target="https://podminky.urs.cz/item/CS_URS_2024_01/619995001" TargetMode="External" /><Relationship Id="rId17" Type="http://schemas.openxmlformats.org/officeDocument/2006/relationships/hyperlink" Target="https://podminky.urs.cz/item/CS_URS_2024_01/622143004" TargetMode="External" /><Relationship Id="rId18" Type="http://schemas.openxmlformats.org/officeDocument/2006/relationships/hyperlink" Target="https://podminky.urs.cz/item/CS_URS_2024_01/632451234" TargetMode="External" /><Relationship Id="rId19" Type="http://schemas.openxmlformats.org/officeDocument/2006/relationships/hyperlink" Target="https://podminky.urs.cz/item/CS_URS_2024_01/632683111" TargetMode="External" /><Relationship Id="rId20" Type="http://schemas.openxmlformats.org/officeDocument/2006/relationships/hyperlink" Target="https://podminky.urs.cz/item/CS_URS_2024_01/633991111" TargetMode="External" /><Relationship Id="rId21" Type="http://schemas.openxmlformats.org/officeDocument/2006/relationships/hyperlink" Target="https://podminky.urs.cz/item/CS_URS_2024_01/634112113" TargetMode="External" /><Relationship Id="rId22" Type="http://schemas.openxmlformats.org/officeDocument/2006/relationships/hyperlink" Target="https://podminky.urs.cz/item/CS_URS_2024_01/634663111" TargetMode="External" /><Relationship Id="rId23" Type="http://schemas.openxmlformats.org/officeDocument/2006/relationships/hyperlink" Target="https://podminky.urs.cz/item/CS_URS_2024_01/634911123" TargetMode="External" /><Relationship Id="rId24" Type="http://schemas.openxmlformats.org/officeDocument/2006/relationships/hyperlink" Target="https://podminky.urs.cz/item/CS_URS_2024_01/949101111" TargetMode="External" /><Relationship Id="rId25" Type="http://schemas.openxmlformats.org/officeDocument/2006/relationships/hyperlink" Target="https://podminky.urs.cz/item/CS_URS_2024_01/952901111" TargetMode="External" /><Relationship Id="rId26" Type="http://schemas.openxmlformats.org/officeDocument/2006/relationships/hyperlink" Target="https://podminky.urs.cz/item/CS_URS_2024_01/978013141" TargetMode="External" /><Relationship Id="rId27" Type="http://schemas.openxmlformats.org/officeDocument/2006/relationships/hyperlink" Target="https://podminky.urs.cz/item/CS_URS_2024_01/997013211" TargetMode="External" /><Relationship Id="rId28" Type="http://schemas.openxmlformats.org/officeDocument/2006/relationships/hyperlink" Target="https://podminky.urs.cz/item/CS_URS_2024_01/997013219" TargetMode="External" /><Relationship Id="rId29" Type="http://schemas.openxmlformats.org/officeDocument/2006/relationships/hyperlink" Target="https://podminky.urs.cz/item/CS_URS_2024_01/997013501" TargetMode="External" /><Relationship Id="rId30" Type="http://schemas.openxmlformats.org/officeDocument/2006/relationships/hyperlink" Target="https://podminky.urs.cz/item/CS_URS_2024_01/997013509" TargetMode="External" /><Relationship Id="rId31" Type="http://schemas.openxmlformats.org/officeDocument/2006/relationships/hyperlink" Target="https://podminky.urs.cz/item/CS_URS_2024_01/997013871" TargetMode="External" /><Relationship Id="rId32" Type="http://schemas.openxmlformats.org/officeDocument/2006/relationships/hyperlink" Target="https://podminky.urs.cz/item/CS_URS_2024_01/998017001" TargetMode="External" /><Relationship Id="rId33" Type="http://schemas.openxmlformats.org/officeDocument/2006/relationships/hyperlink" Target="https://podminky.urs.cz/item/CS_URS_2024_01/998018001" TargetMode="External" /><Relationship Id="rId34" Type="http://schemas.openxmlformats.org/officeDocument/2006/relationships/hyperlink" Target="https://podminky.urs.cz/item/CS_URS_2024_01/713121111" TargetMode="External" /><Relationship Id="rId35" Type="http://schemas.openxmlformats.org/officeDocument/2006/relationships/hyperlink" Target="https://podminky.urs.cz/item/CS_URS_2024_01/713191132" TargetMode="External" /><Relationship Id="rId36" Type="http://schemas.openxmlformats.org/officeDocument/2006/relationships/hyperlink" Target="https://podminky.urs.cz/item/CS_URS_2024_01/998713101" TargetMode="External" /><Relationship Id="rId37" Type="http://schemas.openxmlformats.org/officeDocument/2006/relationships/hyperlink" Target="https://podminky.urs.cz/item/CS_URS_2024_01/998713181" TargetMode="External" /><Relationship Id="rId38" Type="http://schemas.openxmlformats.org/officeDocument/2006/relationships/hyperlink" Target="https://podminky.urs.cz/item/CS_URS_2024_01/998713192" TargetMode="External" /><Relationship Id="rId39" Type="http://schemas.openxmlformats.org/officeDocument/2006/relationships/hyperlink" Target="https://podminky.urs.cz/item/CS_URS_2024_01/714123002" TargetMode="External" /><Relationship Id="rId40" Type="http://schemas.openxmlformats.org/officeDocument/2006/relationships/hyperlink" Target="https://podminky.urs.cz/item/CS_URS_2024_01/998714101" TargetMode="External" /><Relationship Id="rId41" Type="http://schemas.openxmlformats.org/officeDocument/2006/relationships/hyperlink" Target="https://podminky.urs.cz/item/CS_URS_2024_01/998714181" TargetMode="External" /><Relationship Id="rId42" Type="http://schemas.openxmlformats.org/officeDocument/2006/relationships/hyperlink" Target="https://podminky.urs.cz/item/CS_URS_2024_01/998714192" TargetMode="External" /><Relationship Id="rId43" Type="http://schemas.openxmlformats.org/officeDocument/2006/relationships/hyperlink" Target="https://podminky.urs.cz/item/CS_URS_2024_01/763111414" TargetMode="External" /><Relationship Id="rId44" Type="http://schemas.openxmlformats.org/officeDocument/2006/relationships/hyperlink" Target="https://podminky.urs.cz/item/CS_URS_2024_01/763122403" TargetMode="External" /><Relationship Id="rId45" Type="http://schemas.openxmlformats.org/officeDocument/2006/relationships/hyperlink" Target="https://podminky.urs.cz/item/CS_URS_2024_01/763131431" TargetMode="External" /><Relationship Id="rId46" Type="http://schemas.openxmlformats.org/officeDocument/2006/relationships/hyperlink" Target="https://podminky.urs.cz/item/CS_URS_2024_01/763131752" TargetMode="External" /><Relationship Id="rId47" Type="http://schemas.openxmlformats.org/officeDocument/2006/relationships/hyperlink" Target="https://podminky.urs.cz/item/CS_URS_2024_01/763131761" TargetMode="External" /><Relationship Id="rId48" Type="http://schemas.openxmlformats.org/officeDocument/2006/relationships/hyperlink" Target="https://podminky.urs.cz/item/CS_URS_2024_01/763131771" TargetMode="External" /><Relationship Id="rId49" Type="http://schemas.openxmlformats.org/officeDocument/2006/relationships/hyperlink" Target="https://podminky.urs.cz/item/CS_URS_2024_01/763135101" TargetMode="External" /><Relationship Id="rId50" Type="http://schemas.openxmlformats.org/officeDocument/2006/relationships/hyperlink" Target="https://podminky.urs.cz/item/CS_URS_2024_01/763172321" TargetMode="External" /><Relationship Id="rId51" Type="http://schemas.openxmlformats.org/officeDocument/2006/relationships/hyperlink" Target="https://podminky.urs.cz/item/CS_URS_2024_01/763172322" TargetMode="External" /><Relationship Id="rId52" Type="http://schemas.openxmlformats.org/officeDocument/2006/relationships/hyperlink" Target="https://podminky.urs.cz/item/CS_URS_2024_01/763172323" TargetMode="External" /><Relationship Id="rId53" Type="http://schemas.openxmlformats.org/officeDocument/2006/relationships/hyperlink" Target="https://podminky.urs.cz/item/CS_URS_2024_01/763181411" TargetMode="External" /><Relationship Id="rId54" Type="http://schemas.openxmlformats.org/officeDocument/2006/relationships/hyperlink" Target="https://podminky.urs.cz/item/CS_URS_2024_01/763431001" TargetMode="External" /><Relationship Id="rId55" Type="http://schemas.openxmlformats.org/officeDocument/2006/relationships/hyperlink" Target="https://podminky.urs.cz/item/CS_URS_2024_01/998763301" TargetMode="External" /><Relationship Id="rId56" Type="http://schemas.openxmlformats.org/officeDocument/2006/relationships/hyperlink" Target="https://podminky.urs.cz/item/CS_URS_2024_01/998763381" TargetMode="External" /><Relationship Id="rId57" Type="http://schemas.openxmlformats.org/officeDocument/2006/relationships/hyperlink" Target="https://podminky.urs.cz/item/CS_URS_2024_01/998763391" TargetMode="External" /><Relationship Id="rId58" Type="http://schemas.openxmlformats.org/officeDocument/2006/relationships/hyperlink" Target="https://podminky.urs.cz/item/CS_URS_2024_01/764216445" TargetMode="External" /><Relationship Id="rId59" Type="http://schemas.openxmlformats.org/officeDocument/2006/relationships/hyperlink" Target="https://podminky.urs.cz/item/CS_URS_2024_01/764216465" TargetMode="External" /><Relationship Id="rId60" Type="http://schemas.openxmlformats.org/officeDocument/2006/relationships/hyperlink" Target="https://podminky.urs.cz/item/CS_URS_2024_01/764218425" TargetMode="External" /><Relationship Id="rId61" Type="http://schemas.openxmlformats.org/officeDocument/2006/relationships/hyperlink" Target="https://podminky.urs.cz/item/CS_URS_2024_01/764218445" TargetMode="External" /><Relationship Id="rId62" Type="http://schemas.openxmlformats.org/officeDocument/2006/relationships/hyperlink" Target="https://podminky.urs.cz/item/CS_URS_2024_01/998764101" TargetMode="External" /><Relationship Id="rId63" Type="http://schemas.openxmlformats.org/officeDocument/2006/relationships/hyperlink" Target="https://podminky.urs.cz/item/CS_URS_2024_01/998764181" TargetMode="External" /><Relationship Id="rId64" Type="http://schemas.openxmlformats.org/officeDocument/2006/relationships/hyperlink" Target="https://podminky.urs.cz/item/CS_URS_2024_01/998764192" TargetMode="External" /><Relationship Id="rId65" Type="http://schemas.openxmlformats.org/officeDocument/2006/relationships/hyperlink" Target="https://podminky.urs.cz/item/CS_URS_2024_01/766622132" TargetMode="External" /><Relationship Id="rId66" Type="http://schemas.openxmlformats.org/officeDocument/2006/relationships/hyperlink" Target="https://podminky.urs.cz/item/CS_URS_2024_01/766629214" TargetMode="External" /><Relationship Id="rId67" Type="http://schemas.openxmlformats.org/officeDocument/2006/relationships/hyperlink" Target="https://podminky.urs.cz/item/CS_URS_2024_01/766660191" TargetMode="External" /><Relationship Id="rId68" Type="http://schemas.openxmlformats.org/officeDocument/2006/relationships/hyperlink" Target="https://podminky.urs.cz/item/CS_URS_2024_01/766660193" TargetMode="External" /><Relationship Id="rId69" Type="http://schemas.openxmlformats.org/officeDocument/2006/relationships/hyperlink" Target="https://podminky.urs.cz/item/CS_URS_2024_01/766660728" TargetMode="External" /><Relationship Id="rId70" Type="http://schemas.openxmlformats.org/officeDocument/2006/relationships/hyperlink" Target="https://podminky.urs.cz/item/CS_URS_2024_01/766660729" TargetMode="External" /><Relationship Id="rId71" Type="http://schemas.openxmlformats.org/officeDocument/2006/relationships/hyperlink" Target="https://podminky.urs.cz/item/CS_URS_2024_01/766682111" TargetMode="External" /><Relationship Id="rId72" Type="http://schemas.openxmlformats.org/officeDocument/2006/relationships/hyperlink" Target="https://podminky.urs.cz/item/CS_URS_2024_01/766682113" TargetMode="External" /><Relationship Id="rId73" Type="http://schemas.openxmlformats.org/officeDocument/2006/relationships/hyperlink" Target="https://podminky.urs.cz/item/CS_URS_2024_01/766682123" TargetMode="External" /><Relationship Id="rId74" Type="http://schemas.openxmlformats.org/officeDocument/2006/relationships/hyperlink" Target="https://podminky.urs.cz/item/CS_URS_2024_01/766695213" TargetMode="External" /><Relationship Id="rId75" Type="http://schemas.openxmlformats.org/officeDocument/2006/relationships/hyperlink" Target="https://podminky.urs.cz/item/CS_URS_2024_01/766695233" TargetMode="External" /><Relationship Id="rId76" Type="http://schemas.openxmlformats.org/officeDocument/2006/relationships/hyperlink" Target="https://podminky.urs.cz/item/CS_URS_2024_01/998766101" TargetMode="External" /><Relationship Id="rId77" Type="http://schemas.openxmlformats.org/officeDocument/2006/relationships/hyperlink" Target="https://podminky.urs.cz/item/CS_URS_2024_01/998766181" TargetMode="External" /><Relationship Id="rId78" Type="http://schemas.openxmlformats.org/officeDocument/2006/relationships/hyperlink" Target="https://podminky.urs.cz/item/CS_URS_2024_01/998766192" TargetMode="External" /><Relationship Id="rId79" Type="http://schemas.openxmlformats.org/officeDocument/2006/relationships/hyperlink" Target="https://podminky.urs.cz/item/CS_URS_2024_01/767154140" TargetMode="External" /><Relationship Id="rId80" Type="http://schemas.openxmlformats.org/officeDocument/2006/relationships/hyperlink" Target="https://podminky.urs.cz/item/CS_URS_2024_01/998767101" TargetMode="External" /><Relationship Id="rId81" Type="http://schemas.openxmlformats.org/officeDocument/2006/relationships/hyperlink" Target="https://podminky.urs.cz/item/CS_URS_2024_01/998767181" TargetMode="External" /><Relationship Id="rId82" Type="http://schemas.openxmlformats.org/officeDocument/2006/relationships/hyperlink" Target="https://podminky.urs.cz/item/CS_URS_2024_01/998767192" TargetMode="External" /><Relationship Id="rId83" Type="http://schemas.openxmlformats.org/officeDocument/2006/relationships/hyperlink" Target="https://podminky.urs.cz/item/CS_URS_2024_01/776111112" TargetMode="External" /><Relationship Id="rId84" Type="http://schemas.openxmlformats.org/officeDocument/2006/relationships/hyperlink" Target="https://podminky.urs.cz/item/CS_URS_2024_01/776111115" TargetMode="External" /><Relationship Id="rId85" Type="http://schemas.openxmlformats.org/officeDocument/2006/relationships/hyperlink" Target="https://podminky.urs.cz/item/CS_URS_2024_01/776111311" TargetMode="External" /><Relationship Id="rId86" Type="http://schemas.openxmlformats.org/officeDocument/2006/relationships/hyperlink" Target="https://podminky.urs.cz/item/CS_URS_2024_01/776121112" TargetMode="External" /><Relationship Id="rId87" Type="http://schemas.openxmlformats.org/officeDocument/2006/relationships/hyperlink" Target="https://podminky.urs.cz/item/CS_URS_2024_01/776141111" TargetMode="External" /><Relationship Id="rId88" Type="http://schemas.openxmlformats.org/officeDocument/2006/relationships/hyperlink" Target="https://podminky.urs.cz/item/CS_URS_2024_01/776251111" TargetMode="External" /><Relationship Id="rId89" Type="http://schemas.openxmlformats.org/officeDocument/2006/relationships/hyperlink" Target="https://podminky.urs.cz/item/CS_URS_2024_01/776251411" TargetMode="External" /><Relationship Id="rId90" Type="http://schemas.openxmlformats.org/officeDocument/2006/relationships/hyperlink" Target="https://podminky.urs.cz/item/CS_URS_2024_01/776421111" TargetMode="External" /><Relationship Id="rId91" Type="http://schemas.openxmlformats.org/officeDocument/2006/relationships/hyperlink" Target="https://podminky.urs.cz/item/CS_URS_2024_01/776421312" TargetMode="External" /><Relationship Id="rId92" Type="http://schemas.openxmlformats.org/officeDocument/2006/relationships/hyperlink" Target="https://podminky.urs.cz/item/CS_URS_2024_01/776421711" TargetMode="External" /><Relationship Id="rId93" Type="http://schemas.openxmlformats.org/officeDocument/2006/relationships/hyperlink" Target="https://podminky.urs.cz/item/CS_URS_2024_01/776991121" TargetMode="External" /><Relationship Id="rId94" Type="http://schemas.openxmlformats.org/officeDocument/2006/relationships/hyperlink" Target="https://podminky.urs.cz/item/CS_URS_2024_01/998776101" TargetMode="External" /><Relationship Id="rId95" Type="http://schemas.openxmlformats.org/officeDocument/2006/relationships/hyperlink" Target="https://podminky.urs.cz/item/CS_URS_2024_01/998776181" TargetMode="External" /><Relationship Id="rId96" Type="http://schemas.openxmlformats.org/officeDocument/2006/relationships/hyperlink" Target="https://podminky.urs.cz/item/CS_URS_2024_01/998776192" TargetMode="External" /><Relationship Id="rId97" Type="http://schemas.openxmlformats.org/officeDocument/2006/relationships/hyperlink" Target="https://podminky.urs.cz/item/CS_URS_2024_01/781111011" TargetMode="External" /><Relationship Id="rId98" Type="http://schemas.openxmlformats.org/officeDocument/2006/relationships/hyperlink" Target="https://podminky.urs.cz/item/CS_URS_2024_01/781121011" TargetMode="External" /><Relationship Id="rId99" Type="http://schemas.openxmlformats.org/officeDocument/2006/relationships/hyperlink" Target="https://podminky.urs.cz/item/CS_URS_2024_01/781474115" TargetMode="External" /><Relationship Id="rId100" Type="http://schemas.openxmlformats.org/officeDocument/2006/relationships/hyperlink" Target="https://podminky.urs.cz/item/CS_URS_2024_01/781477111" TargetMode="External" /><Relationship Id="rId101" Type="http://schemas.openxmlformats.org/officeDocument/2006/relationships/hyperlink" Target="https://podminky.urs.cz/item/CS_URS_2024_01/781492251" TargetMode="External" /><Relationship Id="rId102" Type="http://schemas.openxmlformats.org/officeDocument/2006/relationships/hyperlink" Target="https://podminky.urs.cz/item/CS_URS_2024_01/781495115" TargetMode="External" /><Relationship Id="rId103" Type="http://schemas.openxmlformats.org/officeDocument/2006/relationships/hyperlink" Target="https://podminky.urs.cz/item/CS_URS_2024_01/781495141" TargetMode="External" /><Relationship Id="rId104" Type="http://schemas.openxmlformats.org/officeDocument/2006/relationships/hyperlink" Target="https://podminky.urs.cz/item/CS_URS_2024_01/781495142" TargetMode="External" /><Relationship Id="rId105" Type="http://schemas.openxmlformats.org/officeDocument/2006/relationships/hyperlink" Target="https://podminky.urs.cz/item/CS_URS_2024_01/781495211" TargetMode="External" /><Relationship Id="rId106" Type="http://schemas.openxmlformats.org/officeDocument/2006/relationships/hyperlink" Target="https://podminky.urs.cz/item/CS_URS_2024_01/781674113" TargetMode="External" /><Relationship Id="rId107" Type="http://schemas.openxmlformats.org/officeDocument/2006/relationships/hyperlink" Target="https://podminky.urs.cz/item/CS_URS_2024_01/998781101" TargetMode="External" /><Relationship Id="rId108" Type="http://schemas.openxmlformats.org/officeDocument/2006/relationships/hyperlink" Target="https://podminky.urs.cz/item/CS_URS_2024_01/998781181" TargetMode="External" /><Relationship Id="rId109" Type="http://schemas.openxmlformats.org/officeDocument/2006/relationships/hyperlink" Target="https://podminky.urs.cz/item/CS_URS_2024_01/998781192" TargetMode="External" /><Relationship Id="rId110" Type="http://schemas.openxmlformats.org/officeDocument/2006/relationships/hyperlink" Target="https://podminky.urs.cz/item/CS_URS_2024_01/783301303" TargetMode="External" /><Relationship Id="rId111" Type="http://schemas.openxmlformats.org/officeDocument/2006/relationships/hyperlink" Target="https://podminky.urs.cz/item/CS_URS_2024_01/783301311" TargetMode="External" /><Relationship Id="rId112" Type="http://schemas.openxmlformats.org/officeDocument/2006/relationships/hyperlink" Target="https://podminky.urs.cz/item/CS_URS_2024_01/783314203" TargetMode="External" /><Relationship Id="rId113" Type="http://schemas.openxmlformats.org/officeDocument/2006/relationships/hyperlink" Target="https://podminky.urs.cz/item/CS_URS_2024_01/783315101" TargetMode="External" /><Relationship Id="rId114" Type="http://schemas.openxmlformats.org/officeDocument/2006/relationships/hyperlink" Target="https://podminky.urs.cz/item/CS_URS_2024_01/783317101" TargetMode="External" /><Relationship Id="rId115" Type="http://schemas.openxmlformats.org/officeDocument/2006/relationships/hyperlink" Target="https://podminky.urs.cz/item/CS_URS_2024_01/784111001" TargetMode="External" /><Relationship Id="rId116" Type="http://schemas.openxmlformats.org/officeDocument/2006/relationships/hyperlink" Target="https://podminky.urs.cz/item/CS_URS_2024_01/784121001" TargetMode="External" /><Relationship Id="rId117" Type="http://schemas.openxmlformats.org/officeDocument/2006/relationships/hyperlink" Target="https://podminky.urs.cz/item/CS_URS_2024_01/784121011" TargetMode="External" /><Relationship Id="rId118" Type="http://schemas.openxmlformats.org/officeDocument/2006/relationships/hyperlink" Target="https://podminky.urs.cz/item/CS_URS_2024_01/784161401" TargetMode="External" /><Relationship Id="rId119" Type="http://schemas.openxmlformats.org/officeDocument/2006/relationships/hyperlink" Target="https://podminky.urs.cz/item/CS_URS_2024_01/784171101" TargetMode="External" /><Relationship Id="rId120" Type="http://schemas.openxmlformats.org/officeDocument/2006/relationships/hyperlink" Target="https://podminky.urs.cz/item/CS_URS_2024_01/784171111" TargetMode="External" /><Relationship Id="rId121" Type="http://schemas.openxmlformats.org/officeDocument/2006/relationships/hyperlink" Target="https://podminky.urs.cz/item/CS_URS_2024_01/784181101" TargetMode="External" /><Relationship Id="rId122" Type="http://schemas.openxmlformats.org/officeDocument/2006/relationships/hyperlink" Target="https://podminky.urs.cz/item/CS_URS_2024_01/784191001" TargetMode="External" /><Relationship Id="rId123" Type="http://schemas.openxmlformats.org/officeDocument/2006/relationships/hyperlink" Target="https://podminky.urs.cz/item/CS_URS_2024_01/784191005" TargetMode="External" /><Relationship Id="rId124" Type="http://schemas.openxmlformats.org/officeDocument/2006/relationships/hyperlink" Target="https://podminky.urs.cz/item/CS_URS_2024_01/784191007" TargetMode="External" /><Relationship Id="rId125" Type="http://schemas.openxmlformats.org/officeDocument/2006/relationships/hyperlink" Target="https://podminky.urs.cz/item/CS_URS_2024_01/784221101" TargetMode="External" /><Relationship Id="rId126" Type="http://schemas.openxmlformats.org/officeDocument/2006/relationships/hyperlink" Target="https://podminky.urs.cz/item/CS_URS_2024_01/784221141" TargetMode="External" /><Relationship Id="rId127" Type="http://schemas.openxmlformats.org/officeDocument/2006/relationships/hyperlink" Target="https://podminky.urs.cz/item/CS_URS_2024_01/784221151" TargetMode="External" /><Relationship Id="rId128" Type="http://schemas.openxmlformats.org/officeDocument/2006/relationships/hyperlink" Target="https://podminky.urs.cz/item/CS_URS_2024_01/786624111" TargetMode="External" /><Relationship Id="rId129" Type="http://schemas.openxmlformats.org/officeDocument/2006/relationships/hyperlink" Target="https://podminky.urs.cz/item/CS_URS_2024_01/998786101" TargetMode="External" /><Relationship Id="rId130" Type="http://schemas.openxmlformats.org/officeDocument/2006/relationships/hyperlink" Target="https://podminky.urs.cz/item/CS_URS_2024_01/998786181" TargetMode="External" /><Relationship Id="rId131" Type="http://schemas.openxmlformats.org/officeDocument/2006/relationships/hyperlink" Target="https://podminky.urs.cz/item/CS_URS_2024_01/998786192" TargetMode="External" /><Relationship Id="rId132" Type="http://schemas.openxmlformats.org/officeDocument/2006/relationships/hyperlink" Target="https://podminky.urs.cz/item/CS_URS_2024_01/HZS1292" TargetMode="External" /><Relationship Id="rId133" Type="http://schemas.openxmlformats.org/officeDocument/2006/relationships/hyperlink" Target="https://podminky.urs.cz/item/CS_URS_2024_01/HZS2121" TargetMode="External" /><Relationship Id="rId134" Type="http://schemas.openxmlformats.org/officeDocument/2006/relationships/hyperlink" Target="https://podminky.urs.cz/item/CS_URS_2024_01/HZS2151" TargetMode="External" /><Relationship Id="rId135" Type="http://schemas.openxmlformats.org/officeDocument/2006/relationships/hyperlink" Target="https://podminky.urs.cz/item/CS_URS_2024_01/HZS2171" TargetMode="External" /><Relationship Id="rId136" Type="http://schemas.openxmlformats.org/officeDocument/2006/relationships/hyperlink" Target="https://podminky.urs.cz/item/CS_URS_2024_01/HZS2311" TargetMode="External" /><Relationship Id="rId137" Type="http://schemas.openxmlformats.org/officeDocument/2006/relationships/hyperlink" Target="https://podminky.urs.cz/item/CS_URS_2024_01/HZS2321" TargetMode="External" /><Relationship Id="rId138" Type="http://schemas.openxmlformats.org/officeDocument/2006/relationships/hyperlink" Target="https://podminky.urs.cz/item/CS_URS_2024_01/HZS2331" TargetMode="External" /><Relationship Id="rId139" Type="http://schemas.openxmlformats.org/officeDocument/2006/relationships/hyperlink" Target="https://podminky.urs.cz/item/CS_URS_2024_01/HZS2492" TargetMode="External" /><Relationship Id="rId14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733223102" TargetMode="External" /><Relationship Id="rId2" Type="http://schemas.openxmlformats.org/officeDocument/2006/relationships/hyperlink" Target="https://podminky.urs.cz/item/CS_URS_2024_01/733223103" TargetMode="External" /><Relationship Id="rId3" Type="http://schemas.openxmlformats.org/officeDocument/2006/relationships/hyperlink" Target="https://podminky.urs.cz/item/CS_URS_2024_01/733223104" TargetMode="External" /><Relationship Id="rId4" Type="http://schemas.openxmlformats.org/officeDocument/2006/relationships/hyperlink" Target="https://podminky.urs.cz/item/CS_URS_2024_01/733223106" TargetMode="External" /><Relationship Id="rId5" Type="http://schemas.openxmlformats.org/officeDocument/2006/relationships/hyperlink" Target="https://podminky.urs.cz/item/CS_URS_2024_01/733223107" TargetMode="External" /><Relationship Id="rId6" Type="http://schemas.openxmlformats.org/officeDocument/2006/relationships/hyperlink" Target="https://podminky.urs.cz/item/CS_URS_2024_01/733291101" TargetMode="External" /><Relationship Id="rId7" Type="http://schemas.openxmlformats.org/officeDocument/2006/relationships/hyperlink" Target="https://podminky.urs.cz/item/CS_URS_2024_01/733291102" TargetMode="External" /><Relationship Id="rId8" Type="http://schemas.openxmlformats.org/officeDocument/2006/relationships/hyperlink" Target="https://podminky.urs.cz/item/CS_URS_2024_01/733811231" TargetMode="External" /><Relationship Id="rId9" Type="http://schemas.openxmlformats.org/officeDocument/2006/relationships/hyperlink" Target="https://podminky.urs.cz/item/CS_URS_2024_01/733811242" TargetMode="External" /><Relationship Id="rId10" Type="http://schemas.openxmlformats.org/officeDocument/2006/relationships/hyperlink" Target="https://podminky.urs.cz/item/CS_URS_2024_01/998733102" TargetMode="External" /><Relationship Id="rId11" Type="http://schemas.openxmlformats.org/officeDocument/2006/relationships/hyperlink" Target="https://podminky.urs.cz/item/CS_URS_2024_01/998733181" TargetMode="External" /><Relationship Id="rId12" Type="http://schemas.openxmlformats.org/officeDocument/2006/relationships/hyperlink" Target="https://podminky.urs.cz/item/CS_URS_2024_01/998733193" TargetMode="External" /><Relationship Id="rId13" Type="http://schemas.openxmlformats.org/officeDocument/2006/relationships/hyperlink" Target="https://podminky.urs.cz/item/CS_URS_2024_01/734209104" TargetMode="External" /><Relationship Id="rId14" Type="http://schemas.openxmlformats.org/officeDocument/2006/relationships/hyperlink" Target="https://podminky.urs.cz/item/CS_URS_2024_01/734211119" TargetMode="External" /><Relationship Id="rId15" Type="http://schemas.openxmlformats.org/officeDocument/2006/relationships/hyperlink" Target="https://podminky.urs.cz/item/CS_URS_2024_01/734220125" TargetMode="External" /><Relationship Id="rId16" Type="http://schemas.openxmlformats.org/officeDocument/2006/relationships/hyperlink" Target="https://podminky.urs.cz/item/CS_URS_2024_01/734221682" TargetMode="External" /><Relationship Id="rId17" Type="http://schemas.openxmlformats.org/officeDocument/2006/relationships/hyperlink" Target="https://podminky.urs.cz/item/CS_URS_2024_01/734261403" TargetMode="External" /><Relationship Id="rId18" Type="http://schemas.openxmlformats.org/officeDocument/2006/relationships/hyperlink" Target="https://podminky.urs.cz/item/CS_URS_2024_01/734291123" TargetMode="External" /><Relationship Id="rId19" Type="http://schemas.openxmlformats.org/officeDocument/2006/relationships/hyperlink" Target="https://podminky.urs.cz/item/CS_URS_2024_01/734449311" TargetMode="External" /><Relationship Id="rId20" Type="http://schemas.openxmlformats.org/officeDocument/2006/relationships/hyperlink" Target="https://podminky.urs.cz/item/CS_URS_2024_01/998734102" TargetMode="External" /><Relationship Id="rId21" Type="http://schemas.openxmlformats.org/officeDocument/2006/relationships/hyperlink" Target="https://podminky.urs.cz/item/CS_URS_2024_01/998734181" TargetMode="External" /><Relationship Id="rId22" Type="http://schemas.openxmlformats.org/officeDocument/2006/relationships/hyperlink" Target="https://podminky.urs.cz/item/CS_URS_2024_01/998734193" TargetMode="External" /><Relationship Id="rId23" Type="http://schemas.openxmlformats.org/officeDocument/2006/relationships/hyperlink" Target="https://podminky.urs.cz/item/CS_URS_2024_01/735152171" TargetMode="External" /><Relationship Id="rId24" Type="http://schemas.openxmlformats.org/officeDocument/2006/relationships/hyperlink" Target="https://podminky.urs.cz/item/CS_URS_2024_01/735152271" TargetMode="External" /><Relationship Id="rId25" Type="http://schemas.openxmlformats.org/officeDocument/2006/relationships/hyperlink" Target="https://podminky.urs.cz/item/CS_URS_2024_01/735152275" TargetMode="External" /><Relationship Id="rId26" Type="http://schemas.openxmlformats.org/officeDocument/2006/relationships/hyperlink" Target="https://podminky.urs.cz/item/CS_URS_2024_01/735152279" TargetMode="External" /><Relationship Id="rId27" Type="http://schemas.openxmlformats.org/officeDocument/2006/relationships/hyperlink" Target="https://podminky.urs.cz/item/CS_URS_2024_01/735152379" TargetMode="External" /><Relationship Id="rId28" Type="http://schemas.openxmlformats.org/officeDocument/2006/relationships/hyperlink" Target="https://podminky.urs.cz/item/CS_URS_2024_01/735152679" TargetMode="External" /><Relationship Id="rId29" Type="http://schemas.openxmlformats.org/officeDocument/2006/relationships/hyperlink" Target="https://podminky.urs.cz/item/CS_URS_2024_01/998735102" TargetMode="External" /><Relationship Id="rId30" Type="http://schemas.openxmlformats.org/officeDocument/2006/relationships/hyperlink" Target="https://podminky.urs.cz/item/CS_URS_2024_01/998735181" TargetMode="External" /><Relationship Id="rId31" Type="http://schemas.openxmlformats.org/officeDocument/2006/relationships/hyperlink" Target="https://podminky.urs.cz/item/CS_URS_2024_01/998735193" TargetMode="External" /><Relationship Id="rId32" Type="http://schemas.openxmlformats.org/officeDocument/2006/relationships/hyperlink" Target="https://podminky.urs.cz/item/CS_URS_2024_01/HZS2221" TargetMode="External" /><Relationship Id="rId33" Type="http://schemas.openxmlformats.org/officeDocument/2006/relationships/hyperlink" Target="https://podminky.urs.cz/item/CS_URS_2024_01/HZS2222" TargetMode="External" /><Relationship Id="rId34" Type="http://schemas.openxmlformats.org/officeDocument/2006/relationships/hyperlink" Target="https://podminky.urs.cz/item/CS_URS_2024_01/HZS2491" TargetMode="External" /><Relationship Id="rId35" Type="http://schemas.openxmlformats.org/officeDocument/2006/relationships/hyperlink" Target="https://podminky.urs.cz/item/CS_URS_2024_01/HZS2492" TargetMode="External" /><Relationship Id="rId36" Type="http://schemas.openxmlformats.org/officeDocument/2006/relationships/hyperlink" Target="https://podminky.urs.cz/item/CS_URS_2023_02/043002000" TargetMode="External" /><Relationship Id="rId37" Type="http://schemas.openxmlformats.org/officeDocument/2006/relationships/hyperlink" Target="https://podminky.urs.cz/item/CS_URS_2023_02/043194000" TargetMode="External" /><Relationship Id="rId38" Type="http://schemas.openxmlformats.org/officeDocument/2006/relationships/hyperlink" Target="https://podminky.urs.cz/item/CS_URS_2023_02/044002000" TargetMode="External" /><Relationship Id="rId39" Type="http://schemas.openxmlformats.org/officeDocument/2006/relationships/hyperlink" Target="https://podminky.urs.cz/item/CS_URS_2024_01/081103000" TargetMode="External" /><Relationship Id="rId40" Type="http://schemas.openxmlformats.org/officeDocument/2006/relationships/hyperlink" Target="https://podminky.urs.cz/item/CS_URS_2024_01/092103001" TargetMode="External" /><Relationship Id="rId41" Type="http://schemas.openxmlformats.org/officeDocument/2006/relationships/hyperlink" Target="https://podminky.urs.cz/item/CS_URS_2024_01/092203000" TargetMode="External" /><Relationship Id="rId42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971042241" TargetMode="External" /><Relationship Id="rId2" Type="http://schemas.openxmlformats.org/officeDocument/2006/relationships/hyperlink" Target="https://podminky.urs.cz/item/CS_URS_2024_01/997013211" TargetMode="External" /><Relationship Id="rId3" Type="http://schemas.openxmlformats.org/officeDocument/2006/relationships/hyperlink" Target="https://podminky.urs.cz/item/CS_URS_2024_01/997013219" TargetMode="External" /><Relationship Id="rId4" Type="http://schemas.openxmlformats.org/officeDocument/2006/relationships/hyperlink" Target="https://podminky.urs.cz/item/CS_URS_2024_01/997013501" TargetMode="External" /><Relationship Id="rId5" Type="http://schemas.openxmlformats.org/officeDocument/2006/relationships/hyperlink" Target="https://podminky.urs.cz/item/CS_URS_2024_01/997013509" TargetMode="External" /><Relationship Id="rId6" Type="http://schemas.openxmlformats.org/officeDocument/2006/relationships/hyperlink" Target="https://podminky.urs.cz/item/CS_URS_2024_01/997013871" TargetMode="External" /><Relationship Id="rId7" Type="http://schemas.openxmlformats.org/officeDocument/2006/relationships/hyperlink" Target="https://podminky.urs.cz/item/CS_URS_2024_01/721173402" TargetMode="External" /><Relationship Id="rId8" Type="http://schemas.openxmlformats.org/officeDocument/2006/relationships/hyperlink" Target="https://podminky.urs.cz/item/CS_URS_2024_01/721174024" TargetMode="External" /><Relationship Id="rId9" Type="http://schemas.openxmlformats.org/officeDocument/2006/relationships/hyperlink" Target="https://podminky.urs.cz/item/CS_URS_2024_01/721174025" TargetMode="External" /><Relationship Id="rId10" Type="http://schemas.openxmlformats.org/officeDocument/2006/relationships/hyperlink" Target="https://podminky.urs.cz/item/CS_URS_2024_01/721174043" TargetMode="External" /><Relationship Id="rId11" Type="http://schemas.openxmlformats.org/officeDocument/2006/relationships/hyperlink" Target="https://podminky.urs.cz/item/CS_URS_2024_01/721273153" TargetMode="External" /><Relationship Id="rId12" Type="http://schemas.openxmlformats.org/officeDocument/2006/relationships/hyperlink" Target="https://podminky.urs.cz/item/CS_URS_2024_01/721290111" TargetMode="External" /><Relationship Id="rId13" Type="http://schemas.openxmlformats.org/officeDocument/2006/relationships/hyperlink" Target="https://podminky.urs.cz/item/CS_URS_2024_01/998721101" TargetMode="External" /><Relationship Id="rId14" Type="http://schemas.openxmlformats.org/officeDocument/2006/relationships/hyperlink" Target="https://podminky.urs.cz/item/CS_URS_2024_01/998721181" TargetMode="External" /><Relationship Id="rId15" Type="http://schemas.openxmlformats.org/officeDocument/2006/relationships/hyperlink" Target="https://podminky.urs.cz/item/CS_URS_2024_01/998721192" TargetMode="External" /><Relationship Id="rId16" Type="http://schemas.openxmlformats.org/officeDocument/2006/relationships/hyperlink" Target="https://podminky.urs.cz/item/CS_URS_2024_01/722175002" TargetMode="External" /><Relationship Id="rId17" Type="http://schemas.openxmlformats.org/officeDocument/2006/relationships/hyperlink" Target="https://podminky.urs.cz/item/CS_URS_2024_01/722175003" TargetMode="External" /><Relationship Id="rId18" Type="http://schemas.openxmlformats.org/officeDocument/2006/relationships/hyperlink" Target="https://podminky.urs.cz/item/CS_URS_2024_01/722175004" TargetMode="External" /><Relationship Id="rId19" Type="http://schemas.openxmlformats.org/officeDocument/2006/relationships/hyperlink" Target="https://podminky.urs.cz/item/CS_URS_2024_01/722181221" TargetMode="External" /><Relationship Id="rId20" Type="http://schemas.openxmlformats.org/officeDocument/2006/relationships/hyperlink" Target="https://podminky.urs.cz/item/CS_URS_2024_01/722181222" TargetMode="External" /><Relationship Id="rId21" Type="http://schemas.openxmlformats.org/officeDocument/2006/relationships/hyperlink" Target="https://podminky.urs.cz/item/CS_URS_2024_01/722181241" TargetMode="External" /><Relationship Id="rId22" Type="http://schemas.openxmlformats.org/officeDocument/2006/relationships/hyperlink" Target="https://podminky.urs.cz/item/CS_URS_2024_01/722181242" TargetMode="External" /><Relationship Id="rId23" Type="http://schemas.openxmlformats.org/officeDocument/2006/relationships/hyperlink" Target="https://podminky.urs.cz/item/CS_URS_2024_01/722220861" TargetMode="External" /><Relationship Id="rId24" Type="http://schemas.openxmlformats.org/officeDocument/2006/relationships/hyperlink" Target="https://podminky.urs.cz/item/CS_URS_2024_01/722231141" TargetMode="External" /><Relationship Id="rId25" Type="http://schemas.openxmlformats.org/officeDocument/2006/relationships/hyperlink" Target="https://podminky.urs.cz/item/CS_URS_2024_01/722232062" TargetMode="External" /><Relationship Id="rId26" Type="http://schemas.openxmlformats.org/officeDocument/2006/relationships/hyperlink" Target="https://podminky.urs.cz/item/CS_URS_2024_01/722232063" TargetMode="External" /><Relationship Id="rId27" Type="http://schemas.openxmlformats.org/officeDocument/2006/relationships/hyperlink" Target="https://podminky.urs.cz/item/CS_URS_2024_01/722290234" TargetMode="External" /><Relationship Id="rId28" Type="http://schemas.openxmlformats.org/officeDocument/2006/relationships/hyperlink" Target="https://podminky.urs.cz/item/CS_URS_2024_01/722290246" TargetMode="External" /><Relationship Id="rId29" Type="http://schemas.openxmlformats.org/officeDocument/2006/relationships/hyperlink" Target="https://podminky.urs.cz/item/CS_URS_2024_01/998722101" TargetMode="External" /><Relationship Id="rId30" Type="http://schemas.openxmlformats.org/officeDocument/2006/relationships/hyperlink" Target="https://podminky.urs.cz/item/CS_URS_2024_01/998722181" TargetMode="External" /><Relationship Id="rId31" Type="http://schemas.openxmlformats.org/officeDocument/2006/relationships/hyperlink" Target="https://podminky.urs.cz/item/CS_URS_2024_01/998722192" TargetMode="External" /><Relationship Id="rId32" Type="http://schemas.openxmlformats.org/officeDocument/2006/relationships/hyperlink" Target="https://podminky.urs.cz/item/CS_URS_2024_01/725119125" TargetMode="External" /><Relationship Id="rId33" Type="http://schemas.openxmlformats.org/officeDocument/2006/relationships/hyperlink" Target="https://podminky.urs.cz/item/CS_URS_2024_01/725119131" TargetMode="External" /><Relationship Id="rId34" Type="http://schemas.openxmlformats.org/officeDocument/2006/relationships/hyperlink" Target="https://podminky.urs.cz/item/CS_URS_2024_01/725210821" TargetMode="External" /><Relationship Id="rId35" Type="http://schemas.openxmlformats.org/officeDocument/2006/relationships/hyperlink" Target="https://podminky.urs.cz/item/CS_URS_2024_01/725219102" TargetMode="External" /><Relationship Id="rId36" Type="http://schemas.openxmlformats.org/officeDocument/2006/relationships/hyperlink" Target="https://podminky.urs.cz/item/CS_URS_2024_01/725319111" TargetMode="External" /><Relationship Id="rId37" Type="http://schemas.openxmlformats.org/officeDocument/2006/relationships/hyperlink" Target="https://podminky.urs.cz/item/CS_URS_2024_01/725813112" TargetMode="External" /><Relationship Id="rId38" Type="http://schemas.openxmlformats.org/officeDocument/2006/relationships/hyperlink" Target="https://podminky.urs.cz/item/CS_URS_2024_01/725820802" TargetMode="External" /><Relationship Id="rId39" Type="http://schemas.openxmlformats.org/officeDocument/2006/relationships/hyperlink" Target="https://podminky.urs.cz/item/CS_URS_2024_01/725829111" TargetMode="External" /><Relationship Id="rId40" Type="http://schemas.openxmlformats.org/officeDocument/2006/relationships/hyperlink" Target="https://podminky.urs.cz/item/CS_URS_2024_01/725829131" TargetMode="External" /><Relationship Id="rId41" Type="http://schemas.openxmlformats.org/officeDocument/2006/relationships/hyperlink" Target="https://podminky.urs.cz/item/CS_URS_2024_01/725860811" TargetMode="External" /><Relationship Id="rId42" Type="http://schemas.openxmlformats.org/officeDocument/2006/relationships/hyperlink" Target="https://podminky.urs.cz/item/CS_URS_2024_01/725861102" TargetMode="External" /><Relationship Id="rId43" Type="http://schemas.openxmlformats.org/officeDocument/2006/relationships/hyperlink" Target="https://podminky.urs.cz/item/CS_URS_2024_01/725862103" TargetMode="External" /><Relationship Id="rId44" Type="http://schemas.openxmlformats.org/officeDocument/2006/relationships/hyperlink" Target="https://podminky.urs.cz/item/CS_URS_2024_01/725865501" TargetMode="External" /><Relationship Id="rId45" Type="http://schemas.openxmlformats.org/officeDocument/2006/relationships/hyperlink" Target="https://podminky.urs.cz/item/CS_URS_2024_01/725869101" TargetMode="External" /><Relationship Id="rId46" Type="http://schemas.openxmlformats.org/officeDocument/2006/relationships/hyperlink" Target="https://podminky.urs.cz/item/CS_URS_2024_01/998725101" TargetMode="External" /><Relationship Id="rId47" Type="http://schemas.openxmlformats.org/officeDocument/2006/relationships/hyperlink" Target="https://podminky.urs.cz/item/CS_URS_2024_01/998725181" TargetMode="External" /><Relationship Id="rId48" Type="http://schemas.openxmlformats.org/officeDocument/2006/relationships/hyperlink" Target="https://podminky.urs.cz/item/CS_URS_2024_01/998725192" TargetMode="External" /><Relationship Id="rId49" Type="http://schemas.openxmlformats.org/officeDocument/2006/relationships/hyperlink" Target="https://podminky.urs.cz/item/CS_URS_2024_01/726131043" TargetMode="External" /><Relationship Id="rId50" Type="http://schemas.openxmlformats.org/officeDocument/2006/relationships/hyperlink" Target="https://podminky.urs.cz/item/CS_URS_2024_01/998726111" TargetMode="External" /><Relationship Id="rId51" Type="http://schemas.openxmlformats.org/officeDocument/2006/relationships/hyperlink" Target="https://podminky.urs.cz/item/CS_URS_2024_01/998726181" TargetMode="External" /><Relationship Id="rId52" Type="http://schemas.openxmlformats.org/officeDocument/2006/relationships/hyperlink" Target="https://podminky.urs.cz/item/CS_URS_2024_01/998726192" TargetMode="External" /><Relationship Id="rId53" Type="http://schemas.openxmlformats.org/officeDocument/2006/relationships/hyperlink" Target="https://podminky.urs.cz/item/CS_URS_2024_01/HZS2211" TargetMode="External" /><Relationship Id="rId54" Type="http://schemas.openxmlformats.org/officeDocument/2006/relationships/hyperlink" Target="https://podminky.urs.cz/item/CS_URS_2024_01/HZS2491" TargetMode="External" /><Relationship Id="rId55" Type="http://schemas.openxmlformats.org/officeDocument/2006/relationships/hyperlink" Target="https://podminky.urs.cz/item/CS_URS_2024_01/HZS2492" TargetMode="External" /><Relationship Id="rId56" Type="http://schemas.openxmlformats.org/officeDocument/2006/relationships/hyperlink" Target="https://podminky.urs.cz/item/CS_URS_2023_02/043002000" TargetMode="External" /><Relationship Id="rId57" Type="http://schemas.openxmlformats.org/officeDocument/2006/relationships/hyperlink" Target="https://podminky.urs.cz/item/CS_URS_2023_02/044002000" TargetMode="External" /><Relationship Id="rId58" Type="http://schemas.openxmlformats.org/officeDocument/2006/relationships/hyperlink" Target="https://podminky.urs.cz/item/CS_URS_2024_01/065002000" TargetMode="External" /><Relationship Id="rId59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HZS2231" TargetMode="External" /><Relationship Id="rId2" Type="http://schemas.openxmlformats.org/officeDocument/2006/relationships/hyperlink" Target="https://podminky.urs.cz/item/CS_URS_2024_01/HZS2232" TargetMode="External" /><Relationship Id="rId3" Type="http://schemas.openxmlformats.org/officeDocument/2006/relationships/hyperlink" Target="https://podminky.urs.cz/item/CS_URS_2024_01/HZS2492" TargetMode="External" /><Relationship Id="rId4" Type="http://schemas.openxmlformats.org/officeDocument/2006/relationships/hyperlink" Target="https://podminky.urs.cz/item/CS_URS_2024_01/HZS4211" TargetMode="External" /><Relationship Id="rId5" Type="http://schemas.openxmlformats.org/officeDocument/2006/relationships/hyperlink" Target="https://podminky.urs.cz/item/CS_URS_2023_02/043002000" TargetMode="External" /><Relationship Id="rId6" Type="http://schemas.openxmlformats.org/officeDocument/2006/relationships/hyperlink" Target="https://podminky.urs.cz/item/CS_URS_2023_02/044002000" TargetMode="External" /><Relationship Id="rId7" Type="http://schemas.openxmlformats.org/officeDocument/2006/relationships/hyperlink" Target="https://podminky.urs.cz/item/CS_URS_2024_01/065002000" TargetMode="External" /><Relationship Id="rId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29.28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9" t="s">
        <v>26</v>
      </c>
      <c r="AL9" s="25"/>
      <c r="AM9" s="25"/>
      <c r="AN9" s="37" t="s">
        <v>27</v>
      </c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28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29</v>
      </c>
      <c r="AL10" s="25"/>
      <c r="AM10" s="25"/>
      <c r="AN10" s="30" t="s">
        <v>30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31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32</v>
      </c>
      <c r="AL11" s="25"/>
      <c r="AM11" s="25"/>
      <c r="AN11" s="30" t="s">
        <v>33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34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29</v>
      </c>
      <c r="AL13" s="25"/>
      <c r="AM13" s="25"/>
      <c r="AN13" s="38" t="s">
        <v>35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8" t="s">
        <v>35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5" t="s">
        <v>32</v>
      </c>
      <c r="AL14" s="25"/>
      <c r="AM14" s="25"/>
      <c r="AN14" s="38" t="s">
        <v>35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36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29</v>
      </c>
      <c r="AL16" s="25"/>
      <c r="AM16" s="25"/>
      <c r="AN16" s="30" t="s">
        <v>37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38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32</v>
      </c>
      <c r="AL17" s="25"/>
      <c r="AM17" s="25"/>
      <c r="AN17" s="30" t="s">
        <v>39</v>
      </c>
      <c r="AO17" s="25"/>
      <c r="AP17" s="25"/>
      <c r="AQ17" s="25"/>
      <c r="AR17" s="23"/>
      <c r="BE17" s="34"/>
      <c r="BS17" s="20" t="s">
        <v>40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41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29</v>
      </c>
      <c r="AL19" s="25"/>
      <c r="AM19" s="25"/>
      <c r="AN19" s="30" t="s">
        <v>37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42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32</v>
      </c>
      <c r="AL20" s="25"/>
      <c r="AM20" s="25"/>
      <c r="AN20" s="30" t="s">
        <v>39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43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40" t="s">
        <v>44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25"/>
      <c r="AQ25" s="25"/>
      <c r="AR25" s="23"/>
      <c r="BE25" s="34"/>
    </row>
    <row r="26" s="2" customFormat="1" ht="25.92" customHeight="1">
      <c r="A26" s="42"/>
      <c r="B26" s="43"/>
      <c r="C26" s="44"/>
      <c r="D26" s="45" t="s">
        <v>45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>
        <f>ROUND(AG54,2)</f>
        <v>0</v>
      </c>
      <c r="AL26" s="46"/>
      <c r="AM26" s="46"/>
      <c r="AN26" s="46"/>
      <c r="AO26" s="46"/>
      <c r="AP26" s="44"/>
      <c r="AQ26" s="44"/>
      <c r="AR26" s="48"/>
      <c r="BE26" s="34"/>
    </row>
    <row r="27" s="2" customFormat="1" ht="6.96" customHeight="1">
      <c r="A27" s="42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8"/>
      <c r="BE27" s="34"/>
    </row>
    <row r="28" s="2" customFormat="1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9" t="s">
        <v>46</v>
      </c>
      <c r="M28" s="49"/>
      <c r="N28" s="49"/>
      <c r="O28" s="49"/>
      <c r="P28" s="49"/>
      <c r="Q28" s="44"/>
      <c r="R28" s="44"/>
      <c r="S28" s="44"/>
      <c r="T28" s="44"/>
      <c r="U28" s="44"/>
      <c r="V28" s="44"/>
      <c r="W28" s="49" t="s">
        <v>47</v>
      </c>
      <c r="X28" s="49"/>
      <c r="Y28" s="49"/>
      <c r="Z28" s="49"/>
      <c r="AA28" s="49"/>
      <c r="AB28" s="49"/>
      <c r="AC28" s="49"/>
      <c r="AD28" s="49"/>
      <c r="AE28" s="49"/>
      <c r="AF28" s="44"/>
      <c r="AG28" s="44"/>
      <c r="AH28" s="44"/>
      <c r="AI28" s="44"/>
      <c r="AJ28" s="44"/>
      <c r="AK28" s="49" t="s">
        <v>48</v>
      </c>
      <c r="AL28" s="49"/>
      <c r="AM28" s="49"/>
      <c r="AN28" s="49"/>
      <c r="AO28" s="49"/>
      <c r="AP28" s="44"/>
      <c r="AQ28" s="44"/>
      <c r="AR28" s="48"/>
      <c r="BE28" s="34"/>
    </row>
    <row r="29" s="3" customFormat="1" ht="14.4" customHeight="1">
      <c r="A29" s="3"/>
      <c r="B29" s="50"/>
      <c r="C29" s="51"/>
      <c r="D29" s="35" t="s">
        <v>49</v>
      </c>
      <c r="E29" s="51"/>
      <c r="F29" s="35" t="s">
        <v>50</v>
      </c>
      <c r="G29" s="51"/>
      <c r="H29" s="51"/>
      <c r="I29" s="51"/>
      <c r="J29" s="51"/>
      <c r="K29" s="51"/>
      <c r="L29" s="52">
        <v>0.20999999999999999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3">
        <f>ROUND(AZ54,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3">
        <f>ROUND(AV54, 2)</f>
        <v>0</v>
      </c>
      <c r="AL29" s="51"/>
      <c r="AM29" s="51"/>
      <c r="AN29" s="51"/>
      <c r="AO29" s="51"/>
      <c r="AP29" s="51"/>
      <c r="AQ29" s="51"/>
      <c r="AR29" s="54"/>
      <c r="BE29" s="55"/>
    </row>
    <row r="30" s="3" customFormat="1" ht="14.4" customHeight="1">
      <c r="A30" s="3"/>
      <c r="B30" s="50"/>
      <c r="C30" s="51"/>
      <c r="D30" s="51"/>
      <c r="E30" s="51"/>
      <c r="F30" s="35" t="s">
        <v>51</v>
      </c>
      <c r="G30" s="51"/>
      <c r="H30" s="51"/>
      <c r="I30" s="51"/>
      <c r="J30" s="51"/>
      <c r="K30" s="51"/>
      <c r="L30" s="52">
        <v>0.12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3">
        <f>ROUND(BA54,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3">
        <f>ROUND(AW54, 2)</f>
        <v>0</v>
      </c>
      <c r="AL30" s="51"/>
      <c r="AM30" s="51"/>
      <c r="AN30" s="51"/>
      <c r="AO30" s="51"/>
      <c r="AP30" s="51"/>
      <c r="AQ30" s="51"/>
      <c r="AR30" s="54"/>
      <c r="BE30" s="55"/>
    </row>
    <row r="31" hidden="1" s="3" customFormat="1" ht="14.4" customHeight="1">
      <c r="A31" s="3"/>
      <c r="B31" s="50"/>
      <c r="C31" s="51"/>
      <c r="D31" s="51"/>
      <c r="E31" s="51"/>
      <c r="F31" s="35" t="s">
        <v>52</v>
      </c>
      <c r="G31" s="51"/>
      <c r="H31" s="51"/>
      <c r="I31" s="51"/>
      <c r="J31" s="51"/>
      <c r="K31" s="51"/>
      <c r="L31" s="52">
        <v>0.20999999999999999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3">
        <f>ROUND(BB54, 2)</f>
        <v>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3">
        <v>0</v>
      </c>
      <c r="AL31" s="51"/>
      <c r="AM31" s="51"/>
      <c r="AN31" s="51"/>
      <c r="AO31" s="51"/>
      <c r="AP31" s="51"/>
      <c r="AQ31" s="51"/>
      <c r="AR31" s="54"/>
      <c r="BE31" s="55"/>
    </row>
    <row r="32" hidden="1" s="3" customFormat="1" ht="14.4" customHeight="1">
      <c r="A32" s="3"/>
      <c r="B32" s="50"/>
      <c r="C32" s="51"/>
      <c r="D32" s="51"/>
      <c r="E32" s="51"/>
      <c r="F32" s="35" t="s">
        <v>53</v>
      </c>
      <c r="G32" s="51"/>
      <c r="H32" s="51"/>
      <c r="I32" s="51"/>
      <c r="J32" s="51"/>
      <c r="K32" s="51"/>
      <c r="L32" s="52">
        <v>0.12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3">
        <f>ROUND(BC54, 2)</f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3">
        <v>0</v>
      </c>
      <c r="AL32" s="51"/>
      <c r="AM32" s="51"/>
      <c r="AN32" s="51"/>
      <c r="AO32" s="51"/>
      <c r="AP32" s="51"/>
      <c r="AQ32" s="51"/>
      <c r="AR32" s="54"/>
      <c r="BE32" s="55"/>
    </row>
    <row r="33" hidden="1" s="3" customFormat="1" ht="14.4" customHeight="1">
      <c r="A33" s="3"/>
      <c r="B33" s="50"/>
      <c r="C33" s="51"/>
      <c r="D33" s="51"/>
      <c r="E33" s="51"/>
      <c r="F33" s="35" t="s">
        <v>54</v>
      </c>
      <c r="G33" s="51"/>
      <c r="H33" s="51"/>
      <c r="I33" s="51"/>
      <c r="J33" s="51"/>
      <c r="K33" s="51"/>
      <c r="L33" s="52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3">
        <f>ROUND(BD54,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3">
        <v>0</v>
      </c>
      <c r="AL33" s="51"/>
      <c r="AM33" s="51"/>
      <c r="AN33" s="51"/>
      <c r="AO33" s="51"/>
      <c r="AP33" s="51"/>
      <c r="AQ33" s="51"/>
      <c r="AR33" s="54"/>
      <c r="BE33" s="3"/>
    </row>
    <row r="34" s="2" customFormat="1" ht="6.96" customHeight="1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  <c r="BE34" s="42"/>
    </row>
    <row r="35" s="2" customFormat="1" ht="25.92" customHeight="1">
      <c r="A35" s="42"/>
      <c r="B35" s="43"/>
      <c r="C35" s="56"/>
      <c r="D35" s="57" t="s">
        <v>55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56</v>
      </c>
      <c r="U35" s="58"/>
      <c r="V35" s="58"/>
      <c r="W35" s="58"/>
      <c r="X35" s="60" t="s">
        <v>57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8"/>
      <c r="BE35" s="42"/>
    </row>
    <row r="36" s="2" customFormat="1" ht="6.96" customHeight="1">
      <c r="A36" s="42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  <c r="BE36" s="42"/>
    </row>
    <row r="37" s="2" customFormat="1" ht="6.96" customHeight="1">
      <c r="A37" s="42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48"/>
      <c r="BE37" s="42"/>
    </row>
    <row r="41" s="2" customFormat="1" ht="6.96" customHeight="1">
      <c r="A41" s="42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48"/>
      <c r="BE41" s="42"/>
    </row>
    <row r="42" s="2" customFormat="1" ht="24.96" customHeight="1">
      <c r="A42" s="42"/>
      <c r="B42" s="43"/>
      <c r="C42" s="26" t="s">
        <v>58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  <c r="BE42" s="42"/>
    </row>
    <row r="43" s="2" customFormat="1" ht="6.96" customHeight="1">
      <c r="A43" s="42"/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  <c r="BE43" s="42"/>
    </row>
    <row r="44" s="4" customFormat="1" ht="12" customHeight="1">
      <c r="A44" s="4"/>
      <c r="B44" s="67"/>
      <c r="C44" s="35" t="s">
        <v>13</v>
      </c>
      <c r="D44" s="68"/>
      <c r="E44" s="68"/>
      <c r="F44" s="68"/>
      <c r="G44" s="68"/>
      <c r="H44" s="68"/>
      <c r="I44" s="68"/>
      <c r="J44" s="68"/>
      <c r="K44" s="68"/>
      <c r="L44" s="68" t="str">
        <f>K5</f>
        <v>20230401_V02</v>
      </c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9"/>
      <c r="BE44" s="4"/>
    </row>
    <row r="45" s="5" customFormat="1" ht="36.96" customHeight="1">
      <c r="A45" s="5"/>
      <c r="B45" s="70"/>
      <c r="C45" s="71" t="s">
        <v>16</v>
      </c>
      <c r="D45" s="72"/>
      <c r="E45" s="72"/>
      <c r="F45" s="72"/>
      <c r="G45" s="72"/>
      <c r="H45" s="72"/>
      <c r="I45" s="72"/>
      <c r="J45" s="72"/>
      <c r="K45" s="72"/>
      <c r="L45" s="73" t="str">
        <f>K6</f>
        <v xml:space="preserve">Modernizace a rozšíření prostor  SOU a PrŠ  Kladno – Vrapice, Objekt 1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4"/>
      <c r="BE45" s="5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8"/>
      <c r="BE46" s="42"/>
    </row>
    <row r="47" s="2" customFormat="1" ht="12" customHeight="1">
      <c r="A47" s="42"/>
      <c r="B47" s="43"/>
      <c r="C47" s="35" t="s">
        <v>22</v>
      </c>
      <c r="D47" s="44"/>
      <c r="E47" s="44"/>
      <c r="F47" s="44"/>
      <c r="G47" s="44"/>
      <c r="H47" s="44"/>
      <c r="I47" s="44"/>
      <c r="J47" s="44"/>
      <c r="K47" s="44"/>
      <c r="L47" s="75" t="str">
        <f>IF(K8="","",K8)</f>
        <v>Vrapice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35" t="s">
        <v>24</v>
      </c>
      <c r="AJ47" s="44"/>
      <c r="AK47" s="44"/>
      <c r="AL47" s="44"/>
      <c r="AM47" s="76" t="str">
        <f>IF(AN8= "","",AN8)</f>
        <v>1. 2. 2025</v>
      </c>
      <c r="AN47" s="76"/>
      <c r="AO47" s="44"/>
      <c r="AP47" s="44"/>
      <c r="AQ47" s="44"/>
      <c r="AR47" s="48"/>
      <c r="B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8"/>
      <c r="BE48" s="42"/>
    </row>
    <row r="49" s="2" customFormat="1" ht="15.15" customHeight="1">
      <c r="A49" s="42"/>
      <c r="B49" s="43"/>
      <c r="C49" s="35" t="s">
        <v>28</v>
      </c>
      <c r="D49" s="44"/>
      <c r="E49" s="44"/>
      <c r="F49" s="44"/>
      <c r="G49" s="44"/>
      <c r="H49" s="44"/>
      <c r="I49" s="44"/>
      <c r="J49" s="44"/>
      <c r="K49" s="44"/>
      <c r="L49" s="68" t="str">
        <f>IF(E11= "","",E11)</f>
        <v>SOU a PrŠ Kladno – Vrapice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35" t="s">
        <v>36</v>
      </c>
      <c r="AJ49" s="44"/>
      <c r="AK49" s="44"/>
      <c r="AL49" s="44"/>
      <c r="AM49" s="77" t="str">
        <f>IF(E17="","",E17)</f>
        <v>archiw studio s.r.o</v>
      </c>
      <c r="AN49" s="68"/>
      <c r="AO49" s="68"/>
      <c r="AP49" s="68"/>
      <c r="AQ49" s="44"/>
      <c r="AR49" s="48"/>
      <c r="AS49" s="78" t="s">
        <v>59</v>
      </c>
      <c r="AT49" s="79"/>
      <c r="AU49" s="80"/>
      <c r="AV49" s="80"/>
      <c r="AW49" s="80"/>
      <c r="AX49" s="80"/>
      <c r="AY49" s="80"/>
      <c r="AZ49" s="80"/>
      <c r="BA49" s="80"/>
      <c r="BB49" s="80"/>
      <c r="BC49" s="80"/>
      <c r="BD49" s="81"/>
      <c r="BE49" s="42"/>
    </row>
    <row r="50" s="2" customFormat="1" ht="25.65" customHeight="1">
      <c r="A50" s="42"/>
      <c r="B50" s="43"/>
      <c r="C50" s="35" t="s">
        <v>34</v>
      </c>
      <c r="D50" s="44"/>
      <c r="E50" s="44"/>
      <c r="F50" s="44"/>
      <c r="G50" s="44"/>
      <c r="H50" s="44"/>
      <c r="I50" s="44"/>
      <c r="J50" s="44"/>
      <c r="K50" s="44"/>
      <c r="L50" s="68" t="str">
        <f>IF(E14= "Vyplň údaj","",E14)</f>
        <v/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35" t="s">
        <v>41</v>
      </c>
      <c r="AJ50" s="44"/>
      <c r="AK50" s="44"/>
      <c r="AL50" s="44"/>
      <c r="AM50" s="77" t="str">
        <f>IF(E20="","",E20)</f>
        <v>archiw studio s.r.o. - Pavol Vígh</v>
      </c>
      <c r="AN50" s="68"/>
      <c r="AO50" s="68"/>
      <c r="AP50" s="68"/>
      <c r="AQ50" s="44"/>
      <c r="AR50" s="48"/>
      <c r="AS50" s="82"/>
      <c r="AT50" s="83"/>
      <c r="AU50" s="84"/>
      <c r="AV50" s="84"/>
      <c r="AW50" s="84"/>
      <c r="AX50" s="84"/>
      <c r="AY50" s="84"/>
      <c r="AZ50" s="84"/>
      <c r="BA50" s="84"/>
      <c r="BB50" s="84"/>
      <c r="BC50" s="84"/>
      <c r="BD50" s="85"/>
      <c r="BE50" s="42"/>
    </row>
    <row r="51" s="2" customFormat="1" ht="10.8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8"/>
      <c r="AS51" s="86"/>
      <c r="AT51" s="87"/>
      <c r="AU51" s="88"/>
      <c r="AV51" s="88"/>
      <c r="AW51" s="88"/>
      <c r="AX51" s="88"/>
      <c r="AY51" s="88"/>
      <c r="AZ51" s="88"/>
      <c r="BA51" s="88"/>
      <c r="BB51" s="88"/>
      <c r="BC51" s="88"/>
      <c r="BD51" s="89"/>
      <c r="BE51" s="42"/>
    </row>
    <row r="52" s="2" customFormat="1" ht="29.28" customHeight="1">
      <c r="A52" s="42"/>
      <c r="B52" s="43"/>
      <c r="C52" s="90" t="s">
        <v>60</v>
      </c>
      <c r="D52" s="91"/>
      <c r="E52" s="91"/>
      <c r="F52" s="91"/>
      <c r="G52" s="91"/>
      <c r="H52" s="92"/>
      <c r="I52" s="93" t="s">
        <v>61</v>
      </c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4" t="s">
        <v>62</v>
      </c>
      <c r="AH52" s="91"/>
      <c r="AI52" s="91"/>
      <c r="AJ52" s="91"/>
      <c r="AK52" s="91"/>
      <c r="AL52" s="91"/>
      <c r="AM52" s="91"/>
      <c r="AN52" s="93" t="s">
        <v>63</v>
      </c>
      <c r="AO52" s="91"/>
      <c r="AP52" s="91"/>
      <c r="AQ52" s="95" t="s">
        <v>64</v>
      </c>
      <c r="AR52" s="48"/>
      <c r="AS52" s="96" t="s">
        <v>65</v>
      </c>
      <c r="AT52" s="97" t="s">
        <v>66</v>
      </c>
      <c r="AU52" s="97" t="s">
        <v>67</v>
      </c>
      <c r="AV52" s="97" t="s">
        <v>68</v>
      </c>
      <c r="AW52" s="97" t="s">
        <v>69</v>
      </c>
      <c r="AX52" s="97" t="s">
        <v>70</v>
      </c>
      <c r="AY52" s="97" t="s">
        <v>71</v>
      </c>
      <c r="AZ52" s="97" t="s">
        <v>72</v>
      </c>
      <c r="BA52" s="97" t="s">
        <v>73</v>
      </c>
      <c r="BB52" s="97" t="s">
        <v>74</v>
      </c>
      <c r="BC52" s="97" t="s">
        <v>75</v>
      </c>
      <c r="BD52" s="98" t="s">
        <v>76</v>
      </c>
      <c r="BE52" s="42"/>
    </row>
    <row r="53" s="2" customFormat="1" ht="10.8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8"/>
      <c r="AS53" s="99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1"/>
      <c r="BE53" s="42"/>
    </row>
    <row r="54" s="6" customFormat="1" ht="32.4" customHeight="1">
      <c r="A54" s="6"/>
      <c r="B54" s="102"/>
      <c r="C54" s="103" t="s">
        <v>77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5">
        <f>ROUND(AG55+AG56,2)</f>
        <v>0</v>
      </c>
      <c r="AH54" s="105"/>
      <c r="AI54" s="105"/>
      <c r="AJ54" s="105"/>
      <c r="AK54" s="105"/>
      <c r="AL54" s="105"/>
      <c r="AM54" s="105"/>
      <c r="AN54" s="106">
        <f>SUM(AG54,AT54)</f>
        <v>0</v>
      </c>
      <c r="AO54" s="106"/>
      <c r="AP54" s="106"/>
      <c r="AQ54" s="107" t="s">
        <v>78</v>
      </c>
      <c r="AR54" s="108"/>
      <c r="AS54" s="109">
        <f>ROUND(AS55+AS56,2)</f>
        <v>0</v>
      </c>
      <c r="AT54" s="110">
        <f>ROUND(SUM(AV54:AW54),2)</f>
        <v>0</v>
      </c>
      <c r="AU54" s="111">
        <f>ROUND(AU55+AU56,5)</f>
        <v>0</v>
      </c>
      <c r="AV54" s="110">
        <f>ROUND(AZ54*L29,2)</f>
        <v>0</v>
      </c>
      <c r="AW54" s="110">
        <f>ROUND(BA54*L30,2)</f>
        <v>0</v>
      </c>
      <c r="AX54" s="110">
        <f>ROUND(BB54*L29,2)</f>
        <v>0</v>
      </c>
      <c r="AY54" s="110">
        <f>ROUND(BC54*L30,2)</f>
        <v>0</v>
      </c>
      <c r="AZ54" s="110">
        <f>ROUND(AZ55+AZ56,2)</f>
        <v>0</v>
      </c>
      <c r="BA54" s="110">
        <f>ROUND(BA55+BA56,2)</f>
        <v>0</v>
      </c>
      <c r="BB54" s="110">
        <f>ROUND(BB55+BB56,2)</f>
        <v>0</v>
      </c>
      <c r="BC54" s="110">
        <f>ROUND(BC55+BC56,2)</f>
        <v>0</v>
      </c>
      <c r="BD54" s="112">
        <f>ROUND(BD55+BD56,2)</f>
        <v>0</v>
      </c>
      <c r="BE54" s="6"/>
      <c r="BS54" s="113" t="s">
        <v>79</v>
      </c>
      <c r="BT54" s="113" t="s">
        <v>80</v>
      </c>
      <c r="BU54" s="114" t="s">
        <v>81</v>
      </c>
      <c r="BV54" s="113" t="s">
        <v>82</v>
      </c>
      <c r="BW54" s="113" t="s">
        <v>5</v>
      </c>
      <c r="BX54" s="113" t="s">
        <v>83</v>
      </c>
      <c r="CL54" s="113" t="s">
        <v>19</v>
      </c>
    </row>
    <row r="55" s="7" customFormat="1" ht="16.5" customHeight="1">
      <c r="A55" s="115" t="s">
        <v>84</v>
      </c>
      <c r="B55" s="116"/>
      <c r="C55" s="117"/>
      <c r="D55" s="118" t="s">
        <v>85</v>
      </c>
      <c r="E55" s="118"/>
      <c r="F55" s="118"/>
      <c r="G55" s="118"/>
      <c r="H55" s="118"/>
      <c r="I55" s="119"/>
      <c r="J55" s="118" t="s">
        <v>86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20">
        <f>'SO 00 - Vedlejší rozpočto...'!J30</f>
        <v>0</v>
      </c>
      <c r="AH55" s="119"/>
      <c r="AI55" s="119"/>
      <c r="AJ55" s="119"/>
      <c r="AK55" s="119"/>
      <c r="AL55" s="119"/>
      <c r="AM55" s="119"/>
      <c r="AN55" s="120">
        <f>SUM(AG55,AT55)</f>
        <v>0</v>
      </c>
      <c r="AO55" s="119"/>
      <c r="AP55" s="119"/>
      <c r="AQ55" s="121" t="s">
        <v>87</v>
      </c>
      <c r="AR55" s="122"/>
      <c r="AS55" s="123">
        <v>0</v>
      </c>
      <c r="AT55" s="124">
        <f>ROUND(SUM(AV55:AW55),2)</f>
        <v>0</v>
      </c>
      <c r="AU55" s="125">
        <f>'SO 00 - Vedlejší rozpočto...'!P85</f>
        <v>0</v>
      </c>
      <c r="AV55" s="124">
        <f>'SO 00 - Vedlejší rozpočto...'!J33</f>
        <v>0</v>
      </c>
      <c r="AW55" s="124">
        <f>'SO 00 - Vedlejší rozpočto...'!J34</f>
        <v>0</v>
      </c>
      <c r="AX55" s="124">
        <f>'SO 00 - Vedlejší rozpočto...'!J35</f>
        <v>0</v>
      </c>
      <c r="AY55" s="124">
        <f>'SO 00 - Vedlejší rozpočto...'!J36</f>
        <v>0</v>
      </c>
      <c r="AZ55" s="124">
        <f>'SO 00 - Vedlejší rozpočto...'!F33</f>
        <v>0</v>
      </c>
      <c r="BA55" s="124">
        <f>'SO 00 - Vedlejší rozpočto...'!F34</f>
        <v>0</v>
      </c>
      <c r="BB55" s="124">
        <f>'SO 00 - Vedlejší rozpočto...'!F35</f>
        <v>0</v>
      </c>
      <c r="BC55" s="124">
        <f>'SO 00 - Vedlejší rozpočto...'!F36</f>
        <v>0</v>
      </c>
      <c r="BD55" s="126">
        <f>'SO 00 - Vedlejší rozpočto...'!F37</f>
        <v>0</v>
      </c>
      <c r="BE55" s="7"/>
      <c r="BT55" s="127" t="s">
        <v>88</v>
      </c>
      <c r="BV55" s="127" t="s">
        <v>82</v>
      </c>
      <c r="BW55" s="127" t="s">
        <v>89</v>
      </c>
      <c r="BX55" s="127" t="s">
        <v>5</v>
      </c>
      <c r="CL55" s="127" t="s">
        <v>78</v>
      </c>
      <c r="CM55" s="127" t="s">
        <v>90</v>
      </c>
    </row>
    <row r="56" s="7" customFormat="1" ht="24.75" customHeight="1">
      <c r="A56" s="7"/>
      <c r="B56" s="116"/>
      <c r="C56" s="117"/>
      <c r="D56" s="118" t="s">
        <v>91</v>
      </c>
      <c r="E56" s="118"/>
      <c r="F56" s="118"/>
      <c r="G56" s="118"/>
      <c r="H56" s="118"/>
      <c r="I56" s="119"/>
      <c r="J56" s="118" t="s">
        <v>92</v>
      </c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28">
        <f>ROUND(SUM(AG57:AG62),2)</f>
        <v>0</v>
      </c>
      <c r="AH56" s="119"/>
      <c r="AI56" s="119"/>
      <c r="AJ56" s="119"/>
      <c r="AK56" s="119"/>
      <c r="AL56" s="119"/>
      <c r="AM56" s="119"/>
      <c r="AN56" s="120">
        <f>SUM(AG56,AT56)</f>
        <v>0</v>
      </c>
      <c r="AO56" s="119"/>
      <c r="AP56" s="119"/>
      <c r="AQ56" s="121" t="s">
        <v>87</v>
      </c>
      <c r="AR56" s="122"/>
      <c r="AS56" s="123">
        <f>ROUND(SUM(AS57:AS62),2)</f>
        <v>0</v>
      </c>
      <c r="AT56" s="124">
        <f>ROUND(SUM(AV56:AW56),2)</f>
        <v>0</v>
      </c>
      <c r="AU56" s="125">
        <f>ROUND(SUM(AU57:AU62),5)</f>
        <v>0</v>
      </c>
      <c r="AV56" s="124">
        <f>ROUND(AZ56*L29,2)</f>
        <v>0</v>
      </c>
      <c r="AW56" s="124">
        <f>ROUND(BA56*L30,2)</f>
        <v>0</v>
      </c>
      <c r="AX56" s="124">
        <f>ROUND(BB56*L29,2)</f>
        <v>0</v>
      </c>
      <c r="AY56" s="124">
        <f>ROUND(BC56*L30,2)</f>
        <v>0</v>
      </c>
      <c r="AZ56" s="124">
        <f>ROUND(SUM(AZ57:AZ62),2)</f>
        <v>0</v>
      </c>
      <c r="BA56" s="124">
        <f>ROUND(SUM(BA57:BA62),2)</f>
        <v>0</v>
      </c>
      <c r="BB56" s="124">
        <f>ROUND(SUM(BB57:BB62),2)</f>
        <v>0</v>
      </c>
      <c r="BC56" s="124">
        <f>ROUND(SUM(BC57:BC62),2)</f>
        <v>0</v>
      </c>
      <c r="BD56" s="126">
        <f>ROUND(SUM(BD57:BD62),2)</f>
        <v>0</v>
      </c>
      <c r="BE56" s="7"/>
      <c r="BS56" s="127" t="s">
        <v>79</v>
      </c>
      <c r="BT56" s="127" t="s">
        <v>88</v>
      </c>
      <c r="BU56" s="127" t="s">
        <v>81</v>
      </c>
      <c r="BV56" s="127" t="s">
        <v>82</v>
      </c>
      <c r="BW56" s="127" t="s">
        <v>93</v>
      </c>
      <c r="BX56" s="127" t="s">
        <v>5</v>
      </c>
      <c r="CL56" s="127" t="s">
        <v>78</v>
      </c>
      <c r="CM56" s="127" t="s">
        <v>90</v>
      </c>
    </row>
    <row r="57" s="4" customFormat="1" ht="23.25" customHeight="1">
      <c r="A57" s="115" t="s">
        <v>84</v>
      </c>
      <c r="B57" s="67"/>
      <c r="C57" s="129"/>
      <c r="D57" s="129"/>
      <c r="E57" s="130" t="s">
        <v>94</v>
      </c>
      <c r="F57" s="130"/>
      <c r="G57" s="130"/>
      <c r="H57" s="130"/>
      <c r="I57" s="130"/>
      <c r="J57" s="129"/>
      <c r="K57" s="130" t="s">
        <v>95</v>
      </c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1">
        <f>'ASŘ 01 - Architektonicko ...'!J32</f>
        <v>0</v>
      </c>
      <c r="AH57" s="129"/>
      <c r="AI57" s="129"/>
      <c r="AJ57" s="129"/>
      <c r="AK57" s="129"/>
      <c r="AL57" s="129"/>
      <c r="AM57" s="129"/>
      <c r="AN57" s="131">
        <f>SUM(AG57,AT57)</f>
        <v>0</v>
      </c>
      <c r="AO57" s="129"/>
      <c r="AP57" s="129"/>
      <c r="AQ57" s="132" t="s">
        <v>96</v>
      </c>
      <c r="AR57" s="69"/>
      <c r="AS57" s="133">
        <v>0</v>
      </c>
      <c r="AT57" s="134">
        <f>ROUND(SUM(AV57:AW57),2)</f>
        <v>0</v>
      </c>
      <c r="AU57" s="135">
        <f>'ASŘ 01 - Architektonicko ...'!P99</f>
        <v>0</v>
      </c>
      <c r="AV57" s="134">
        <f>'ASŘ 01 - Architektonicko ...'!J35</f>
        <v>0</v>
      </c>
      <c r="AW57" s="134">
        <f>'ASŘ 01 - Architektonicko ...'!J36</f>
        <v>0</v>
      </c>
      <c r="AX57" s="134">
        <f>'ASŘ 01 - Architektonicko ...'!J37</f>
        <v>0</v>
      </c>
      <c r="AY57" s="134">
        <f>'ASŘ 01 - Architektonicko ...'!J38</f>
        <v>0</v>
      </c>
      <c r="AZ57" s="134">
        <f>'ASŘ 01 - Architektonicko ...'!F35</f>
        <v>0</v>
      </c>
      <c r="BA57" s="134">
        <f>'ASŘ 01 - Architektonicko ...'!F36</f>
        <v>0</v>
      </c>
      <c r="BB57" s="134">
        <f>'ASŘ 01 - Architektonicko ...'!F37</f>
        <v>0</v>
      </c>
      <c r="BC57" s="134">
        <f>'ASŘ 01 - Architektonicko ...'!F38</f>
        <v>0</v>
      </c>
      <c r="BD57" s="136">
        <f>'ASŘ 01 - Architektonicko ...'!F39</f>
        <v>0</v>
      </c>
      <c r="BE57" s="4"/>
      <c r="BT57" s="137" t="s">
        <v>90</v>
      </c>
      <c r="BV57" s="137" t="s">
        <v>82</v>
      </c>
      <c r="BW57" s="137" t="s">
        <v>97</v>
      </c>
      <c r="BX57" s="137" t="s">
        <v>93</v>
      </c>
      <c r="CL57" s="137" t="s">
        <v>78</v>
      </c>
    </row>
    <row r="58" s="4" customFormat="1" ht="23.25" customHeight="1">
      <c r="A58" s="115" t="s">
        <v>84</v>
      </c>
      <c r="B58" s="67"/>
      <c r="C58" s="129"/>
      <c r="D58" s="129"/>
      <c r="E58" s="130" t="s">
        <v>98</v>
      </c>
      <c r="F58" s="130"/>
      <c r="G58" s="130"/>
      <c r="H58" s="130"/>
      <c r="I58" s="130"/>
      <c r="J58" s="129"/>
      <c r="K58" s="130" t="s">
        <v>99</v>
      </c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1">
        <f>'ASŘ 02 - Architektonicko ...'!J32</f>
        <v>0</v>
      </c>
      <c r="AH58" s="129"/>
      <c r="AI58" s="129"/>
      <c r="AJ58" s="129"/>
      <c r="AK58" s="129"/>
      <c r="AL58" s="129"/>
      <c r="AM58" s="129"/>
      <c r="AN58" s="131">
        <f>SUM(AG58,AT58)</f>
        <v>0</v>
      </c>
      <c r="AO58" s="129"/>
      <c r="AP58" s="129"/>
      <c r="AQ58" s="132" t="s">
        <v>96</v>
      </c>
      <c r="AR58" s="69"/>
      <c r="AS58" s="133">
        <v>0</v>
      </c>
      <c r="AT58" s="134">
        <f>ROUND(SUM(AV58:AW58),2)</f>
        <v>0</v>
      </c>
      <c r="AU58" s="135">
        <f>'ASŘ 02 - Architektonicko ...'!P106</f>
        <v>0</v>
      </c>
      <c r="AV58" s="134">
        <f>'ASŘ 02 - Architektonicko ...'!J35</f>
        <v>0</v>
      </c>
      <c r="AW58" s="134">
        <f>'ASŘ 02 - Architektonicko ...'!J36</f>
        <v>0</v>
      </c>
      <c r="AX58" s="134">
        <f>'ASŘ 02 - Architektonicko ...'!J37</f>
        <v>0</v>
      </c>
      <c r="AY58" s="134">
        <f>'ASŘ 02 - Architektonicko ...'!J38</f>
        <v>0</v>
      </c>
      <c r="AZ58" s="134">
        <f>'ASŘ 02 - Architektonicko ...'!F35</f>
        <v>0</v>
      </c>
      <c r="BA58" s="134">
        <f>'ASŘ 02 - Architektonicko ...'!F36</f>
        <v>0</v>
      </c>
      <c r="BB58" s="134">
        <f>'ASŘ 02 - Architektonicko ...'!F37</f>
        <v>0</v>
      </c>
      <c r="BC58" s="134">
        <f>'ASŘ 02 - Architektonicko ...'!F38</f>
        <v>0</v>
      </c>
      <c r="BD58" s="136">
        <f>'ASŘ 02 - Architektonicko ...'!F39</f>
        <v>0</v>
      </c>
      <c r="BE58" s="4"/>
      <c r="BT58" s="137" t="s">
        <v>90</v>
      </c>
      <c r="BV58" s="137" t="s">
        <v>82</v>
      </c>
      <c r="BW58" s="137" t="s">
        <v>100</v>
      </c>
      <c r="BX58" s="137" t="s">
        <v>93</v>
      </c>
      <c r="CL58" s="137" t="s">
        <v>78</v>
      </c>
    </row>
    <row r="59" s="4" customFormat="1" ht="23.25" customHeight="1">
      <c r="A59" s="115" t="s">
        <v>84</v>
      </c>
      <c r="B59" s="67"/>
      <c r="C59" s="129"/>
      <c r="D59" s="129"/>
      <c r="E59" s="130" t="s">
        <v>101</v>
      </c>
      <c r="F59" s="130"/>
      <c r="G59" s="130"/>
      <c r="H59" s="130"/>
      <c r="I59" s="130"/>
      <c r="J59" s="129"/>
      <c r="K59" s="130" t="s">
        <v>102</v>
      </c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1">
        <f>'ASŘ 03 - Architektonicko ...'!J32</f>
        <v>0</v>
      </c>
      <c r="AH59" s="129"/>
      <c r="AI59" s="129"/>
      <c r="AJ59" s="129"/>
      <c r="AK59" s="129"/>
      <c r="AL59" s="129"/>
      <c r="AM59" s="129"/>
      <c r="AN59" s="131">
        <f>SUM(AG59,AT59)</f>
        <v>0</v>
      </c>
      <c r="AO59" s="129"/>
      <c r="AP59" s="129"/>
      <c r="AQ59" s="132" t="s">
        <v>96</v>
      </c>
      <c r="AR59" s="69"/>
      <c r="AS59" s="133">
        <v>0</v>
      </c>
      <c r="AT59" s="134">
        <f>ROUND(SUM(AV59:AW59),2)</f>
        <v>0</v>
      </c>
      <c r="AU59" s="135">
        <f>'ASŘ 03 - Architektonicko ...'!P105</f>
        <v>0</v>
      </c>
      <c r="AV59" s="134">
        <f>'ASŘ 03 - Architektonicko ...'!J35</f>
        <v>0</v>
      </c>
      <c r="AW59" s="134">
        <f>'ASŘ 03 - Architektonicko ...'!J36</f>
        <v>0</v>
      </c>
      <c r="AX59" s="134">
        <f>'ASŘ 03 - Architektonicko ...'!J37</f>
        <v>0</v>
      </c>
      <c r="AY59" s="134">
        <f>'ASŘ 03 - Architektonicko ...'!J38</f>
        <v>0</v>
      </c>
      <c r="AZ59" s="134">
        <f>'ASŘ 03 - Architektonicko ...'!F35</f>
        <v>0</v>
      </c>
      <c r="BA59" s="134">
        <f>'ASŘ 03 - Architektonicko ...'!F36</f>
        <v>0</v>
      </c>
      <c r="BB59" s="134">
        <f>'ASŘ 03 - Architektonicko ...'!F37</f>
        <v>0</v>
      </c>
      <c r="BC59" s="134">
        <f>'ASŘ 03 - Architektonicko ...'!F38</f>
        <v>0</v>
      </c>
      <c r="BD59" s="136">
        <f>'ASŘ 03 - Architektonicko ...'!F39</f>
        <v>0</v>
      </c>
      <c r="BE59" s="4"/>
      <c r="BT59" s="137" t="s">
        <v>90</v>
      </c>
      <c r="BV59" s="137" t="s">
        <v>82</v>
      </c>
      <c r="BW59" s="137" t="s">
        <v>103</v>
      </c>
      <c r="BX59" s="137" t="s">
        <v>93</v>
      </c>
      <c r="CL59" s="137" t="s">
        <v>78</v>
      </c>
    </row>
    <row r="60" s="4" customFormat="1" ht="16.5" customHeight="1">
      <c r="A60" s="115" t="s">
        <v>84</v>
      </c>
      <c r="B60" s="67"/>
      <c r="C60" s="129"/>
      <c r="D60" s="129"/>
      <c r="E60" s="130" t="s">
        <v>104</v>
      </c>
      <c r="F60" s="130"/>
      <c r="G60" s="130"/>
      <c r="H60" s="130"/>
      <c r="I60" s="130"/>
      <c r="J60" s="129"/>
      <c r="K60" s="130" t="s">
        <v>105</v>
      </c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1">
        <f>'TI 01 - Ústřední vytápění'!J32</f>
        <v>0</v>
      </c>
      <c r="AH60" s="129"/>
      <c r="AI60" s="129"/>
      <c r="AJ60" s="129"/>
      <c r="AK60" s="129"/>
      <c r="AL60" s="129"/>
      <c r="AM60" s="129"/>
      <c r="AN60" s="131">
        <f>SUM(AG60,AT60)</f>
        <v>0</v>
      </c>
      <c r="AO60" s="129"/>
      <c r="AP60" s="129"/>
      <c r="AQ60" s="132" t="s">
        <v>96</v>
      </c>
      <c r="AR60" s="69"/>
      <c r="AS60" s="133">
        <v>0</v>
      </c>
      <c r="AT60" s="134">
        <f>ROUND(SUM(AV60:AW60),2)</f>
        <v>0</v>
      </c>
      <c r="AU60" s="135">
        <f>'TI 01 - Ústřední vytápění'!P95</f>
        <v>0</v>
      </c>
      <c r="AV60" s="134">
        <f>'TI 01 - Ústřední vytápění'!J35</f>
        <v>0</v>
      </c>
      <c r="AW60" s="134">
        <f>'TI 01 - Ústřední vytápění'!J36</f>
        <v>0</v>
      </c>
      <c r="AX60" s="134">
        <f>'TI 01 - Ústřední vytápění'!J37</f>
        <v>0</v>
      </c>
      <c r="AY60" s="134">
        <f>'TI 01 - Ústřední vytápění'!J38</f>
        <v>0</v>
      </c>
      <c r="AZ60" s="134">
        <f>'TI 01 - Ústřední vytápění'!F35</f>
        <v>0</v>
      </c>
      <c r="BA60" s="134">
        <f>'TI 01 - Ústřední vytápění'!F36</f>
        <v>0</v>
      </c>
      <c r="BB60" s="134">
        <f>'TI 01 - Ústřední vytápění'!F37</f>
        <v>0</v>
      </c>
      <c r="BC60" s="134">
        <f>'TI 01 - Ústřední vytápění'!F38</f>
        <v>0</v>
      </c>
      <c r="BD60" s="136">
        <f>'TI 01 - Ústřední vytápění'!F39</f>
        <v>0</v>
      </c>
      <c r="BE60" s="4"/>
      <c r="BT60" s="137" t="s">
        <v>90</v>
      </c>
      <c r="BV60" s="137" t="s">
        <v>82</v>
      </c>
      <c r="BW60" s="137" t="s">
        <v>106</v>
      </c>
      <c r="BX60" s="137" t="s">
        <v>93</v>
      </c>
      <c r="CL60" s="137" t="s">
        <v>78</v>
      </c>
    </row>
    <row r="61" s="4" customFormat="1" ht="16.5" customHeight="1">
      <c r="A61" s="115" t="s">
        <v>84</v>
      </c>
      <c r="B61" s="67"/>
      <c r="C61" s="129"/>
      <c r="D61" s="129"/>
      <c r="E61" s="130" t="s">
        <v>107</v>
      </c>
      <c r="F61" s="130"/>
      <c r="G61" s="130"/>
      <c r="H61" s="130"/>
      <c r="I61" s="130"/>
      <c r="J61" s="129"/>
      <c r="K61" s="130" t="s">
        <v>108</v>
      </c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1">
        <f>'TI 02 - Zdravotechnické i...'!J32</f>
        <v>0</v>
      </c>
      <c r="AH61" s="129"/>
      <c r="AI61" s="129"/>
      <c r="AJ61" s="129"/>
      <c r="AK61" s="129"/>
      <c r="AL61" s="129"/>
      <c r="AM61" s="129"/>
      <c r="AN61" s="131">
        <f>SUM(AG61,AT61)</f>
        <v>0</v>
      </c>
      <c r="AO61" s="129"/>
      <c r="AP61" s="129"/>
      <c r="AQ61" s="132" t="s">
        <v>96</v>
      </c>
      <c r="AR61" s="69"/>
      <c r="AS61" s="133">
        <v>0</v>
      </c>
      <c r="AT61" s="134">
        <f>ROUND(SUM(AV61:AW61),2)</f>
        <v>0</v>
      </c>
      <c r="AU61" s="135">
        <f>'TI 02 - Zdravotechnické i...'!P98</f>
        <v>0</v>
      </c>
      <c r="AV61" s="134">
        <f>'TI 02 - Zdravotechnické i...'!J35</f>
        <v>0</v>
      </c>
      <c r="AW61" s="134">
        <f>'TI 02 - Zdravotechnické i...'!J36</f>
        <v>0</v>
      </c>
      <c r="AX61" s="134">
        <f>'TI 02 - Zdravotechnické i...'!J37</f>
        <v>0</v>
      </c>
      <c r="AY61" s="134">
        <f>'TI 02 - Zdravotechnické i...'!J38</f>
        <v>0</v>
      </c>
      <c r="AZ61" s="134">
        <f>'TI 02 - Zdravotechnické i...'!F35</f>
        <v>0</v>
      </c>
      <c r="BA61" s="134">
        <f>'TI 02 - Zdravotechnické i...'!F36</f>
        <v>0</v>
      </c>
      <c r="BB61" s="134">
        <f>'TI 02 - Zdravotechnické i...'!F37</f>
        <v>0</v>
      </c>
      <c r="BC61" s="134">
        <f>'TI 02 - Zdravotechnické i...'!F38</f>
        <v>0</v>
      </c>
      <c r="BD61" s="136">
        <f>'TI 02 - Zdravotechnické i...'!F39</f>
        <v>0</v>
      </c>
      <c r="BE61" s="4"/>
      <c r="BT61" s="137" t="s">
        <v>90</v>
      </c>
      <c r="BV61" s="137" t="s">
        <v>82</v>
      </c>
      <c r="BW61" s="137" t="s">
        <v>109</v>
      </c>
      <c r="BX61" s="137" t="s">
        <v>93</v>
      </c>
      <c r="CL61" s="137" t="s">
        <v>78</v>
      </c>
    </row>
    <row r="62" s="4" customFormat="1" ht="16.5" customHeight="1">
      <c r="A62" s="115" t="s">
        <v>84</v>
      </c>
      <c r="B62" s="67"/>
      <c r="C62" s="129"/>
      <c r="D62" s="129"/>
      <c r="E62" s="130" t="s">
        <v>110</v>
      </c>
      <c r="F62" s="130"/>
      <c r="G62" s="130"/>
      <c r="H62" s="130"/>
      <c r="I62" s="130"/>
      <c r="J62" s="129"/>
      <c r="K62" s="130" t="s">
        <v>111</v>
      </c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1">
        <f>'TI 03 - Elektroinstalace'!J32</f>
        <v>0</v>
      </c>
      <c r="AH62" s="129"/>
      <c r="AI62" s="129"/>
      <c r="AJ62" s="129"/>
      <c r="AK62" s="129"/>
      <c r="AL62" s="129"/>
      <c r="AM62" s="129"/>
      <c r="AN62" s="131">
        <f>SUM(AG62,AT62)</f>
        <v>0</v>
      </c>
      <c r="AO62" s="129"/>
      <c r="AP62" s="129"/>
      <c r="AQ62" s="132" t="s">
        <v>96</v>
      </c>
      <c r="AR62" s="69"/>
      <c r="AS62" s="138">
        <v>0</v>
      </c>
      <c r="AT62" s="139">
        <f>ROUND(SUM(AV62:AW62),2)</f>
        <v>0</v>
      </c>
      <c r="AU62" s="140">
        <f>'TI 03 - Elektroinstalace'!P107</f>
        <v>0</v>
      </c>
      <c r="AV62" s="139">
        <f>'TI 03 - Elektroinstalace'!J35</f>
        <v>0</v>
      </c>
      <c r="AW62" s="139">
        <f>'TI 03 - Elektroinstalace'!J36</f>
        <v>0</v>
      </c>
      <c r="AX62" s="139">
        <f>'TI 03 - Elektroinstalace'!J37</f>
        <v>0</v>
      </c>
      <c r="AY62" s="139">
        <f>'TI 03 - Elektroinstalace'!J38</f>
        <v>0</v>
      </c>
      <c r="AZ62" s="139">
        <f>'TI 03 - Elektroinstalace'!F35</f>
        <v>0</v>
      </c>
      <c r="BA62" s="139">
        <f>'TI 03 - Elektroinstalace'!F36</f>
        <v>0</v>
      </c>
      <c r="BB62" s="139">
        <f>'TI 03 - Elektroinstalace'!F37</f>
        <v>0</v>
      </c>
      <c r="BC62" s="139">
        <f>'TI 03 - Elektroinstalace'!F38</f>
        <v>0</v>
      </c>
      <c r="BD62" s="141">
        <f>'TI 03 - Elektroinstalace'!F39</f>
        <v>0</v>
      </c>
      <c r="BE62" s="4"/>
      <c r="BT62" s="137" t="s">
        <v>90</v>
      </c>
      <c r="BV62" s="137" t="s">
        <v>82</v>
      </c>
      <c r="BW62" s="137" t="s">
        <v>112</v>
      </c>
      <c r="BX62" s="137" t="s">
        <v>93</v>
      </c>
      <c r="CL62" s="137" t="s">
        <v>78</v>
      </c>
    </row>
    <row r="63" s="2" customFormat="1" ht="30" customHeight="1">
      <c r="A63" s="42"/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8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="2" customFormat="1" ht="6.96" customHeight="1">
      <c r="A64" s="42"/>
      <c r="B64" s="63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48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</sheetData>
  <sheetProtection sheet="1" formatColumns="0" formatRows="0" objects="1" scenarios="1" spinCount="100000" saltValue="7o+iiczGfOwJkWpnJch0Gy5j0m510orQF1gOxqY4cpvUkcqXG0/4d9XY9DRq8lMVVUUzoEwUrH6u1H/R4YgtDw==" hashValue="dlgGniprYpwPnDDmESyfxRFgWmhYcHlS1YI4lRiKCp2CdENpUji4mmoXOj+Izho7V5ipWL86vmEWpqpL2kOacQ==" algorithmName="SHA-512" password="CC35"/>
  <mergeCells count="70">
    <mergeCell ref="L45:AO45"/>
    <mergeCell ref="AM47:AN47"/>
    <mergeCell ref="AM49:AP49"/>
    <mergeCell ref="AS49:AT51"/>
    <mergeCell ref="AM50:AP50"/>
    <mergeCell ref="C52:G52"/>
    <mergeCell ref="AG52:AM52"/>
    <mergeCell ref="AN52:AP52"/>
    <mergeCell ref="I52:AF52"/>
    <mergeCell ref="AN55:AP55"/>
    <mergeCell ref="D55:H55"/>
    <mergeCell ref="J55:AF55"/>
    <mergeCell ref="AG55:AM55"/>
    <mergeCell ref="D56:H56"/>
    <mergeCell ref="J56:AF56"/>
    <mergeCell ref="AN56:AP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N59:AP59"/>
    <mergeCell ref="AG59:AM59"/>
    <mergeCell ref="E59:I59"/>
    <mergeCell ref="K59:AF59"/>
    <mergeCell ref="AN60:AP60"/>
    <mergeCell ref="AG60:AM60"/>
    <mergeCell ref="E60:I60"/>
    <mergeCell ref="K60:AF60"/>
    <mergeCell ref="AN61:AP61"/>
    <mergeCell ref="AG61:AM61"/>
    <mergeCell ref="E61:I61"/>
    <mergeCell ref="K61:AF61"/>
    <mergeCell ref="AN62:AP62"/>
    <mergeCell ref="AG62:AM62"/>
    <mergeCell ref="E62:I62"/>
    <mergeCell ref="K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</mergeCells>
  <hyperlinks>
    <hyperlink ref="A55" location="'SO 00 - Vedlejší rozpočto...'!C2" display="/"/>
    <hyperlink ref="A57" location="'ASŘ 01 - Architektonicko ...'!C2" display="/"/>
    <hyperlink ref="A58" location="'ASŘ 02 - Architektonicko ...'!C2" display="/"/>
    <hyperlink ref="A59" location="'ASŘ 03 - Architektonicko ...'!C2" display="/"/>
    <hyperlink ref="A60" location="'TI 01 - Ústřední vytápění'!C2" display="/"/>
    <hyperlink ref="A61" location="'TI 02 - Zdravotechnické i...'!C2" display="/"/>
    <hyperlink ref="A62" location="'TI 03 - Elektroinstal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18" customWidth="1"/>
    <col min="2" max="2" width="1.667969" style="318" customWidth="1"/>
    <col min="3" max="4" width="5" style="318" customWidth="1"/>
    <col min="5" max="5" width="11.66016" style="318" customWidth="1"/>
    <col min="6" max="6" width="9.160156" style="318" customWidth="1"/>
    <col min="7" max="7" width="5" style="318" customWidth="1"/>
    <col min="8" max="8" width="77.83203" style="318" customWidth="1"/>
    <col min="9" max="10" width="20" style="318" customWidth="1"/>
    <col min="11" max="11" width="1.667969" style="318" customWidth="1"/>
  </cols>
  <sheetData>
    <row r="1" s="1" customFormat="1" ht="37.5" customHeight="1"/>
    <row r="2" s="1" customFormat="1" ht="7.5" customHeight="1">
      <c r="B2" s="319"/>
      <c r="C2" s="320"/>
      <c r="D2" s="320"/>
      <c r="E2" s="320"/>
      <c r="F2" s="320"/>
      <c r="G2" s="320"/>
      <c r="H2" s="320"/>
      <c r="I2" s="320"/>
      <c r="J2" s="320"/>
      <c r="K2" s="321"/>
    </row>
    <row r="3" s="17" customFormat="1" ht="45" customHeight="1">
      <c r="B3" s="322"/>
      <c r="C3" s="323" t="s">
        <v>3336</v>
      </c>
      <c r="D3" s="323"/>
      <c r="E3" s="323"/>
      <c r="F3" s="323"/>
      <c r="G3" s="323"/>
      <c r="H3" s="323"/>
      <c r="I3" s="323"/>
      <c r="J3" s="323"/>
      <c r="K3" s="324"/>
    </row>
    <row r="4" s="1" customFormat="1" ht="25.5" customHeight="1">
      <c r="B4" s="325"/>
      <c r="C4" s="326" t="s">
        <v>3337</v>
      </c>
      <c r="D4" s="326"/>
      <c r="E4" s="326"/>
      <c r="F4" s="326"/>
      <c r="G4" s="326"/>
      <c r="H4" s="326"/>
      <c r="I4" s="326"/>
      <c r="J4" s="326"/>
      <c r="K4" s="327"/>
    </row>
    <row r="5" s="1" customFormat="1" ht="5.25" customHeight="1">
      <c r="B5" s="325"/>
      <c r="C5" s="328"/>
      <c r="D5" s="328"/>
      <c r="E5" s="328"/>
      <c r="F5" s="328"/>
      <c r="G5" s="328"/>
      <c r="H5" s="328"/>
      <c r="I5" s="328"/>
      <c r="J5" s="328"/>
      <c r="K5" s="327"/>
    </row>
    <row r="6" s="1" customFormat="1" ht="15" customHeight="1">
      <c r="B6" s="325"/>
      <c r="C6" s="329" t="s">
        <v>3338</v>
      </c>
      <c r="D6" s="329"/>
      <c r="E6" s="329"/>
      <c r="F6" s="329"/>
      <c r="G6" s="329"/>
      <c r="H6" s="329"/>
      <c r="I6" s="329"/>
      <c r="J6" s="329"/>
      <c r="K6" s="327"/>
    </row>
    <row r="7" s="1" customFormat="1" ht="15" customHeight="1">
      <c r="B7" s="330"/>
      <c r="C7" s="329" t="s">
        <v>3339</v>
      </c>
      <c r="D7" s="329"/>
      <c r="E7" s="329"/>
      <c r="F7" s="329"/>
      <c r="G7" s="329"/>
      <c r="H7" s="329"/>
      <c r="I7" s="329"/>
      <c r="J7" s="329"/>
      <c r="K7" s="327"/>
    </row>
    <row r="8" s="1" customFormat="1" ht="12.75" customHeight="1">
      <c r="B8" s="330"/>
      <c r="C8" s="329"/>
      <c r="D8" s="329"/>
      <c r="E8" s="329"/>
      <c r="F8" s="329"/>
      <c r="G8" s="329"/>
      <c r="H8" s="329"/>
      <c r="I8" s="329"/>
      <c r="J8" s="329"/>
      <c r="K8" s="327"/>
    </row>
    <row r="9" s="1" customFormat="1" ht="15" customHeight="1">
      <c r="B9" s="330"/>
      <c r="C9" s="329" t="s">
        <v>3340</v>
      </c>
      <c r="D9" s="329"/>
      <c r="E9" s="329"/>
      <c r="F9" s="329"/>
      <c r="G9" s="329"/>
      <c r="H9" s="329"/>
      <c r="I9" s="329"/>
      <c r="J9" s="329"/>
      <c r="K9" s="327"/>
    </row>
    <row r="10" s="1" customFormat="1" ht="15" customHeight="1">
      <c r="B10" s="330"/>
      <c r="C10" s="329"/>
      <c r="D10" s="329" t="s">
        <v>3341</v>
      </c>
      <c r="E10" s="329"/>
      <c r="F10" s="329"/>
      <c r="G10" s="329"/>
      <c r="H10" s="329"/>
      <c r="I10" s="329"/>
      <c r="J10" s="329"/>
      <c r="K10" s="327"/>
    </row>
    <row r="11" s="1" customFormat="1" ht="15" customHeight="1">
      <c r="B11" s="330"/>
      <c r="C11" s="331"/>
      <c r="D11" s="329" t="s">
        <v>3342</v>
      </c>
      <c r="E11" s="329"/>
      <c r="F11" s="329"/>
      <c r="G11" s="329"/>
      <c r="H11" s="329"/>
      <c r="I11" s="329"/>
      <c r="J11" s="329"/>
      <c r="K11" s="327"/>
    </row>
    <row r="12" s="1" customFormat="1" ht="15" customHeight="1">
      <c r="B12" s="330"/>
      <c r="C12" s="331"/>
      <c r="D12" s="329"/>
      <c r="E12" s="329"/>
      <c r="F12" s="329"/>
      <c r="G12" s="329"/>
      <c r="H12" s="329"/>
      <c r="I12" s="329"/>
      <c r="J12" s="329"/>
      <c r="K12" s="327"/>
    </row>
    <row r="13" s="1" customFormat="1" ht="15" customHeight="1">
      <c r="B13" s="330"/>
      <c r="C13" s="331"/>
      <c r="D13" s="332" t="s">
        <v>3343</v>
      </c>
      <c r="E13" s="329"/>
      <c r="F13" s="329"/>
      <c r="G13" s="329"/>
      <c r="H13" s="329"/>
      <c r="I13" s="329"/>
      <c r="J13" s="329"/>
      <c r="K13" s="327"/>
    </row>
    <row r="14" s="1" customFormat="1" ht="12.75" customHeight="1">
      <c r="B14" s="330"/>
      <c r="C14" s="331"/>
      <c r="D14" s="331"/>
      <c r="E14" s="331"/>
      <c r="F14" s="331"/>
      <c r="G14" s="331"/>
      <c r="H14" s="331"/>
      <c r="I14" s="331"/>
      <c r="J14" s="331"/>
      <c r="K14" s="327"/>
    </row>
    <row r="15" s="1" customFormat="1" ht="15" customHeight="1">
      <c r="B15" s="330"/>
      <c r="C15" s="331"/>
      <c r="D15" s="329" t="s">
        <v>3344</v>
      </c>
      <c r="E15" s="329"/>
      <c r="F15" s="329"/>
      <c r="G15" s="329"/>
      <c r="H15" s="329"/>
      <c r="I15" s="329"/>
      <c r="J15" s="329"/>
      <c r="K15" s="327"/>
    </row>
    <row r="16" s="1" customFormat="1" ht="15" customHeight="1">
      <c r="B16" s="330"/>
      <c r="C16" s="331"/>
      <c r="D16" s="329" t="s">
        <v>3345</v>
      </c>
      <c r="E16" s="329"/>
      <c r="F16" s="329"/>
      <c r="G16" s="329"/>
      <c r="H16" s="329"/>
      <c r="I16" s="329"/>
      <c r="J16" s="329"/>
      <c r="K16" s="327"/>
    </row>
    <row r="17" s="1" customFormat="1" ht="15" customHeight="1">
      <c r="B17" s="330"/>
      <c r="C17" s="331"/>
      <c r="D17" s="329" t="s">
        <v>3346</v>
      </c>
      <c r="E17" s="329"/>
      <c r="F17" s="329"/>
      <c r="G17" s="329"/>
      <c r="H17" s="329"/>
      <c r="I17" s="329"/>
      <c r="J17" s="329"/>
      <c r="K17" s="327"/>
    </row>
    <row r="18" s="1" customFormat="1" ht="15" customHeight="1">
      <c r="B18" s="330"/>
      <c r="C18" s="331"/>
      <c r="D18" s="331"/>
      <c r="E18" s="333" t="s">
        <v>87</v>
      </c>
      <c r="F18" s="329" t="s">
        <v>3347</v>
      </c>
      <c r="G18" s="329"/>
      <c r="H18" s="329"/>
      <c r="I18" s="329"/>
      <c r="J18" s="329"/>
      <c r="K18" s="327"/>
    </row>
    <row r="19" s="1" customFormat="1" ht="15" customHeight="1">
      <c r="B19" s="330"/>
      <c r="C19" s="331"/>
      <c r="D19" s="331"/>
      <c r="E19" s="333" t="s">
        <v>3348</v>
      </c>
      <c r="F19" s="329" t="s">
        <v>3349</v>
      </c>
      <c r="G19" s="329"/>
      <c r="H19" s="329"/>
      <c r="I19" s="329"/>
      <c r="J19" s="329"/>
      <c r="K19" s="327"/>
    </row>
    <row r="20" s="1" customFormat="1" ht="15" customHeight="1">
      <c r="B20" s="330"/>
      <c r="C20" s="331"/>
      <c r="D20" s="331"/>
      <c r="E20" s="333" t="s">
        <v>3350</v>
      </c>
      <c r="F20" s="329" t="s">
        <v>3351</v>
      </c>
      <c r="G20" s="329"/>
      <c r="H20" s="329"/>
      <c r="I20" s="329"/>
      <c r="J20" s="329"/>
      <c r="K20" s="327"/>
    </row>
    <row r="21" s="1" customFormat="1" ht="15" customHeight="1">
      <c r="B21" s="330"/>
      <c r="C21" s="331"/>
      <c r="D21" s="331"/>
      <c r="E21" s="333" t="s">
        <v>3352</v>
      </c>
      <c r="F21" s="329" t="s">
        <v>3353</v>
      </c>
      <c r="G21" s="329"/>
      <c r="H21" s="329"/>
      <c r="I21" s="329"/>
      <c r="J21" s="329"/>
      <c r="K21" s="327"/>
    </row>
    <row r="22" s="1" customFormat="1" ht="15" customHeight="1">
      <c r="B22" s="330"/>
      <c r="C22" s="331"/>
      <c r="D22" s="331"/>
      <c r="E22" s="333" t="s">
        <v>2620</v>
      </c>
      <c r="F22" s="329" t="s">
        <v>2621</v>
      </c>
      <c r="G22" s="329"/>
      <c r="H22" s="329"/>
      <c r="I22" s="329"/>
      <c r="J22" s="329"/>
      <c r="K22" s="327"/>
    </row>
    <row r="23" s="1" customFormat="1" ht="15" customHeight="1">
      <c r="B23" s="330"/>
      <c r="C23" s="331"/>
      <c r="D23" s="331"/>
      <c r="E23" s="333" t="s">
        <v>96</v>
      </c>
      <c r="F23" s="329" t="s">
        <v>3354</v>
      </c>
      <c r="G23" s="329"/>
      <c r="H23" s="329"/>
      <c r="I23" s="329"/>
      <c r="J23" s="329"/>
      <c r="K23" s="327"/>
    </row>
    <row r="24" s="1" customFormat="1" ht="12.75" customHeight="1">
      <c r="B24" s="330"/>
      <c r="C24" s="331"/>
      <c r="D24" s="331"/>
      <c r="E24" s="331"/>
      <c r="F24" s="331"/>
      <c r="G24" s="331"/>
      <c r="H24" s="331"/>
      <c r="I24" s="331"/>
      <c r="J24" s="331"/>
      <c r="K24" s="327"/>
    </row>
    <row r="25" s="1" customFormat="1" ht="15" customHeight="1">
      <c r="B25" s="330"/>
      <c r="C25" s="329" t="s">
        <v>3355</v>
      </c>
      <c r="D25" s="329"/>
      <c r="E25" s="329"/>
      <c r="F25" s="329"/>
      <c r="G25" s="329"/>
      <c r="H25" s="329"/>
      <c r="I25" s="329"/>
      <c r="J25" s="329"/>
      <c r="K25" s="327"/>
    </row>
    <row r="26" s="1" customFormat="1" ht="15" customHeight="1">
      <c r="B26" s="330"/>
      <c r="C26" s="329" t="s">
        <v>3356</v>
      </c>
      <c r="D26" s="329"/>
      <c r="E26" s="329"/>
      <c r="F26" s="329"/>
      <c r="G26" s="329"/>
      <c r="H26" s="329"/>
      <c r="I26" s="329"/>
      <c r="J26" s="329"/>
      <c r="K26" s="327"/>
    </row>
    <row r="27" s="1" customFormat="1" ht="15" customHeight="1">
      <c r="B27" s="330"/>
      <c r="C27" s="329"/>
      <c r="D27" s="329" t="s">
        <v>3357</v>
      </c>
      <c r="E27" s="329"/>
      <c r="F27" s="329"/>
      <c r="G27" s="329"/>
      <c r="H27" s="329"/>
      <c r="I27" s="329"/>
      <c r="J27" s="329"/>
      <c r="K27" s="327"/>
    </row>
    <row r="28" s="1" customFormat="1" ht="15" customHeight="1">
      <c r="B28" s="330"/>
      <c r="C28" s="331"/>
      <c r="D28" s="329" t="s">
        <v>3358</v>
      </c>
      <c r="E28" s="329"/>
      <c r="F28" s="329"/>
      <c r="G28" s="329"/>
      <c r="H28" s="329"/>
      <c r="I28" s="329"/>
      <c r="J28" s="329"/>
      <c r="K28" s="327"/>
    </row>
    <row r="29" s="1" customFormat="1" ht="12.75" customHeight="1">
      <c r="B29" s="330"/>
      <c r="C29" s="331"/>
      <c r="D29" s="331"/>
      <c r="E29" s="331"/>
      <c r="F29" s="331"/>
      <c r="G29" s="331"/>
      <c r="H29" s="331"/>
      <c r="I29" s="331"/>
      <c r="J29" s="331"/>
      <c r="K29" s="327"/>
    </row>
    <row r="30" s="1" customFormat="1" ht="15" customHeight="1">
      <c r="B30" s="330"/>
      <c r="C30" s="331"/>
      <c r="D30" s="329" t="s">
        <v>3359</v>
      </c>
      <c r="E30" s="329"/>
      <c r="F30" s="329"/>
      <c r="G30" s="329"/>
      <c r="H30" s="329"/>
      <c r="I30" s="329"/>
      <c r="J30" s="329"/>
      <c r="K30" s="327"/>
    </row>
    <row r="31" s="1" customFormat="1" ht="15" customHeight="1">
      <c r="B31" s="330"/>
      <c r="C31" s="331"/>
      <c r="D31" s="329" t="s">
        <v>3360</v>
      </c>
      <c r="E31" s="329"/>
      <c r="F31" s="329"/>
      <c r="G31" s="329"/>
      <c r="H31" s="329"/>
      <c r="I31" s="329"/>
      <c r="J31" s="329"/>
      <c r="K31" s="327"/>
    </row>
    <row r="32" s="1" customFormat="1" ht="12.75" customHeight="1">
      <c r="B32" s="330"/>
      <c r="C32" s="331"/>
      <c r="D32" s="331"/>
      <c r="E32" s="331"/>
      <c r="F32" s="331"/>
      <c r="G32" s="331"/>
      <c r="H32" s="331"/>
      <c r="I32" s="331"/>
      <c r="J32" s="331"/>
      <c r="K32" s="327"/>
    </row>
    <row r="33" s="1" customFormat="1" ht="15" customHeight="1">
      <c r="B33" s="330"/>
      <c r="C33" s="331"/>
      <c r="D33" s="329" t="s">
        <v>3361</v>
      </c>
      <c r="E33" s="329"/>
      <c r="F33" s="329"/>
      <c r="G33" s="329"/>
      <c r="H33" s="329"/>
      <c r="I33" s="329"/>
      <c r="J33" s="329"/>
      <c r="K33" s="327"/>
    </row>
    <row r="34" s="1" customFormat="1" ht="15" customHeight="1">
      <c r="B34" s="330"/>
      <c r="C34" s="331"/>
      <c r="D34" s="329" t="s">
        <v>3362</v>
      </c>
      <c r="E34" s="329"/>
      <c r="F34" s="329"/>
      <c r="G34" s="329"/>
      <c r="H34" s="329"/>
      <c r="I34" s="329"/>
      <c r="J34" s="329"/>
      <c r="K34" s="327"/>
    </row>
    <row r="35" s="1" customFormat="1" ht="15" customHeight="1">
      <c r="B35" s="330"/>
      <c r="C35" s="331"/>
      <c r="D35" s="329" t="s">
        <v>3363</v>
      </c>
      <c r="E35" s="329"/>
      <c r="F35" s="329"/>
      <c r="G35" s="329"/>
      <c r="H35" s="329"/>
      <c r="I35" s="329"/>
      <c r="J35" s="329"/>
      <c r="K35" s="327"/>
    </row>
    <row r="36" s="1" customFormat="1" ht="15" customHeight="1">
      <c r="B36" s="330"/>
      <c r="C36" s="331"/>
      <c r="D36" s="329"/>
      <c r="E36" s="332" t="s">
        <v>127</v>
      </c>
      <c r="F36" s="329"/>
      <c r="G36" s="329" t="s">
        <v>3364</v>
      </c>
      <c r="H36" s="329"/>
      <c r="I36" s="329"/>
      <c r="J36" s="329"/>
      <c r="K36" s="327"/>
    </row>
    <row r="37" s="1" customFormat="1" ht="30.75" customHeight="1">
      <c r="B37" s="330"/>
      <c r="C37" s="331"/>
      <c r="D37" s="329"/>
      <c r="E37" s="332" t="s">
        <v>3365</v>
      </c>
      <c r="F37" s="329"/>
      <c r="G37" s="329" t="s">
        <v>3366</v>
      </c>
      <c r="H37" s="329"/>
      <c r="I37" s="329"/>
      <c r="J37" s="329"/>
      <c r="K37" s="327"/>
    </row>
    <row r="38" s="1" customFormat="1" ht="15" customHeight="1">
      <c r="B38" s="330"/>
      <c r="C38" s="331"/>
      <c r="D38" s="329"/>
      <c r="E38" s="332" t="s">
        <v>60</v>
      </c>
      <c r="F38" s="329"/>
      <c r="G38" s="329" t="s">
        <v>3367</v>
      </c>
      <c r="H38" s="329"/>
      <c r="I38" s="329"/>
      <c r="J38" s="329"/>
      <c r="K38" s="327"/>
    </row>
    <row r="39" s="1" customFormat="1" ht="15" customHeight="1">
      <c r="B39" s="330"/>
      <c r="C39" s="331"/>
      <c r="D39" s="329"/>
      <c r="E39" s="332" t="s">
        <v>61</v>
      </c>
      <c r="F39" s="329"/>
      <c r="G39" s="329" t="s">
        <v>3368</v>
      </c>
      <c r="H39" s="329"/>
      <c r="I39" s="329"/>
      <c r="J39" s="329"/>
      <c r="K39" s="327"/>
    </row>
    <row r="40" s="1" customFormat="1" ht="15" customHeight="1">
      <c r="B40" s="330"/>
      <c r="C40" s="331"/>
      <c r="D40" s="329"/>
      <c r="E40" s="332" t="s">
        <v>128</v>
      </c>
      <c r="F40" s="329"/>
      <c r="G40" s="329" t="s">
        <v>3369</v>
      </c>
      <c r="H40" s="329"/>
      <c r="I40" s="329"/>
      <c r="J40" s="329"/>
      <c r="K40" s="327"/>
    </row>
    <row r="41" s="1" customFormat="1" ht="15" customHeight="1">
      <c r="B41" s="330"/>
      <c r="C41" s="331"/>
      <c r="D41" s="329"/>
      <c r="E41" s="332" t="s">
        <v>129</v>
      </c>
      <c r="F41" s="329"/>
      <c r="G41" s="329" t="s">
        <v>3370</v>
      </c>
      <c r="H41" s="329"/>
      <c r="I41" s="329"/>
      <c r="J41" s="329"/>
      <c r="K41" s="327"/>
    </row>
    <row r="42" s="1" customFormat="1" ht="15" customHeight="1">
      <c r="B42" s="330"/>
      <c r="C42" s="331"/>
      <c r="D42" s="329"/>
      <c r="E42" s="332" t="s">
        <v>3371</v>
      </c>
      <c r="F42" s="329"/>
      <c r="G42" s="329" t="s">
        <v>3372</v>
      </c>
      <c r="H42" s="329"/>
      <c r="I42" s="329"/>
      <c r="J42" s="329"/>
      <c r="K42" s="327"/>
    </row>
    <row r="43" s="1" customFormat="1" ht="15" customHeight="1">
      <c r="B43" s="330"/>
      <c r="C43" s="331"/>
      <c r="D43" s="329"/>
      <c r="E43" s="332"/>
      <c r="F43" s="329"/>
      <c r="G43" s="329" t="s">
        <v>3373</v>
      </c>
      <c r="H43" s="329"/>
      <c r="I43" s="329"/>
      <c r="J43" s="329"/>
      <c r="K43" s="327"/>
    </row>
    <row r="44" s="1" customFormat="1" ht="15" customHeight="1">
      <c r="B44" s="330"/>
      <c r="C44" s="331"/>
      <c r="D44" s="329"/>
      <c r="E44" s="332" t="s">
        <v>3374</v>
      </c>
      <c r="F44" s="329"/>
      <c r="G44" s="329" t="s">
        <v>3375</v>
      </c>
      <c r="H44" s="329"/>
      <c r="I44" s="329"/>
      <c r="J44" s="329"/>
      <c r="K44" s="327"/>
    </row>
    <row r="45" s="1" customFormat="1" ht="15" customHeight="1">
      <c r="B45" s="330"/>
      <c r="C45" s="331"/>
      <c r="D45" s="329"/>
      <c r="E45" s="332" t="s">
        <v>131</v>
      </c>
      <c r="F45" s="329"/>
      <c r="G45" s="329" t="s">
        <v>3376</v>
      </c>
      <c r="H45" s="329"/>
      <c r="I45" s="329"/>
      <c r="J45" s="329"/>
      <c r="K45" s="327"/>
    </row>
    <row r="46" s="1" customFormat="1" ht="12.75" customHeight="1">
      <c r="B46" s="330"/>
      <c r="C46" s="331"/>
      <c r="D46" s="329"/>
      <c r="E46" s="329"/>
      <c r="F46" s="329"/>
      <c r="G46" s="329"/>
      <c r="H46" s="329"/>
      <c r="I46" s="329"/>
      <c r="J46" s="329"/>
      <c r="K46" s="327"/>
    </row>
    <row r="47" s="1" customFormat="1" ht="15" customHeight="1">
      <c r="B47" s="330"/>
      <c r="C47" s="331"/>
      <c r="D47" s="329" t="s">
        <v>3377</v>
      </c>
      <c r="E47" s="329"/>
      <c r="F47" s="329"/>
      <c r="G47" s="329"/>
      <c r="H47" s="329"/>
      <c r="I47" s="329"/>
      <c r="J47" s="329"/>
      <c r="K47" s="327"/>
    </row>
    <row r="48" s="1" customFormat="1" ht="15" customHeight="1">
      <c r="B48" s="330"/>
      <c r="C48" s="331"/>
      <c r="D48" s="331"/>
      <c r="E48" s="329" t="s">
        <v>3378</v>
      </c>
      <c r="F48" s="329"/>
      <c r="G48" s="329"/>
      <c r="H48" s="329"/>
      <c r="I48" s="329"/>
      <c r="J48" s="329"/>
      <c r="K48" s="327"/>
    </row>
    <row r="49" s="1" customFormat="1" ht="15" customHeight="1">
      <c r="B49" s="330"/>
      <c r="C49" s="331"/>
      <c r="D49" s="331"/>
      <c r="E49" s="329" t="s">
        <v>3379</v>
      </c>
      <c r="F49" s="329"/>
      <c r="G49" s="329"/>
      <c r="H49" s="329"/>
      <c r="I49" s="329"/>
      <c r="J49" s="329"/>
      <c r="K49" s="327"/>
    </row>
    <row r="50" s="1" customFormat="1" ht="15" customHeight="1">
      <c r="B50" s="330"/>
      <c r="C50" s="331"/>
      <c r="D50" s="331"/>
      <c r="E50" s="329" t="s">
        <v>3380</v>
      </c>
      <c r="F50" s="329"/>
      <c r="G50" s="329"/>
      <c r="H50" s="329"/>
      <c r="I50" s="329"/>
      <c r="J50" s="329"/>
      <c r="K50" s="327"/>
    </row>
    <row r="51" s="1" customFormat="1" ht="15" customHeight="1">
      <c r="B51" s="330"/>
      <c r="C51" s="331"/>
      <c r="D51" s="329" t="s">
        <v>3381</v>
      </c>
      <c r="E51" s="329"/>
      <c r="F51" s="329"/>
      <c r="G51" s="329"/>
      <c r="H51" s="329"/>
      <c r="I51" s="329"/>
      <c r="J51" s="329"/>
      <c r="K51" s="327"/>
    </row>
    <row r="52" s="1" customFormat="1" ht="25.5" customHeight="1">
      <c r="B52" s="325"/>
      <c r="C52" s="326" t="s">
        <v>3382</v>
      </c>
      <c r="D52" s="326"/>
      <c r="E52" s="326"/>
      <c r="F52" s="326"/>
      <c r="G52" s="326"/>
      <c r="H52" s="326"/>
      <c r="I52" s="326"/>
      <c r="J52" s="326"/>
      <c r="K52" s="327"/>
    </row>
    <row r="53" s="1" customFormat="1" ht="5.25" customHeight="1">
      <c r="B53" s="325"/>
      <c r="C53" s="328"/>
      <c r="D53" s="328"/>
      <c r="E53" s="328"/>
      <c r="F53" s="328"/>
      <c r="G53" s="328"/>
      <c r="H53" s="328"/>
      <c r="I53" s="328"/>
      <c r="J53" s="328"/>
      <c r="K53" s="327"/>
    </row>
    <row r="54" s="1" customFormat="1" ht="15" customHeight="1">
      <c r="B54" s="325"/>
      <c r="C54" s="329" t="s">
        <v>3383</v>
      </c>
      <c r="D54" s="329"/>
      <c r="E54" s="329"/>
      <c r="F54" s="329"/>
      <c r="G54" s="329"/>
      <c r="H54" s="329"/>
      <c r="I54" s="329"/>
      <c r="J54" s="329"/>
      <c r="K54" s="327"/>
    </row>
    <row r="55" s="1" customFormat="1" ht="15" customHeight="1">
      <c r="B55" s="325"/>
      <c r="C55" s="329" t="s">
        <v>3384</v>
      </c>
      <c r="D55" s="329"/>
      <c r="E55" s="329"/>
      <c r="F55" s="329"/>
      <c r="G55" s="329"/>
      <c r="H55" s="329"/>
      <c r="I55" s="329"/>
      <c r="J55" s="329"/>
      <c r="K55" s="327"/>
    </row>
    <row r="56" s="1" customFormat="1" ht="12.75" customHeight="1">
      <c r="B56" s="325"/>
      <c r="C56" s="329"/>
      <c r="D56" s="329"/>
      <c r="E56" s="329"/>
      <c r="F56" s="329"/>
      <c r="G56" s="329"/>
      <c r="H56" s="329"/>
      <c r="I56" s="329"/>
      <c r="J56" s="329"/>
      <c r="K56" s="327"/>
    </row>
    <row r="57" s="1" customFormat="1" ht="15" customHeight="1">
      <c r="B57" s="325"/>
      <c r="C57" s="329" t="s">
        <v>3385</v>
      </c>
      <c r="D57" s="329"/>
      <c r="E57" s="329"/>
      <c r="F57" s="329"/>
      <c r="G57" s="329"/>
      <c r="H57" s="329"/>
      <c r="I57" s="329"/>
      <c r="J57" s="329"/>
      <c r="K57" s="327"/>
    </row>
    <row r="58" s="1" customFormat="1" ht="15" customHeight="1">
      <c r="B58" s="325"/>
      <c r="C58" s="331"/>
      <c r="D58" s="329" t="s">
        <v>3386</v>
      </c>
      <c r="E58" s="329"/>
      <c r="F58" s="329"/>
      <c r="G58" s="329"/>
      <c r="H58" s="329"/>
      <c r="I58" s="329"/>
      <c r="J58" s="329"/>
      <c r="K58" s="327"/>
    </row>
    <row r="59" s="1" customFormat="1" ht="15" customHeight="1">
      <c r="B59" s="325"/>
      <c r="C59" s="331"/>
      <c r="D59" s="329" t="s">
        <v>3387</v>
      </c>
      <c r="E59" s="329"/>
      <c r="F59" s="329"/>
      <c r="G59" s="329"/>
      <c r="H59" s="329"/>
      <c r="I59" s="329"/>
      <c r="J59" s="329"/>
      <c r="K59" s="327"/>
    </row>
    <row r="60" s="1" customFormat="1" ht="15" customHeight="1">
      <c r="B60" s="325"/>
      <c r="C60" s="331"/>
      <c r="D60" s="329" t="s">
        <v>3388</v>
      </c>
      <c r="E60" s="329"/>
      <c r="F60" s="329"/>
      <c r="G60" s="329"/>
      <c r="H60" s="329"/>
      <c r="I60" s="329"/>
      <c r="J60" s="329"/>
      <c r="K60" s="327"/>
    </row>
    <row r="61" s="1" customFormat="1" ht="15" customHeight="1">
      <c r="B61" s="325"/>
      <c r="C61" s="331"/>
      <c r="D61" s="329" t="s">
        <v>3389</v>
      </c>
      <c r="E61" s="329"/>
      <c r="F61" s="329"/>
      <c r="G61" s="329"/>
      <c r="H61" s="329"/>
      <c r="I61" s="329"/>
      <c r="J61" s="329"/>
      <c r="K61" s="327"/>
    </row>
    <row r="62" s="1" customFormat="1" ht="15" customHeight="1">
      <c r="B62" s="325"/>
      <c r="C62" s="331"/>
      <c r="D62" s="334" t="s">
        <v>3390</v>
      </c>
      <c r="E62" s="334"/>
      <c r="F62" s="334"/>
      <c r="G62" s="334"/>
      <c r="H62" s="334"/>
      <c r="I62" s="334"/>
      <c r="J62" s="334"/>
      <c r="K62" s="327"/>
    </row>
    <row r="63" s="1" customFormat="1" ht="15" customHeight="1">
      <c r="B63" s="325"/>
      <c r="C63" s="331"/>
      <c r="D63" s="329" t="s">
        <v>3391</v>
      </c>
      <c r="E63" s="329"/>
      <c r="F63" s="329"/>
      <c r="G63" s="329"/>
      <c r="H63" s="329"/>
      <c r="I63" s="329"/>
      <c r="J63" s="329"/>
      <c r="K63" s="327"/>
    </row>
    <row r="64" s="1" customFormat="1" ht="12.75" customHeight="1">
      <c r="B64" s="325"/>
      <c r="C64" s="331"/>
      <c r="D64" s="331"/>
      <c r="E64" s="335"/>
      <c r="F64" s="331"/>
      <c r="G64" s="331"/>
      <c r="H64" s="331"/>
      <c r="I64" s="331"/>
      <c r="J64" s="331"/>
      <c r="K64" s="327"/>
    </row>
    <row r="65" s="1" customFormat="1" ht="15" customHeight="1">
      <c r="B65" s="325"/>
      <c r="C65" s="331"/>
      <c r="D65" s="329" t="s">
        <v>3392</v>
      </c>
      <c r="E65" s="329"/>
      <c r="F65" s="329"/>
      <c r="G65" s="329"/>
      <c r="H65" s="329"/>
      <c r="I65" s="329"/>
      <c r="J65" s="329"/>
      <c r="K65" s="327"/>
    </row>
    <row r="66" s="1" customFormat="1" ht="15" customHeight="1">
      <c r="B66" s="325"/>
      <c r="C66" s="331"/>
      <c r="D66" s="334" t="s">
        <v>3393</v>
      </c>
      <c r="E66" s="334"/>
      <c r="F66" s="334"/>
      <c r="G66" s="334"/>
      <c r="H66" s="334"/>
      <c r="I66" s="334"/>
      <c r="J66" s="334"/>
      <c r="K66" s="327"/>
    </row>
    <row r="67" s="1" customFormat="1" ht="15" customHeight="1">
      <c r="B67" s="325"/>
      <c r="C67" s="331"/>
      <c r="D67" s="329" t="s">
        <v>3394</v>
      </c>
      <c r="E67" s="329"/>
      <c r="F67" s="329"/>
      <c r="G67" s="329"/>
      <c r="H67" s="329"/>
      <c r="I67" s="329"/>
      <c r="J67" s="329"/>
      <c r="K67" s="327"/>
    </row>
    <row r="68" s="1" customFormat="1" ht="15" customHeight="1">
      <c r="B68" s="325"/>
      <c r="C68" s="331"/>
      <c r="D68" s="329" t="s">
        <v>3395</v>
      </c>
      <c r="E68" s="329"/>
      <c r="F68" s="329"/>
      <c r="G68" s="329"/>
      <c r="H68" s="329"/>
      <c r="I68" s="329"/>
      <c r="J68" s="329"/>
      <c r="K68" s="327"/>
    </row>
    <row r="69" s="1" customFormat="1" ht="15" customHeight="1">
      <c r="B69" s="325"/>
      <c r="C69" s="331"/>
      <c r="D69" s="329" t="s">
        <v>3396</v>
      </c>
      <c r="E69" s="329"/>
      <c r="F69" s="329"/>
      <c r="G69" s="329"/>
      <c r="H69" s="329"/>
      <c r="I69" s="329"/>
      <c r="J69" s="329"/>
      <c r="K69" s="327"/>
    </row>
    <row r="70" s="1" customFormat="1" ht="15" customHeight="1">
      <c r="B70" s="325"/>
      <c r="C70" s="331"/>
      <c r="D70" s="329" t="s">
        <v>3397</v>
      </c>
      <c r="E70" s="329"/>
      <c r="F70" s="329"/>
      <c r="G70" s="329"/>
      <c r="H70" s="329"/>
      <c r="I70" s="329"/>
      <c r="J70" s="329"/>
      <c r="K70" s="327"/>
    </row>
    <row r="71" s="1" customFormat="1" ht="12.75" customHeight="1">
      <c r="B71" s="336"/>
      <c r="C71" s="337"/>
      <c r="D71" s="337"/>
      <c r="E71" s="337"/>
      <c r="F71" s="337"/>
      <c r="G71" s="337"/>
      <c r="H71" s="337"/>
      <c r="I71" s="337"/>
      <c r="J71" s="337"/>
      <c r="K71" s="338"/>
    </row>
    <row r="72" s="1" customFormat="1" ht="18.75" customHeight="1">
      <c r="B72" s="339"/>
      <c r="C72" s="339"/>
      <c r="D72" s="339"/>
      <c r="E72" s="339"/>
      <c r="F72" s="339"/>
      <c r="G72" s="339"/>
      <c r="H72" s="339"/>
      <c r="I72" s="339"/>
      <c r="J72" s="339"/>
      <c r="K72" s="340"/>
    </row>
    <row r="73" s="1" customFormat="1" ht="18.75" customHeight="1">
      <c r="B73" s="340"/>
      <c r="C73" s="340"/>
      <c r="D73" s="340"/>
      <c r="E73" s="340"/>
      <c r="F73" s="340"/>
      <c r="G73" s="340"/>
      <c r="H73" s="340"/>
      <c r="I73" s="340"/>
      <c r="J73" s="340"/>
      <c r="K73" s="340"/>
    </row>
    <row r="74" s="1" customFormat="1" ht="7.5" customHeight="1">
      <c r="B74" s="341"/>
      <c r="C74" s="342"/>
      <c r="D74" s="342"/>
      <c r="E74" s="342"/>
      <c r="F74" s="342"/>
      <c r="G74" s="342"/>
      <c r="H74" s="342"/>
      <c r="I74" s="342"/>
      <c r="J74" s="342"/>
      <c r="K74" s="343"/>
    </row>
    <row r="75" s="1" customFormat="1" ht="45" customHeight="1">
      <c r="B75" s="344"/>
      <c r="C75" s="345" t="s">
        <v>3398</v>
      </c>
      <c r="D75" s="345"/>
      <c r="E75" s="345"/>
      <c r="F75" s="345"/>
      <c r="G75" s="345"/>
      <c r="H75" s="345"/>
      <c r="I75" s="345"/>
      <c r="J75" s="345"/>
      <c r="K75" s="346"/>
    </row>
    <row r="76" s="1" customFormat="1" ht="17.25" customHeight="1">
      <c r="B76" s="344"/>
      <c r="C76" s="347" t="s">
        <v>3399</v>
      </c>
      <c r="D76" s="347"/>
      <c r="E76" s="347"/>
      <c r="F76" s="347" t="s">
        <v>3400</v>
      </c>
      <c r="G76" s="348"/>
      <c r="H76" s="347" t="s">
        <v>61</v>
      </c>
      <c r="I76" s="347" t="s">
        <v>64</v>
      </c>
      <c r="J76" s="347" t="s">
        <v>3401</v>
      </c>
      <c r="K76" s="346"/>
    </row>
    <row r="77" s="1" customFormat="1" ht="17.25" customHeight="1">
      <c r="B77" s="344"/>
      <c r="C77" s="349" t="s">
        <v>3402</v>
      </c>
      <c r="D77" s="349"/>
      <c r="E77" s="349"/>
      <c r="F77" s="350" t="s">
        <v>3403</v>
      </c>
      <c r="G77" s="351"/>
      <c r="H77" s="349"/>
      <c r="I77" s="349"/>
      <c r="J77" s="349" t="s">
        <v>3404</v>
      </c>
      <c r="K77" s="346"/>
    </row>
    <row r="78" s="1" customFormat="1" ht="5.25" customHeight="1">
      <c r="B78" s="344"/>
      <c r="C78" s="352"/>
      <c r="D78" s="352"/>
      <c r="E78" s="352"/>
      <c r="F78" s="352"/>
      <c r="G78" s="353"/>
      <c r="H78" s="352"/>
      <c r="I78" s="352"/>
      <c r="J78" s="352"/>
      <c r="K78" s="346"/>
    </row>
    <row r="79" s="1" customFormat="1" ht="15" customHeight="1">
      <c r="B79" s="344"/>
      <c r="C79" s="332" t="s">
        <v>60</v>
      </c>
      <c r="D79" s="354"/>
      <c r="E79" s="354"/>
      <c r="F79" s="355" t="s">
        <v>3405</v>
      </c>
      <c r="G79" s="356"/>
      <c r="H79" s="332" t="s">
        <v>3406</v>
      </c>
      <c r="I79" s="332" t="s">
        <v>3407</v>
      </c>
      <c r="J79" s="332">
        <v>20</v>
      </c>
      <c r="K79" s="346"/>
    </row>
    <row r="80" s="1" customFormat="1" ht="15" customHeight="1">
      <c r="B80" s="344"/>
      <c r="C80" s="332" t="s">
        <v>3408</v>
      </c>
      <c r="D80" s="332"/>
      <c r="E80" s="332"/>
      <c r="F80" s="355" t="s">
        <v>3405</v>
      </c>
      <c r="G80" s="356"/>
      <c r="H80" s="332" t="s">
        <v>3409</v>
      </c>
      <c r="I80" s="332" t="s">
        <v>3407</v>
      </c>
      <c r="J80" s="332">
        <v>120</v>
      </c>
      <c r="K80" s="346"/>
    </row>
    <row r="81" s="1" customFormat="1" ht="15" customHeight="1">
      <c r="B81" s="357"/>
      <c r="C81" s="332" t="s">
        <v>3410</v>
      </c>
      <c r="D81" s="332"/>
      <c r="E81" s="332"/>
      <c r="F81" s="355" t="s">
        <v>3411</v>
      </c>
      <c r="G81" s="356"/>
      <c r="H81" s="332" t="s">
        <v>3412</v>
      </c>
      <c r="I81" s="332" t="s">
        <v>3407</v>
      </c>
      <c r="J81" s="332">
        <v>50</v>
      </c>
      <c r="K81" s="346"/>
    </row>
    <row r="82" s="1" customFormat="1" ht="15" customHeight="1">
      <c r="B82" s="357"/>
      <c r="C82" s="332" t="s">
        <v>3413</v>
      </c>
      <c r="D82" s="332"/>
      <c r="E82" s="332"/>
      <c r="F82" s="355" t="s">
        <v>3405</v>
      </c>
      <c r="G82" s="356"/>
      <c r="H82" s="332" t="s">
        <v>3414</v>
      </c>
      <c r="I82" s="332" t="s">
        <v>3415</v>
      </c>
      <c r="J82" s="332"/>
      <c r="K82" s="346"/>
    </row>
    <row r="83" s="1" customFormat="1" ht="15" customHeight="1">
      <c r="B83" s="357"/>
      <c r="C83" s="358" t="s">
        <v>3416</v>
      </c>
      <c r="D83" s="358"/>
      <c r="E83" s="358"/>
      <c r="F83" s="359" t="s">
        <v>3411</v>
      </c>
      <c r="G83" s="358"/>
      <c r="H83" s="358" t="s">
        <v>3417</v>
      </c>
      <c r="I83" s="358" t="s">
        <v>3407</v>
      </c>
      <c r="J83" s="358">
        <v>15</v>
      </c>
      <c r="K83" s="346"/>
    </row>
    <row r="84" s="1" customFormat="1" ht="15" customHeight="1">
      <c r="B84" s="357"/>
      <c r="C84" s="358" t="s">
        <v>3418</v>
      </c>
      <c r="D84" s="358"/>
      <c r="E84" s="358"/>
      <c r="F84" s="359" t="s">
        <v>3411</v>
      </c>
      <c r="G84" s="358"/>
      <c r="H84" s="358" t="s">
        <v>3419</v>
      </c>
      <c r="I84" s="358" t="s">
        <v>3407</v>
      </c>
      <c r="J84" s="358">
        <v>15</v>
      </c>
      <c r="K84" s="346"/>
    </row>
    <row r="85" s="1" customFormat="1" ht="15" customHeight="1">
      <c r="B85" s="357"/>
      <c r="C85" s="358" t="s">
        <v>3420</v>
      </c>
      <c r="D85" s="358"/>
      <c r="E85" s="358"/>
      <c r="F85" s="359" t="s">
        <v>3411</v>
      </c>
      <c r="G85" s="358"/>
      <c r="H85" s="358" t="s">
        <v>3421</v>
      </c>
      <c r="I85" s="358" t="s">
        <v>3407</v>
      </c>
      <c r="J85" s="358">
        <v>20</v>
      </c>
      <c r="K85" s="346"/>
    </row>
    <row r="86" s="1" customFormat="1" ht="15" customHeight="1">
      <c r="B86" s="357"/>
      <c r="C86" s="358" t="s">
        <v>3422</v>
      </c>
      <c r="D86" s="358"/>
      <c r="E86" s="358"/>
      <c r="F86" s="359" t="s">
        <v>3411</v>
      </c>
      <c r="G86" s="358"/>
      <c r="H86" s="358" t="s">
        <v>3423</v>
      </c>
      <c r="I86" s="358" t="s">
        <v>3407</v>
      </c>
      <c r="J86" s="358">
        <v>20</v>
      </c>
      <c r="K86" s="346"/>
    </row>
    <row r="87" s="1" customFormat="1" ht="15" customHeight="1">
      <c r="B87" s="357"/>
      <c r="C87" s="332" t="s">
        <v>3424</v>
      </c>
      <c r="D87" s="332"/>
      <c r="E87" s="332"/>
      <c r="F87" s="355" t="s">
        <v>3411</v>
      </c>
      <c r="G87" s="356"/>
      <c r="H87" s="332" t="s">
        <v>3425</v>
      </c>
      <c r="I87" s="332" t="s">
        <v>3407</v>
      </c>
      <c r="J87" s="332">
        <v>50</v>
      </c>
      <c r="K87" s="346"/>
    </row>
    <row r="88" s="1" customFormat="1" ht="15" customHeight="1">
      <c r="B88" s="357"/>
      <c r="C88" s="332" t="s">
        <v>3426</v>
      </c>
      <c r="D88" s="332"/>
      <c r="E88" s="332"/>
      <c r="F88" s="355" t="s">
        <v>3411</v>
      </c>
      <c r="G88" s="356"/>
      <c r="H88" s="332" t="s">
        <v>3427</v>
      </c>
      <c r="I88" s="332" t="s">
        <v>3407</v>
      </c>
      <c r="J88" s="332">
        <v>20</v>
      </c>
      <c r="K88" s="346"/>
    </row>
    <row r="89" s="1" customFormat="1" ht="15" customHeight="1">
      <c r="B89" s="357"/>
      <c r="C89" s="332" t="s">
        <v>3428</v>
      </c>
      <c r="D89" s="332"/>
      <c r="E89" s="332"/>
      <c r="F89" s="355" t="s">
        <v>3411</v>
      </c>
      <c r="G89" s="356"/>
      <c r="H89" s="332" t="s">
        <v>3429</v>
      </c>
      <c r="I89" s="332" t="s">
        <v>3407</v>
      </c>
      <c r="J89" s="332">
        <v>20</v>
      </c>
      <c r="K89" s="346"/>
    </row>
    <row r="90" s="1" customFormat="1" ht="15" customHeight="1">
      <c r="B90" s="357"/>
      <c r="C90" s="332" t="s">
        <v>3430</v>
      </c>
      <c r="D90" s="332"/>
      <c r="E90" s="332"/>
      <c r="F90" s="355" t="s">
        <v>3411</v>
      </c>
      <c r="G90" s="356"/>
      <c r="H90" s="332" t="s">
        <v>3431</v>
      </c>
      <c r="I90" s="332" t="s">
        <v>3407</v>
      </c>
      <c r="J90" s="332">
        <v>50</v>
      </c>
      <c r="K90" s="346"/>
    </row>
    <row r="91" s="1" customFormat="1" ht="15" customHeight="1">
      <c r="B91" s="357"/>
      <c r="C91" s="332" t="s">
        <v>3432</v>
      </c>
      <c r="D91" s="332"/>
      <c r="E91" s="332"/>
      <c r="F91" s="355" t="s">
        <v>3411</v>
      </c>
      <c r="G91" s="356"/>
      <c r="H91" s="332" t="s">
        <v>3432</v>
      </c>
      <c r="I91" s="332" t="s">
        <v>3407</v>
      </c>
      <c r="J91" s="332">
        <v>50</v>
      </c>
      <c r="K91" s="346"/>
    </row>
    <row r="92" s="1" customFormat="1" ht="15" customHeight="1">
      <c r="B92" s="357"/>
      <c r="C92" s="332" t="s">
        <v>3433</v>
      </c>
      <c r="D92" s="332"/>
      <c r="E92" s="332"/>
      <c r="F92" s="355" t="s">
        <v>3411</v>
      </c>
      <c r="G92" s="356"/>
      <c r="H92" s="332" t="s">
        <v>3434</v>
      </c>
      <c r="I92" s="332" t="s">
        <v>3407</v>
      </c>
      <c r="J92" s="332">
        <v>255</v>
      </c>
      <c r="K92" s="346"/>
    </row>
    <row r="93" s="1" customFormat="1" ht="15" customHeight="1">
      <c r="B93" s="357"/>
      <c r="C93" s="332" t="s">
        <v>3435</v>
      </c>
      <c r="D93" s="332"/>
      <c r="E93" s="332"/>
      <c r="F93" s="355" t="s">
        <v>3405</v>
      </c>
      <c r="G93" s="356"/>
      <c r="H93" s="332" t="s">
        <v>3436</v>
      </c>
      <c r="I93" s="332" t="s">
        <v>3437</v>
      </c>
      <c r="J93" s="332"/>
      <c r="K93" s="346"/>
    </row>
    <row r="94" s="1" customFormat="1" ht="15" customHeight="1">
      <c r="B94" s="357"/>
      <c r="C94" s="332" t="s">
        <v>3438</v>
      </c>
      <c r="D94" s="332"/>
      <c r="E94" s="332"/>
      <c r="F94" s="355" t="s">
        <v>3405</v>
      </c>
      <c r="G94" s="356"/>
      <c r="H94" s="332" t="s">
        <v>3439</v>
      </c>
      <c r="I94" s="332" t="s">
        <v>3440</v>
      </c>
      <c r="J94" s="332"/>
      <c r="K94" s="346"/>
    </row>
    <row r="95" s="1" customFormat="1" ht="15" customHeight="1">
      <c r="B95" s="357"/>
      <c r="C95" s="332" t="s">
        <v>3441</v>
      </c>
      <c r="D95" s="332"/>
      <c r="E95" s="332"/>
      <c r="F95" s="355" t="s">
        <v>3405</v>
      </c>
      <c r="G95" s="356"/>
      <c r="H95" s="332" t="s">
        <v>3441</v>
      </c>
      <c r="I95" s="332" t="s">
        <v>3440</v>
      </c>
      <c r="J95" s="332"/>
      <c r="K95" s="346"/>
    </row>
    <row r="96" s="1" customFormat="1" ht="15" customHeight="1">
      <c r="B96" s="357"/>
      <c r="C96" s="332" t="s">
        <v>45</v>
      </c>
      <c r="D96" s="332"/>
      <c r="E96" s="332"/>
      <c r="F96" s="355" t="s">
        <v>3405</v>
      </c>
      <c r="G96" s="356"/>
      <c r="H96" s="332" t="s">
        <v>3442</v>
      </c>
      <c r="I96" s="332" t="s">
        <v>3440</v>
      </c>
      <c r="J96" s="332"/>
      <c r="K96" s="346"/>
    </row>
    <row r="97" s="1" customFormat="1" ht="15" customHeight="1">
      <c r="B97" s="357"/>
      <c r="C97" s="332" t="s">
        <v>55</v>
      </c>
      <c r="D97" s="332"/>
      <c r="E97" s="332"/>
      <c r="F97" s="355" t="s">
        <v>3405</v>
      </c>
      <c r="G97" s="356"/>
      <c r="H97" s="332" t="s">
        <v>3443</v>
      </c>
      <c r="I97" s="332" t="s">
        <v>3440</v>
      </c>
      <c r="J97" s="332"/>
      <c r="K97" s="346"/>
    </row>
    <row r="98" s="1" customFormat="1" ht="15" customHeight="1">
      <c r="B98" s="360"/>
      <c r="C98" s="361"/>
      <c r="D98" s="361"/>
      <c r="E98" s="361"/>
      <c r="F98" s="361"/>
      <c r="G98" s="361"/>
      <c r="H98" s="361"/>
      <c r="I98" s="361"/>
      <c r="J98" s="361"/>
      <c r="K98" s="362"/>
    </row>
    <row r="99" s="1" customFormat="1" ht="18.75" customHeight="1">
      <c r="B99" s="363"/>
      <c r="C99" s="364"/>
      <c r="D99" s="364"/>
      <c r="E99" s="364"/>
      <c r="F99" s="364"/>
      <c r="G99" s="364"/>
      <c r="H99" s="364"/>
      <c r="I99" s="364"/>
      <c r="J99" s="364"/>
      <c r="K99" s="363"/>
    </row>
    <row r="100" s="1" customFormat="1" ht="18.75" customHeight="1">
      <c r="B100" s="340"/>
      <c r="C100" s="340"/>
      <c r="D100" s="340"/>
      <c r="E100" s="340"/>
      <c r="F100" s="340"/>
      <c r="G100" s="340"/>
      <c r="H100" s="340"/>
      <c r="I100" s="340"/>
      <c r="J100" s="340"/>
      <c r="K100" s="340"/>
    </row>
    <row r="101" s="1" customFormat="1" ht="7.5" customHeight="1">
      <c r="B101" s="341"/>
      <c r="C101" s="342"/>
      <c r="D101" s="342"/>
      <c r="E101" s="342"/>
      <c r="F101" s="342"/>
      <c r="G101" s="342"/>
      <c r="H101" s="342"/>
      <c r="I101" s="342"/>
      <c r="J101" s="342"/>
      <c r="K101" s="343"/>
    </row>
    <row r="102" s="1" customFormat="1" ht="45" customHeight="1">
      <c r="B102" s="344"/>
      <c r="C102" s="345" t="s">
        <v>3444</v>
      </c>
      <c r="D102" s="345"/>
      <c r="E102" s="345"/>
      <c r="F102" s="345"/>
      <c r="G102" s="345"/>
      <c r="H102" s="345"/>
      <c r="I102" s="345"/>
      <c r="J102" s="345"/>
      <c r="K102" s="346"/>
    </row>
    <row r="103" s="1" customFormat="1" ht="17.25" customHeight="1">
      <c r="B103" s="344"/>
      <c r="C103" s="347" t="s">
        <v>3399</v>
      </c>
      <c r="D103" s="347"/>
      <c r="E103" s="347"/>
      <c r="F103" s="347" t="s">
        <v>3400</v>
      </c>
      <c r="G103" s="348"/>
      <c r="H103" s="347" t="s">
        <v>61</v>
      </c>
      <c r="I103" s="347" t="s">
        <v>64</v>
      </c>
      <c r="J103" s="347" t="s">
        <v>3401</v>
      </c>
      <c r="K103" s="346"/>
    </row>
    <row r="104" s="1" customFormat="1" ht="17.25" customHeight="1">
      <c r="B104" s="344"/>
      <c r="C104" s="349" t="s">
        <v>3402</v>
      </c>
      <c r="D104" s="349"/>
      <c r="E104" s="349"/>
      <c r="F104" s="350" t="s">
        <v>3403</v>
      </c>
      <c r="G104" s="351"/>
      <c r="H104" s="349"/>
      <c r="I104" s="349"/>
      <c r="J104" s="349" t="s">
        <v>3404</v>
      </c>
      <c r="K104" s="346"/>
    </row>
    <row r="105" s="1" customFormat="1" ht="5.25" customHeight="1">
      <c r="B105" s="344"/>
      <c r="C105" s="347"/>
      <c r="D105" s="347"/>
      <c r="E105" s="347"/>
      <c r="F105" s="347"/>
      <c r="G105" s="365"/>
      <c r="H105" s="347"/>
      <c r="I105" s="347"/>
      <c r="J105" s="347"/>
      <c r="K105" s="346"/>
    </row>
    <row r="106" s="1" customFormat="1" ht="15" customHeight="1">
      <c r="B106" s="344"/>
      <c r="C106" s="332" t="s">
        <v>60</v>
      </c>
      <c r="D106" s="354"/>
      <c r="E106" s="354"/>
      <c r="F106" s="355" t="s">
        <v>3405</v>
      </c>
      <c r="G106" s="332"/>
      <c r="H106" s="332" t="s">
        <v>3445</v>
      </c>
      <c r="I106" s="332" t="s">
        <v>3407</v>
      </c>
      <c r="J106" s="332">
        <v>20</v>
      </c>
      <c r="K106" s="346"/>
    </row>
    <row r="107" s="1" customFormat="1" ht="15" customHeight="1">
      <c r="B107" s="344"/>
      <c r="C107" s="332" t="s">
        <v>3408</v>
      </c>
      <c r="D107" s="332"/>
      <c r="E107" s="332"/>
      <c r="F107" s="355" t="s">
        <v>3405</v>
      </c>
      <c r="G107" s="332"/>
      <c r="H107" s="332" t="s">
        <v>3445</v>
      </c>
      <c r="I107" s="332" t="s">
        <v>3407</v>
      </c>
      <c r="J107" s="332">
        <v>120</v>
      </c>
      <c r="K107" s="346"/>
    </row>
    <row r="108" s="1" customFormat="1" ht="15" customHeight="1">
      <c r="B108" s="357"/>
      <c r="C108" s="332" t="s">
        <v>3410</v>
      </c>
      <c r="D108" s="332"/>
      <c r="E108" s="332"/>
      <c r="F108" s="355" t="s">
        <v>3411</v>
      </c>
      <c r="G108" s="332"/>
      <c r="H108" s="332" t="s">
        <v>3445</v>
      </c>
      <c r="I108" s="332" t="s">
        <v>3407</v>
      </c>
      <c r="J108" s="332">
        <v>50</v>
      </c>
      <c r="K108" s="346"/>
    </row>
    <row r="109" s="1" customFormat="1" ht="15" customHeight="1">
      <c r="B109" s="357"/>
      <c r="C109" s="332" t="s">
        <v>3413</v>
      </c>
      <c r="D109" s="332"/>
      <c r="E109" s="332"/>
      <c r="F109" s="355" t="s">
        <v>3405</v>
      </c>
      <c r="G109" s="332"/>
      <c r="H109" s="332" t="s">
        <v>3445</v>
      </c>
      <c r="I109" s="332" t="s">
        <v>3415</v>
      </c>
      <c r="J109" s="332"/>
      <c r="K109" s="346"/>
    </row>
    <row r="110" s="1" customFormat="1" ht="15" customHeight="1">
      <c r="B110" s="357"/>
      <c r="C110" s="332" t="s">
        <v>3424</v>
      </c>
      <c r="D110" s="332"/>
      <c r="E110" s="332"/>
      <c r="F110" s="355" t="s">
        <v>3411</v>
      </c>
      <c r="G110" s="332"/>
      <c r="H110" s="332" t="s">
        <v>3445</v>
      </c>
      <c r="I110" s="332" t="s">
        <v>3407</v>
      </c>
      <c r="J110" s="332">
        <v>50</v>
      </c>
      <c r="K110" s="346"/>
    </row>
    <row r="111" s="1" customFormat="1" ht="15" customHeight="1">
      <c r="B111" s="357"/>
      <c r="C111" s="332" t="s">
        <v>3432</v>
      </c>
      <c r="D111" s="332"/>
      <c r="E111" s="332"/>
      <c r="F111" s="355" t="s">
        <v>3411</v>
      </c>
      <c r="G111" s="332"/>
      <c r="H111" s="332" t="s">
        <v>3445</v>
      </c>
      <c r="I111" s="332" t="s">
        <v>3407</v>
      </c>
      <c r="J111" s="332">
        <v>50</v>
      </c>
      <c r="K111" s="346"/>
    </row>
    <row r="112" s="1" customFormat="1" ht="15" customHeight="1">
      <c r="B112" s="357"/>
      <c r="C112" s="332" t="s">
        <v>3430</v>
      </c>
      <c r="D112" s="332"/>
      <c r="E112" s="332"/>
      <c r="F112" s="355" t="s">
        <v>3411</v>
      </c>
      <c r="G112" s="332"/>
      <c r="H112" s="332" t="s">
        <v>3445</v>
      </c>
      <c r="I112" s="332" t="s">
        <v>3407</v>
      </c>
      <c r="J112" s="332">
        <v>50</v>
      </c>
      <c r="K112" s="346"/>
    </row>
    <row r="113" s="1" customFormat="1" ht="15" customHeight="1">
      <c r="B113" s="357"/>
      <c r="C113" s="332" t="s">
        <v>60</v>
      </c>
      <c r="D113" s="332"/>
      <c r="E113" s="332"/>
      <c r="F113" s="355" t="s">
        <v>3405</v>
      </c>
      <c r="G113" s="332"/>
      <c r="H113" s="332" t="s">
        <v>3446</v>
      </c>
      <c r="I113" s="332" t="s">
        <v>3407</v>
      </c>
      <c r="J113" s="332">
        <v>20</v>
      </c>
      <c r="K113" s="346"/>
    </row>
    <row r="114" s="1" customFormat="1" ht="15" customHeight="1">
      <c r="B114" s="357"/>
      <c r="C114" s="332" t="s">
        <v>3447</v>
      </c>
      <c r="D114" s="332"/>
      <c r="E114" s="332"/>
      <c r="F114" s="355" t="s">
        <v>3405</v>
      </c>
      <c r="G114" s="332"/>
      <c r="H114" s="332" t="s">
        <v>3448</v>
      </c>
      <c r="I114" s="332" t="s">
        <v>3407</v>
      </c>
      <c r="J114" s="332">
        <v>120</v>
      </c>
      <c r="K114" s="346"/>
    </row>
    <row r="115" s="1" customFormat="1" ht="15" customHeight="1">
      <c r="B115" s="357"/>
      <c r="C115" s="332" t="s">
        <v>45</v>
      </c>
      <c r="D115" s="332"/>
      <c r="E115" s="332"/>
      <c r="F115" s="355" t="s">
        <v>3405</v>
      </c>
      <c r="G115" s="332"/>
      <c r="H115" s="332" t="s">
        <v>3449</v>
      </c>
      <c r="I115" s="332" t="s">
        <v>3440</v>
      </c>
      <c r="J115" s="332"/>
      <c r="K115" s="346"/>
    </row>
    <row r="116" s="1" customFormat="1" ht="15" customHeight="1">
      <c r="B116" s="357"/>
      <c r="C116" s="332" t="s">
        <v>55</v>
      </c>
      <c r="D116" s="332"/>
      <c r="E116" s="332"/>
      <c r="F116" s="355" t="s">
        <v>3405</v>
      </c>
      <c r="G116" s="332"/>
      <c r="H116" s="332" t="s">
        <v>3450</v>
      </c>
      <c r="I116" s="332" t="s">
        <v>3440</v>
      </c>
      <c r="J116" s="332"/>
      <c r="K116" s="346"/>
    </row>
    <row r="117" s="1" customFormat="1" ht="15" customHeight="1">
      <c r="B117" s="357"/>
      <c r="C117" s="332" t="s">
        <v>64</v>
      </c>
      <c r="D117" s="332"/>
      <c r="E117" s="332"/>
      <c r="F117" s="355" t="s">
        <v>3405</v>
      </c>
      <c r="G117" s="332"/>
      <c r="H117" s="332" t="s">
        <v>3451</v>
      </c>
      <c r="I117" s="332" t="s">
        <v>3452</v>
      </c>
      <c r="J117" s="332"/>
      <c r="K117" s="346"/>
    </row>
    <row r="118" s="1" customFormat="1" ht="15" customHeight="1">
      <c r="B118" s="360"/>
      <c r="C118" s="366"/>
      <c r="D118" s="366"/>
      <c r="E118" s="366"/>
      <c r="F118" s="366"/>
      <c r="G118" s="366"/>
      <c r="H118" s="366"/>
      <c r="I118" s="366"/>
      <c r="J118" s="366"/>
      <c r="K118" s="362"/>
    </row>
    <row r="119" s="1" customFormat="1" ht="18.75" customHeight="1">
      <c r="B119" s="367"/>
      <c r="C119" s="368"/>
      <c r="D119" s="368"/>
      <c r="E119" s="368"/>
      <c r="F119" s="369"/>
      <c r="G119" s="368"/>
      <c r="H119" s="368"/>
      <c r="I119" s="368"/>
      <c r="J119" s="368"/>
      <c r="K119" s="367"/>
    </row>
    <row r="120" s="1" customFormat="1" ht="18.75" customHeight="1">
      <c r="B120" s="340"/>
      <c r="C120" s="340"/>
      <c r="D120" s="340"/>
      <c r="E120" s="340"/>
      <c r="F120" s="340"/>
      <c r="G120" s="340"/>
      <c r="H120" s="340"/>
      <c r="I120" s="340"/>
      <c r="J120" s="340"/>
      <c r="K120" s="340"/>
    </row>
    <row r="121" s="1" customFormat="1" ht="7.5" customHeight="1">
      <c r="B121" s="370"/>
      <c r="C121" s="371"/>
      <c r="D121" s="371"/>
      <c r="E121" s="371"/>
      <c r="F121" s="371"/>
      <c r="G121" s="371"/>
      <c r="H121" s="371"/>
      <c r="I121" s="371"/>
      <c r="J121" s="371"/>
      <c r="K121" s="372"/>
    </row>
    <row r="122" s="1" customFormat="1" ht="45" customHeight="1">
      <c r="B122" s="373"/>
      <c r="C122" s="323" t="s">
        <v>3453</v>
      </c>
      <c r="D122" s="323"/>
      <c r="E122" s="323"/>
      <c r="F122" s="323"/>
      <c r="G122" s="323"/>
      <c r="H122" s="323"/>
      <c r="I122" s="323"/>
      <c r="J122" s="323"/>
      <c r="K122" s="374"/>
    </row>
    <row r="123" s="1" customFormat="1" ht="17.25" customHeight="1">
      <c r="B123" s="375"/>
      <c r="C123" s="347" t="s">
        <v>3399</v>
      </c>
      <c r="D123" s="347"/>
      <c r="E123" s="347"/>
      <c r="F123" s="347" t="s">
        <v>3400</v>
      </c>
      <c r="G123" s="348"/>
      <c r="H123" s="347" t="s">
        <v>61</v>
      </c>
      <c r="I123" s="347" t="s">
        <v>64</v>
      </c>
      <c r="J123" s="347" t="s">
        <v>3401</v>
      </c>
      <c r="K123" s="376"/>
    </row>
    <row r="124" s="1" customFormat="1" ht="17.25" customHeight="1">
      <c r="B124" s="375"/>
      <c r="C124" s="349" t="s">
        <v>3402</v>
      </c>
      <c r="D124" s="349"/>
      <c r="E124" s="349"/>
      <c r="F124" s="350" t="s">
        <v>3403</v>
      </c>
      <c r="G124" s="351"/>
      <c r="H124" s="349"/>
      <c r="I124" s="349"/>
      <c r="J124" s="349" t="s">
        <v>3404</v>
      </c>
      <c r="K124" s="376"/>
    </row>
    <row r="125" s="1" customFormat="1" ht="5.25" customHeight="1">
      <c r="B125" s="377"/>
      <c r="C125" s="352"/>
      <c r="D125" s="352"/>
      <c r="E125" s="352"/>
      <c r="F125" s="352"/>
      <c r="G125" s="378"/>
      <c r="H125" s="352"/>
      <c r="I125" s="352"/>
      <c r="J125" s="352"/>
      <c r="K125" s="379"/>
    </row>
    <row r="126" s="1" customFormat="1" ht="15" customHeight="1">
      <c r="B126" s="377"/>
      <c r="C126" s="332" t="s">
        <v>3408</v>
      </c>
      <c r="D126" s="354"/>
      <c r="E126" s="354"/>
      <c r="F126" s="355" t="s">
        <v>3405</v>
      </c>
      <c r="G126" s="332"/>
      <c r="H126" s="332" t="s">
        <v>3445</v>
      </c>
      <c r="I126" s="332" t="s">
        <v>3407</v>
      </c>
      <c r="J126" s="332">
        <v>120</v>
      </c>
      <c r="K126" s="380"/>
    </row>
    <row r="127" s="1" customFormat="1" ht="15" customHeight="1">
      <c r="B127" s="377"/>
      <c r="C127" s="332" t="s">
        <v>3454</v>
      </c>
      <c r="D127" s="332"/>
      <c r="E127" s="332"/>
      <c r="F127" s="355" t="s">
        <v>3405</v>
      </c>
      <c r="G127" s="332"/>
      <c r="H127" s="332" t="s">
        <v>3455</v>
      </c>
      <c r="I127" s="332" t="s">
        <v>3407</v>
      </c>
      <c r="J127" s="332" t="s">
        <v>3456</v>
      </c>
      <c r="K127" s="380"/>
    </row>
    <row r="128" s="1" customFormat="1" ht="15" customHeight="1">
      <c r="B128" s="377"/>
      <c r="C128" s="332" t="s">
        <v>96</v>
      </c>
      <c r="D128" s="332"/>
      <c r="E128" s="332"/>
      <c r="F128" s="355" t="s">
        <v>3405</v>
      </c>
      <c r="G128" s="332"/>
      <c r="H128" s="332" t="s">
        <v>3457</v>
      </c>
      <c r="I128" s="332" t="s">
        <v>3407</v>
      </c>
      <c r="J128" s="332" t="s">
        <v>3456</v>
      </c>
      <c r="K128" s="380"/>
    </row>
    <row r="129" s="1" customFormat="1" ht="15" customHeight="1">
      <c r="B129" s="377"/>
      <c r="C129" s="332" t="s">
        <v>3416</v>
      </c>
      <c r="D129" s="332"/>
      <c r="E129" s="332"/>
      <c r="F129" s="355" t="s">
        <v>3411</v>
      </c>
      <c r="G129" s="332"/>
      <c r="H129" s="332" t="s">
        <v>3417</v>
      </c>
      <c r="I129" s="332" t="s">
        <v>3407</v>
      </c>
      <c r="J129" s="332">
        <v>15</v>
      </c>
      <c r="K129" s="380"/>
    </row>
    <row r="130" s="1" customFormat="1" ht="15" customHeight="1">
      <c r="B130" s="377"/>
      <c r="C130" s="358" t="s">
        <v>3418</v>
      </c>
      <c r="D130" s="358"/>
      <c r="E130" s="358"/>
      <c r="F130" s="359" t="s">
        <v>3411</v>
      </c>
      <c r="G130" s="358"/>
      <c r="H130" s="358" t="s">
        <v>3419</v>
      </c>
      <c r="I130" s="358" t="s">
        <v>3407</v>
      </c>
      <c r="J130" s="358">
        <v>15</v>
      </c>
      <c r="K130" s="380"/>
    </row>
    <row r="131" s="1" customFormat="1" ht="15" customHeight="1">
      <c r="B131" s="377"/>
      <c r="C131" s="358" t="s">
        <v>3420</v>
      </c>
      <c r="D131" s="358"/>
      <c r="E131" s="358"/>
      <c r="F131" s="359" t="s">
        <v>3411</v>
      </c>
      <c r="G131" s="358"/>
      <c r="H131" s="358" t="s">
        <v>3421</v>
      </c>
      <c r="I131" s="358" t="s">
        <v>3407</v>
      </c>
      <c r="J131" s="358">
        <v>20</v>
      </c>
      <c r="K131" s="380"/>
    </row>
    <row r="132" s="1" customFormat="1" ht="15" customHeight="1">
      <c r="B132" s="377"/>
      <c r="C132" s="358" t="s">
        <v>3422</v>
      </c>
      <c r="D132" s="358"/>
      <c r="E132" s="358"/>
      <c r="F132" s="359" t="s">
        <v>3411</v>
      </c>
      <c r="G132" s="358"/>
      <c r="H132" s="358" t="s">
        <v>3423</v>
      </c>
      <c r="I132" s="358" t="s">
        <v>3407</v>
      </c>
      <c r="J132" s="358">
        <v>20</v>
      </c>
      <c r="K132" s="380"/>
    </row>
    <row r="133" s="1" customFormat="1" ht="15" customHeight="1">
      <c r="B133" s="377"/>
      <c r="C133" s="332" t="s">
        <v>3410</v>
      </c>
      <c r="D133" s="332"/>
      <c r="E133" s="332"/>
      <c r="F133" s="355" t="s">
        <v>3411</v>
      </c>
      <c r="G133" s="332"/>
      <c r="H133" s="332" t="s">
        <v>3445</v>
      </c>
      <c r="I133" s="332" t="s">
        <v>3407</v>
      </c>
      <c r="J133" s="332">
        <v>50</v>
      </c>
      <c r="K133" s="380"/>
    </row>
    <row r="134" s="1" customFormat="1" ht="15" customHeight="1">
      <c r="B134" s="377"/>
      <c r="C134" s="332" t="s">
        <v>3424</v>
      </c>
      <c r="D134" s="332"/>
      <c r="E134" s="332"/>
      <c r="F134" s="355" t="s">
        <v>3411</v>
      </c>
      <c r="G134" s="332"/>
      <c r="H134" s="332" t="s">
        <v>3445</v>
      </c>
      <c r="I134" s="332" t="s">
        <v>3407</v>
      </c>
      <c r="J134" s="332">
        <v>50</v>
      </c>
      <c r="K134" s="380"/>
    </row>
    <row r="135" s="1" customFormat="1" ht="15" customHeight="1">
      <c r="B135" s="377"/>
      <c r="C135" s="332" t="s">
        <v>3430</v>
      </c>
      <c r="D135" s="332"/>
      <c r="E135" s="332"/>
      <c r="F135" s="355" t="s">
        <v>3411</v>
      </c>
      <c r="G135" s="332"/>
      <c r="H135" s="332" t="s">
        <v>3445</v>
      </c>
      <c r="I135" s="332" t="s">
        <v>3407</v>
      </c>
      <c r="J135" s="332">
        <v>50</v>
      </c>
      <c r="K135" s="380"/>
    </row>
    <row r="136" s="1" customFormat="1" ht="15" customHeight="1">
      <c r="B136" s="377"/>
      <c r="C136" s="332" t="s">
        <v>3432</v>
      </c>
      <c r="D136" s="332"/>
      <c r="E136" s="332"/>
      <c r="F136" s="355" t="s">
        <v>3411</v>
      </c>
      <c r="G136" s="332"/>
      <c r="H136" s="332" t="s">
        <v>3445</v>
      </c>
      <c r="I136" s="332" t="s">
        <v>3407</v>
      </c>
      <c r="J136" s="332">
        <v>50</v>
      </c>
      <c r="K136" s="380"/>
    </row>
    <row r="137" s="1" customFormat="1" ht="15" customHeight="1">
      <c r="B137" s="377"/>
      <c r="C137" s="332" t="s">
        <v>3433</v>
      </c>
      <c r="D137" s="332"/>
      <c r="E137" s="332"/>
      <c r="F137" s="355" t="s">
        <v>3411</v>
      </c>
      <c r="G137" s="332"/>
      <c r="H137" s="332" t="s">
        <v>3458</v>
      </c>
      <c r="I137" s="332" t="s">
        <v>3407</v>
      </c>
      <c r="J137" s="332">
        <v>255</v>
      </c>
      <c r="K137" s="380"/>
    </row>
    <row r="138" s="1" customFormat="1" ht="15" customHeight="1">
      <c r="B138" s="377"/>
      <c r="C138" s="332" t="s">
        <v>3435</v>
      </c>
      <c r="D138" s="332"/>
      <c r="E138" s="332"/>
      <c r="F138" s="355" t="s">
        <v>3405</v>
      </c>
      <c r="G138" s="332"/>
      <c r="H138" s="332" t="s">
        <v>3459</v>
      </c>
      <c r="I138" s="332" t="s">
        <v>3437</v>
      </c>
      <c r="J138" s="332"/>
      <c r="K138" s="380"/>
    </row>
    <row r="139" s="1" customFormat="1" ht="15" customHeight="1">
      <c r="B139" s="377"/>
      <c r="C139" s="332" t="s">
        <v>3438</v>
      </c>
      <c r="D139" s="332"/>
      <c r="E139" s="332"/>
      <c r="F139" s="355" t="s">
        <v>3405</v>
      </c>
      <c r="G139" s="332"/>
      <c r="H139" s="332" t="s">
        <v>3460</v>
      </c>
      <c r="I139" s="332" t="s">
        <v>3440</v>
      </c>
      <c r="J139" s="332"/>
      <c r="K139" s="380"/>
    </row>
    <row r="140" s="1" customFormat="1" ht="15" customHeight="1">
      <c r="B140" s="377"/>
      <c r="C140" s="332" t="s">
        <v>3441</v>
      </c>
      <c r="D140" s="332"/>
      <c r="E140" s="332"/>
      <c r="F140" s="355" t="s">
        <v>3405</v>
      </c>
      <c r="G140" s="332"/>
      <c r="H140" s="332" t="s">
        <v>3441</v>
      </c>
      <c r="I140" s="332" t="s">
        <v>3440</v>
      </c>
      <c r="J140" s="332"/>
      <c r="K140" s="380"/>
    </row>
    <row r="141" s="1" customFormat="1" ht="15" customHeight="1">
      <c r="B141" s="377"/>
      <c r="C141" s="332" t="s">
        <v>45</v>
      </c>
      <c r="D141" s="332"/>
      <c r="E141" s="332"/>
      <c r="F141" s="355" t="s">
        <v>3405</v>
      </c>
      <c r="G141" s="332"/>
      <c r="H141" s="332" t="s">
        <v>3461</v>
      </c>
      <c r="I141" s="332" t="s">
        <v>3440</v>
      </c>
      <c r="J141" s="332"/>
      <c r="K141" s="380"/>
    </row>
    <row r="142" s="1" customFormat="1" ht="15" customHeight="1">
      <c r="B142" s="377"/>
      <c r="C142" s="332" t="s">
        <v>3462</v>
      </c>
      <c r="D142" s="332"/>
      <c r="E142" s="332"/>
      <c r="F142" s="355" t="s">
        <v>3405</v>
      </c>
      <c r="G142" s="332"/>
      <c r="H142" s="332" t="s">
        <v>3463</v>
      </c>
      <c r="I142" s="332" t="s">
        <v>3440</v>
      </c>
      <c r="J142" s="332"/>
      <c r="K142" s="380"/>
    </row>
    <row r="143" s="1" customFormat="1" ht="15" customHeight="1">
      <c r="B143" s="381"/>
      <c r="C143" s="382"/>
      <c r="D143" s="382"/>
      <c r="E143" s="382"/>
      <c r="F143" s="382"/>
      <c r="G143" s="382"/>
      <c r="H143" s="382"/>
      <c r="I143" s="382"/>
      <c r="J143" s="382"/>
      <c r="K143" s="383"/>
    </row>
    <row r="144" s="1" customFormat="1" ht="18.75" customHeight="1">
      <c r="B144" s="368"/>
      <c r="C144" s="368"/>
      <c r="D144" s="368"/>
      <c r="E144" s="368"/>
      <c r="F144" s="369"/>
      <c r="G144" s="368"/>
      <c r="H144" s="368"/>
      <c r="I144" s="368"/>
      <c r="J144" s="368"/>
      <c r="K144" s="368"/>
    </row>
    <row r="145" s="1" customFormat="1" ht="18.75" customHeight="1">
      <c r="B145" s="340"/>
      <c r="C145" s="340"/>
      <c r="D145" s="340"/>
      <c r="E145" s="340"/>
      <c r="F145" s="340"/>
      <c r="G145" s="340"/>
      <c r="H145" s="340"/>
      <c r="I145" s="340"/>
      <c r="J145" s="340"/>
      <c r="K145" s="340"/>
    </row>
    <row r="146" s="1" customFormat="1" ht="7.5" customHeight="1">
      <c r="B146" s="341"/>
      <c r="C146" s="342"/>
      <c r="D146" s="342"/>
      <c r="E146" s="342"/>
      <c r="F146" s="342"/>
      <c r="G146" s="342"/>
      <c r="H146" s="342"/>
      <c r="I146" s="342"/>
      <c r="J146" s="342"/>
      <c r="K146" s="343"/>
    </row>
    <row r="147" s="1" customFormat="1" ht="45" customHeight="1">
      <c r="B147" s="344"/>
      <c r="C147" s="345" t="s">
        <v>3464</v>
      </c>
      <c r="D147" s="345"/>
      <c r="E147" s="345"/>
      <c r="F147" s="345"/>
      <c r="G147" s="345"/>
      <c r="H147" s="345"/>
      <c r="I147" s="345"/>
      <c r="J147" s="345"/>
      <c r="K147" s="346"/>
    </row>
    <row r="148" s="1" customFormat="1" ht="17.25" customHeight="1">
      <c r="B148" s="344"/>
      <c r="C148" s="347" t="s">
        <v>3399</v>
      </c>
      <c r="D148" s="347"/>
      <c r="E148" s="347"/>
      <c r="F148" s="347" t="s">
        <v>3400</v>
      </c>
      <c r="G148" s="348"/>
      <c r="H148" s="347" t="s">
        <v>61</v>
      </c>
      <c r="I148" s="347" t="s">
        <v>64</v>
      </c>
      <c r="J148" s="347" t="s">
        <v>3401</v>
      </c>
      <c r="K148" s="346"/>
    </row>
    <row r="149" s="1" customFormat="1" ht="17.25" customHeight="1">
      <c r="B149" s="344"/>
      <c r="C149" s="349" t="s">
        <v>3402</v>
      </c>
      <c r="D149" s="349"/>
      <c r="E149" s="349"/>
      <c r="F149" s="350" t="s">
        <v>3403</v>
      </c>
      <c r="G149" s="351"/>
      <c r="H149" s="349"/>
      <c r="I149" s="349"/>
      <c r="J149" s="349" t="s">
        <v>3404</v>
      </c>
      <c r="K149" s="346"/>
    </row>
    <row r="150" s="1" customFormat="1" ht="5.25" customHeight="1">
      <c r="B150" s="357"/>
      <c r="C150" s="352"/>
      <c r="D150" s="352"/>
      <c r="E150" s="352"/>
      <c r="F150" s="352"/>
      <c r="G150" s="353"/>
      <c r="H150" s="352"/>
      <c r="I150" s="352"/>
      <c r="J150" s="352"/>
      <c r="K150" s="380"/>
    </row>
    <row r="151" s="1" customFormat="1" ht="15" customHeight="1">
      <c r="B151" s="357"/>
      <c r="C151" s="384" t="s">
        <v>3408</v>
      </c>
      <c r="D151" s="332"/>
      <c r="E151" s="332"/>
      <c r="F151" s="385" t="s">
        <v>3405</v>
      </c>
      <c r="G151" s="332"/>
      <c r="H151" s="384" t="s">
        <v>3445</v>
      </c>
      <c r="I151" s="384" t="s">
        <v>3407</v>
      </c>
      <c r="J151" s="384">
        <v>120</v>
      </c>
      <c r="K151" s="380"/>
    </row>
    <row r="152" s="1" customFormat="1" ht="15" customHeight="1">
      <c r="B152" s="357"/>
      <c r="C152" s="384" t="s">
        <v>3454</v>
      </c>
      <c r="D152" s="332"/>
      <c r="E152" s="332"/>
      <c r="F152" s="385" t="s">
        <v>3405</v>
      </c>
      <c r="G152" s="332"/>
      <c r="H152" s="384" t="s">
        <v>3465</v>
      </c>
      <c r="I152" s="384" t="s">
        <v>3407</v>
      </c>
      <c r="J152" s="384" t="s">
        <v>3456</v>
      </c>
      <c r="K152" s="380"/>
    </row>
    <row r="153" s="1" customFormat="1" ht="15" customHeight="1">
      <c r="B153" s="357"/>
      <c r="C153" s="384" t="s">
        <v>96</v>
      </c>
      <c r="D153" s="332"/>
      <c r="E153" s="332"/>
      <c r="F153" s="385" t="s">
        <v>3405</v>
      </c>
      <c r="G153" s="332"/>
      <c r="H153" s="384" t="s">
        <v>3466</v>
      </c>
      <c r="I153" s="384" t="s">
        <v>3407</v>
      </c>
      <c r="J153" s="384" t="s">
        <v>3456</v>
      </c>
      <c r="K153" s="380"/>
    </row>
    <row r="154" s="1" customFormat="1" ht="15" customHeight="1">
      <c r="B154" s="357"/>
      <c r="C154" s="384" t="s">
        <v>3410</v>
      </c>
      <c r="D154" s="332"/>
      <c r="E154" s="332"/>
      <c r="F154" s="385" t="s">
        <v>3411</v>
      </c>
      <c r="G154" s="332"/>
      <c r="H154" s="384" t="s">
        <v>3445</v>
      </c>
      <c r="I154" s="384" t="s">
        <v>3407</v>
      </c>
      <c r="J154" s="384">
        <v>50</v>
      </c>
      <c r="K154" s="380"/>
    </row>
    <row r="155" s="1" customFormat="1" ht="15" customHeight="1">
      <c r="B155" s="357"/>
      <c r="C155" s="384" t="s">
        <v>3413</v>
      </c>
      <c r="D155" s="332"/>
      <c r="E155" s="332"/>
      <c r="F155" s="385" t="s">
        <v>3405</v>
      </c>
      <c r="G155" s="332"/>
      <c r="H155" s="384" t="s">
        <v>3445</v>
      </c>
      <c r="I155" s="384" t="s">
        <v>3415</v>
      </c>
      <c r="J155" s="384"/>
      <c r="K155" s="380"/>
    </row>
    <row r="156" s="1" customFormat="1" ht="15" customHeight="1">
      <c r="B156" s="357"/>
      <c r="C156" s="384" t="s">
        <v>3424</v>
      </c>
      <c r="D156" s="332"/>
      <c r="E156" s="332"/>
      <c r="F156" s="385" t="s">
        <v>3411</v>
      </c>
      <c r="G156" s="332"/>
      <c r="H156" s="384" t="s">
        <v>3445</v>
      </c>
      <c r="I156" s="384" t="s">
        <v>3407</v>
      </c>
      <c r="J156" s="384">
        <v>50</v>
      </c>
      <c r="K156" s="380"/>
    </row>
    <row r="157" s="1" customFormat="1" ht="15" customHeight="1">
      <c r="B157" s="357"/>
      <c r="C157" s="384" t="s">
        <v>3432</v>
      </c>
      <c r="D157" s="332"/>
      <c r="E157" s="332"/>
      <c r="F157" s="385" t="s">
        <v>3411</v>
      </c>
      <c r="G157" s="332"/>
      <c r="H157" s="384" t="s">
        <v>3445</v>
      </c>
      <c r="I157" s="384" t="s">
        <v>3407</v>
      </c>
      <c r="J157" s="384">
        <v>50</v>
      </c>
      <c r="K157" s="380"/>
    </row>
    <row r="158" s="1" customFormat="1" ht="15" customHeight="1">
      <c r="B158" s="357"/>
      <c r="C158" s="384" t="s">
        <v>3430</v>
      </c>
      <c r="D158" s="332"/>
      <c r="E158" s="332"/>
      <c r="F158" s="385" t="s">
        <v>3411</v>
      </c>
      <c r="G158" s="332"/>
      <c r="H158" s="384" t="s">
        <v>3445</v>
      </c>
      <c r="I158" s="384" t="s">
        <v>3407</v>
      </c>
      <c r="J158" s="384">
        <v>50</v>
      </c>
      <c r="K158" s="380"/>
    </row>
    <row r="159" s="1" customFormat="1" ht="15" customHeight="1">
      <c r="B159" s="357"/>
      <c r="C159" s="384" t="s">
        <v>117</v>
      </c>
      <c r="D159" s="332"/>
      <c r="E159" s="332"/>
      <c r="F159" s="385" t="s">
        <v>3405</v>
      </c>
      <c r="G159" s="332"/>
      <c r="H159" s="384" t="s">
        <v>3467</v>
      </c>
      <c r="I159" s="384" t="s">
        <v>3407</v>
      </c>
      <c r="J159" s="384" t="s">
        <v>3468</v>
      </c>
      <c r="K159" s="380"/>
    </row>
    <row r="160" s="1" customFormat="1" ht="15" customHeight="1">
      <c r="B160" s="357"/>
      <c r="C160" s="384" t="s">
        <v>3469</v>
      </c>
      <c r="D160" s="332"/>
      <c r="E160" s="332"/>
      <c r="F160" s="385" t="s">
        <v>3405</v>
      </c>
      <c r="G160" s="332"/>
      <c r="H160" s="384" t="s">
        <v>3470</v>
      </c>
      <c r="I160" s="384" t="s">
        <v>3440</v>
      </c>
      <c r="J160" s="384"/>
      <c r="K160" s="380"/>
    </row>
    <row r="161" s="1" customFormat="1" ht="15" customHeight="1">
      <c r="B161" s="386"/>
      <c r="C161" s="366"/>
      <c r="D161" s="366"/>
      <c r="E161" s="366"/>
      <c r="F161" s="366"/>
      <c r="G161" s="366"/>
      <c r="H161" s="366"/>
      <c r="I161" s="366"/>
      <c r="J161" s="366"/>
      <c r="K161" s="387"/>
    </row>
    <row r="162" s="1" customFormat="1" ht="18.75" customHeight="1">
      <c r="B162" s="368"/>
      <c r="C162" s="378"/>
      <c r="D162" s="378"/>
      <c r="E162" s="378"/>
      <c r="F162" s="388"/>
      <c r="G162" s="378"/>
      <c r="H162" s="378"/>
      <c r="I162" s="378"/>
      <c r="J162" s="378"/>
      <c r="K162" s="368"/>
    </row>
    <row r="163" s="1" customFormat="1" ht="18.75" customHeight="1">
      <c r="B163" s="340"/>
      <c r="C163" s="340"/>
      <c r="D163" s="340"/>
      <c r="E163" s="340"/>
      <c r="F163" s="340"/>
      <c r="G163" s="340"/>
      <c r="H163" s="340"/>
      <c r="I163" s="340"/>
      <c r="J163" s="340"/>
      <c r="K163" s="340"/>
    </row>
    <row r="164" s="1" customFormat="1" ht="7.5" customHeight="1">
      <c r="B164" s="319"/>
      <c r="C164" s="320"/>
      <c r="D164" s="320"/>
      <c r="E164" s="320"/>
      <c r="F164" s="320"/>
      <c r="G164" s="320"/>
      <c r="H164" s="320"/>
      <c r="I164" s="320"/>
      <c r="J164" s="320"/>
      <c r="K164" s="321"/>
    </row>
    <row r="165" s="1" customFormat="1" ht="45" customHeight="1">
      <c r="B165" s="322"/>
      <c r="C165" s="323" t="s">
        <v>3471</v>
      </c>
      <c r="D165" s="323"/>
      <c r="E165" s="323"/>
      <c r="F165" s="323"/>
      <c r="G165" s="323"/>
      <c r="H165" s="323"/>
      <c r="I165" s="323"/>
      <c r="J165" s="323"/>
      <c r="K165" s="324"/>
    </row>
    <row r="166" s="1" customFormat="1" ht="17.25" customHeight="1">
      <c r="B166" s="322"/>
      <c r="C166" s="347" t="s">
        <v>3399</v>
      </c>
      <c r="D166" s="347"/>
      <c r="E166" s="347"/>
      <c r="F166" s="347" t="s">
        <v>3400</v>
      </c>
      <c r="G166" s="389"/>
      <c r="H166" s="390" t="s">
        <v>61</v>
      </c>
      <c r="I166" s="390" t="s">
        <v>64</v>
      </c>
      <c r="J166" s="347" t="s">
        <v>3401</v>
      </c>
      <c r="K166" s="324"/>
    </row>
    <row r="167" s="1" customFormat="1" ht="17.25" customHeight="1">
      <c r="B167" s="325"/>
      <c r="C167" s="349" t="s">
        <v>3402</v>
      </c>
      <c r="D167" s="349"/>
      <c r="E167" s="349"/>
      <c r="F167" s="350" t="s">
        <v>3403</v>
      </c>
      <c r="G167" s="391"/>
      <c r="H167" s="392"/>
      <c r="I167" s="392"/>
      <c r="J167" s="349" t="s">
        <v>3404</v>
      </c>
      <c r="K167" s="327"/>
    </row>
    <row r="168" s="1" customFormat="1" ht="5.25" customHeight="1">
      <c r="B168" s="357"/>
      <c r="C168" s="352"/>
      <c r="D168" s="352"/>
      <c r="E168" s="352"/>
      <c r="F168" s="352"/>
      <c r="G168" s="353"/>
      <c r="H168" s="352"/>
      <c r="I168" s="352"/>
      <c r="J168" s="352"/>
      <c r="K168" s="380"/>
    </row>
    <row r="169" s="1" customFormat="1" ht="15" customHeight="1">
      <c r="B169" s="357"/>
      <c r="C169" s="332" t="s">
        <v>3408</v>
      </c>
      <c r="D169" s="332"/>
      <c r="E169" s="332"/>
      <c r="F169" s="355" t="s">
        <v>3405</v>
      </c>
      <c r="G169" s="332"/>
      <c r="H169" s="332" t="s">
        <v>3445</v>
      </c>
      <c r="I169" s="332" t="s">
        <v>3407</v>
      </c>
      <c r="J169" s="332">
        <v>120</v>
      </c>
      <c r="K169" s="380"/>
    </row>
    <row r="170" s="1" customFormat="1" ht="15" customHeight="1">
      <c r="B170" s="357"/>
      <c r="C170" s="332" t="s">
        <v>3454</v>
      </c>
      <c r="D170" s="332"/>
      <c r="E170" s="332"/>
      <c r="F170" s="355" t="s">
        <v>3405</v>
      </c>
      <c r="G170" s="332"/>
      <c r="H170" s="332" t="s">
        <v>3455</v>
      </c>
      <c r="I170" s="332" t="s">
        <v>3407</v>
      </c>
      <c r="J170" s="332" t="s">
        <v>3456</v>
      </c>
      <c r="K170" s="380"/>
    </row>
    <row r="171" s="1" customFormat="1" ht="15" customHeight="1">
      <c r="B171" s="357"/>
      <c r="C171" s="332" t="s">
        <v>96</v>
      </c>
      <c r="D171" s="332"/>
      <c r="E171" s="332"/>
      <c r="F171" s="355" t="s">
        <v>3405</v>
      </c>
      <c r="G171" s="332"/>
      <c r="H171" s="332" t="s">
        <v>3472</v>
      </c>
      <c r="I171" s="332" t="s">
        <v>3407</v>
      </c>
      <c r="J171" s="332" t="s">
        <v>3456</v>
      </c>
      <c r="K171" s="380"/>
    </row>
    <row r="172" s="1" customFormat="1" ht="15" customHeight="1">
      <c r="B172" s="357"/>
      <c r="C172" s="332" t="s">
        <v>3410</v>
      </c>
      <c r="D172" s="332"/>
      <c r="E172" s="332"/>
      <c r="F172" s="355" t="s">
        <v>3411</v>
      </c>
      <c r="G172" s="332"/>
      <c r="H172" s="332" t="s">
        <v>3472</v>
      </c>
      <c r="I172" s="332" t="s">
        <v>3407</v>
      </c>
      <c r="J172" s="332">
        <v>50</v>
      </c>
      <c r="K172" s="380"/>
    </row>
    <row r="173" s="1" customFormat="1" ht="15" customHeight="1">
      <c r="B173" s="357"/>
      <c r="C173" s="332" t="s">
        <v>3413</v>
      </c>
      <c r="D173" s="332"/>
      <c r="E173" s="332"/>
      <c r="F173" s="355" t="s">
        <v>3405</v>
      </c>
      <c r="G173" s="332"/>
      <c r="H173" s="332" t="s">
        <v>3472</v>
      </c>
      <c r="I173" s="332" t="s">
        <v>3415</v>
      </c>
      <c r="J173" s="332"/>
      <c r="K173" s="380"/>
    </row>
    <row r="174" s="1" customFormat="1" ht="15" customHeight="1">
      <c r="B174" s="357"/>
      <c r="C174" s="332" t="s">
        <v>3424</v>
      </c>
      <c r="D174" s="332"/>
      <c r="E174" s="332"/>
      <c r="F174" s="355" t="s">
        <v>3411</v>
      </c>
      <c r="G174" s="332"/>
      <c r="H174" s="332" t="s">
        <v>3472</v>
      </c>
      <c r="I174" s="332" t="s">
        <v>3407</v>
      </c>
      <c r="J174" s="332">
        <v>50</v>
      </c>
      <c r="K174" s="380"/>
    </row>
    <row r="175" s="1" customFormat="1" ht="15" customHeight="1">
      <c r="B175" s="357"/>
      <c r="C175" s="332" t="s">
        <v>3432</v>
      </c>
      <c r="D175" s="332"/>
      <c r="E175" s="332"/>
      <c r="F175" s="355" t="s">
        <v>3411</v>
      </c>
      <c r="G175" s="332"/>
      <c r="H175" s="332" t="s">
        <v>3472</v>
      </c>
      <c r="I175" s="332" t="s">
        <v>3407</v>
      </c>
      <c r="J175" s="332">
        <v>50</v>
      </c>
      <c r="K175" s="380"/>
    </row>
    <row r="176" s="1" customFormat="1" ht="15" customHeight="1">
      <c r="B176" s="357"/>
      <c r="C176" s="332" t="s">
        <v>3430</v>
      </c>
      <c r="D176" s="332"/>
      <c r="E176" s="332"/>
      <c r="F176" s="355" t="s">
        <v>3411</v>
      </c>
      <c r="G176" s="332"/>
      <c r="H176" s="332" t="s">
        <v>3472</v>
      </c>
      <c r="I176" s="332" t="s">
        <v>3407</v>
      </c>
      <c r="J176" s="332">
        <v>50</v>
      </c>
      <c r="K176" s="380"/>
    </row>
    <row r="177" s="1" customFormat="1" ht="15" customHeight="1">
      <c r="B177" s="357"/>
      <c r="C177" s="332" t="s">
        <v>127</v>
      </c>
      <c r="D177" s="332"/>
      <c r="E177" s="332"/>
      <c r="F177" s="355" t="s">
        <v>3405</v>
      </c>
      <c r="G177" s="332"/>
      <c r="H177" s="332" t="s">
        <v>3473</v>
      </c>
      <c r="I177" s="332" t="s">
        <v>3474</v>
      </c>
      <c r="J177" s="332"/>
      <c r="K177" s="380"/>
    </row>
    <row r="178" s="1" customFormat="1" ht="15" customHeight="1">
      <c r="B178" s="357"/>
      <c r="C178" s="332" t="s">
        <v>64</v>
      </c>
      <c r="D178" s="332"/>
      <c r="E178" s="332"/>
      <c r="F178" s="355" t="s">
        <v>3405</v>
      </c>
      <c r="G178" s="332"/>
      <c r="H178" s="332" t="s">
        <v>3475</v>
      </c>
      <c r="I178" s="332" t="s">
        <v>3476</v>
      </c>
      <c r="J178" s="332">
        <v>1</v>
      </c>
      <c r="K178" s="380"/>
    </row>
    <row r="179" s="1" customFormat="1" ht="15" customHeight="1">
      <c r="B179" s="357"/>
      <c r="C179" s="332" t="s">
        <v>60</v>
      </c>
      <c r="D179" s="332"/>
      <c r="E179" s="332"/>
      <c r="F179" s="355" t="s">
        <v>3405</v>
      </c>
      <c r="G179" s="332"/>
      <c r="H179" s="332" t="s">
        <v>3477</v>
      </c>
      <c r="I179" s="332" t="s">
        <v>3407</v>
      </c>
      <c r="J179" s="332">
        <v>20</v>
      </c>
      <c r="K179" s="380"/>
    </row>
    <row r="180" s="1" customFormat="1" ht="15" customHeight="1">
      <c r="B180" s="357"/>
      <c r="C180" s="332" t="s">
        <v>61</v>
      </c>
      <c r="D180" s="332"/>
      <c r="E180" s="332"/>
      <c r="F180" s="355" t="s">
        <v>3405</v>
      </c>
      <c r="G180" s="332"/>
      <c r="H180" s="332" t="s">
        <v>3478</v>
      </c>
      <c r="I180" s="332" t="s">
        <v>3407</v>
      </c>
      <c r="J180" s="332">
        <v>255</v>
      </c>
      <c r="K180" s="380"/>
    </row>
    <row r="181" s="1" customFormat="1" ht="15" customHeight="1">
      <c r="B181" s="357"/>
      <c r="C181" s="332" t="s">
        <v>128</v>
      </c>
      <c r="D181" s="332"/>
      <c r="E181" s="332"/>
      <c r="F181" s="355" t="s">
        <v>3405</v>
      </c>
      <c r="G181" s="332"/>
      <c r="H181" s="332" t="s">
        <v>3369</v>
      </c>
      <c r="I181" s="332" t="s">
        <v>3407</v>
      </c>
      <c r="J181" s="332">
        <v>10</v>
      </c>
      <c r="K181" s="380"/>
    </row>
    <row r="182" s="1" customFormat="1" ht="15" customHeight="1">
      <c r="B182" s="357"/>
      <c r="C182" s="332" t="s">
        <v>129</v>
      </c>
      <c r="D182" s="332"/>
      <c r="E182" s="332"/>
      <c r="F182" s="355" t="s">
        <v>3405</v>
      </c>
      <c r="G182" s="332"/>
      <c r="H182" s="332" t="s">
        <v>3479</v>
      </c>
      <c r="I182" s="332" t="s">
        <v>3440</v>
      </c>
      <c r="J182" s="332"/>
      <c r="K182" s="380"/>
    </row>
    <row r="183" s="1" customFormat="1" ht="15" customHeight="1">
      <c r="B183" s="357"/>
      <c r="C183" s="332" t="s">
        <v>3480</v>
      </c>
      <c r="D183" s="332"/>
      <c r="E183" s="332"/>
      <c r="F183" s="355" t="s">
        <v>3405</v>
      </c>
      <c r="G183" s="332"/>
      <c r="H183" s="332" t="s">
        <v>3481</v>
      </c>
      <c r="I183" s="332" t="s">
        <v>3440</v>
      </c>
      <c r="J183" s="332"/>
      <c r="K183" s="380"/>
    </row>
    <row r="184" s="1" customFormat="1" ht="15" customHeight="1">
      <c r="B184" s="357"/>
      <c r="C184" s="332" t="s">
        <v>3469</v>
      </c>
      <c r="D184" s="332"/>
      <c r="E184" s="332"/>
      <c r="F184" s="355" t="s">
        <v>3405</v>
      </c>
      <c r="G184" s="332"/>
      <c r="H184" s="332" t="s">
        <v>3482</v>
      </c>
      <c r="I184" s="332" t="s">
        <v>3440</v>
      </c>
      <c r="J184" s="332"/>
      <c r="K184" s="380"/>
    </row>
    <row r="185" s="1" customFormat="1" ht="15" customHeight="1">
      <c r="B185" s="357"/>
      <c r="C185" s="332" t="s">
        <v>131</v>
      </c>
      <c r="D185" s="332"/>
      <c r="E185" s="332"/>
      <c r="F185" s="355" t="s">
        <v>3411</v>
      </c>
      <c r="G185" s="332"/>
      <c r="H185" s="332" t="s">
        <v>3483</v>
      </c>
      <c r="I185" s="332" t="s">
        <v>3407</v>
      </c>
      <c r="J185" s="332">
        <v>50</v>
      </c>
      <c r="K185" s="380"/>
    </row>
    <row r="186" s="1" customFormat="1" ht="15" customHeight="1">
      <c r="B186" s="357"/>
      <c r="C186" s="332" t="s">
        <v>3484</v>
      </c>
      <c r="D186" s="332"/>
      <c r="E186" s="332"/>
      <c r="F186" s="355" t="s">
        <v>3411</v>
      </c>
      <c r="G186" s="332"/>
      <c r="H186" s="332" t="s">
        <v>3485</v>
      </c>
      <c r="I186" s="332" t="s">
        <v>3486</v>
      </c>
      <c r="J186" s="332"/>
      <c r="K186" s="380"/>
    </row>
    <row r="187" s="1" customFormat="1" ht="15" customHeight="1">
      <c r="B187" s="357"/>
      <c r="C187" s="332" t="s">
        <v>3487</v>
      </c>
      <c r="D187" s="332"/>
      <c r="E187" s="332"/>
      <c r="F187" s="355" t="s">
        <v>3411</v>
      </c>
      <c r="G187" s="332"/>
      <c r="H187" s="332" t="s">
        <v>3488</v>
      </c>
      <c r="I187" s="332" t="s">
        <v>3486</v>
      </c>
      <c r="J187" s="332"/>
      <c r="K187" s="380"/>
    </row>
    <row r="188" s="1" customFormat="1" ht="15" customHeight="1">
      <c r="B188" s="357"/>
      <c r="C188" s="332" t="s">
        <v>3489</v>
      </c>
      <c r="D188" s="332"/>
      <c r="E188" s="332"/>
      <c r="F188" s="355" t="s">
        <v>3411</v>
      </c>
      <c r="G188" s="332"/>
      <c r="H188" s="332" t="s">
        <v>3490</v>
      </c>
      <c r="I188" s="332" t="s">
        <v>3486</v>
      </c>
      <c r="J188" s="332"/>
      <c r="K188" s="380"/>
    </row>
    <row r="189" s="1" customFormat="1" ht="15" customHeight="1">
      <c r="B189" s="357"/>
      <c r="C189" s="393" t="s">
        <v>3491</v>
      </c>
      <c r="D189" s="332"/>
      <c r="E189" s="332"/>
      <c r="F189" s="355" t="s">
        <v>3411</v>
      </c>
      <c r="G189" s="332"/>
      <c r="H189" s="332" t="s">
        <v>3492</v>
      </c>
      <c r="I189" s="332" t="s">
        <v>3493</v>
      </c>
      <c r="J189" s="394" t="s">
        <v>3494</v>
      </c>
      <c r="K189" s="380"/>
    </row>
    <row r="190" s="18" customFormat="1" ht="15" customHeight="1">
      <c r="B190" s="395"/>
      <c r="C190" s="396" t="s">
        <v>3495</v>
      </c>
      <c r="D190" s="397"/>
      <c r="E190" s="397"/>
      <c r="F190" s="398" t="s">
        <v>3411</v>
      </c>
      <c r="G190" s="397"/>
      <c r="H190" s="397" t="s">
        <v>3496</v>
      </c>
      <c r="I190" s="397" t="s">
        <v>3493</v>
      </c>
      <c r="J190" s="399" t="s">
        <v>3494</v>
      </c>
      <c r="K190" s="400"/>
    </row>
    <row r="191" s="1" customFormat="1" ht="15" customHeight="1">
      <c r="B191" s="357"/>
      <c r="C191" s="393" t="s">
        <v>49</v>
      </c>
      <c r="D191" s="332"/>
      <c r="E191" s="332"/>
      <c r="F191" s="355" t="s">
        <v>3405</v>
      </c>
      <c r="G191" s="332"/>
      <c r="H191" s="329" t="s">
        <v>3497</v>
      </c>
      <c r="I191" s="332" t="s">
        <v>3498</v>
      </c>
      <c r="J191" s="332"/>
      <c r="K191" s="380"/>
    </row>
    <row r="192" s="1" customFormat="1" ht="15" customHeight="1">
      <c r="B192" s="357"/>
      <c r="C192" s="393" t="s">
        <v>3499</v>
      </c>
      <c r="D192" s="332"/>
      <c r="E192" s="332"/>
      <c r="F192" s="355" t="s">
        <v>3405</v>
      </c>
      <c r="G192" s="332"/>
      <c r="H192" s="332" t="s">
        <v>3500</v>
      </c>
      <c r="I192" s="332" t="s">
        <v>3440</v>
      </c>
      <c r="J192" s="332"/>
      <c r="K192" s="380"/>
    </row>
    <row r="193" s="1" customFormat="1" ht="15" customHeight="1">
      <c r="B193" s="357"/>
      <c r="C193" s="393" t="s">
        <v>3501</v>
      </c>
      <c r="D193" s="332"/>
      <c r="E193" s="332"/>
      <c r="F193" s="355" t="s">
        <v>3405</v>
      </c>
      <c r="G193" s="332"/>
      <c r="H193" s="332" t="s">
        <v>3502</v>
      </c>
      <c r="I193" s="332" t="s">
        <v>3440</v>
      </c>
      <c r="J193" s="332"/>
      <c r="K193" s="380"/>
    </row>
    <row r="194" s="1" customFormat="1" ht="15" customHeight="1">
      <c r="B194" s="357"/>
      <c r="C194" s="393" t="s">
        <v>3503</v>
      </c>
      <c r="D194" s="332"/>
      <c r="E194" s="332"/>
      <c r="F194" s="355" t="s">
        <v>3411</v>
      </c>
      <c r="G194" s="332"/>
      <c r="H194" s="332" t="s">
        <v>3504</v>
      </c>
      <c r="I194" s="332" t="s">
        <v>3440</v>
      </c>
      <c r="J194" s="332"/>
      <c r="K194" s="380"/>
    </row>
    <row r="195" s="1" customFormat="1" ht="15" customHeight="1">
      <c r="B195" s="386"/>
      <c r="C195" s="401"/>
      <c r="D195" s="366"/>
      <c r="E195" s="366"/>
      <c r="F195" s="366"/>
      <c r="G195" s="366"/>
      <c r="H195" s="366"/>
      <c r="I195" s="366"/>
      <c r="J195" s="366"/>
      <c r="K195" s="387"/>
    </row>
    <row r="196" s="1" customFormat="1" ht="18.75" customHeight="1">
      <c r="B196" s="368"/>
      <c r="C196" s="378"/>
      <c r="D196" s="378"/>
      <c r="E196" s="378"/>
      <c r="F196" s="388"/>
      <c r="G196" s="378"/>
      <c r="H196" s="378"/>
      <c r="I196" s="378"/>
      <c r="J196" s="378"/>
      <c r="K196" s="368"/>
    </row>
    <row r="197" s="1" customFormat="1" ht="18.75" customHeight="1">
      <c r="B197" s="368"/>
      <c r="C197" s="378"/>
      <c r="D197" s="378"/>
      <c r="E197" s="378"/>
      <c r="F197" s="388"/>
      <c r="G197" s="378"/>
      <c r="H197" s="378"/>
      <c r="I197" s="378"/>
      <c r="J197" s="378"/>
      <c r="K197" s="368"/>
    </row>
    <row r="198" s="1" customFormat="1" ht="18.75" customHeight="1">
      <c r="B198" s="340"/>
      <c r="C198" s="340"/>
      <c r="D198" s="340"/>
      <c r="E198" s="340"/>
      <c r="F198" s="340"/>
      <c r="G198" s="340"/>
      <c r="H198" s="340"/>
      <c r="I198" s="340"/>
      <c r="J198" s="340"/>
      <c r="K198" s="340"/>
    </row>
    <row r="199" s="1" customFormat="1" ht="13.5">
      <c r="B199" s="319"/>
      <c r="C199" s="320"/>
      <c r="D199" s="320"/>
      <c r="E199" s="320"/>
      <c r="F199" s="320"/>
      <c r="G199" s="320"/>
      <c r="H199" s="320"/>
      <c r="I199" s="320"/>
      <c r="J199" s="320"/>
      <c r="K199" s="321"/>
    </row>
    <row r="200" s="1" customFormat="1" ht="21">
      <c r="B200" s="322"/>
      <c r="C200" s="323" t="s">
        <v>3505</v>
      </c>
      <c r="D200" s="323"/>
      <c r="E200" s="323"/>
      <c r="F200" s="323"/>
      <c r="G200" s="323"/>
      <c r="H200" s="323"/>
      <c r="I200" s="323"/>
      <c r="J200" s="323"/>
      <c r="K200" s="324"/>
    </row>
    <row r="201" s="1" customFormat="1" ht="25.5" customHeight="1">
      <c r="B201" s="322"/>
      <c r="C201" s="402" t="s">
        <v>3506</v>
      </c>
      <c r="D201" s="402"/>
      <c r="E201" s="402"/>
      <c r="F201" s="402" t="s">
        <v>3507</v>
      </c>
      <c r="G201" s="403"/>
      <c r="H201" s="402" t="s">
        <v>3508</v>
      </c>
      <c r="I201" s="402"/>
      <c r="J201" s="402"/>
      <c r="K201" s="324"/>
    </row>
    <row r="202" s="1" customFormat="1" ht="5.25" customHeight="1">
      <c r="B202" s="357"/>
      <c r="C202" s="352"/>
      <c r="D202" s="352"/>
      <c r="E202" s="352"/>
      <c r="F202" s="352"/>
      <c r="G202" s="378"/>
      <c r="H202" s="352"/>
      <c r="I202" s="352"/>
      <c r="J202" s="352"/>
      <c r="K202" s="380"/>
    </row>
    <row r="203" s="1" customFormat="1" ht="15" customHeight="1">
      <c r="B203" s="357"/>
      <c r="C203" s="332" t="s">
        <v>3498</v>
      </c>
      <c r="D203" s="332"/>
      <c r="E203" s="332"/>
      <c r="F203" s="355" t="s">
        <v>50</v>
      </c>
      <c r="G203" s="332"/>
      <c r="H203" s="332" t="s">
        <v>3509</v>
      </c>
      <c r="I203" s="332"/>
      <c r="J203" s="332"/>
      <c r="K203" s="380"/>
    </row>
    <row r="204" s="1" customFormat="1" ht="15" customHeight="1">
      <c r="B204" s="357"/>
      <c r="C204" s="332"/>
      <c r="D204" s="332"/>
      <c r="E204" s="332"/>
      <c r="F204" s="355" t="s">
        <v>51</v>
      </c>
      <c r="G204" s="332"/>
      <c r="H204" s="332" t="s">
        <v>3510</v>
      </c>
      <c r="I204" s="332"/>
      <c r="J204" s="332"/>
      <c r="K204" s="380"/>
    </row>
    <row r="205" s="1" customFormat="1" ht="15" customHeight="1">
      <c r="B205" s="357"/>
      <c r="C205" s="332"/>
      <c r="D205" s="332"/>
      <c r="E205" s="332"/>
      <c r="F205" s="355" t="s">
        <v>54</v>
      </c>
      <c r="G205" s="332"/>
      <c r="H205" s="332" t="s">
        <v>3511</v>
      </c>
      <c r="I205" s="332"/>
      <c r="J205" s="332"/>
      <c r="K205" s="380"/>
    </row>
    <row r="206" s="1" customFormat="1" ht="15" customHeight="1">
      <c r="B206" s="357"/>
      <c r="C206" s="332"/>
      <c r="D206" s="332"/>
      <c r="E206" s="332"/>
      <c r="F206" s="355" t="s">
        <v>52</v>
      </c>
      <c r="G206" s="332"/>
      <c r="H206" s="332" t="s">
        <v>3512</v>
      </c>
      <c r="I206" s="332"/>
      <c r="J206" s="332"/>
      <c r="K206" s="380"/>
    </row>
    <row r="207" s="1" customFormat="1" ht="15" customHeight="1">
      <c r="B207" s="357"/>
      <c r="C207" s="332"/>
      <c r="D207" s="332"/>
      <c r="E207" s="332"/>
      <c r="F207" s="355" t="s">
        <v>53</v>
      </c>
      <c r="G207" s="332"/>
      <c r="H207" s="332" t="s">
        <v>3513</v>
      </c>
      <c r="I207" s="332"/>
      <c r="J207" s="332"/>
      <c r="K207" s="380"/>
    </row>
    <row r="208" s="1" customFormat="1" ht="15" customHeight="1">
      <c r="B208" s="357"/>
      <c r="C208" s="332"/>
      <c r="D208" s="332"/>
      <c r="E208" s="332"/>
      <c r="F208" s="355"/>
      <c r="G208" s="332"/>
      <c r="H208" s="332"/>
      <c r="I208" s="332"/>
      <c r="J208" s="332"/>
      <c r="K208" s="380"/>
    </row>
    <row r="209" s="1" customFormat="1" ht="15" customHeight="1">
      <c r="B209" s="357"/>
      <c r="C209" s="332" t="s">
        <v>3452</v>
      </c>
      <c r="D209" s="332"/>
      <c r="E209" s="332"/>
      <c r="F209" s="355" t="s">
        <v>87</v>
      </c>
      <c r="G209" s="332"/>
      <c r="H209" s="332" t="s">
        <v>3514</v>
      </c>
      <c r="I209" s="332"/>
      <c r="J209" s="332"/>
      <c r="K209" s="380"/>
    </row>
    <row r="210" s="1" customFormat="1" ht="15" customHeight="1">
      <c r="B210" s="357"/>
      <c r="C210" s="332"/>
      <c r="D210" s="332"/>
      <c r="E210" s="332"/>
      <c r="F210" s="355" t="s">
        <v>3350</v>
      </c>
      <c r="G210" s="332"/>
      <c r="H210" s="332" t="s">
        <v>3351</v>
      </c>
      <c r="I210" s="332"/>
      <c r="J210" s="332"/>
      <c r="K210" s="380"/>
    </row>
    <row r="211" s="1" customFormat="1" ht="15" customHeight="1">
      <c r="B211" s="357"/>
      <c r="C211" s="332"/>
      <c r="D211" s="332"/>
      <c r="E211" s="332"/>
      <c r="F211" s="355" t="s">
        <v>3348</v>
      </c>
      <c r="G211" s="332"/>
      <c r="H211" s="332" t="s">
        <v>3515</v>
      </c>
      <c r="I211" s="332"/>
      <c r="J211" s="332"/>
      <c r="K211" s="380"/>
    </row>
    <row r="212" s="1" customFormat="1" ht="15" customHeight="1">
      <c r="B212" s="404"/>
      <c r="C212" s="332"/>
      <c r="D212" s="332"/>
      <c r="E212" s="332"/>
      <c r="F212" s="355" t="s">
        <v>3352</v>
      </c>
      <c r="G212" s="393"/>
      <c r="H212" s="384" t="s">
        <v>3353</v>
      </c>
      <c r="I212" s="384"/>
      <c r="J212" s="384"/>
      <c r="K212" s="405"/>
    </row>
    <row r="213" s="1" customFormat="1" ht="15" customHeight="1">
      <c r="B213" s="404"/>
      <c r="C213" s="332"/>
      <c r="D213" s="332"/>
      <c r="E213" s="332"/>
      <c r="F213" s="355" t="s">
        <v>2620</v>
      </c>
      <c r="G213" s="393"/>
      <c r="H213" s="384" t="s">
        <v>2650</v>
      </c>
      <c r="I213" s="384"/>
      <c r="J213" s="384"/>
      <c r="K213" s="405"/>
    </row>
    <row r="214" s="1" customFormat="1" ht="15" customHeight="1">
      <c r="B214" s="404"/>
      <c r="C214" s="332"/>
      <c r="D214" s="332"/>
      <c r="E214" s="332"/>
      <c r="F214" s="355"/>
      <c r="G214" s="393"/>
      <c r="H214" s="384"/>
      <c r="I214" s="384"/>
      <c r="J214" s="384"/>
      <c r="K214" s="405"/>
    </row>
    <row r="215" s="1" customFormat="1" ht="15" customHeight="1">
      <c r="B215" s="404"/>
      <c r="C215" s="332" t="s">
        <v>3476</v>
      </c>
      <c r="D215" s="332"/>
      <c r="E215" s="332"/>
      <c r="F215" s="355">
        <v>1</v>
      </c>
      <c r="G215" s="393"/>
      <c r="H215" s="384" t="s">
        <v>3516</v>
      </c>
      <c r="I215" s="384"/>
      <c r="J215" s="384"/>
      <c r="K215" s="405"/>
    </row>
    <row r="216" s="1" customFormat="1" ht="15" customHeight="1">
      <c r="B216" s="404"/>
      <c r="C216" s="332"/>
      <c r="D216" s="332"/>
      <c r="E216" s="332"/>
      <c r="F216" s="355">
        <v>2</v>
      </c>
      <c r="G216" s="393"/>
      <c r="H216" s="384" t="s">
        <v>3517</v>
      </c>
      <c r="I216" s="384"/>
      <c r="J216" s="384"/>
      <c r="K216" s="405"/>
    </row>
    <row r="217" s="1" customFormat="1" ht="15" customHeight="1">
      <c r="B217" s="404"/>
      <c r="C217" s="332"/>
      <c r="D217" s="332"/>
      <c r="E217" s="332"/>
      <c r="F217" s="355">
        <v>3</v>
      </c>
      <c r="G217" s="393"/>
      <c r="H217" s="384" t="s">
        <v>3518</v>
      </c>
      <c r="I217" s="384"/>
      <c r="J217" s="384"/>
      <c r="K217" s="405"/>
    </row>
    <row r="218" s="1" customFormat="1" ht="15" customHeight="1">
      <c r="B218" s="404"/>
      <c r="C218" s="332"/>
      <c r="D218" s="332"/>
      <c r="E218" s="332"/>
      <c r="F218" s="355">
        <v>4</v>
      </c>
      <c r="G218" s="393"/>
      <c r="H218" s="384" t="s">
        <v>3519</v>
      </c>
      <c r="I218" s="384"/>
      <c r="J218" s="384"/>
      <c r="K218" s="405"/>
    </row>
    <row r="219" s="1" customFormat="1" ht="12.75" customHeight="1">
      <c r="B219" s="406"/>
      <c r="C219" s="407"/>
      <c r="D219" s="407"/>
      <c r="E219" s="407"/>
      <c r="F219" s="407"/>
      <c r="G219" s="407"/>
      <c r="H219" s="407"/>
      <c r="I219" s="407"/>
      <c r="J219" s="407"/>
      <c r="K219" s="40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90</v>
      </c>
    </row>
    <row r="4" s="1" customFormat="1" ht="24.96" customHeight="1">
      <c r="B4" s="23"/>
      <c r="D4" s="144" t="s">
        <v>113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26.25" customHeight="1">
      <c r="B7" s="23"/>
      <c r="E7" s="147" t="str">
        <f>'Rekapitulace stavby'!K6</f>
        <v xml:space="preserve">Modernizace a rozšíření prostor  SOU a PrŠ  Kladno – Vrapice, Objekt 1</v>
      </c>
      <c r="F7" s="146"/>
      <c r="G7" s="146"/>
      <c r="H7" s="146"/>
      <c r="L7" s="23"/>
    </row>
    <row r="8" s="2" customFormat="1" ht="12" customHeight="1">
      <c r="A8" s="42"/>
      <c r="B8" s="48"/>
      <c r="C8" s="42"/>
      <c r="D8" s="146" t="s">
        <v>114</v>
      </c>
      <c r="E8" s="42"/>
      <c r="F8" s="42"/>
      <c r="G8" s="42"/>
      <c r="H8" s="42"/>
      <c r="I8" s="42"/>
      <c r="J8" s="42"/>
      <c r="K8" s="42"/>
      <c r="L8" s="14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49" t="s">
        <v>115</v>
      </c>
      <c r="F9" s="42"/>
      <c r="G9" s="42"/>
      <c r="H9" s="42"/>
      <c r="I9" s="42"/>
      <c r="J9" s="42"/>
      <c r="K9" s="42"/>
      <c r="L9" s="14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4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46" t="s">
        <v>18</v>
      </c>
      <c r="E11" s="42"/>
      <c r="F11" s="137" t="s">
        <v>78</v>
      </c>
      <c r="G11" s="42"/>
      <c r="H11" s="42"/>
      <c r="I11" s="146" t="s">
        <v>20</v>
      </c>
      <c r="J11" s="137" t="s">
        <v>78</v>
      </c>
      <c r="K11" s="42"/>
      <c r="L11" s="14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46" t="s">
        <v>22</v>
      </c>
      <c r="E12" s="42"/>
      <c r="F12" s="137" t="s">
        <v>23</v>
      </c>
      <c r="G12" s="42"/>
      <c r="H12" s="42"/>
      <c r="I12" s="146" t="s">
        <v>24</v>
      </c>
      <c r="J12" s="150" t="str">
        <f>'Rekapitulace stavby'!AN8</f>
        <v>1. 2. 2025</v>
      </c>
      <c r="K12" s="42"/>
      <c r="L12" s="14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4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46" t="s">
        <v>28</v>
      </c>
      <c r="E14" s="42"/>
      <c r="F14" s="42"/>
      <c r="G14" s="42"/>
      <c r="H14" s="42"/>
      <c r="I14" s="146" t="s">
        <v>29</v>
      </c>
      <c r="J14" s="137" t="s">
        <v>30</v>
      </c>
      <c r="K14" s="42"/>
      <c r="L14" s="14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37" t="s">
        <v>31</v>
      </c>
      <c r="F15" s="42"/>
      <c r="G15" s="42"/>
      <c r="H15" s="42"/>
      <c r="I15" s="146" t="s">
        <v>32</v>
      </c>
      <c r="J15" s="137" t="s">
        <v>33</v>
      </c>
      <c r="K15" s="42"/>
      <c r="L15" s="14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4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46" t="s">
        <v>34</v>
      </c>
      <c r="E17" s="42"/>
      <c r="F17" s="42"/>
      <c r="G17" s="42"/>
      <c r="H17" s="42"/>
      <c r="I17" s="146" t="s">
        <v>29</v>
      </c>
      <c r="J17" s="36" t="str">
        <f>'Rekapitulace stavby'!AN13</f>
        <v>Vyplň údaj</v>
      </c>
      <c r="K17" s="42"/>
      <c r="L17" s="14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37"/>
      <c r="G18" s="137"/>
      <c r="H18" s="137"/>
      <c r="I18" s="146" t="s">
        <v>32</v>
      </c>
      <c r="J18" s="36" t="str">
        <f>'Rekapitulace stavby'!AN14</f>
        <v>Vyplň údaj</v>
      </c>
      <c r="K18" s="42"/>
      <c r="L18" s="14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4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46" t="s">
        <v>36</v>
      </c>
      <c r="E20" s="42"/>
      <c r="F20" s="42"/>
      <c r="G20" s="42"/>
      <c r="H20" s="42"/>
      <c r="I20" s="146" t="s">
        <v>29</v>
      </c>
      <c r="J20" s="137" t="s">
        <v>37</v>
      </c>
      <c r="K20" s="42"/>
      <c r="L20" s="14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37" t="s">
        <v>38</v>
      </c>
      <c r="F21" s="42"/>
      <c r="G21" s="42"/>
      <c r="H21" s="42"/>
      <c r="I21" s="146" t="s">
        <v>32</v>
      </c>
      <c r="J21" s="137" t="s">
        <v>39</v>
      </c>
      <c r="K21" s="42"/>
      <c r="L21" s="14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4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46" t="s">
        <v>41</v>
      </c>
      <c r="E23" s="42"/>
      <c r="F23" s="42"/>
      <c r="G23" s="42"/>
      <c r="H23" s="42"/>
      <c r="I23" s="146" t="s">
        <v>29</v>
      </c>
      <c r="J23" s="137" t="s">
        <v>37</v>
      </c>
      <c r="K23" s="42"/>
      <c r="L23" s="14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37" t="s">
        <v>42</v>
      </c>
      <c r="F24" s="42"/>
      <c r="G24" s="42"/>
      <c r="H24" s="42"/>
      <c r="I24" s="146" t="s">
        <v>32</v>
      </c>
      <c r="J24" s="137" t="s">
        <v>39</v>
      </c>
      <c r="K24" s="42"/>
      <c r="L24" s="14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4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46" t="s">
        <v>43</v>
      </c>
      <c r="E26" s="42"/>
      <c r="F26" s="42"/>
      <c r="G26" s="42"/>
      <c r="H26" s="42"/>
      <c r="I26" s="42"/>
      <c r="J26" s="42"/>
      <c r="K26" s="42"/>
      <c r="L26" s="14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16.5" customHeight="1">
      <c r="A27" s="151"/>
      <c r="B27" s="152"/>
      <c r="C27" s="151"/>
      <c r="D27" s="151"/>
      <c r="E27" s="153" t="s">
        <v>78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4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55"/>
      <c r="E29" s="155"/>
      <c r="F29" s="155"/>
      <c r="G29" s="155"/>
      <c r="H29" s="155"/>
      <c r="I29" s="155"/>
      <c r="J29" s="155"/>
      <c r="K29" s="155"/>
      <c r="L29" s="14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56" t="s">
        <v>45</v>
      </c>
      <c r="E30" s="42"/>
      <c r="F30" s="42"/>
      <c r="G30" s="42"/>
      <c r="H30" s="42"/>
      <c r="I30" s="42"/>
      <c r="J30" s="157">
        <f>ROUND(J85, 2)</f>
        <v>0</v>
      </c>
      <c r="K30" s="42"/>
      <c r="L30" s="14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55"/>
      <c r="E31" s="155"/>
      <c r="F31" s="155"/>
      <c r="G31" s="155"/>
      <c r="H31" s="155"/>
      <c r="I31" s="155"/>
      <c r="J31" s="155"/>
      <c r="K31" s="155"/>
      <c r="L31" s="14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8" t="s">
        <v>47</v>
      </c>
      <c r="G32" s="42"/>
      <c r="H32" s="42"/>
      <c r="I32" s="158" t="s">
        <v>46</v>
      </c>
      <c r="J32" s="158" t="s">
        <v>48</v>
      </c>
      <c r="K32" s="42"/>
      <c r="L32" s="14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9" t="s">
        <v>49</v>
      </c>
      <c r="E33" s="146" t="s">
        <v>50</v>
      </c>
      <c r="F33" s="160">
        <f>ROUND((SUM(BE85:BE137)),  2)</f>
        <v>0</v>
      </c>
      <c r="G33" s="42"/>
      <c r="H33" s="42"/>
      <c r="I33" s="161">
        <v>0.20999999999999999</v>
      </c>
      <c r="J33" s="160">
        <f>ROUND(((SUM(BE85:BE137))*I33),  2)</f>
        <v>0</v>
      </c>
      <c r="K33" s="42"/>
      <c r="L33" s="14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46" t="s">
        <v>51</v>
      </c>
      <c r="F34" s="160">
        <f>ROUND((SUM(BF85:BF137)),  2)</f>
        <v>0</v>
      </c>
      <c r="G34" s="42"/>
      <c r="H34" s="42"/>
      <c r="I34" s="161">
        <v>0.12</v>
      </c>
      <c r="J34" s="160">
        <f>ROUND(((SUM(BF85:BF137))*I34),  2)</f>
        <v>0</v>
      </c>
      <c r="K34" s="42"/>
      <c r="L34" s="14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46" t="s">
        <v>52</v>
      </c>
      <c r="F35" s="160">
        <f>ROUND((SUM(BG85:BG137)),  2)</f>
        <v>0</v>
      </c>
      <c r="G35" s="42"/>
      <c r="H35" s="42"/>
      <c r="I35" s="161">
        <v>0.20999999999999999</v>
      </c>
      <c r="J35" s="160">
        <f>0</f>
        <v>0</v>
      </c>
      <c r="K35" s="42"/>
      <c r="L35" s="14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46" t="s">
        <v>53</v>
      </c>
      <c r="F36" s="160">
        <f>ROUND((SUM(BH85:BH137)),  2)</f>
        <v>0</v>
      </c>
      <c r="G36" s="42"/>
      <c r="H36" s="42"/>
      <c r="I36" s="161">
        <v>0.12</v>
      </c>
      <c r="J36" s="160">
        <f>0</f>
        <v>0</v>
      </c>
      <c r="K36" s="42"/>
      <c r="L36" s="14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46" t="s">
        <v>54</v>
      </c>
      <c r="F37" s="160">
        <f>ROUND((SUM(BI85:BI137)),  2)</f>
        <v>0</v>
      </c>
      <c r="G37" s="42"/>
      <c r="H37" s="42"/>
      <c r="I37" s="161">
        <v>0</v>
      </c>
      <c r="J37" s="160">
        <f>0</f>
        <v>0</v>
      </c>
      <c r="K37" s="42"/>
      <c r="L37" s="14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4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62"/>
      <c r="D39" s="163" t="s">
        <v>55</v>
      </c>
      <c r="E39" s="164"/>
      <c r="F39" s="164"/>
      <c r="G39" s="165" t="s">
        <v>56</v>
      </c>
      <c r="H39" s="166" t="s">
        <v>57</v>
      </c>
      <c r="I39" s="164"/>
      <c r="J39" s="167">
        <f>SUM(J30:J37)</f>
        <v>0</v>
      </c>
      <c r="K39" s="168"/>
      <c r="L39" s="14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9"/>
      <c r="C40" s="170"/>
      <c r="D40" s="170"/>
      <c r="E40" s="170"/>
      <c r="F40" s="170"/>
      <c r="G40" s="170"/>
      <c r="H40" s="170"/>
      <c r="I40" s="170"/>
      <c r="J40" s="170"/>
      <c r="K40" s="170"/>
      <c r="L40" s="14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71"/>
      <c r="C44" s="172"/>
      <c r="D44" s="172"/>
      <c r="E44" s="172"/>
      <c r="F44" s="172"/>
      <c r="G44" s="172"/>
      <c r="H44" s="172"/>
      <c r="I44" s="172"/>
      <c r="J44" s="172"/>
      <c r="K44" s="172"/>
      <c r="L44" s="14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116</v>
      </c>
      <c r="D45" s="44"/>
      <c r="E45" s="44"/>
      <c r="F45" s="44"/>
      <c r="G45" s="44"/>
      <c r="H45" s="44"/>
      <c r="I45" s="44"/>
      <c r="J45" s="44"/>
      <c r="K45" s="44"/>
      <c r="L45" s="14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4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4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26.25" customHeight="1">
      <c r="A48" s="42"/>
      <c r="B48" s="43"/>
      <c r="C48" s="44"/>
      <c r="D48" s="44"/>
      <c r="E48" s="173" t="str">
        <f>E7</f>
        <v xml:space="preserve">Modernizace a rozšíření prostor  SOU a PrŠ  Kladno – Vrapice, Objekt 1</v>
      </c>
      <c r="F48" s="35"/>
      <c r="G48" s="35"/>
      <c r="H48" s="35"/>
      <c r="I48" s="44"/>
      <c r="J48" s="44"/>
      <c r="K48" s="44"/>
      <c r="L48" s="14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114</v>
      </c>
      <c r="D49" s="44"/>
      <c r="E49" s="44"/>
      <c r="F49" s="44"/>
      <c r="G49" s="44"/>
      <c r="H49" s="44"/>
      <c r="I49" s="44"/>
      <c r="J49" s="44"/>
      <c r="K49" s="44"/>
      <c r="L49" s="14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SO 00 - Vedlejší rozpočtové náklady</v>
      </c>
      <c r="F50" s="44"/>
      <c r="G50" s="44"/>
      <c r="H50" s="44"/>
      <c r="I50" s="44"/>
      <c r="J50" s="44"/>
      <c r="K50" s="44"/>
      <c r="L50" s="14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4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Vrapice</v>
      </c>
      <c r="G52" s="44"/>
      <c r="H52" s="44"/>
      <c r="I52" s="35" t="s">
        <v>24</v>
      </c>
      <c r="J52" s="76" t="str">
        <f>IF(J12="","",J12)</f>
        <v>1. 2. 2025</v>
      </c>
      <c r="K52" s="44"/>
      <c r="L52" s="14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4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5.15" customHeight="1">
      <c r="A54" s="42"/>
      <c r="B54" s="43"/>
      <c r="C54" s="35" t="s">
        <v>28</v>
      </c>
      <c r="D54" s="44"/>
      <c r="E54" s="44"/>
      <c r="F54" s="30" t="str">
        <f>E15</f>
        <v>SOU a PrŠ Kladno – Vrapice</v>
      </c>
      <c r="G54" s="44"/>
      <c r="H54" s="44"/>
      <c r="I54" s="35" t="s">
        <v>36</v>
      </c>
      <c r="J54" s="40" t="str">
        <f>E21</f>
        <v>archiw studio s.r.o</v>
      </c>
      <c r="K54" s="44"/>
      <c r="L54" s="14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25.65" customHeight="1">
      <c r="A55" s="42"/>
      <c r="B55" s="43"/>
      <c r="C55" s="35" t="s">
        <v>34</v>
      </c>
      <c r="D55" s="44"/>
      <c r="E55" s="44"/>
      <c r="F55" s="30" t="str">
        <f>IF(E18="","",E18)</f>
        <v>Vyplň údaj</v>
      </c>
      <c r="G55" s="44"/>
      <c r="H55" s="44"/>
      <c r="I55" s="35" t="s">
        <v>41</v>
      </c>
      <c r="J55" s="40" t="str">
        <f>E24</f>
        <v>archiw studio s.r.o. - Pavol Vígh</v>
      </c>
      <c r="K55" s="44"/>
      <c r="L55" s="14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4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74" t="s">
        <v>117</v>
      </c>
      <c r="D57" s="175"/>
      <c r="E57" s="175"/>
      <c r="F57" s="175"/>
      <c r="G57" s="175"/>
      <c r="H57" s="175"/>
      <c r="I57" s="175"/>
      <c r="J57" s="176" t="s">
        <v>118</v>
      </c>
      <c r="K57" s="175"/>
      <c r="L57" s="14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4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7" t="s">
        <v>77</v>
      </c>
      <c r="D59" s="44"/>
      <c r="E59" s="44"/>
      <c r="F59" s="44"/>
      <c r="G59" s="44"/>
      <c r="H59" s="44"/>
      <c r="I59" s="44"/>
      <c r="J59" s="106">
        <f>J85</f>
        <v>0</v>
      </c>
      <c r="K59" s="44"/>
      <c r="L59" s="14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119</v>
      </c>
    </row>
    <row r="60" s="9" customFormat="1" ht="24.96" customHeight="1">
      <c r="A60" s="9"/>
      <c r="B60" s="178"/>
      <c r="C60" s="179"/>
      <c r="D60" s="180" t="s">
        <v>120</v>
      </c>
      <c r="E60" s="181"/>
      <c r="F60" s="181"/>
      <c r="G60" s="181"/>
      <c r="H60" s="181"/>
      <c r="I60" s="181"/>
      <c r="J60" s="182">
        <f>J86</f>
        <v>0</v>
      </c>
      <c r="K60" s="179"/>
      <c r="L60" s="18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4"/>
      <c r="C61" s="129"/>
      <c r="D61" s="185" t="s">
        <v>121</v>
      </c>
      <c r="E61" s="186"/>
      <c r="F61" s="186"/>
      <c r="G61" s="186"/>
      <c r="H61" s="186"/>
      <c r="I61" s="186"/>
      <c r="J61" s="187">
        <f>J87</f>
        <v>0</v>
      </c>
      <c r="K61" s="129"/>
      <c r="L61" s="18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4"/>
      <c r="C62" s="129"/>
      <c r="D62" s="185" t="s">
        <v>122</v>
      </c>
      <c r="E62" s="186"/>
      <c r="F62" s="186"/>
      <c r="G62" s="186"/>
      <c r="H62" s="186"/>
      <c r="I62" s="186"/>
      <c r="J62" s="187">
        <f>J103</f>
        <v>0</v>
      </c>
      <c r="K62" s="129"/>
      <c r="L62" s="18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4"/>
      <c r="C63" s="129"/>
      <c r="D63" s="185" t="s">
        <v>123</v>
      </c>
      <c r="E63" s="186"/>
      <c r="F63" s="186"/>
      <c r="G63" s="186"/>
      <c r="H63" s="186"/>
      <c r="I63" s="186"/>
      <c r="J63" s="187">
        <f>J121</f>
        <v>0</v>
      </c>
      <c r="K63" s="129"/>
      <c r="L63" s="18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4"/>
      <c r="C64" s="129"/>
      <c r="D64" s="185" t="s">
        <v>124</v>
      </c>
      <c r="E64" s="186"/>
      <c r="F64" s="186"/>
      <c r="G64" s="186"/>
      <c r="H64" s="186"/>
      <c r="I64" s="186"/>
      <c r="J64" s="187">
        <f>J125</f>
        <v>0</v>
      </c>
      <c r="K64" s="129"/>
      <c r="L64" s="18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4"/>
      <c r="C65" s="129"/>
      <c r="D65" s="185" t="s">
        <v>125</v>
      </c>
      <c r="E65" s="186"/>
      <c r="F65" s="186"/>
      <c r="G65" s="186"/>
      <c r="H65" s="186"/>
      <c r="I65" s="186"/>
      <c r="J65" s="187">
        <f>J135</f>
        <v>0</v>
      </c>
      <c r="K65" s="129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2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14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="2" customFormat="1" ht="6.96" customHeight="1">
      <c r="A67" s="4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4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71" s="2" customFormat="1" ht="6.96" customHeight="1">
      <c r="A71" s="42"/>
      <c r="B71" s="65"/>
      <c r="C71" s="66"/>
      <c r="D71" s="66"/>
      <c r="E71" s="66"/>
      <c r="F71" s="66"/>
      <c r="G71" s="66"/>
      <c r="H71" s="66"/>
      <c r="I71" s="66"/>
      <c r="J71" s="66"/>
      <c r="K71" s="66"/>
      <c r="L71" s="14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24.96" customHeight="1">
      <c r="A72" s="42"/>
      <c r="B72" s="43"/>
      <c r="C72" s="26" t="s">
        <v>126</v>
      </c>
      <c r="D72" s="44"/>
      <c r="E72" s="44"/>
      <c r="F72" s="44"/>
      <c r="G72" s="44"/>
      <c r="H72" s="44"/>
      <c r="I72" s="44"/>
      <c r="J72" s="44"/>
      <c r="K72" s="44"/>
      <c r="L72" s="14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4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16</v>
      </c>
      <c r="D74" s="44"/>
      <c r="E74" s="44"/>
      <c r="F74" s="44"/>
      <c r="G74" s="44"/>
      <c r="H74" s="44"/>
      <c r="I74" s="44"/>
      <c r="J74" s="44"/>
      <c r="K74" s="44"/>
      <c r="L74" s="14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26.25" customHeight="1">
      <c r="A75" s="42"/>
      <c r="B75" s="43"/>
      <c r="C75" s="44"/>
      <c r="D75" s="44"/>
      <c r="E75" s="173" t="str">
        <f>E7</f>
        <v xml:space="preserve">Modernizace a rozšíření prostor  SOU a PrŠ  Kladno – Vrapice, Objekt 1</v>
      </c>
      <c r="F75" s="35"/>
      <c r="G75" s="35"/>
      <c r="H75" s="35"/>
      <c r="I75" s="44"/>
      <c r="J75" s="44"/>
      <c r="K75" s="44"/>
      <c r="L75" s="14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114</v>
      </c>
      <c r="D76" s="44"/>
      <c r="E76" s="44"/>
      <c r="F76" s="44"/>
      <c r="G76" s="44"/>
      <c r="H76" s="44"/>
      <c r="I76" s="44"/>
      <c r="J76" s="44"/>
      <c r="K76" s="44"/>
      <c r="L76" s="14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73" t="str">
        <f>E9</f>
        <v>SO 00 - Vedlejší rozpočtové náklady</v>
      </c>
      <c r="F77" s="44"/>
      <c r="G77" s="44"/>
      <c r="H77" s="44"/>
      <c r="I77" s="44"/>
      <c r="J77" s="44"/>
      <c r="K77" s="44"/>
      <c r="L77" s="14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4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2" customHeight="1">
      <c r="A79" s="42"/>
      <c r="B79" s="43"/>
      <c r="C79" s="35" t="s">
        <v>22</v>
      </c>
      <c r="D79" s="44"/>
      <c r="E79" s="44"/>
      <c r="F79" s="30" t="str">
        <f>F12</f>
        <v>Vrapice</v>
      </c>
      <c r="G79" s="44"/>
      <c r="H79" s="44"/>
      <c r="I79" s="35" t="s">
        <v>24</v>
      </c>
      <c r="J79" s="76" t="str">
        <f>IF(J12="","",J12)</f>
        <v>1. 2. 2025</v>
      </c>
      <c r="K79" s="44"/>
      <c r="L79" s="14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4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5.15" customHeight="1">
      <c r="A81" s="42"/>
      <c r="B81" s="43"/>
      <c r="C81" s="35" t="s">
        <v>28</v>
      </c>
      <c r="D81" s="44"/>
      <c r="E81" s="44"/>
      <c r="F81" s="30" t="str">
        <f>E15</f>
        <v>SOU a PrŠ Kladno – Vrapice</v>
      </c>
      <c r="G81" s="44"/>
      <c r="H81" s="44"/>
      <c r="I81" s="35" t="s">
        <v>36</v>
      </c>
      <c r="J81" s="40" t="str">
        <f>E21</f>
        <v>archiw studio s.r.o</v>
      </c>
      <c r="K81" s="44"/>
      <c r="L81" s="14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25.65" customHeight="1">
      <c r="A82" s="42"/>
      <c r="B82" s="43"/>
      <c r="C82" s="35" t="s">
        <v>34</v>
      </c>
      <c r="D82" s="44"/>
      <c r="E82" s="44"/>
      <c r="F82" s="30" t="str">
        <f>IF(E18="","",E18)</f>
        <v>Vyplň údaj</v>
      </c>
      <c r="G82" s="44"/>
      <c r="H82" s="44"/>
      <c r="I82" s="35" t="s">
        <v>41</v>
      </c>
      <c r="J82" s="40" t="str">
        <f>E24</f>
        <v>archiw studio s.r.o. - Pavol Vígh</v>
      </c>
      <c r="K82" s="44"/>
      <c r="L82" s="14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0.32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4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11" customFormat="1" ht="29.28" customHeight="1">
      <c r="A84" s="189"/>
      <c r="B84" s="190"/>
      <c r="C84" s="191" t="s">
        <v>127</v>
      </c>
      <c r="D84" s="192" t="s">
        <v>64</v>
      </c>
      <c r="E84" s="192" t="s">
        <v>60</v>
      </c>
      <c r="F84" s="192" t="s">
        <v>61</v>
      </c>
      <c r="G84" s="192" t="s">
        <v>128</v>
      </c>
      <c r="H84" s="192" t="s">
        <v>129</v>
      </c>
      <c r="I84" s="192" t="s">
        <v>130</v>
      </c>
      <c r="J84" s="192" t="s">
        <v>118</v>
      </c>
      <c r="K84" s="193" t="s">
        <v>131</v>
      </c>
      <c r="L84" s="194"/>
      <c r="M84" s="96" t="s">
        <v>78</v>
      </c>
      <c r="N84" s="97" t="s">
        <v>49</v>
      </c>
      <c r="O84" s="97" t="s">
        <v>132</v>
      </c>
      <c r="P84" s="97" t="s">
        <v>133</v>
      </c>
      <c r="Q84" s="97" t="s">
        <v>134</v>
      </c>
      <c r="R84" s="97" t="s">
        <v>135</v>
      </c>
      <c r="S84" s="97" t="s">
        <v>136</v>
      </c>
      <c r="T84" s="98" t="s">
        <v>137</v>
      </c>
      <c r="U84" s="189"/>
      <c r="V84" s="189"/>
      <c r="W84" s="189"/>
      <c r="X84" s="189"/>
      <c r="Y84" s="189"/>
      <c r="Z84" s="189"/>
      <c r="AA84" s="189"/>
      <c r="AB84" s="189"/>
      <c r="AC84" s="189"/>
      <c r="AD84" s="189"/>
      <c r="AE84" s="189"/>
    </row>
    <row r="85" s="2" customFormat="1" ht="22.8" customHeight="1">
      <c r="A85" s="42"/>
      <c r="B85" s="43"/>
      <c r="C85" s="103" t="s">
        <v>138</v>
      </c>
      <c r="D85" s="44"/>
      <c r="E85" s="44"/>
      <c r="F85" s="44"/>
      <c r="G85" s="44"/>
      <c r="H85" s="44"/>
      <c r="I85" s="44"/>
      <c r="J85" s="195">
        <f>BK85</f>
        <v>0</v>
      </c>
      <c r="K85" s="44"/>
      <c r="L85" s="48"/>
      <c r="M85" s="99"/>
      <c r="N85" s="196"/>
      <c r="O85" s="100"/>
      <c r="P85" s="197">
        <f>P86</f>
        <v>0</v>
      </c>
      <c r="Q85" s="100"/>
      <c r="R85" s="197">
        <f>R86</f>
        <v>0</v>
      </c>
      <c r="S85" s="100"/>
      <c r="T85" s="198">
        <f>T86</f>
        <v>0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79</v>
      </c>
      <c r="AU85" s="20" t="s">
        <v>119</v>
      </c>
      <c r="BK85" s="199">
        <f>BK86</f>
        <v>0</v>
      </c>
    </row>
    <row r="86" s="12" customFormat="1" ht="25.92" customHeight="1">
      <c r="A86" s="12"/>
      <c r="B86" s="200"/>
      <c r="C86" s="201"/>
      <c r="D86" s="202" t="s">
        <v>79</v>
      </c>
      <c r="E86" s="203" t="s">
        <v>139</v>
      </c>
      <c r="F86" s="203" t="s">
        <v>86</v>
      </c>
      <c r="G86" s="201"/>
      <c r="H86" s="201"/>
      <c r="I86" s="204"/>
      <c r="J86" s="205">
        <f>BK86</f>
        <v>0</v>
      </c>
      <c r="K86" s="201"/>
      <c r="L86" s="206"/>
      <c r="M86" s="207"/>
      <c r="N86" s="208"/>
      <c r="O86" s="208"/>
      <c r="P86" s="209">
        <f>P87+P103+P121+P125+P135</f>
        <v>0</v>
      </c>
      <c r="Q86" s="208"/>
      <c r="R86" s="209">
        <f>R87+R103+R121+R125+R135</f>
        <v>0</v>
      </c>
      <c r="S86" s="208"/>
      <c r="T86" s="210">
        <f>T87+T103+T121+T125+T135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11" t="s">
        <v>140</v>
      </c>
      <c r="AT86" s="212" t="s">
        <v>79</v>
      </c>
      <c r="AU86" s="212" t="s">
        <v>80</v>
      </c>
      <c r="AY86" s="211" t="s">
        <v>141</v>
      </c>
      <c r="BK86" s="213">
        <f>BK87+BK103+BK121+BK125+BK135</f>
        <v>0</v>
      </c>
    </row>
    <row r="87" s="12" customFormat="1" ht="22.8" customHeight="1">
      <c r="A87" s="12"/>
      <c r="B87" s="200"/>
      <c r="C87" s="201"/>
      <c r="D87" s="202" t="s">
        <v>79</v>
      </c>
      <c r="E87" s="214" t="s">
        <v>142</v>
      </c>
      <c r="F87" s="214" t="s">
        <v>143</v>
      </c>
      <c r="G87" s="201"/>
      <c r="H87" s="201"/>
      <c r="I87" s="204"/>
      <c r="J87" s="215">
        <f>BK87</f>
        <v>0</v>
      </c>
      <c r="K87" s="201"/>
      <c r="L87" s="206"/>
      <c r="M87" s="207"/>
      <c r="N87" s="208"/>
      <c r="O87" s="208"/>
      <c r="P87" s="209">
        <f>SUM(P88:P102)</f>
        <v>0</v>
      </c>
      <c r="Q87" s="208"/>
      <c r="R87" s="209">
        <f>SUM(R88:R102)</f>
        <v>0</v>
      </c>
      <c r="S87" s="208"/>
      <c r="T87" s="210">
        <f>SUM(T88:T102)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11" t="s">
        <v>140</v>
      </c>
      <c r="AT87" s="212" t="s">
        <v>79</v>
      </c>
      <c r="AU87" s="212" t="s">
        <v>88</v>
      </c>
      <c r="AY87" s="211" t="s">
        <v>141</v>
      </c>
      <c r="BK87" s="213">
        <f>SUM(BK88:BK102)</f>
        <v>0</v>
      </c>
    </row>
    <row r="88" s="2" customFormat="1" ht="16.5" customHeight="1">
      <c r="A88" s="42"/>
      <c r="B88" s="43"/>
      <c r="C88" s="216" t="s">
        <v>88</v>
      </c>
      <c r="D88" s="216" t="s">
        <v>144</v>
      </c>
      <c r="E88" s="217" t="s">
        <v>145</v>
      </c>
      <c r="F88" s="218" t="s">
        <v>146</v>
      </c>
      <c r="G88" s="219" t="s">
        <v>147</v>
      </c>
      <c r="H88" s="220">
        <v>1</v>
      </c>
      <c r="I88" s="221"/>
      <c r="J88" s="222">
        <f>ROUND(I88*H88,2)</f>
        <v>0</v>
      </c>
      <c r="K88" s="218" t="s">
        <v>148</v>
      </c>
      <c r="L88" s="48"/>
      <c r="M88" s="223" t="s">
        <v>78</v>
      </c>
      <c r="N88" s="224" t="s">
        <v>50</v>
      </c>
      <c r="O88" s="88"/>
      <c r="P88" s="225">
        <f>O88*H88</f>
        <v>0</v>
      </c>
      <c r="Q88" s="225">
        <v>0</v>
      </c>
      <c r="R88" s="225">
        <f>Q88*H88</f>
        <v>0</v>
      </c>
      <c r="S88" s="225">
        <v>0</v>
      </c>
      <c r="T88" s="226">
        <f>S88*H88</f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7" t="s">
        <v>149</v>
      </c>
      <c r="AT88" s="227" t="s">
        <v>144</v>
      </c>
      <c r="AU88" s="227" t="s">
        <v>90</v>
      </c>
      <c r="AY88" s="20" t="s">
        <v>141</v>
      </c>
      <c r="BE88" s="228">
        <f>IF(N88="základní",J88,0)</f>
        <v>0</v>
      </c>
      <c r="BF88" s="228">
        <f>IF(N88="snížená",J88,0)</f>
        <v>0</v>
      </c>
      <c r="BG88" s="228">
        <f>IF(N88="zákl. přenesená",J88,0)</f>
        <v>0</v>
      </c>
      <c r="BH88" s="228">
        <f>IF(N88="sníž. přenesená",J88,0)</f>
        <v>0</v>
      </c>
      <c r="BI88" s="228">
        <f>IF(N88="nulová",J88,0)</f>
        <v>0</v>
      </c>
      <c r="BJ88" s="20" t="s">
        <v>88</v>
      </c>
      <c r="BK88" s="228">
        <f>ROUND(I88*H88,2)</f>
        <v>0</v>
      </c>
      <c r="BL88" s="20" t="s">
        <v>149</v>
      </c>
      <c r="BM88" s="227" t="s">
        <v>150</v>
      </c>
    </row>
    <row r="89" s="2" customFormat="1">
      <c r="A89" s="42"/>
      <c r="B89" s="43"/>
      <c r="C89" s="44"/>
      <c r="D89" s="229" t="s">
        <v>151</v>
      </c>
      <c r="E89" s="44"/>
      <c r="F89" s="230" t="s">
        <v>152</v>
      </c>
      <c r="G89" s="44"/>
      <c r="H89" s="44"/>
      <c r="I89" s="231"/>
      <c r="J89" s="44"/>
      <c r="K89" s="44"/>
      <c r="L89" s="48"/>
      <c r="M89" s="232"/>
      <c r="N89" s="233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151</v>
      </c>
      <c r="AU89" s="20" t="s">
        <v>90</v>
      </c>
    </row>
    <row r="90" s="2" customFormat="1">
      <c r="A90" s="42"/>
      <c r="B90" s="43"/>
      <c r="C90" s="44"/>
      <c r="D90" s="234" t="s">
        <v>153</v>
      </c>
      <c r="E90" s="44"/>
      <c r="F90" s="235" t="s">
        <v>154</v>
      </c>
      <c r="G90" s="44"/>
      <c r="H90" s="44"/>
      <c r="I90" s="231"/>
      <c r="J90" s="44"/>
      <c r="K90" s="44"/>
      <c r="L90" s="48"/>
      <c r="M90" s="232"/>
      <c r="N90" s="233"/>
      <c r="O90" s="88"/>
      <c r="P90" s="88"/>
      <c r="Q90" s="88"/>
      <c r="R90" s="88"/>
      <c r="S90" s="88"/>
      <c r="T90" s="89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T90" s="20" t="s">
        <v>153</v>
      </c>
      <c r="AU90" s="20" t="s">
        <v>90</v>
      </c>
    </row>
    <row r="91" s="2" customFormat="1" ht="16.5" customHeight="1">
      <c r="A91" s="42"/>
      <c r="B91" s="43"/>
      <c r="C91" s="216" t="s">
        <v>90</v>
      </c>
      <c r="D91" s="216" t="s">
        <v>144</v>
      </c>
      <c r="E91" s="217" t="s">
        <v>155</v>
      </c>
      <c r="F91" s="218" t="s">
        <v>156</v>
      </c>
      <c r="G91" s="219" t="s">
        <v>147</v>
      </c>
      <c r="H91" s="220">
        <v>1</v>
      </c>
      <c r="I91" s="221"/>
      <c r="J91" s="222">
        <f>ROUND(I91*H91,2)</f>
        <v>0</v>
      </c>
      <c r="K91" s="218" t="s">
        <v>148</v>
      </c>
      <c r="L91" s="48"/>
      <c r="M91" s="223" t="s">
        <v>78</v>
      </c>
      <c r="N91" s="224" t="s">
        <v>50</v>
      </c>
      <c r="O91" s="88"/>
      <c r="P91" s="225">
        <f>O91*H91</f>
        <v>0</v>
      </c>
      <c r="Q91" s="225">
        <v>0</v>
      </c>
      <c r="R91" s="225">
        <f>Q91*H91</f>
        <v>0</v>
      </c>
      <c r="S91" s="225">
        <v>0</v>
      </c>
      <c r="T91" s="226">
        <f>S91*H91</f>
        <v>0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R91" s="227" t="s">
        <v>149</v>
      </c>
      <c r="AT91" s="227" t="s">
        <v>144</v>
      </c>
      <c r="AU91" s="227" t="s">
        <v>90</v>
      </c>
      <c r="AY91" s="20" t="s">
        <v>141</v>
      </c>
      <c r="BE91" s="228">
        <f>IF(N91="základní",J91,0)</f>
        <v>0</v>
      </c>
      <c r="BF91" s="228">
        <f>IF(N91="snížená",J91,0)</f>
        <v>0</v>
      </c>
      <c r="BG91" s="228">
        <f>IF(N91="zákl. přenesená",J91,0)</f>
        <v>0</v>
      </c>
      <c r="BH91" s="228">
        <f>IF(N91="sníž. přenesená",J91,0)</f>
        <v>0</v>
      </c>
      <c r="BI91" s="228">
        <f>IF(N91="nulová",J91,0)</f>
        <v>0</v>
      </c>
      <c r="BJ91" s="20" t="s">
        <v>88</v>
      </c>
      <c r="BK91" s="228">
        <f>ROUND(I91*H91,2)</f>
        <v>0</v>
      </c>
      <c r="BL91" s="20" t="s">
        <v>149</v>
      </c>
      <c r="BM91" s="227" t="s">
        <v>157</v>
      </c>
    </row>
    <row r="92" s="2" customFormat="1">
      <c r="A92" s="42"/>
      <c r="B92" s="43"/>
      <c r="C92" s="44"/>
      <c r="D92" s="229" t="s">
        <v>151</v>
      </c>
      <c r="E92" s="44"/>
      <c r="F92" s="230" t="s">
        <v>158</v>
      </c>
      <c r="G92" s="44"/>
      <c r="H92" s="44"/>
      <c r="I92" s="231"/>
      <c r="J92" s="44"/>
      <c r="K92" s="44"/>
      <c r="L92" s="48"/>
      <c r="M92" s="232"/>
      <c r="N92" s="233"/>
      <c r="O92" s="88"/>
      <c r="P92" s="88"/>
      <c r="Q92" s="88"/>
      <c r="R92" s="88"/>
      <c r="S92" s="88"/>
      <c r="T92" s="89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T92" s="20" t="s">
        <v>151</v>
      </c>
      <c r="AU92" s="20" t="s">
        <v>90</v>
      </c>
    </row>
    <row r="93" s="2" customFormat="1">
      <c r="A93" s="42"/>
      <c r="B93" s="43"/>
      <c r="C93" s="44"/>
      <c r="D93" s="234" t="s">
        <v>153</v>
      </c>
      <c r="E93" s="44"/>
      <c r="F93" s="235" t="s">
        <v>159</v>
      </c>
      <c r="G93" s="44"/>
      <c r="H93" s="44"/>
      <c r="I93" s="231"/>
      <c r="J93" s="44"/>
      <c r="K93" s="44"/>
      <c r="L93" s="48"/>
      <c r="M93" s="232"/>
      <c r="N93" s="233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153</v>
      </c>
      <c r="AU93" s="20" t="s">
        <v>90</v>
      </c>
    </row>
    <row r="94" s="2" customFormat="1" ht="16.5" customHeight="1">
      <c r="A94" s="42"/>
      <c r="B94" s="43"/>
      <c r="C94" s="216" t="s">
        <v>160</v>
      </c>
      <c r="D94" s="216" t="s">
        <v>144</v>
      </c>
      <c r="E94" s="217" t="s">
        <v>161</v>
      </c>
      <c r="F94" s="218" t="s">
        <v>162</v>
      </c>
      <c r="G94" s="219" t="s">
        <v>147</v>
      </c>
      <c r="H94" s="220">
        <v>1</v>
      </c>
      <c r="I94" s="221"/>
      <c r="J94" s="222">
        <f>ROUND(I94*H94,2)</f>
        <v>0</v>
      </c>
      <c r="K94" s="218" t="s">
        <v>148</v>
      </c>
      <c r="L94" s="48"/>
      <c r="M94" s="223" t="s">
        <v>78</v>
      </c>
      <c r="N94" s="224" t="s">
        <v>50</v>
      </c>
      <c r="O94" s="88"/>
      <c r="P94" s="225">
        <f>O94*H94</f>
        <v>0</v>
      </c>
      <c r="Q94" s="225">
        <v>0</v>
      </c>
      <c r="R94" s="225">
        <f>Q94*H94</f>
        <v>0</v>
      </c>
      <c r="S94" s="225">
        <v>0</v>
      </c>
      <c r="T94" s="226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7" t="s">
        <v>149</v>
      </c>
      <c r="AT94" s="227" t="s">
        <v>144</v>
      </c>
      <c r="AU94" s="227" t="s">
        <v>90</v>
      </c>
      <c r="AY94" s="20" t="s">
        <v>141</v>
      </c>
      <c r="BE94" s="228">
        <f>IF(N94="základní",J94,0)</f>
        <v>0</v>
      </c>
      <c r="BF94" s="228">
        <f>IF(N94="snížená",J94,0)</f>
        <v>0</v>
      </c>
      <c r="BG94" s="228">
        <f>IF(N94="zákl. přenesená",J94,0)</f>
        <v>0</v>
      </c>
      <c r="BH94" s="228">
        <f>IF(N94="sníž. přenesená",J94,0)</f>
        <v>0</v>
      </c>
      <c r="BI94" s="228">
        <f>IF(N94="nulová",J94,0)</f>
        <v>0</v>
      </c>
      <c r="BJ94" s="20" t="s">
        <v>88</v>
      </c>
      <c r="BK94" s="228">
        <f>ROUND(I94*H94,2)</f>
        <v>0</v>
      </c>
      <c r="BL94" s="20" t="s">
        <v>149</v>
      </c>
      <c r="BM94" s="227" t="s">
        <v>163</v>
      </c>
    </row>
    <row r="95" s="2" customFormat="1">
      <c r="A95" s="42"/>
      <c r="B95" s="43"/>
      <c r="C95" s="44"/>
      <c r="D95" s="229" t="s">
        <v>151</v>
      </c>
      <c r="E95" s="44"/>
      <c r="F95" s="230" t="s">
        <v>164</v>
      </c>
      <c r="G95" s="44"/>
      <c r="H95" s="44"/>
      <c r="I95" s="231"/>
      <c r="J95" s="44"/>
      <c r="K95" s="44"/>
      <c r="L95" s="48"/>
      <c r="M95" s="232"/>
      <c r="N95" s="233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151</v>
      </c>
      <c r="AU95" s="20" t="s">
        <v>90</v>
      </c>
    </row>
    <row r="96" s="2" customFormat="1">
      <c r="A96" s="42"/>
      <c r="B96" s="43"/>
      <c r="C96" s="44"/>
      <c r="D96" s="234" t="s">
        <v>153</v>
      </c>
      <c r="E96" s="44"/>
      <c r="F96" s="235" t="s">
        <v>165</v>
      </c>
      <c r="G96" s="44"/>
      <c r="H96" s="44"/>
      <c r="I96" s="231"/>
      <c r="J96" s="44"/>
      <c r="K96" s="44"/>
      <c r="L96" s="48"/>
      <c r="M96" s="232"/>
      <c r="N96" s="233"/>
      <c r="O96" s="88"/>
      <c r="P96" s="88"/>
      <c r="Q96" s="88"/>
      <c r="R96" s="88"/>
      <c r="S96" s="88"/>
      <c r="T96" s="89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T96" s="20" t="s">
        <v>153</v>
      </c>
      <c r="AU96" s="20" t="s">
        <v>90</v>
      </c>
    </row>
    <row r="97" s="2" customFormat="1" ht="16.5" customHeight="1">
      <c r="A97" s="42"/>
      <c r="B97" s="43"/>
      <c r="C97" s="216" t="s">
        <v>166</v>
      </c>
      <c r="D97" s="216" t="s">
        <v>144</v>
      </c>
      <c r="E97" s="217" t="s">
        <v>167</v>
      </c>
      <c r="F97" s="218" t="s">
        <v>168</v>
      </c>
      <c r="G97" s="219" t="s">
        <v>147</v>
      </c>
      <c r="H97" s="220">
        <v>1</v>
      </c>
      <c r="I97" s="221"/>
      <c r="J97" s="222">
        <f>ROUND(I97*H97,2)</f>
        <v>0</v>
      </c>
      <c r="K97" s="218" t="s">
        <v>148</v>
      </c>
      <c r="L97" s="48"/>
      <c r="M97" s="223" t="s">
        <v>78</v>
      </c>
      <c r="N97" s="224" t="s">
        <v>50</v>
      </c>
      <c r="O97" s="88"/>
      <c r="P97" s="225">
        <f>O97*H97</f>
        <v>0</v>
      </c>
      <c r="Q97" s="225">
        <v>0</v>
      </c>
      <c r="R97" s="225">
        <f>Q97*H97</f>
        <v>0</v>
      </c>
      <c r="S97" s="225">
        <v>0</v>
      </c>
      <c r="T97" s="226">
        <f>S97*H97</f>
        <v>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R97" s="227" t="s">
        <v>149</v>
      </c>
      <c r="AT97" s="227" t="s">
        <v>144</v>
      </c>
      <c r="AU97" s="227" t="s">
        <v>90</v>
      </c>
      <c r="AY97" s="20" t="s">
        <v>141</v>
      </c>
      <c r="BE97" s="228">
        <f>IF(N97="základní",J97,0)</f>
        <v>0</v>
      </c>
      <c r="BF97" s="228">
        <f>IF(N97="snížená",J97,0)</f>
        <v>0</v>
      </c>
      <c r="BG97" s="228">
        <f>IF(N97="zákl. přenesená",J97,0)</f>
        <v>0</v>
      </c>
      <c r="BH97" s="228">
        <f>IF(N97="sníž. přenesená",J97,0)</f>
        <v>0</v>
      </c>
      <c r="BI97" s="228">
        <f>IF(N97="nulová",J97,0)</f>
        <v>0</v>
      </c>
      <c r="BJ97" s="20" t="s">
        <v>88</v>
      </c>
      <c r="BK97" s="228">
        <f>ROUND(I97*H97,2)</f>
        <v>0</v>
      </c>
      <c r="BL97" s="20" t="s">
        <v>149</v>
      </c>
      <c r="BM97" s="227" t="s">
        <v>169</v>
      </c>
    </row>
    <row r="98" s="2" customFormat="1">
      <c r="A98" s="42"/>
      <c r="B98" s="43"/>
      <c r="C98" s="44"/>
      <c r="D98" s="229" t="s">
        <v>151</v>
      </c>
      <c r="E98" s="44"/>
      <c r="F98" s="230" t="s">
        <v>170</v>
      </c>
      <c r="G98" s="44"/>
      <c r="H98" s="44"/>
      <c r="I98" s="231"/>
      <c r="J98" s="44"/>
      <c r="K98" s="44"/>
      <c r="L98" s="48"/>
      <c r="M98" s="232"/>
      <c r="N98" s="233"/>
      <c r="O98" s="88"/>
      <c r="P98" s="88"/>
      <c r="Q98" s="88"/>
      <c r="R98" s="88"/>
      <c r="S98" s="88"/>
      <c r="T98" s="89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T98" s="20" t="s">
        <v>151</v>
      </c>
      <c r="AU98" s="20" t="s">
        <v>90</v>
      </c>
    </row>
    <row r="99" s="2" customFormat="1">
      <c r="A99" s="42"/>
      <c r="B99" s="43"/>
      <c r="C99" s="44"/>
      <c r="D99" s="234" t="s">
        <v>153</v>
      </c>
      <c r="E99" s="44"/>
      <c r="F99" s="235" t="s">
        <v>171</v>
      </c>
      <c r="G99" s="44"/>
      <c r="H99" s="44"/>
      <c r="I99" s="231"/>
      <c r="J99" s="44"/>
      <c r="K99" s="44"/>
      <c r="L99" s="48"/>
      <c r="M99" s="232"/>
      <c r="N99" s="233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153</v>
      </c>
      <c r="AU99" s="20" t="s">
        <v>90</v>
      </c>
    </row>
    <row r="100" s="2" customFormat="1" ht="16.5" customHeight="1">
      <c r="A100" s="42"/>
      <c r="B100" s="43"/>
      <c r="C100" s="216" t="s">
        <v>140</v>
      </c>
      <c r="D100" s="216" t="s">
        <v>144</v>
      </c>
      <c r="E100" s="217" t="s">
        <v>172</v>
      </c>
      <c r="F100" s="218" t="s">
        <v>173</v>
      </c>
      <c r="G100" s="219" t="s">
        <v>147</v>
      </c>
      <c r="H100" s="220">
        <v>1</v>
      </c>
      <c r="I100" s="221"/>
      <c r="J100" s="222">
        <f>ROUND(I100*H100,2)</f>
        <v>0</v>
      </c>
      <c r="K100" s="218" t="s">
        <v>148</v>
      </c>
      <c r="L100" s="48"/>
      <c r="M100" s="223" t="s">
        <v>78</v>
      </c>
      <c r="N100" s="224" t="s">
        <v>50</v>
      </c>
      <c r="O100" s="88"/>
      <c r="P100" s="225">
        <f>O100*H100</f>
        <v>0</v>
      </c>
      <c r="Q100" s="225">
        <v>0</v>
      </c>
      <c r="R100" s="225">
        <f>Q100*H100</f>
        <v>0</v>
      </c>
      <c r="S100" s="225">
        <v>0</v>
      </c>
      <c r="T100" s="226">
        <f>S100*H100</f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27" t="s">
        <v>149</v>
      </c>
      <c r="AT100" s="227" t="s">
        <v>144</v>
      </c>
      <c r="AU100" s="227" t="s">
        <v>90</v>
      </c>
      <c r="AY100" s="20" t="s">
        <v>141</v>
      </c>
      <c r="BE100" s="228">
        <f>IF(N100="základní",J100,0)</f>
        <v>0</v>
      </c>
      <c r="BF100" s="228">
        <f>IF(N100="snížená",J100,0)</f>
        <v>0</v>
      </c>
      <c r="BG100" s="228">
        <f>IF(N100="zákl. přenesená",J100,0)</f>
        <v>0</v>
      </c>
      <c r="BH100" s="228">
        <f>IF(N100="sníž. přenesená",J100,0)</f>
        <v>0</v>
      </c>
      <c r="BI100" s="228">
        <f>IF(N100="nulová",J100,0)</f>
        <v>0</v>
      </c>
      <c r="BJ100" s="20" t="s">
        <v>88</v>
      </c>
      <c r="BK100" s="228">
        <f>ROUND(I100*H100,2)</f>
        <v>0</v>
      </c>
      <c r="BL100" s="20" t="s">
        <v>149</v>
      </c>
      <c r="BM100" s="227" t="s">
        <v>174</v>
      </c>
    </row>
    <row r="101" s="2" customFormat="1">
      <c r="A101" s="42"/>
      <c r="B101" s="43"/>
      <c r="C101" s="44"/>
      <c r="D101" s="229" t="s">
        <v>151</v>
      </c>
      <c r="E101" s="44"/>
      <c r="F101" s="230" t="s">
        <v>175</v>
      </c>
      <c r="G101" s="44"/>
      <c r="H101" s="44"/>
      <c r="I101" s="231"/>
      <c r="J101" s="44"/>
      <c r="K101" s="44"/>
      <c r="L101" s="48"/>
      <c r="M101" s="232"/>
      <c r="N101" s="233"/>
      <c r="O101" s="88"/>
      <c r="P101" s="88"/>
      <c r="Q101" s="88"/>
      <c r="R101" s="88"/>
      <c r="S101" s="88"/>
      <c r="T101" s="89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T101" s="20" t="s">
        <v>151</v>
      </c>
      <c r="AU101" s="20" t="s">
        <v>90</v>
      </c>
    </row>
    <row r="102" s="2" customFormat="1">
      <c r="A102" s="42"/>
      <c r="B102" s="43"/>
      <c r="C102" s="44"/>
      <c r="D102" s="234" t="s">
        <v>153</v>
      </c>
      <c r="E102" s="44"/>
      <c r="F102" s="235" t="s">
        <v>176</v>
      </c>
      <c r="G102" s="44"/>
      <c r="H102" s="44"/>
      <c r="I102" s="231"/>
      <c r="J102" s="44"/>
      <c r="K102" s="44"/>
      <c r="L102" s="48"/>
      <c r="M102" s="232"/>
      <c r="N102" s="233"/>
      <c r="O102" s="88"/>
      <c r="P102" s="88"/>
      <c r="Q102" s="88"/>
      <c r="R102" s="88"/>
      <c r="S102" s="88"/>
      <c r="T102" s="89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T102" s="20" t="s">
        <v>153</v>
      </c>
      <c r="AU102" s="20" t="s">
        <v>90</v>
      </c>
    </row>
    <row r="103" s="12" customFormat="1" ht="22.8" customHeight="1">
      <c r="A103" s="12"/>
      <c r="B103" s="200"/>
      <c r="C103" s="201"/>
      <c r="D103" s="202" t="s">
        <v>79</v>
      </c>
      <c r="E103" s="214" t="s">
        <v>177</v>
      </c>
      <c r="F103" s="214" t="s">
        <v>178</v>
      </c>
      <c r="G103" s="201"/>
      <c r="H103" s="201"/>
      <c r="I103" s="204"/>
      <c r="J103" s="215">
        <f>BK103</f>
        <v>0</v>
      </c>
      <c r="K103" s="201"/>
      <c r="L103" s="206"/>
      <c r="M103" s="207"/>
      <c r="N103" s="208"/>
      <c r="O103" s="208"/>
      <c r="P103" s="209">
        <f>SUM(P104:P120)</f>
        <v>0</v>
      </c>
      <c r="Q103" s="208"/>
      <c r="R103" s="209">
        <f>SUM(R104:R120)</f>
        <v>0</v>
      </c>
      <c r="S103" s="208"/>
      <c r="T103" s="210">
        <f>SUM(T104:T120)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1" t="s">
        <v>140</v>
      </c>
      <c r="AT103" s="212" t="s">
        <v>79</v>
      </c>
      <c r="AU103" s="212" t="s">
        <v>88</v>
      </c>
      <c r="AY103" s="211" t="s">
        <v>141</v>
      </c>
      <c r="BK103" s="213">
        <f>SUM(BK104:BK120)</f>
        <v>0</v>
      </c>
    </row>
    <row r="104" s="2" customFormat="1" ht="16.5" customHeight="1">
      <c r="A104" s="42"/>
      <c r="B104" s="43"/>
      <c r="C104" s="216" t="s">
        <v>179</v>
      </c>
      <c r="D104" s="216" t="s">
        <v>144</v>
      </c>
      <c r="E104" s="217" t="s">
        <v>180</v>
      </c>
      <c r="F104" s="218" t="s">
        <v>181</v>
      </c>
      <c r="G104" s="219" t="s">
        <v>182</v>
      </c>
      <c r="H104" s="220">
        <v>6</v>
      </c>
      <c r="I104" s="221"/>
      <c r="J104" s="222">
        <f>ROUND(I104*H104,2)</f>
        <v>0</v>
      </c>
      <c r="K104" s="218" t="s">
        <v>148</v>
      </c>
      <c r="L104" s="48"/>
      <c r="M104" s="223" t="s">
        <v>78</v>
      </c>
      <c r="N104" s="224" t="s">
        <v>50</v>
      </c>
      <c r="O104" s="88"/>
      <c r="P104" s="225">
        <f>O104*H104</f>
        <v>0</v>
      </c>
      <c r="Q104" s="225">
        <v>0</v>
      </c>
      <c r="R104" s="225">
        <f>Q104*H104</f>
        <v>0</v>
      </c>
      <c r="S104" s="225">
        <v>0</v>
      </c>
      <c r="T104" s="226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7" t="s">
        <v>149</v>
      </c>
      <c r="AT104" s="227" t="s">
        <v>144</v>
      </c>
      <c r="AU104" s="227" t="s">
        <v>90</v>
      </c>
      <c r="AY104" s="20" t="s">
        <v>141</v>
      </c>
      <c r="BE104" s="228">
        <f>IF(N104="základní",J104,0)</f>
        <v>0</v>
      </c>
      <c r="BF104" s="228">
        <f>IF(N104="snížená",J104,0)</f>
        <v>0</v>
      </c>
      <c r="BG104" s="228">
        <f>IF(N104="zákl. přenesená",J104,0)</f>
        <v>0</v>
      </c>
      <c r="BH104" s="228">
        <f>IF(N104="sníž. přenesená",J104,0)</f>
        <v>0</v>
      </c>
      <c r="BI104" s="228">
        <f>IF(N104="nulová",J104,0)</f>
        <v>0</v>
      </c>
      <c r="BJ104" s="20" t="s">
        <v>88</v>
      </c>
      <c r="BK104" s="228">
        <f>ROUND(I104*H104,2)</f>
        <v>0</v>
      </c>
      <c r="BL104" s="20" t="s">
        <v>149</v>
      </c>
      <c r="BM104" s="227" t="s">
        <v>183</v>
      </c>
    </row>
    <row r="105" s="2" customFormat="1">
      <c r="A105" s="42"/>
      <c r="B105" s="43"/>
      <c r="C105" s="44"/>
      <c r="D105" s="229" t="s">
        <v>151</v>
      </c>
      <c r="E105" s="44"/>
      <c r="F105" s="230" t="s">
        <v>184</v>
      </c>
      <c r="G105" s="44"/>
      <c r="H105" s="44"/>
      <c r="I105" s="231"/>
      <c r="J105" s="44"/>
      <c r="K105" s="44"/>
      <c r="L105" s="48"/>
      <c r="M105" s="232"/>
      <c r="N105" s="233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151</v>
      </c>
      <c r="AU105" s="20" t="s">
        <v>90</v>
      </c>
    </row>
    <row r="106" s="2" customFormat="1">
      <c r="A106" s="42"/>
      <c r="B106" s="43"/>
      <c r="C106" s="44"/>
      <c r="D106" s="234" t="s">
        <v>153</v>
      </c>
      <c r="E106" s="44"/>
      <c r="F106" s="235" t="s">
        <v>185</v>
      </c>
      <c r="G106" s="44"/>
      <c r="H106" s="44"/>
      <c r="I106" s="231"/>
      <c r="J106" s="44"/>
      <c r="K106" s="44"/>
      <c r="L106" s="48"/>
      <c r="M106" s="232"/>
      <c r="N106" s="233"/>
      <c r="O106" s="88"/>
      <c r="P106" s="88"/>
      <c r="Q106" s="88"/>
      <c r="R106" s="88"/>
      <c r="S106" s="88"/>
      <c r="T106" s="89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T106" s="20" t="s">
        <v>153</v>
      </c>
      <c r="AU106" s="20" t="s">
        <v>90</v>
      </c>
    </row>
    <row r="107" s="2" customFormat="1" ht="16.5" customHeight="1">
      <c r="A107" s="42"/>
      <c r="B107" s="43"/>
      <c r="C107" s="216" t="s">
        <v>186</v>
      </c>
      <c r="D107" s="216" t="s">
        <v>144</v>
      </c>
      <c r="E107" s="217" t="s">
        <v>187</v>
      </c>
      <c r="F107" s="218" t="s">
        <v>188</v>
      </c>
      <c r="G107" s="219" t="s">
        <v>182</v>
      </c>
      <c r="H107" s="220">
        <v>6</v>
      </c>
      <c r="I107" s="221"/>
      <c r="J107" s="222">
        <f>ROUND(I107*H107,2)</f>
        <v>0</v>
      </c>
      <c r="K107" s="218" t="s">
        <v>148</v>
      </c>
      <c r="L107" s="48"/>
      <c r="M107" s="223" t="s">
        <v>78</v>
      </c>
      <c r="N107" s="224" t="s">
        <v>50</v>
      </c>
      <c r="O107" s="88"/>
      <c r="P107" s="225">
        <f>O107*H107</f>
        <v>0</v>
      </c>
      <c r="Q107" s="225">
        <v>0</v>
      </c>
      <c r="R107" s="225">
        <f>Q107*H107</f>
        <v>0</v>
      </c>
      <c r="S107" s="225">
        <v>0</v>
      </c>
      <c r="T107" s="226">
        <f>S107*H107</f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R107" s="227" t="s">
        <v>149</v>
      </c>
      <c r="AT107" s="227" t="s">
        <v>144</v>
      </c>
      <c r="AU107" s="227" t="s">
        <v>90</v>
      </c>
      <c r="AY107" s="20" t="s">
        <v>141</v>
      </c>
      <c r="BE107" s="228">
        <f>IF(N107="základní",J107,0)</f>
        <v>0</v>
      </c>
      <c r="BF107" s="228">
        <f>IF(N107="snížená",J107,0)</f>
        <v>0</v>
      </c>
      <c r="BG107" s="228">
        <f>IF(N107="zákl. přenesená",J107,0)</f>
        <v>0</v>
      </c>
      <c r="BH107" s="228">
        <f>IF(N107="sníž. přenesená",J107,0)</f>
        <v>0</v>
      </c>
      <c r="BI107" s="228">
        <f>IF(N107="nulová",J107,0)</f>
        <v>0</v>
      </c>
      <c r="BJ107" s="20" t="s">
        <v>88</v>
      </c>
      <c r="BK107" s="228">
        <f>ROUND(I107*H107,2)</f>
        <v>0</v>
      </c>
      <c r="BL107" s="20" t="s">
        <v>149</v>
      </c>
      <c r="BM107" s="227" t="s">
        <v>189</v>
      </c>
    </row>
    <row r="108" s="2" customFormat="1">
      <c r="A108" s="42"/>
      <c r="B108" s="43"/>
      <c r="C108" s="44"/>
      <c r="D108" s="229" t="s">
        <v>151</v>
      </c>
      <c r="E108" s="44"/>
      <c r="F108" s="230" t="s">
        <v>190</v>
      </c>
      <c r="G108" s="44"/>
      <c r="H108" s="44"/>
      <c r="I108" s="231"/>
      <c r="J108" s="44"/>
      <c r="K108" s="44"/>
      <c r="L108" s="48"/>
      <c r="M108" s="232"/>
      <c r="N108" s="233"/>
      <c r="O108" s="88"/>
      <c r="P108" s="88"/>
      <c r="Q108" s="88"/>
      <c r="R108" s="88"/>
      <c r="S108" s="88"/>
      <c r="T108" s="89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T108" s="20" t="s">
        <v>151</v>
      </c>
      <c r="AU108" s="20" t="s">
        <v>90</v>
      </c>
    </row>
    <row r="109" s="2" customFormat="1">
      <c r="A109" s="42"/>
      <c r="B109" s="43"/>
      <c r="C109" s="44"/>
      <c r="D109" s="234" t="s">
        <v>153</v>
      </c>
      <c r="E109" s="44"/>
      <c r="F109" s="235" t="s">
        <v>191</v>
      </c>
      <c r="G109" s="44"/>
      <c r="H109" s="44"/>
      <c r="I109" s="231"/>
      <c r="J109" s="44"/>
      <c r="K109" s="44"/>
      <c r="L109" s="48"/>
      <c r="M109" s="232"/>
      <c r="N109" s="233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153</v>
      </c>
      <c r="AU109" s="20" t="s">
        <v>90</v>
      </c>
    </row>
    <row r="110" s="2" customFormat="1" ht="16.5" customHeight="1">
      <c r="A110" s="42"/>
      <c r="B110" s="43"/>
      <c r="C110" s="216" t="s">
        <v>192</v>
      </c>
      <c r="D110" s="216" t="s">
        <v>144</v>
      </c>
      <c r="E110" s="217" t="s">
        <v>193</v>
      </c>
      <c r="F110" s="218" t="s">
        <v>194</v>
      </c>
      <c r="G110" s="219" t="s">
        <v>182</v>
      </c>
      <c r="H110" s="220">
        <v>6</v>
      </c>
      <c r="I110" s="221"/>
      <c r="J110" s="222">
        <f>ROUND(I110*H110,2)</f>
        <v>0</v>
      </c>
      <c r="K110" s="218" t="s">
        <v>148</v>
      </c>
      <c r="L110" s="48"/>
      <c r="M110" s="223" t="s">
        <v>78</v>
      </c>
      <c r="N110" s="224" t="s">
        <v>50</v>
      </c>
      <c r="O110" s="88"/>
      <c r="P110" s="225">
        <f>O110*H110</f>
        <v>0</v>
      </c>
      <c r="Q110" s="225">
        <v>0</v>
      </c>
      <c r="R110" s="225">
        <f>Q110*H110</f>
        <v>0</v>
      </c>
      <c r="S110" s="225">
        <v>0</v>
      </c>
      <c r="T110" s="226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7" t="s">
        <v>149</v>
      </c>
      <c r="AT110" s="227" t="s">
        <v>144</v>
      </c>
      <c r="AU110" s="227" t="s">
        <v>90</v>
      </c>
      <c r="AY110" s="20" t="s">
        <v>141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20" t="s">
        <v>88</v>
      </c>
      <c r="BK110" s="228">
        <f>ROUND(I110*H110,2)</f>
        <v>0</v>
      </c>
      <c r="BL110" s="20" t="s">
        <v>149</v>
      </c>
      <c r="BM110" s="227" t="s">
        <v>195</v>
      </c>
    </row>
    <row r="111" s="2" customFormat="1">
      <c r="A111" s="42"/>
      <c r="B111" s="43"/>
      <c r="C111" s="44"/>
      <c r="D111" s="229" t="s">
        <v>151</v>
      </c>
      <c r="E111" s="44"/>
      <c r="F111" s="230" t="s">
        <v>196</v>
      </c>
      <c r="G111" s="44"/>
      <c r="H111" s="44"/>
      <c r="I111" s="231"/>
      <c r="J111" s="44"/>
      <c r="K111" s="44"/>
      <c r="L111" s="48"/>
      <c r="M111" s="232"/>
      <c r="N111" s="233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151</v>
      </c>
      <c r="AU111" s="20" t="s">
        <v>90</v>
      </c>
    </row>
    <row r="112" s="2" customFormat="1">
      <c r="A112" s="42"/>
      <c r="B112" s="43"/>
      <c r="C112" s="44"/>
      <c r="D112" s="234" t="s">
        <v>153</v>
      </c>
      <c r="E112" s="44"/>
      <c r="F112" s="235" t="s">
        <v>197</v>
      </c>
      <c r="G112" s="44"/>
      <c r="H112" s="44"/>
      <c r="I112" s="231"/>
      <c r="J112" s="44"/>
      <c r="K112" s="44"/>
      <c r="L112" s="48"/>
      <c r="M112" s="232"/>
      <c r="N112" s="233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153</v>
      </c>
      <c r="AU112" s="20" t="s">
        <v>90</v>
      </c>
    </row>
    <row r="113" s="2" customFormat="1" ht="16.5" customHeight="1">
      <c r="A113" s="42"/>
      <c r="B113" s="43"/>
      <c r="C113" s="216" t="s">
        <v>198</v>
      </c>
      <c r="D113" s="216" t="s">
        <v>144</v>
      </c>
      <c r="E113" s="217" t="s">
        <v>199</v>
      </c>
      <c r="F113" s="218" t="s">
        <v>200</v>
      </c>
      <c r="G113" s="219" t="s">
        <v>182</v>
      </c>
      <c r="H113" s="220">
        <v>6</v>
      </c>
      <c r="I113" s="221"/>
      <c r="J113" s="222">
        <f>ROUND(I113*H113,2)</f>
        <v>0</v>
      </c>
      <c r="K113" s="218" t="s">
        <v>148</v>
      </c>
      <c r="L113" s="48"/>
      <c r="M113" s="223" t="s">
        <v>78</v>
      </c>
      <c r="N113" s="224" t="s">
        <v>50</v>
      </c>
      <c r="O113" s="88"/>
      <c r="P113" s="225">
        <f>O113*H113</f>
        <v>0</v>
      </c>
      <c r="Q113" s="225">
        <v>0</v>
      </c>
      <c r="R113" s="225">
        <f>Q113*H113</f>
        <v>0</v>
      </c>
      <c r="S113" s="225">
        <v>0</v>
      </c>
      <c r="T113" s="226">
        <f>S113*H113</f>
        <v>0</v>
      </c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R113" s="227" t="s">
        <v>149</v>
      </c>
      <c r="AT113" s="227" t="s">
        <v>144</v>
      </c>
      <c r="AU113" s="227" t="s">
        <v>90</v>
      </c>
      <c r="AY113" s="20" t="s">
        <v>141</v>
      </c>
      <c r="BE113" s="228">
        <f>IF(N113="základní",J113,0)</f>
        <v>0</v>
      </c>
      <c r="BF113" s="228">
        <f>IF(N113="snížená",J113,0)</f>
        <v>0</v>
      </c>
      <c r="BG113" s="228">
        <f>IF(N113="zákl. přenesená",J113,0)</f>
        <v>0</v>
      </c>
      <c r="BH113" s="228">
        <f>IF(N113="sníž. přenesená",J113,0)</f>
        <v>0</v>
      </c>
      <c r="BI113" s="228">
        <f>IF(N113="nulová",J113,0)</f>
        <v>0</v>
      </c>
      <c r="BJ113" s="20" t="s">
        <v>88</v>
      </c>
      <c r="BK113" s="228">
        <f>ROUND(I113*H113,2)</f>
        <v>0</v>
      </c>
      <c r="BL113" s="20" t="s">
        <v>149</v>
      </c>
      <c r="BM113" s="227" t="s">
        <v>201</v>
      </c>
    </row>
    <row r="114" s="2" customFormat="1">
      <c r="A114" s="42"/>
      <c r="B114" s="43"/>
      <c r="C114" s="44"/>
      <c r="D114" s="229" t="s">
        <v>151</v>
      </c>
      <c r="E114" s="44"/>
      <c r="F114" s="230" t="s">
        <v>202</v>
      </c>
      <c r="G114" s="44"/>
      <c r="H114" s="44"/>
      <c r="I114" s="231"/>
      <c r="J114" s="44"/>
      <c r="K114" s="44"/>
      <c r="L114" s="48"/>
      <c r="M114" s="232"/>
      <c r="N114" s="233"/>
      <c r="O114" s="88"/>
      <c r="P114" s="88"/>
      <c r="Q114" s="88"/>
      <c r="R114" s="88"/>
      <c r="S114" s="88"/>
      <c r="T114" s="89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T114" s="20" t="s">
        <v>151</v>
      </c>
      <c r="AU114" s="20" t="s">
        <v>90</v>
      </c>
    </row>
    <row r="115" s="2" customFormat="1">
      <c r="A115" s="42"/>
      <c r="B115" s="43"/>
      <c r="C115" s="44"/>
      <c r="D115" s="234" t="s">
        <v>153</v>
      </c>
      <c r="E115" s="44"/>
      <c r="F115" s="235" t="s">
        <v>203</v>
      </c>
      <c r="G115" s="44"/>
      <c r="H115" s="44"/>
      <c r="I115" s="231"/>
      <c r="J115" s="44"/>
      <c r="K115" s="44"/>
      <c r="L115" s="48"/>
      <c r="M115" s="232"/>
      <c r="N115" s="233"/>
      <c r="O115" s="88"/>
      <c r="P115" s="88"/>
      <c r="Q115" s="88"/>
      <c r="R115" s="88"/>
      <c r="S115" s="88"/>
      <c r="T115" s="89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T115" s="20" t="s">
        <v>153</v>
      </c>
      <c r="AU115" s="20" t="s">
        <v>90</v>
      </c>
    </row>
    <row r="116" s="2" customFormat="1" ht="16.5" customHeight="1">
      <c r="A116" s="42"/>
      <c r="B116" s="43"/>
      <c r="C116" s="216" t="s">
        <v>204</v>
      </c>
      <c r="D116" s="216" t="s">
        <v>144</v>
      </c>
      <c r="E116" s="217" t="s">
        <v>205</v>
      </c>
      <c r="F116" s="218" t="s">
        <v>206</v>
      </c>
      <c r="G116" s="219" t="s">
        <v>147</v>
      </c>
      <c r="H116" s="220">
        <v>1</v>
      </c>
      <c r="I116" s="221"/>
      <c r="J116" s="222">
        <f>ROUND(I116*H116,2)</f>
        <v>0</v>
      </c>
      <c r="K116" s="218" t="s">
        <v>148</v>
      </c>
      <c r="L116" s="48"/>
      <c r="M116" s="223" t="s">
        <v>78</v>
      </c>
      <c r="N116" s="224" t="s">
        <v>50</v>
      </c>
      <c r="O116" s="88"/>
      <c r="P116" s="225">
        <f>O116*H116</f>
        <v>0</v>
      </c>
      <c r="Q116" s="225">
        <v>0</v>
      </c>
      <c r="R116" s="225">
        <f>Q116*H116</f>
        <v>0</v>
      </c>
      <c r="S116" s="225">
        <v>0</v>
      </c>
      <c r="T116" s="226">
        <f>S116*H116</f>
        <v>0</v>
      </c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R116" s="227" t="s">
        <v>149</v>
      </c>
      <c r="AT116" s="227" t="s">
        <v>144</v>
      </c>
      <c r="AU116" s="227" t="s">
        <v>90</v>
      </c>
      <c r="AY116" s="20" t="s">
        <v>141</v>
      </c>
      <c r="BE116" s="228">
        <f>IF(N116="základní",J116,0)</f>
        <v>0</v>
      </c>
      <c r="BF116" s="228">
        <f>IF(N116="snížená",J116,0)</f>
        <v>0</v>
      </c>
      <c r="BG116" s="228">
        <f>IF(N116="zákl. přenesená",J116,0)</f>
        <v>0</v>
      </c>
      <c r="BH116" s="228">
        <f>IF(N116="sníž. přenesená",J116,0)</f>
        <v>0</v>
      </c>
      <c r="BI116" s="228">
        <f>IF(N116="nulová",J116,0)</f>
        <v>0</v>
      </c>
      <c r="BJ116" s="20" t="s">
        <v>88</v>
      </c>
      <c r="BK116" s="228">
        <f>ROUND(I116*H116,2)</f>
        <v>0</v>
      </c>
      <c r="BL116" s="20" t="s">
        <v>149</v>
      </c>
      <c r="BM116" s="227" t="s">
        <v>207</v>
      </c>
    </row>
    <row r="117" s="2" customFormat="1">
      <c r="A117" s="42"/>
      <c r="B117" s="43"/>
      <c r="C117" s="44"/>
      <c r="D117" s="229" t="s">
        <v>151</v>
      </c>
      <c r="E117" s="44"/>
      <c r="F117" s="230" t="s">
        <v>208</v>
      </c>
      <c r="G117" s="44"/>
      <c r="H117" s="44"/>
      <c r="I117" s="231"/>
      <c r="J117" s="44"/>
      <c r="K117" s="44"/>
      <c r="L117" s="48"/>
      <c r="M117" s="232"/>
      <c r="N117" s="233"/>
      <c r="O117" s="88"/>
      <c r="P117" s="88"/>
      <c r="Q117" s="88"/>
      <c r="R117" s="88"/>
      <c r="S117" s="88"/>
      <c r="T117" s="89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T117" s="20" t="s">
        <v>151</v>
      </c>
      <c r="AU117" s="20" t="s">
        <v>90</v>
      </c>
    </row>
    <row r="118" s="2" customFormat="1" ht="16.5" customHeight="1">
      <c r="A118" s="42"/>
      <c r="B118" s="43"/>
      <c r="C118" s="216" t="s">
        <v>209</v>
      </c>
      <c r="D118" s="216" t="s">
        <v>144</v>
      </c>
      <c r="E118" s="217" t="s">
        <v>210</v>
      </c>
      <c r="F118" s="218" t="s">
        <v>211</v>
      </c>
      <c r="G118" s="219" t="s">
        <v>147</v>
      </c>
      <c r="H118" s="220">
        <v>1</v>
      </c>
      <c r="I118" s="221"/>
      <c r="J118" s="222">
        <f>ROUND(I118*H118,2)</f>
        <v>0</v>
      </c>
      <c r="K118" s="218" t="s">
        <v>148</v>
      </c>
      <c r="L118" s="48"/>
      <c r="M118" s="223" t="s">
        <v>78</v>
      </c>
      <c r="N118" s="224" t="s">
        <v>50</v>
      </c>
      <c r="O118" s="88"/>
      <c r="P118" s="225">
        <f>O118*H118</f>
        <v>0</v>
      </c>
      <c r="Q118" s="225">
        <v>0</v>
      </c>
      <c r="R118" s="225">
        <f>Q118*H118</f>
        <v>0</v>
      </c>
      <c r="S118" s="225">
        <v>0</v>
      </c>
      <c r="T118" s="226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27" t="s">
        <v>149</v>
      </c>
      <c r="AT118" s="227" t="s">
        <v>144</v>
      </c>
      <c r="AU118" s="227" t="s">
        <v>90</v>
      </c>
      <c r="AY118" s="20" t="s">
        <v>141</v>
      </c>
      <c r="BE118" s="228">
        <f>IF(N118="základní",J118,0)</f>
        <v>0</v>
      </c>
      <c r="BF118" s="228">
        <f>IF(N118="snížená",J118,0)</f>
        <v>0</v>
      </c>
      <c r="BG118" s="228">
        <f>IF(N118="zákl. přenesená",J118,0)</f>
        <v>0</v>
      </c>
      <c r="BH118" s="228">
        <f>IF(N118="sníž. přenesená",J118,0)</f>
        <v>0</v>
      </c>
      <c r="BI118" s="228">
        <f>IF(N118="nulová",J118,0)</f>
        <v>0</v>
      </c>
      <c r="BJ118" s="20" t="s">
        <v>88</v>
      </c>
      <c r="BK118" s="228">
        <f>ROUND(I118*H118,2)</f>
        <v>0</v>
      </c>
      <c r="BL118" s="20" t="s">
        <v>149</v>
      </c>
      <c r="BM118" s="227" t="s">
        <v>212</v>
      </c>
    </row>
    <row r="119" s="2" customFormat="1">
      <c r="A119" s="42"/>
      <c r="B119" s="43"/>
      <c r="C119" s="44"/>
      <c r="D119" s="229" t="s">
        <v>151</v>
      </c>
      <c r="E119" s="44"/>
      <c r="F119" s="230" t="s">
        <v>213</v>
      </c>
      <c r="G119" s="44"/>
      <c r="H119" s="44"/>
      <c r="I119" s="231"/>
      <c r="J119" s="44"/>
      <c r="K119" s="44"/>
      <c r="L119" s="48"/>
      <c r="M119" s="232"/>
      <c r="N119" s="233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151</v>
      </c>
      <c r="AU119" s="20" t="s">
        <v>90</v>
      </c>
    </row>
    <row r="120" s="2" customFormat="1">
      <c r="A120" s="42"/>
      <c r="B120" s="43"/>
      <c r="C120" s="44"/>
      <c r="D120" s="234" t="s">
        <v>153</v>
      </c>
      <c r="E120" s="44"/>
      <c r="F120" s="235" t="s">
        <v>214</v>
      </c>
      <c r="G120" s="44"/>
      <c r="H120" s="44"/>
      <c r="I120" s="231"/>
      <c r="J120" s="44"/>
      <c r="K120" s="44"/>
      <c r="L120" s="48"/>
      <c r="M120" s="232"/>
      <c r="N120" s="233"/>
      <c r="O120" s="88"/>
      <c r="P120" s="88"/>
      <c r="Q120" s="88"/>
      <c r="R120" s="88"/>
      <c r="S120" s="88"/>
      <c r="T120" s="89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T120" s="20" t="s">
        <v>153</v>
      </c>
      <c r="AU120" s="20" t="s">
        <v>90</v>
      </c>
    </row>
    <row r="121" s="12" customFormat="1" ht="22.8" customHeight="1">
      <c r="A121" s="12"/>
      <c r="B121" s="200"/>
      <c r="C121" s="201"/>
      <c r="D121" s="202" t="s">
        <v>79</v>
      </c>
      <c r="E121" s="214" t="s">
        <v>215</v>
      </c>
      <c r="F121" s="214" t="s">
        <v>216</v>
      </c>
      <c r="G121" s="201"/>
      <c r="H121" s="201"/>
      <c r="I121" s="204"/>
      <c r="J121" s="215">
        <f>BK121</f>
        <v>0</v>
      </c>
      <c r="K121" s="201"/>
      <c r="L121" s="206"/>
      <c r="M121" s="207"/>
      <c r="N121" s="208"/>
      <c r="O121" s="208"/>
      <c r="P121" s="209">
        <f>SUM(P122:P124)</f>
        <v>0</v>
      </c>
      <c r="Q121" s="208"/>
      <c r="R121" s="209">
        <f>SUM(R122:R124)</f>
        <v>0</v>
      </c>
      <c r="S121" s="208"/>
      <c r="T121" s="210">
        <f>SUM(T122:T124)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140</v>
      </c>
      <c r="AT121" s="212" t="s">
        <v>79</v>
      </c>
      <c r="AU121" s="212" t="s">
        <v>88</v>
      </c>
      <c r="AY121" s="211" t="s">
        <v>141</v>
      </c>
      <c r="BK121" s="213">
        <f>SUM(BK122:BK124)</f>
        <v>0</v>
      </c>
    </row>
    <row r="122" s="2" customFormat="1" ht="16.5" customHeight="1">
      <c r="A122" s="42"/>
      <c r="B122" s="43"/>
      <c r="C122" s="216" t="s">
        <v>8</v>
      </c>
      <c r="D122" s="216" t="s">
        <v>144</v>
      </c>
      <c r="E122" s="217" t="s">
        <v>217</v>
      </c>
      <c r="F122" s="218" t="s">
        <v>218</v>
      </c>
      <c r="G122" s="219" t="s">
        <v>147</v>
      </c>
      <c r="H122" s="220">
        <v>1</v>
      </c>
      <c r="I122" s="221"/>
      <c r="J122" s="222">
        <f>ROUND(I122*H122,2)</f>
        <v>0</v>
      </c>
      <c r="K122" s="218" t="s">
        <v>148</v>
      </c>
      <c r="L122" s="48"/>
      <c r="M122" s="223" t="s">
        <v>78</v>
      </c>
      <c r="N122" s="224" t="s">
        <v>50</v>
      </c>
      <c r="O122" s="88"/>
      <c r="P122" s="225">
        <f>O122*H122</f>
        <v>0</v>
      </c>
      <c r="Q122" s="225">
        <v>0</v>
      </c>
      <c r="R122" s="225">
        <f>Q122*H122</f>
        <v>0</v>
      </c>
      <c r="S122" s="225">
        <v>0</v>
      </c>
      <c r="T122" s="226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27" t="s">
        <v>149</v>
      </c>
      <c r="AT122" s="227" t="s">
        <v>144</v>
      </c>
      <c r="AU122" s="227" t="s">
        <v>90</v>
      </c>
      <c r="AY122" s="20" t="s">
        <v>141</v>
      </c>
      <c r="BE122" s="228">
        <f>IF(N122="základní",J122,0)</f>
        <v>0</v>
      </c>
      <c r="BF122" s="228">
        <f>IF(N122="snížená",J122,0)</f>
        <v>0</v>
      </c>
      <c r="BG122" s="228">
        <f>IF(N122="zákl. přenesená",J122,0)</f>
        <v>0</v>
      </c>
      <c r="BH122" s="228">
        <f>IF(N122="sníž. přenesená",J122,0)</f>
        <v>0</v>
      </c>
      <c r="BI122" s="228">
        <f>IF(N122="nulová",J122,0)</f>
        <v>0</v>
      </c>
      <c r="BJ122" s="20" t="s">
        <v>88</v>
      </c>
      <c r="BK122" s="228">
        <f>ROUND(I122*H122,2)</f>
        <v>0</v>
      </c>
      <c r="BL122" s="20" t="s">
        <v>149</v>
      </c>
      <c r="BM122" s="227" t="s">
        <v>219</v>
      </c>
    </row>
    <row r="123" s="2" customFormat="1">
      <c r="A123" s="42"/>
      <c r="B123" s="43"/>
      <c r="C123" s="44"/>
      <c r="D123" s="229" t="s">
        <v>151</v>
      </c>
      <c r="E123" s="44"/>
      <c r="F123" s="230" t="s">
        <v>220</v>
      </c>
      <c r="G123" s="44"/>
      <c r="H123" s="44"/>
      <c r="I123" s="231"/>
      <c r="J123" s="44"/>
      <c r="K123" s="44"/>
      <c r="L123" s="48"/>
      <c r="M123" s="232"/>
      <c r="N123" s="233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151</v>
      </c>
      <c r="AU123" s="20" t="s">
        <v>90</v>
      </c>
    </row>
    <row r="124" s="2" customFormat="1">
      <c r="A124" s="42"/>
      <c r="B124" s="43"/>
      <c r="C124" s="44"/>
      <c r="D124" s="234" t="s">
        <v>153</v>
      </c>
      <c r="E124" s="44"/>
      <c r="F124" s="235" t="s">
        <v>221</v>
      </c>
      <c r="G124" s="44"/>
      <c r="H124" s="44"/>
      <c r="I124" s="231"/>
      <c r="J124" s="44"/>
      <c r="K124" s="44"/>
      <c r="L124" s="48"/>
      <c r="M124" s="232"/>
      <c r="N124" s="233"/>
      <c r="O124" s="88"/>
      <c r="P124" s="88"/>
      <c r="Q124" s="88"/>
      <c r="R124" s="88"/>
      <c r="S124" s="88"/>
      <c r="T124" s="89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T124" s="20" t="s">
        <v>153</v>
      </c>
      <c r="AU124" s="20" t="s">
        <v>90</v>
      </c>
    </row>
    <row r="125" s="12" customFormat="1" ht="22.8" customHeight="1">
      <c r="A125" s="12"/>
      <c r="B125" s="200"/>
      <c r="C125" s="201"/>
      <c r="D125" s="202" t="s">
        <v>79</v>
      </c>
      <c r="E125" s="214" t="s">
        <v>222</v>
      </c>
      <c r="F125" s="214" t="s">
        <v>223</v>
      </c>
      <c r="G125" s="201"/>
      <c r="H125" s="201"/>
      <c r="I125" s="204"/>
      <c r="J125" s="215">
        <f>BK125</f>
        <v>0</v>
      </c>
      <c r="K125" s="201"/>
      <c r="L125" s="206"/>
      <c r="M125" s="207"/>
      <c r="N125" s="208"/>
      <c r="O125" s="208"/>
      <c r="P125" s="209">
        <f>SUM(P126:P134)</f>
        <v>0</v>
      </c>
      <c r="Q125" s="208"/>
      <c r="R125" s="209">
        <f>SUM(R126:R134)</f>
        <v>0</v>
      </c>
      <c r="S125" s="208"/>
      <c r="T125" s="210">
        <f>SUM(T126:T134)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1" t="s">
        <v>140</v>
      </c>
      <c r="AT125" s="212" t="s">
        <v>79</v>
      </c>
      <c r="AU125" s="212" t="s">
        <v>88</v>
      </c>
      <c r="AY125" s="211" t="s">
        <v>141</v>
      </c>
      <c r="BK125" s="213">
        <f>SUM(BK126:BK134)</f>
        <v>0</v>
      </c>
    </row>
    <row r="126" s="2" customFormat="1" ht="16.5" customHeight="1">
      <c r="A126" s="42"/>
      <c r="B126" s="43"/>
      <c r="C126" s="216" t="s">
        <v>224</v>
      </c>
      <c r="D126" s="216" t="s">
        <v>144</v>
      </c>
      <c r="E126" s="217" t="s">
        <v>225</v>
      </c>
      <c r="F126" s="218" t="s">
        <v>226</v>
      </c>
      <c r="G126" s="219" t="s">
        <v>147</v>
      </c>
      <c r="H126" s="220">
        <v>1</v>
      </c>
      <c r="I126" s="221"/>
      <c r="J126" s="222">
        <f>ROUND(I126*H126,2)</f>
        <v>0</v>
      </c>
      <c r="K126" s="218" t="s">
        <v>148</v>
      </c>
      <c r="L126" s="48"/>
      <c r="M126" s="223" t="s">
        <v>78</v>
      </c>
      <c r="N126" s="224" t="s">
        <v>50</v>
      </c>
      <c r="O126" s="88"/>
      <c r="P126" s="225">
        <f>O126*H126</f>
        <v>0</v>
      </c>
      <c r="Q126" s="225">
        <v>0</v>
      </c>
      <c r="R126" s="225">
        <f>Q126*H126</f>
        <v>0</v>
      </c>
      <c r="S126" s="225">
        <v>0</v>
      </c>
      <c r="T126" s="226">
        <f>S126*H126</f>
        <v>0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R126" s="227" t="s">
        <v>149</v>
      </c>
      <c r="AT126" s="227" t="s">
        <v>144</v>
      </c>
      <c r="AU126" s="227" t="s">
        <v>90</v>
      </c>
      <c r="AY126" s="20" t="s">
        <v>141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20" t="s">
        <v>88</v>
      </c>
      <c r="BK126" s="228">
        <f>ROUND(I126*H126,2)</f>
        <v>0</v>
      </c>
      <c r="BL126" s="20" t="s">
        <v>149</v>
      </c>
      <c r="BM126" s="227" t="s">
        <v>227</v>
      </c>
    </row>
    <row r="127" s="2" customFormat="1">
      <c r="A127" s="42"/>
      <c r="B127" s="43"/>
      <c r="C127" s="44"/>
      <c r="D127" s="229" t="s">
        <v>151</v>
      </c>
      <c r="E127" s="44"/>
      <c r="F127" s="230" t="s">
        <v>228</v>
      </c>
      <c r="G127" s="44"/>
      <c r="H127" s="44"/>
      <c r="I127" s="231"/>
      <c r="J127" s="44"/>
      <c r="K127" s="44"/>
      <c r="L127" s="48"/>
      <c r="M127" s="232"/>
      <c r="N127" s="233"/>
      <c r="O127" s="88"/>
      <c r="P127" s="88"/>
      <c r="Q127" s="88"/>
      <c r="R127" s="88"/>
      <c r="S127" s="88"/>
      <c r="T127" s="89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T127" s="20" t="s">
        <v>151</v>
      </c>
      <c r="AU127" s="20" t="s">
        <v>90</v>
      </c>
    </row>
    <row r="128" s="2" customFormat="1">
      <c r="A128" s="42"/>
      <c r="B128" s="43"/>
      <c r="C128" s="44"/>
      <c r="D128" s="234" t="s">
        <v>153</v>
      </c>
      <c r="E128" s="44"/>
      <c r="F128" s="235" t="s">
        <v>229</v>
      </c>
      <c r="G128" s="44"/>
      <c r="H128" s="44"/>
      <c r="I128" s="231"/>
      <c r="J128" s="44"/>
      <c r="K128" s="44"/>
      <c r="L128" s="48"/>
      <c r="M128" s="232"/>
      <c r="N128" s="233"/>
      <c r="O128" s="88"/>
      <c r="P128" s="88"/>
      <c r="Q128" s="88"/>
      <c r="R128" s="88"/>
      <c r="S128" s="88"/>
      <c r="T128" s="89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T128" s="20" t="s">
        <v>153</v>
      </c>
      <c r="AU128" s="20" t="s">
        <v>90</v>
      </c>
    </row>
    <row r="129" s="2" customFormat="1" ht="16.5" customHeight="1">
      <c r="A129" s="42"/>
      <c r="B129" s="43"/>
      <c r="C129" s="216" t="s">
        <v>230</v>
      </c>
      <c r="D129" s="216" t="s">
        <v>144</v>
      </c>
      <c r="E129" s="217" t="s">
        <v>231</v>
      </c>
      <c r="F129" s="218" t="s">
        <v>232</v>
      </c>
      <c r="G129" s="219" t="s">
        <v>182</v>
      </c>
      <c r="H129" s="220">
        <v>6</v>
      </c>
      <c r="I129" s="221"/>
      <c r="J129" s="222">
        <f>ROUND(I129*H129,2)</f>
        <v>0</v>
      </c>
      <c r="K129" s="218" t="s">
        <v>148</v>
      </c>
      <c r="L129" s="48"/>
      <c r="M129" s="223" t="s">
        <v>78</v>
      </c>
      <c r="N129" s="224" t="s">
        <v>50</v>
      </c>
      <c r="O129" s="88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27" t="s">
        <v>149</v>
      </c>
      <c r="AT129" s="227" t="s">
        <v>144</v>
      </c>
      <c r="AU129" s="227" t="s">
        <v>90</v>
      </c>
      <c r="AY129" s="20" t="s">
        <v>141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20" t="s">
        <v>88</v>
      </c>
      <c r="BK129" s="228">
        <f>ROUND(I129*H129,2)</f>
        <v>0</v>
      </c>
      <c r="BL129" s="20" t="s">
        <v>149</v>
      </c>
      <c r="BM129" s="227" t="s">
        <v>233</v>
      </c>
    </row>
    <row r="130" s="2" customFormat="1">
      <c r="A130" s="42"/>
      <c r="B130" s="43"/>
      <c r="C130" s="44"/>
      <c r="D130" s="229" t="s">
        <v>151</v>
      </c>
      <c r="E130" s="44"/>
      <c r="F130" s="230" t="s">
        <v>234</v>
      </c>
      <c r="G130" s="44"/>
      <c r="H130" s="44"/>
      <c r="I130" s="231"/>
      <c r="J130" s="44"/>
      <c r="K130" s="44"/>
      <c r="L130" s="48"/>
      <c r="M130" s="232"/>
      <c r="N130" s="233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151</v>
      </c>
      <c r="AU130" s="20" t="s">
        <v>90</v>
      </c>
    </row>
    <row r="131" s="2" customFormat="1">
      <c r="A131" s="42"/>
      <c r="B131" s="43"/>
      <c r="C131" s="44"/>
      <c r="D131" s="234" t="s">
        <v>153</v>
      </c>
      <c r="E131" s="44"/>
      <c r="F131" s="235" t="s">
        <v>235</v>
      </c>
      <c r="G131" s="44"/>
      <c r="H131" s="44"/>
      <c r="I131" s="231"/>
      <c r="J131" s="44"/>
      <c r="K131" s="44"/>
      <c r="L131" s="48"/>
      <c r="M131" s="232"/>
      <c r="N131" s="233"/>
      <c r="O131" s="88"/>
      <c r="P131" s="88"/>
      <c r="Q131" s="88"/>
      <c r="R131" s="88"/>
      <c r="S131" s="88"/>
      <c r="T131" s="89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T131" s="20" t="s">
        <v>153</v>
      </c>
      <c r="AU131" s="20" t="s">
        <v>90</v>
      </c>
    </row>
    <row r="132" s="2" customFormat="1" ht="16.5" customHeight="1">
      <c r="A132" s="42"/>
      <c r="B132" s="43"/>
      <c r="C132" s="216" t="s">
        <v>236</v>
      </c>
      <c r="D132" s="216" t="s">
        <v>144</v>
      </c>
      <c r="E132" s="217" t="s">
        <v>237</v>
      </c>
      <c r="F132" s="218" t="s">
        <v>238</v>
      </c>
      <c r="G132" s="219" t="s">
        <v>182</v>
      </c>
      <c r="H132" s="220">
        <v>6</v>
      </c>
      <c r="I132" s="221"/>
      <c r="J132" s="222">
        <f>ROUND(I132*H132,2)</f>
        <v>0</v>
      </c>
      <c r="K132" s="218" t="s">
        <v>148</v>
      </c>
      <c r="L132" s="48"/>
      <c r="M132" s="223" t="s">
        <v>78</v>
      </c>
      <c r="N132" s="224" t="s">
        <v>50</v>
      </c>
      <c r="O132" s="88"/>
      <c r="P132" s="225">
        <f>O132*H132</f>
        <v>0</v>
      </c>
      <c r="Q132" s="225">
        <v>0</v>
      </c>
      <c r="R132" s="225">
        <f>Q132*H132</f>
        <v>0</v>
      </c>
      <c r="S132" s="225">
        <v>0</v>
      </c>
      <c r="T132" s="226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27" t="s">
        <v>149</v>
      </c>
      <c r="AT132" s="227" t="s">
        <v>144</v>
      </c>
      <c r="AU132" s="227" t="s">
        <v>90</v>
      </c>
      <c r="AY132" s="20" t="s">
        <v>141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20" t="s">
        <v>88</v>
      </c>
      <c r="BK132" s="228">
        <f>ROUND(I132*H132,2)</f>
        <v>0</v>
      </c>
      <c r="BL132" s="20" t="s">
        <v>149</v>
      </c>
      <c r="BM132" s="227" t="s">
        <v>239</v>
      </c>
    </row>
    <row r="133" s="2" customFormat="1">
      <c r="A133" s="42"/>
      <c r="B133" s="43"/>
      <c r="C133" s="44"/>
      <c r="D133" s="229" t="s">
        <v>151</v>
      </c>
      <c r="E133" s="44"/>
      <c r="F133" s="230" t="s">
        <v>240</v>
      </c>
      <c r="G133" s="44"/>
      <c r="H133" s="44"/>
      <c r="I133" s="231"/>
      <c r="J133" s="44"/>
      <c r="K133" s="44"/>
      <c r="L133" s="48"/>
      <c r="M133" s="232"/>
      <c r="N133" s="233"/>
      <c r="O133" s="88"/>
      <c r="P133" s="88"/>
      <c r="Q133" s="88"/>
      <c r="R133" s="88"/>
      <c r="S133" s="88"/>
      <c r="T133" s="89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T133" s="20" t="s">
        <v>151</v>
      </c>
      <c r="AU133" s="20" t="s">
        <v>90</v>
      </c>
    </row>
    <row r="134" s="2" customFormat="1">
      <c r="A134" s="42"/>
      <c r="B134" s="43"/>
      <c r="C134" s="44"/>
      <c r="D134" s="234" t="s">
        <v>153</v>
      </c>
      <c r="E134" s="44"/>
      <c r="F134" s="235" t="s">
        <v>241</v>
      </c>
      <c r="G134" s="44"/>
      <c r="H134" s="44"/>
      <c r="I134" s="231"/>
      <c r="J134" s="44"/>
      <c r="K134" s="44"/>
      <c r="L134" s="48"/>
      <c r="M134" s="232"/>
      <c r="N134" s="233"/>
      <c r="O134" s="88"/>
      <c r="P134" s="88"/>
      <c r="Q134" s="88"/>
      <c r="R134" s="88"/>
      <c r="S134" s="88"/>
      <c r="T134" s="89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T134" s="20" t="s">
        <v>153</v>
      </c>
      <c r="AU134" s="20" t="s">
        <v>90</v>
      </c>
    </row>
    <row r="135" s="12" customFormat="1" ht="22.8" customHeight="1">
      <c r="A135" s="12"/>
      <c r="B135" s="200"/>
      <c r="C135" s="201"/>
      <c r="D135" s="202" t="s">
        <v>79</v>
      </c>
      <c r="E135" s="214" t="s">
        <v>242</v>
      </c>
      <c r="F135" s="214" t="s">
        <v>243</v>
      </c>
      <c r="G135" s="201"/>
      <c r="H135" s="201"/>
      <c r="I135" s="204"/>
      <c r="J135" s="215">
        <f>BK135</f>
        <v>0</v>
      </c>
      <c r="K135" s="201"/>
      <c r="L135" s="206"/>
      <c r="M135" s="207"/>
      <c r="N135" s="208"/>
      <c r="O135" s="208"/>
      <c r="P135" s="209">
        <f>SUM(P136:P137)</f>
        <v>0</v>
      </c>
      <c r="Q135" s="208"/>
      <c r="R135" s="209">
        <f>SUM(R136:R137)</f>
        <v>0</v>
      </c>
      <c r="S135" s="208"/>
      <c r="T135" s="210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1" t="s">
        <v>140</v>
      </c>
      <c r="AT135" s="212" t="s">
        <v>79</v>
      </c>
      <c r="AU135" s="212" t="s">
        <v>88</v>
      </c>
      <c r="AY135" s="211" t="s">
        <v>141</v>
      </c>
      <c r="BK135" s="213">
        <f>SUM(BK136:BK137)</f>
        <v>0</v>
      </c>
    </row>
    <row r="136" s="2" customFormat="1" ht="16.5" customHeight="1">
      <c r="A136" s="42"/>
      <c r="B136" s="43"/>
      <c r="C136" s="216" t="s">
        <v>244</v>
      </c>
      <c r="D136" s="216" t="s">
        <v>144</v>
      </c>
      <c r="E136" s="217" t="s">
        <v>245</v>
      </c>
      <c r="F136" s="218" t="s">
        <v>246</v>
      </c>
      <c r="G136" s="219" t="s">
        <v>182</v>
      </c>
      <c r="H136" s="220">
        <v>6</v>
      </c>
      <c r="I136" s="221"/>
      <c r="J136" s="222">
        <f>ROUND(I136*H136,2)</f>
        <v>0</v>
      </c>
      <c r="K136" s="218" t="s">
        <v>148</v>
      </c>
      <c r="L136" s="48"/>
      <c r="M136" s="223" t="s">
        <v>78</v>
      </c>
      <c r="N136" s="224" t="s">
        <v>50</v>
      </c>
      <c r="O136" s="88"/>
      <c r="P136" s="225">
        <f>O136*H136</f>
        <v>0</v>
      </c>
      <c r="Q136" s="225">
        <v>0</v>
      </c>
      <c r="R136" s="225">
        <f>Q136*H136</f>
        <v>0</v>
      </c>
      <c r="S136" s="225">
        <v>0</v>
      </c>
      <c r="T136" s="226">
        <f>S136*H136</f>
        <v>0</v>
      </c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R136" s="227" t="s">
        <v>149</v>
      </c>
      <c r="AT136" s="227" t="s">
        <v>144</v>
      </c>
      <c r="AU136" s="227" t="s">
        <v>90</v>
      </c>
      <c r="AY136" s="20" t="s">
        <v>141</v>
      </c>
      <c r="BE136" s="228">
        <f>IF(N136="základní",J136,0)</f>
        <v>0</v>
      </c>
      <c r="BF136" s="228">
        <f>IF(N136="snížená",J136,0)</f>
        <v>0</v>
      </c>
      <c r="BG136" s="228">
        <f>IF(N136="zákl. přenesená",J136,0)</f>
        <v>0</v>
      </c>
      <c r="BH136" s="228">
        <f>IF(N136="sníž. přenesená",J136,0)</f>
        <v>0</v>
      </c>
      <c r="BI136" s="228">
        <f>IF(N136="nulová",J136,0)</f>
        <v>0</v>
      </c>
      <c r="BJ136" s="20" t="s">
        <v>88</v>
      </c>
      <c r="BK136" s="228">
        <f>ROUND(I136*H136,2)</f>
        <v>0</v>
      </c>
      <c r="BL136" s="20" t="s">
        <v>149</v>
      </c>
      <c r="BM136" s="227" t="s">
        <v>247</v>
      </c>
    </row>
    <row r="137" s="2" customFormat="1">
      <c r="A137" s="42"/>
      <c r="B137" s="43"/>
      <c r="C137" s="44"/>
      <c r="D137" s="229" t="s">
        <v>151</v>
      </c>
      <c r="E137" s="44"/>
      <c r="F137" s="230" t="s">
        <v>248</v>
      </c>
      <c r="G137" s="44"/>
      <c r="H137" s="44"/>
      <c r="I137" s="231"/>
      <c r="J137" s="44"/>
      <c r="K137" s="44"/>
      <c r="L137" s="48"/>
      <c r="M137" s="236"/>
      <c r="N137" s="237"/>
      <c r="O137" s="238"/>
      <c r="P137" s="238"/>
      <c r="Q137" s="238"/>
      <c r="R137" s="238"/>
      <c r="S137" s="238"/>
      <c r="T137" s="239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T137" s="20" t="s">
        <v>151</v>
      </c>
      <c r="AU137" s="20" t="s">
        <v>90</v>
      </c>
    </row>
    <row r="138" s="2" customFormat="1" ht="6.96" customHeight="1">
      <c r="A138" s="42"/>
      <c r="B138" s="63"/>
      <c r="C138" s="64"/>
      <c r="D138" s="64"/>
      <c r="E138" s="64"/>
      <c r="F138" s="64"/>
      <c r="G138" s="64"/>
      <c r="H138" s="64"/>
      <c r="I138" s="64"/>
      <c r="J138" s="64"/>
      <c r="K138" s="64"/>
      <c r="L138" s="48"/>
      <c r="M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</row>
  </sheetData>
  <sheetProtection sheet="1" autoFilter="0" formatColumns="0" formatRows="0" objects="1" scenarios="1" spinCount="100000" saltValue="3nb+A5QiaWmS6j1x5W6shShiUtI7r5Symhkw7VL5WR40pyEx6gSaEC8yPqK2zH9L61RgG2R4hm8dqvzXYta9tA==" hashValue="wBkPnd/ew+exRr0JJZb2ZCGDAzDBJ6MsT8omiKNr8JqCi+XJF7Bl+acB1Xyl8iJiSutCf+RJ5+yk/iSmvJf7Aw==" algorithmName="SHA-512" password="CC35"/>
  <autoFilter ref="C84:K13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1/011434000"/>
    <hyperlink ref="F92" r:id="rId2" display="https://podminky.urs.cz/item/CS_URS_2024_01/011464000"/>
    <hyperlink ref="F95" r:id="rId3" display="https://podminky.urs.cz/item/CS_URS_2024_01/013254000"/>
    <hyperlink ref="F98" r:id="rId4" display="https://podminky.urs.cz/item/CS_URS_2024_01/013284000"/>
    <hyperlink ref="F101" r:id="rId5" display="https://podminky.urs.cz/item/CS_URS_2024_01/013294000"/>
    <hyperlink ref="F105" r:id="rId6" display="https://podminky.urs.cz/item/CS_URS_2024_01/032103000"/>
    <hyperlink ref="F108" r:id="rId7" display="https://podminky.urs.cz/item/CS_URS_2024_01/032803000"/>
    <hyperlink ref="F111" r:id="rId8" display="https://podminky.urs.cz/item/CS_URS_2024_01/034103000"/>
    <hyperlink ref="F114" r:id="rId9" display="https://podminky.urs.cz/item/CS_URS_2024_01/034503000"/>
    <hyperlink ref="F117" r:id="rId10" display="https://podminky.urs.cz/item/CS_URS_2024_01/039103000"/>
    <hyperlink ref="F119" r:id="rId11" display="https://podminky.urs.cz/item/CS_URS_2024_01/039203000"/>
    <hyperlink ref="F123" r:id="rId12" display="https://podminky.urs.cz/item/CS_URS_2024_01/045002000"/>
    <hyperlink ref="F127" r:id="rId13" display="https://podminky.urs.cz/item/CS_URS_2024_01/071002000"/>
    <hyperlink ref="F130" r:id="rId14" display="https://podminky.urs.cz/item/CS_URS_2024_01/071103000"/>
    <hyperlink ref="F133" r:id="rId15" display="https://podminky.urs.cz/item/CS_URS_2024_01/079002000"/>
    <hyperlink ref="F137" r:id="rId16" display="https://podminky.urs.cz/item/CS_URS_2024_01/08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  <c r="AZ2" s="240" t="s">
        <v>249</v>
      </c>
      <c r="BA2" s="240" t="s">
        <v>250</v>
      </c>
      <c r="BB2" s="240" t="s">
        <v>78</v>
      </c>
      <c r="BC2" s="240" t="s">
        <v>251</v>
      </c>
      <c r="BD2" s="240" t="s">
        <v>90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90</v>
      </c>
      <c r="AZ3" s="240" t="s">
        <v>252</v>
      </c>
      <c r="BA3" s="240" t="s">
        <v>253</v>
      </c>
      <c r="BB3" s="240" t="s">
        <v>78</v>
      </c>
      <c r="BC3" s="240" t="s">
        <v>254</v>
      </c>
      <c r="BD3" s="240" t="s">
        <v>90</v>
      </c>
    </row>
    <row r="4" s="1" customFormat="1" ht="24.96" customHeight="1">
      <c r="B4" s="23"/>
      <c r="D4" s="144" t="s">
        <v>113</v>
      </c>
      <c r="L4" s="23"/>
      <c r="M4" s="145" t="s">
        <v>10</v>
      </c>
      <c r="AT4" s="20" t="s">
        <v>4</v>
      </c>
      <c r="AZ4" s="240" t="s">
        <v>255</v>
      </c>
      <c r="BA4" s="240" t="s">
        <v>256</v>
      </c>
      <c r="BB4" s="240" t="s">
        <v>78</v>
      </c>
      <c r="BC4" s="240" t="s">
        <v>257</v>
      </c>
      <c r="BD4" s="240" t="s">
        <v>90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26.25" customHeight="1">
      <c r="B7" s="23"/>
      <c r="E7" s="147" t="str">
        <f>'Rekapitulace stavby'!K6</f>
        <v xml:space="preserve">Modernizace a rozšíření prostor  SOU a PrŠ  Kladno – Vrapice, Objekt 1</v>
      </c>
      <c r="F7" s="146"/>
      <c r="G7" s="146"/>
      <c r="H7" s="146"/>
      <c r="L7" s="23"/>
    </row>
    <row r="8" s="1" customFormat="1" ht="12" customHeight="1">
      <c r="B8" s="23"/>
      <c r="D8" s="146" t="s">
        <v>114</v>
      </c>
      <c r="L8" s="23"/>
    </row>
    <row r="9" s="2" customFormat="1" ht="16.5" customHeight="1">
      <c r="A9" s="42"/>
      <c r="B9" s="48"/>
      <c r="C9" s="42"/>
      <c r="D9" s="42"/>
      <c r="E9" s="147" t="s">
        <v>258</v>
      </c>
      <c r="F9" s="42"/>
      <c r="G9" s="42"/>
      <c r="H9" s="42"/>
      <c r="I9" s="42"/>
      <c r="J9" s="42"/>
      <c r="K9" s="42"/>
      <c r="L9" s="14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 ht="12" customHeight="1">
      <c r="A10" s="42"/>
      <c r="B10" s="48"/>
      <c r="C10" s="42"/>
      <c r="D10" s="146" t="s">
        <v>259</v>
      </c>
      <c r="E10" s="42"/>
      <c r="F10" s="42"/>
      <c r="G10" s="42"/>
      <c r="H10" s="42"/>
      <c r="I10" s="42"/>
      <c r="J10" s="42"/>
      <c r="K10" s="42"/>
      <c r="L10" s="14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6.5" customHeight="1">
      <c r="A11" s="42"/>
      <c r="B11" s="48"/>
      <c r="C11" s="42"/>
      <c r="D11" s="42"/>
      <c r="E11" s="149" t="s">
        <v>260</v>
      </c>
      <c r="F11" s="42"/>
      <c r="G11" s="42"/>
      <c r="H11" s="42"/>
      <c r="I11" s="42"/>
      <c r="J11" s="42"/>
      <c r="K11" s="42"/>
      <c r="L11" s="14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>
      <c r="A12" s="42"/>
      <c r="B12" s="48"/>
      <c r="C12" s="42"/>
      <c r="D12" s="42"/>
      <c r="E12" s="42"/>
      <c r="F12" s="42"/>
      <c r="G12" s="42"/>
      <c r="H12" s="42"/>
      <c r="I12" s="42"/>
      <c r="J12" s="42"/>
      <c r="K12" s="42"/>
      <c r="L12" s="14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2" customHeight="1">
      <c r="A13" s="42"/>
      <c r="B13" s="48"/>
      <c r="C13" s="42"/>
      <c r="D13" s="146" t="s">
        <v>18</v>
      </c>
      <c r="E13" s="42"/>
      <c r="F13" s="137" t="s">
        <v>78</v>
      </c>
      <c r="G13" s="42"/>
      <c r="H13" s="42"/>
      <c r="I13" s="146" t="s">
        <v>20</v>
      </c>
      <c r="J13" s="137" t="s">
        <v>78</v>
      </c>
      <c r="K13" s="42"/>
      <c r="L13" s="14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46" t="s">
        <v>22</v>
      </c>
      <c r="E14" s="42"/>
      <c r="F14" s="137" t="s">
        <v>23</v>
      </c>
      <c r="G14" s="42"/>
      <c r="H14" s="42"/>
      <c r="I14" s="146" t="s">
        <v>24</v>
      </c>
      <c r="J14" s="150" t="str">
        <f>'Rekapitulace stavby'!AN8</f>
        <v>1. 2. 2025</v>
      </c>
      <c r="K14" s="42"/>
      <c r="L14" s="14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0.8" customHeight="1">
      <c r="A15" s="42"/>
      <c r="B15" s="48"/>
      <c r="C15" s="42"/>
      <c r="D15" s="42"/>
      <c r="E15" s="42"/>
      <c r="F15" s="42"/>
      <c r="G15" s="42"/>
      <c r="H15" s="42"/>
      <c r="I15" s="42"/>
      <c r="J15" s="42"/>
      <c r="K15" s="42"/>
      <c r="L15" s="14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12" customHeight="1">
      <c r="A16" s="42"/>
      <c r="B16" s="48"/>
      <c r="C16" s="42"/>
      <c r="D16" s="146" t="s">
        <v>28</v>
      </c>
      <c r="E16" s="42"/>
      <c r="F16" s="42"/>
      <c r="G16" s="42"/>
      <c r="H16" s="42"/>
      <c r="I16" s="146" t="s">
        <v>29</v>
      </c>
      <c r="J16" s="137" t="s">
        <v>30</v>
      </c>
      <c r="K16" s="42"/>
      <c r="L16" s="14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8" customHeight="1">
      <c r="A17" s="42"/>
      <c r="B17" s="48"/>
      <c r="C17" s="42"/>
      <c r="D17" s="42"/>
      <c r="E17" s="137" t="s">
        <v>31</v>
      </c>
      <c r="F17" s="42"/>
      <c r="G17" s="42"/>
      <c r="H17" s="42"/>
      <c r="I17" s="146" t="s">
        <v>32</v>
      </c>
      <c r="J17" s="137" t="s">
        <v>33</v>
      </c>
      <c r="K17" s="42"/>
      <c r="L17" s="14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6.96" customHeight="1">
      <c r="A18" s="42"/>
      <c r="B18" s="48"/>
      <c r="C18" s="42"/>
      <c r="D18" s="42"/>
      <c r="E18" s="42"/>
      <c r="F18" s="42"/>
      <c r="G18" s="42"/>
      <c r="H18" s="42"/>
      <c r="I18" s="42"/>
      <c r="J18" s="42"/>
      <c r="K18" s="42"/>
      <c r="L18" s="14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12" customHeight="1">
      <c r="A19" s="42"/>
      <c r="B19" s="48"/>
      <c r="C19" s="42"/>
      <c r="D19" s="146" t="s">
        <v>34</v>
      </c>
      <c r="E19" s="42"/>
      <c r="F19" s="42"/>
      <c r="G19" s="42"/>
      <c r="H19" s="42"/>
      <c r="I19" s="146" t="s">
        <v>29</v>
      </c>
      <c r="J19" s="36" t="str">
        <f>'Rekapitulace stavby'!AN13</f>
        <v>Vyplň údaj</v>
      </c>
      <c r="K19" s="42"/>
      <c r="L19" s="14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8" customHeight="1">
      <c r="A20" s="42"/>
      <c r="B20" s="48"/>
      <c r="C20" s="42"/>
      <c r="D20" s="42"/>
      <c r="E20" s="36" t="str">
        <f>'Rekapitulace stavby'!E14</f>
        <v>Vyplň údaj</v>
      </c>
      <c r="F20" s="137"/>
      <c r="G20" s="137"/>
      <c r="H20" s="137"/>
      <c r="I20" s="146" t="s">
        <v>32</v>
      </c>
      <c r="J20" s="36" t="str">
        <f>'Rekapitulace stavby'!AN14</f>
        <v>Vyplň údaj</v>
      </c>
      <c r="K20" s="42"/>
      <c r="L20" s="14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6.96" customHeight="1">
      <c r="A21" s="42"/>
      <c r="B21" s="48"/>
      <c r="C21" s="42"/>
      <c r="D21" s="42"/>
      <c r="E21" s="42"/>
      <c r="F21" s="42"/>
      <c r="G21" s="42"/>
      <c r="H21" s="42"/>
      <c r="I21" s="42"/>
      <c r="J21" s="42"/>
      <c r="K21" s="42"/>
      <c r="L21" s="14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12" customHeight="1">
      <c r="A22" s="42"/>
      <c r="B22" s="48"/>
      <c r="C22" s="42"/>
      <c r="D22" s="146" t="s">
        <v>36</v>
      </c>
      <c r="E22" s="42"/>
      <c r="F22" s="42"/>
      <c r="G22" s="42"/>
      <c r="H22" s="42"/>
      <c r="I22" s="146" t="s">
        <v>29</v>
      </c>
      <c r="J22" s="137" t="s">
        <v>37</v>
      </c>
      <c r="K22" s="42"/>
      <c r="L22" s="14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8" customHeight="1">
      <c r="A23" s="42"/>
      <c r="B23" s="48"/>
      <c r="C23" s="42"/>
      <c r="D23" s="42"/>
      <c r="E23" s="137" t="s">
        <v>38</v>
      </c>
      <c r="F23" s="42"/>
      <c r="G23" s="42"/>
      <c r="H23" s="42"/>
      <c r="I23" s="146" t="s">
        <v>32</v>
      </c>
      <c r="J23" s="137" t="s">
        <v>39</v>
      </c>
      <c r="K23" s="42"/>
      <c r="L23" s="14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6.96" customHeight="1">
      <c r="A24" s="42"/>
      <c r="B24" s="48"/>
      <c r="C24" s="42"/>
      <c r="D24" s="42"/>
      <c r="E24" s="42"/>
      <c r="F24" s="42"/>
      <c r="G24" s="42"/>
      <c r="H24" s="42"/>
      <c r="I24" s="42"/>
      <c r="J24" s="42"/>
      <c r="K24" s="42"/>
      <c r="L24" s="14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12" customHeight="1">
      <c r="A25" s="42"/>
      <c r="B25" s="48"/>
      <c r="C25" s="42"/>
      <c r="D25" s="146" t="s">
        <v>41</v>
      </c>
      <c r="E25" s="42"/>
      <c r="F25" s="42"/>
      <c r="G25" s="42"/>
      <c r="H25" s="42"/>
      <c r="I25" s="146" t="s">
        <v>29</v>
      </c>
      <c r="J25" s="137" t="s">
        <v>37</v>
      </c>
      <c r="K25" s="42"/>
      <c r="L25" s="14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8" customHeight="1">
      <c r="A26" s="42"/>
      <c r="B26" s="48"/>
      <c r="C26" s="42"/>
      <c r="D26" s="42"/>
      <c r="E26" s="137" t="s">
        <v>42</v>
      </c>
      <c r="F26" s="42"/>
      <c r="G26" s="42"/>
      <c r="H26" s="42"/>
      <c r="I26" s="146" t="s">
        <v>32</v>
      </c>
      <c r="J26" s="137" t="s">
        <v>39</v>
      </c>
      <c r="K26" s="42"/>
      <c r="L26" s="14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2" customFormat="1" ht="6.96" customHeight="1">
      <c r="A27" s="42"/>
      <c r="B27" s="48"/>
      <c r="C27" s="42"/>
      <c r="D27" s="42"/>
      <c r="E27" s="42"/>
      <c r="F27" s="42"/>
      <c r="G27" s="42"/>
      <c r="H27" s="42"/>
      <c r="I27" s="42"/>
      <c r="J27" s="42"/>
      <c r="K27" s="42"/>
      <c r="L27" s="148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="2" customFormat="1" ht="12" customHeight="1">
      <c r="A28" s="42"/>
      <c r="B28" s="48"/>
      <c r="C28" s="42"/>
      <c r="D28" s="146" t="s">
        <v>43</v>
      </c>
      <c r="E28" s="42"/>
      <c r="F28" s="42"/>
      <c r="G28" s="42"/>
      <c r="H28" s="42"/>
      <c r="I28" s="42"/>
      <c r="J28" s="42"/>
      <c r="K28" s="42"/>
      <c r="L28" s="14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8" customFormat="1" ht="16.5" customHeight="1">
      <c r="A29" s="151"/>
      <c r="B29" s="152"/>
      <c r="C29" s="151"/>
      <c r="D29" s="151"/>
      <c r="E29" s="153" t="s">
        <v>78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2"/>
      <c r="B30" s="48"/>
      <c r="C30" s="42"/>
      <c r="D30" s="42"/>
      <c r="E30" s="42"/>
      <c r="F30" s="42"/>
      <c r="G30" s="42"/>
      <c r="H30" s="42"/>
      <c r="I30" s="42"/>
      <c r="J30" s="42"/>
      <c r="K30" s="42"/>
      <c r="L30" s="14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55"/>
      <c r="E31" s="155"/>
      <c r="F31" s="155"/>
      <c r="G31" s="155"/>
      <c r="H31" s="155"/>
      <c r="I31" s="155"/>
      <c r="J31" s="155"/>
      <c r="K31" s="155"/>
      <c r="L31" s="14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25.44" customHeight="1">
      <c r="A32" s="42"/>
      <c r="B32" s="48"/>
      <c r="C32" s="42"/>
      <c r="D32" s="156" t="s">
        <v>45</v>
      </c>
      <c r="E32" s="42"/>
      <c r="F32" s="42"/>
      <c r="G32" s="42"/>
      <c r="H32" s="42"/>
      <c r="I32" s="42"/>
      <c r="J32" s="157">
        <f>ROUND(J99, 2)</f>
        <v>0</v>
      </c>
      <c r="K32" s="42"/>
      <c r="L32" s="14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6.96" customHeight="1">
      <c r="A33" s="42"/>
      <c r="B33" s="48"/>
      <c r="C33" s="42"/>
      <c r="D33" s="155"/>
      <c r="E33" s="155"/>
      <c r="F33" s="155"/>
      <c r="G33" s="155"/>
      <c r="H33" s="155"/>
      <c r="I33" s="155"/>
      <c r="J33" s="155"/>
      <c r="K33" s="155"/>
      <c r="L33" s="14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42"/>
      <c r="F34" s="158" t="s">
        <v>47</v>
      </c>
      <c r="G34" s="42"/>
      <c r="H34" s="42"/>
      <c r="I34" s="158" t="s">
        <v>46</v>
      </c>
      <c r="J34" s="158" t="s">
        <v>48</v>
      </c>
      <c r="K34" s="42"/>
      <c r="L34" s="14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="2" customFormat="1" ht="14.4" customHeight="1">
      <c r="A35" s="42"/>
      <c r="B35" s="48"/>
      <c r="C35" s="42"/>
      <c r="D35" s="159" t="s">
        <v>49</v>
      </c>
      <c r="E35" s="146" t="s">
        <v>50</v>
      </c>
      <c r="F35" s="160">
        <f>ROUND((SUM(BE99:BE545)),  2)</f>
        <v>0</v>
      </c>
      <c r="G35" s="42"/>
      <c r="H35" s="42"/>
      <c r="I35" s="161">
        <v>0.20999999999999999</v>
      </c>
      <c r="J35" s="160">
        <f>ROUND(((SUM(BE99:BE545))*I35),  2)</f>
        <v>0</v>
      </c>
      <c r="K35" s="42"/>
      <c r="L35" s="14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="2" customFormat="1" ht="14.4" customHeight="1">
      <c r="A36" s="42"/>
      <c r="B36" s="48"/>
      <c r="C36" s="42"/>
      <c r="D36" s="42"/>
      <c r="E36" s="146" t="s">
        <v>51</v>
      </c>
      <c r="F36" s="160">
        <f>ROUND((SUM(BF99:BF545)),  2)</f>
        <v>0</v>
      </c>
      <c r="G36" s="42"/>
      <c r="H36" s="42"/>
      <c r="I36" s="161">
        <v>0.12</v>
      </c>
      <c r="J36" s="160">
        <f>ROUND(((SUM(BF99:BF545))*I36),  2)</f>
        <v>0</v>
      </c>
      <c r="K36" s="42"/>
      <c r="L36" s="14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46" t="s">
        <v>52</v>
      </c>
      <c r="F37" s="160">
        <f>ROUND((SUM(BG99:BG545)),  2)</f>
        <v>0</v>
      </c>
      <c r="G37" s="42"/>
      <c r="H37" s="42"/>
      <c r="I37" s="161">
        <v>0.20999999999999999</v>
      </c>
      <c r="J37" s="160">
        <f>0</f>
        <v>0</v>
      </c>
      <c r="K37" s="42"/>
      <c r="L37" s="14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hidden="1" s="2" customFormat="1" ht="14.4" customHeight="1">
      <c r="A38" s="42"/>
      <c r="B38" s="48"/>
      <c r="C38" s="42"/>
      <c r="D38" s="42"/>
      <c r="E38" s="146" t="s">
        <v>53</v>
      </c>
      <c r="F38" s="160">
        <f>ROUND((SUM(BH99:BH545)),  2)</f>
        <v>0</v>
      </c>
      <c r="G38" s="42"/>
      <c r="H38" s="42"/>
      <c r="I38" s="161">
        <v>0.12</v>
      </c>
      <c r="J38" s="160">
        <f>0</f>
        <v>0</v>
      </c>
      <c r="K38" s="42"/>
      <c r="L38" s="14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hidden="1" s="2" customFormat="1" ht="14.4" customHeight="1">
      <c r="A39" s="42"/>
      <c r="B39" s="48"/>
      <c r="C39" s="42"/>
      <c r="D39" s="42"/>
      <c r="E39" s="146" t="s">
        <v>54</v>
      </c>
      <c r="F39" s="160">
        <f>ROUND((SUM(BI99:BI545)),  2)</f>
        <v>0</v>
      </c>
      <c r="G39" s="42"/>
      <c r="H39" s="42"/>
      <c r="I39" s="161">
        <v>0</v>
      </c>
      <c r="J39" s="160">
        <f>0</f>
        <v>0</v>
      </c>
      <c r="K39" s="42"/>
      <c r="L39" s="14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6.96" customHeight="1">
      <c r="A40" s="42"/>
      <c r="B40" s="48"/>
      <c r="C40" s="42"/>
      <c r="D40" s="42"/>
      <c r="E40" s="42"/>
      <c r="F40" s="42"/>
      <c r="G40" s="42"/>
      <c r="H40" s="42"/>
      <c r="I40" s="42"/>
      <c r="J40" s="42"/>
      <c r="K40" s="42"/>
      <c r="L40" s="14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="2" customFormat="1" ht="25.44" customHeight="1">
      <c r="A41" s="42"/>
      <c r="B41" s="48"/>
      <c r="C41" s="162"/>
      <c r="D41" s="163" t="s">
        <v>55</v>
      </c>
      <c r="E41" s="164"/>
      <c r="F41" s="164"/>
      <c r="G41" s="165" t="s">
        <v>56</v>
      </c>
      <c r="H41" s="166" t="s">
        <v>57</v>
      </c>
      <c r="I41" s="164"/>
      <c r="J41" s="167">
        <f>SUM(J32:J39)</f>
        <v>0</v>
      </c>
      <c r="K41" s="168"/>
      <c r="L41" s="148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="2" customFormat="1" ht="14.4" customHeight="1">
      <c r="A42" s="42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6" s="2" customFormat="1" ht="6.96" customHeight="1">
      <c r="A46" s="42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24.96" customHeight="1">
      <c r="A47" s="42"/>
      <c r="B47" s="43"/>
      <c r="C47" s="26" t="s">
        <v>116</v>
      </c>
      <c r="D47" s="44"/>
      <c r="E47" s="44"/>
      <c r="F47" s="44"/>
      <c r="G47" s="44"/>
      <c r="H47" s="44"/>
      <c r="I47" s="44"/>
      <c r="J47" s="44"/>
      <c r="K47" s="44"/>
      <c r="L47" s="14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14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16</v>
      </c>
      <c r="D49" s="44"/>
      <c r="E49" s="44"/>
      <c r="F49" s="44"/>
      <c r="G49" s="44"/>
      <c r="H49" s="44"/>
      <c r="I49" s="44"/>
      <c r="J49" s="44"/>
      <c r="K49" s="44"/>
      <c r="L49" s="14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26.25" customHeight="1">
      <c r="A50" s="42"/>
      <c r="B50" s="43"/>
      <c r="C50" s="44"/>
      <c r="D50" s="44"/>
      <c r="E50" s="173" t="str">
        <f>E7</f>
        <v xml:space="preserve">Modernizace a rozšíření prostor  SOU a PrŠ  Kladno – Vrapice, Objekt 1</v>
      </c>
      <c r="F50" s="35"/>
      <c r="G50" s="35"/>
      <c r="H50" s="35"/>
      <c r="I50" s="44"/>
      <c r="J50" s="44"/>
      <c r="K50" s="44"/>
      <c r="L50" s="14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1" customFormat="1" ht="12" customHeight="1">
      <c r="B51" s="24"/>
      <c r="C51" s="35" t="s">
        <v>114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2"/>
      <c r="B52" s="43"/>
      <c r="C52" s="44"/>
      <c r="D52" s="44"/>
      <c r="E52" s="173" t="s">
        <v>258</v>
      </c>
      <c r="F52" s="44"/>
      <c r="G52" s="44"/>
      <c r="H52" s="44"/>
      <c r="I52" s="44"/>
      <c r="J52" s="44"/>
      <c r="K52" s="44"/>
      <c r="L52" s="14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12" customHeight="1">
      <c r="A53" s="42"/>
      <c r="B53" s="43"/>
      <c r="C53" s="35" t="s">
        <v>259</v>
      </c>
      <c r="D53" s="44"/>
      <c r="E53" s="44"/>
      <c r="F53" s="44"/>
      <c r="G53" s="44"/>
      <c r="H53" s="44"/>
      <c r="I53" s="44"/>
      <c r="J53" s="44"/>
      <c r="K53" s="44"/>
      <c r="L53" s="14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6.5" customHeight="1">
      <c r="A54" s="42"/>
      <c r="B54" s="43"/>
      <c r="C54" s="44"/>
      <c r="D54" s="44"/>
      <c r="E54" s="73" t="str">
        <f>E11</f>
        <v>ASŘ 01 - Architektonicko stavební řešení - Bourací práce</v>
      </c>
      <c r="F54" s="44"/>
      <c r="G54" s="44"/>
      <c r="H54" s="44"/>
      <c r="I54" s="44"/>
      <c r="J54" s="44"/>
      <c r="K54" s="44"/>
      <c r="L54" s="14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6.96" customHeight="1">
      <c r="A55" s="42"/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14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2" customHeight="1">
      <c r="A56" s="42"/>
      <c r="B56" s="43"/>
      <c r="C56" s="35" t="s">
        <v>22</v>
      </c>
      <c r="D56" s="44"/>
      <c r="E56" s="44"/>
      <c r="F56" s="30" t="str">
        <f>F14</f>
        <v>Vrapice</v>
      </c>
      <c r="G56" s="44"/>
      <c r="H56" s="44"/>
      <c r="I56" s="35" t="s">
        <v>24</v>
      </c>
      <c r="J56" s="76" t="str">
        <f>IF(J14="","",J14)</f>
        <v>1. 2. 2025</v>
      </c>
      <c r="K56" s="44"/>
      <c r="L56" s="14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6.96" customHeight="1">
      <c r="A57" s="42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14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5.15" customHeight="1">
      <c r="A58" s="42"/>
      <c r="B58" s="43"/>
      <c r="C58" s="35" t="s">
        <v>28</v>
      </c>
      <c r="D58" s="44"/>
      <c r="E58" s="44"/>
      <c r="F58" s="30" t="str">
        <f>E17</f>
        <v>SOU a PrŠ Kladno – Vrapice</v>
      </c>
      <c r="G58" s="44"/>
      <c r="H58" s="44"/>
      <c r="I58" s="35" t="s">
        <v>36</v>
      </c>
      <c r="J58" s="40" t="str">
        <f>E23</f>
        <v>archiw studio s.r.o</v>
      </c>
      <c r="K58" s="44"/>
      <c r="L58" s="14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5.65" customHeight="1">
      <c r="A59" s="42"/>
      <c r="B59" s="43"/>
      <c r="C59" s="35" t="s">
        <v>34</v>
      </c>
      <c r="D59" s="44"/>
      <c r="E59" s="44"/>
      <c r="F59" s="30" t="str">
        <f>IF(E20="","",E20)</f>
        <v>Vyplň údaj</v>
      </c>
      <c r="G59" s="44"/>
      <c r="H59" s="44"/>
      <c r="I59" s="35" t="s">
        <v>41</v>
      </c>
      <c r="J59" s="40" t="str">
        <f>E26</f>
        <v>archiw studio s.r.o. - Pavol Vígh</v>
      </c>
      <c r="K59" s="44"/>
      <c r="L59" s="14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</row>
    <row r="60" s="2" customFormat="1" ht="10.32" customHeight="1">
      <c r="A60" s="42"/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148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="2" customFormat="1" ht="29.28" customHeight="1">
      <c r="A61" s="42"/>
      <c r="B61" s="43"/>
      <c r="C61" s="174" t="s">
        <v>117</v>
      </c>
      <c r="D61" s="175"/>
      <c r="E61" s="175"/>
      <c r="F61" s="175"/>
      <c r="G61" s="175"/>
      <c r="H61" s="175"/>
      <c r="I61" s="175"/>
      <c r="J61" s="176" t="s">
        <v>118</v>
      </c>
      <c r="K61" s="175"/>
      <c r="L61" s="148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="2" customFormat="1" ht="10.32" customHeight="1">
      <c r="A62" s="42"/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148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="2" customFormat="1" ht="22.8" customHeight="1">
      <c r="A63" s="42"/>
      <c r="B63" s="43"/>
      <c r="C63" s="177" t="s">
        <v>77</v>
      </c>
      <c r="D63" s="44"/>
      <c r="E63" s="44"/>
      <c r="F63" s="44"/>
      <c r="G63" s="44"/>
      <c r="H63" s="44"/>
      <c r="I63" s="44"/>
      <c r="J63" s="106">
        <f>J99</f>
        <v>0</v>
      </c>
      <c r="K63" s="44"/>
      <c r="L63" s="148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U63" s="20" t="s">
        <v>119</v>
      </c>
    </row>
    <row r="64" s="9" customFormat="1" ht="24.96" customHeight="1">
      <c r="A64" s="9"/>
      <c r="B64" s="178"/>
      <c r="C64" s="179"/>
      <c r="D64" s="180" t="s">
        <v>261</v>
      </c>
      <c r="E64" s="181"/>
      <c r="F64" s="181"/>
      <c r="G64" s="181"/>
      <c r="H64" s="181"/>
      <c r="I64" s="181"/>
      <c r="J64" s="182">
        <f>J100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9"/>
      <c r="D65" s="185" t="s">
        <v>262</v>
      </c>
      <c r="E65" s="186"/>
      <c r="F65" s="186"/>
      <c r="G65" s="186"/>
      <c r="H65" s="186"/>
      <c r="I65" s="186"/>
      <c r="J65" s="187">
        <f>J101</f>
        <v>0</v>
      </c>
      <c r="K65" s="129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9"/>
      <c r="D66" s="185" t="s">
        <v>263</v>
      </c>
      <c r="E66" s="186"/>
      <c r="F66" s="186"/>
      <c r="G66" s="186"/>
      <c r="H66" s="186"/>
      <c r="I66" s="186"/>
      <c r="J66" s="187">
        <f>J139</f>
        <v>0</v>
      </c>
      <c r="K66" s="129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9"/>
      <c r="D67" s="185" t="s">
        <v>264</v>
      </c>
      <c r="E67" s="186"/>
      <c r="F67" s="186"/>
      <c r="G67" s="186"/>
      <c r="H67" s="186"/>
      <c r="I67" s="186"/>
      <c r="J67" s="187">
        <f>J263</f>
        <v>0</v>
      </c>
      <c r="K67" s="129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8"/>
      <c r="C68" s="179"/>
      <c r="D68" s="180" t="s">
        <v>265</v>
      </c>
      <c r="E68" s="181"/>
      <c r="F68" s="181"/>
      <c r="G68" s="181"/>
      <c r="H68" s="181"/>
      <c r="I68" s="181"/>
      <c r="J68" s="182">
        <f>J318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4"/>
      <c r="C69" s="129"/>
      <c r="D69" s="185" t="s">
        <v>266</v>
      </c>
      <c r="E69" s="186"/>
      <c r="F69" s="186"/>
      <c r="G69" s="186"/>
      <c r="H69" s="186"/>
      <c r="I69" s="186"/>
      <c r="J69" s="187">
        <f>J319</f>
        <v>0</v>
      </c>
      <c r="K69" s="129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9"/>
      <c r="D70" s="185" t="s">
        <v>267</v>
      </c>
      <c r="E70" s="186"/>
      <c r="F70" s="186"/>
      <c r="G70" s="186"/>
      <c r="H70" s="186"/>
      <c r="I70" s="186"/>
      <c r="J70" s="187">
        <f>J326</f>
        <v>0</v>
      </c>
      <c r="K70" s="129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9"/>
      <c r="D71" s="185" t="s">
        <v>268</v>
      </c>
      <c r="E71" s="186"/>
      <c r="F71" s="186"/>
      <c r="G71" s="186"/>
      <c r="H71" s="186"/>
      <c r="I71" s="186"/>
      <c r="J71" s="187">
        <f>J397</f>
        <v>0</v>
      </c>
      <c r="K71" s="129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9"/>
      <c r="D72" s="185" t="s">
        <v>269</v>
      </c>
      <c r="E72" s="186"/>
      <c r="F72" s="186"/>
      <c r="G72" s="186"/>
      <c r="H72" s="186"/>
      <c r="I72" s="186"/>
      <c r="J72" s="187">
        <f>J429</f>
        <v>0</v>
      </c>
      <c r="K72" s="129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4"/>
      <c r="C73" s="129"/>
      <c r="D73" s="185" t="s">
        <v>270</v>
      </c>
      <c r="E73" s="186"/>
      <c r="F73" s="186"/>
      <c r="G73" s="186"/>
      <c r="H73" s="186"/>
      <c r="I73" s="186"/>
      <c r="J73" s="187">
        <f>J455</f>
        <v>0</v>
      </c>
      <c r="K73" s="129"/>
      <c r="L73" s="18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4"/>
      <c r="C74" s="129"/>
      <c r="D74" s="185" t="s">
        <v>271</v>
      </c>
      <c r="E74" s="186"/>
      <c r="F74" s="186"/>
      <c r="G74" s="186"/>
      <c r="H74" s="186"/>
      <c r="I74" s="186"/>
      <c r="J74" s="187">
        <f>J491</f>
        <v>0</v>
      </c>
      <c r="K74" s="129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4"/>
      <c r="C75" s="129"/>
      <c r="D75" s="185" t="s">
        <v>272</v>
      </c>
      <c r="E75" s="186"/>
      <c r="F75" s="186"/>
      <c r="G75" s="186"/>
      <c r="H75" s="186"/>
      <c r="I75" s="186"/>
      <c r="J75" s="187">
        <f>J506</f>
        <v>0</v>
      </c>
      <c r="K75" s="129"/>
      <c r="L75" s="18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4"/>
      <c r="C76" s="129"/>
      <c r="D76" s="185" t="s">
        <v>273</v>
      </c>
      <c r="E76" s="186"/>
      <c r="F76" s="186"/>
      <c r="G76" s="186"/>
      <c r="H76" s="186"/>
      <c r="I76" s="186"/>
      <c r="J76" s="187">
        <f>J533</f>
        <v>0</v>
      </c>
      <c r="K76" s="129"/>
      <c r="L76" s="18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9" customFormat="1" ht="24.96" customHeight="1">
      <c r="A77" s="9"/>
      <c r="B77" s="178"/>
      <c r="C77" s="179"/>
      <c r="D77" s="180" t="s">
        <v>274</v>
      </c>
      <c r="E77" s="181"/>
      <c r="F77" s="181"/>
      <c r="G77" s="181"/>
      <c r="H77" s="181"/>
      <c r="I77" s="181"/>
      <c r="J77" s="182">
        <f>J537</f>
        <v>0</v>
      </c>
      <c r="K77" s="179"/>
      <c r="L77" s="183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s="2" customFormat="1" ht="21.84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4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6.96" customHeight="1">
      <c r="A79" s="42"/>
      <c r="B79" s="63"/>
      <c r="C79" s="64"/>
      <c r="D79" s="64"/>
      <c r="E79" s="64"/>
      <c r="F79" s="64"/>
      <c r="G79" s="64"/>
      <c r="H79" s="64"/>
      <c r="I79" s="64"/>
      <c r="J79" s="64"/>
      <c r="K79" s="64"/>
      <c r="L79" s="14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3" s="2" customFormat="1" ht="6.96" customHeight="1">
      <c r="A83" s="42"/>
      <c r="B83" s="65"/>
      <c r="C83" s="66"/>
      <c r="D83" s="66"/>
      <c r="E83" s="66"/>
      <c r="F83" s="66"/>
      <c r="G83" s="66"/>
      <c r="H83" s="66"/>
      <c r="I83" s="66"/>
      <c r="J83" s="66"/>
      <c r="K83" s="66"/>
      <c r="L83" s="14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24.96" customHeight="1">
      <c r="A84" s="42"/>
      <c r="B84" s="43"/>
      <c r="C84" s="26" t="s">
        <v>126</v>
      </c>
      <c r="D84" s="44"/>
      <c r="E84" s="44"/>
      <c r="F84" s="44"/>
      <c r="G84" s="44"/>
      <c r="H84" s="44"/>
      <c r="I84" s="44"/>
      <c r="J84" s="44"/>
      <c r="K84" s="44"/>
      <c r="L84" s="14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6.96" customHeight="1">
      <c r="A85" s="42"/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14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12" customHeight="1">
      <c r="A86" s="42"/>
      <c r="B86" s="43"/>
      <c r="C86" s="35" t="s">
        <v>16</v>
      </c>
      <c r="D86" s="44"/>
      <c r="E86" s="44"/>
      <c r="F86" s="44"/>
      <c r="G86" s="44"/>
      <c r="H86" s="44"/>
      <c r="I86" s="44"/>
      <c r="J86" s="44"/>
      <c r="K86" s="44"/>
      <c r="L86" s="14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26.25" customHeight="1">
      <c r="A87" s="42"/>
      <c r="B87" s="43"/>
      <c r="C87" s="44"/>
      <c r="D87" s="44"/>
      <c r="E87" s="173" t="str">
        <f>E7</f>
        <v xml:space="preserve">Modernizace a rozšíření prostor  SOU a PrŠ  Kladno – Vrapice, Objekt 1</v>
      </c>
      <c r="F87" s="35"/>
      <c r="G87" s="35"/>
      <c r="H87" s="35"/>
      <c r="I87" s="44"/>
      <c r="J87" s="44"/>
      <c r="K87" s="44"/>
      <c r="L87" s="148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1" customFormat="1" ht="12" customHeight="1">
      <c r="B88" s="24"/>
      <c r="C88" s="35" t="s">
        <v>114</v>
      </c>
      <c r="D88" s="25"/>
      <c r="E88" s="25"/>
      <c r="F88" s="25"/>
      <c r="G88" s="25"/>
      <c r="H88" s="25"/>
      <c r="I88" s="25"/>
      <c r="J88" s="25"/>
      <c r="K88" s="25"/>
      <c r="L88" s="23"/>
    </row>
    <row r="89" s="2" customFormat="1" ht="16.5" customHeight="1">
      <c r="A89" s="42"/>
      <c r="B89" s="43"/>
      <c r="C89" s="44"/>
      <c r="D89" s="44"/>
      <c r="E89" s="173" t="s">
        <v>258</v>
      </c>
      <c r="F89" s="44"/>
      <c r="G89" s="44"/>
      <c r="H89" s="44"/>
      <c r="I89" s="44"/>
      <c r="J89" s="44"/>
      <c r="K89" s="44"/>
      <c r="L89" s="148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12" customHeight="1">
      <c r="A90" s="42"/>
      <c r="B90" s="43"/>
      <c r="C90" s="35" t="s">
        <v>259</v>
      </c>
      <c r="D90" s="44"/>
      <c r="E90" s="44"/>
      <c r="F90" s="44"/>
      <c r="G90" s="44"/>
      <c r="H90" s="44"/>
      <c r="I90" s="44"/>
      <c r="J90" s="44"/>
      <c r="K90" s="44"/>
      <c r="L90" s="148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16.5" customHeight="1">
      <c r="A91" s="42"/>
      <c r="B91" s="43"/>
      <c r="C91" s="44"/>
      <c r="D91" s="44"/>
      <c r="E91" s="73" t="str">
        <f>E11</f>
        <v>ASŘ 01 - Architektonicko stavební řešení - Bourací práce</v>
      </c>
      <c r="F91" s="44"/>
      <c r="G91" s="44"/>
      <c r="H91" s="44"/>
      <c r="I91" s="44"/>
      <c r="J91" s="44"/>
      <c r="K91" s="44"/>
      <c r="L91" s="148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6.96" customHeight="1">
      <c r="A92" s="42"/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148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12" customHeight="1">
      <c r="A93" s="42"/>
      <c r="B93" s="43"/>
      <c r="C93" s="35" t="s">
        <v>22</v>
      </c>
      <c r="D93" s="44"/>
      <c r="E93" s="44"/>
      <c r="F93" s="30" t="str">
        <f>F14</f>
        <v>Vrapice</v>
      </c>
      <c r="G93" s="44"/>
      <c r="H93" s="44"/>
      <c r="I93" s="35" t="s">
        <v>24</v>
      </c>
      <c r="J93" s="76" t="str">
        <f>IF(J14="","",J14)</f>
        <v>1. 2. 2025</v>
      </c>
      <c r="K93" s="44"/>
      <c r="L93" s="148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2" customFormat="1" ht="6.96" customHeight="1">
      <c r="A94" s="42"/>
      <c r="B94" s="43"/>
      <c r="C94" s="44"/>
      <c r="D94" s="44"/>
      <c r="E94" s="44"/>
      <c r="F94" s="44"/>
      <c r="G94" s="44"/>
      <c r="H94" s="44"/>
      <c r="I94" s="44"/>
      <c r="J94" s="44"/>
      <c r="K94" s="44"/>
      <c r="L94" s="148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="2" customFormat="1" ht="15.15" customHeight="1">
      <c r="A95" s="42"/>
      <c r="B95" s="43"/>
      <c r="C95" s="35" t="s">
        <v>28</v>
      </c>
      <c r="D95" s="44"/>
      <c r="E95" s="44"/>
      <c r="F95" s="30" t="str">
        <f>E17</f>
        <v>SOU a PrŠ Kladno – Vrapice</v>
      </c>
      <c r="G95" s="44"/>
      <c r="H95" s="44"/>
      <c r="I95" s="35" t="s">
        <v>36</v>
      </c>
      <c r="J95" s="40" t="str">
        <f>E23</f>
        <v>archiw studio s.r.o</v>
      </c>
      <c r="K95" s="44"/>
      <c r="L95" s="148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="2" customFormat="1" ht="25.65" customHeight="1">
      <c r="A96" s="42"/>
      <c r="B96" s="43"/>
      <c r="C96" s="35" t="s">
        <v>34</v>
      </c>
      <c r="D96" s="44"/>
      <c r="E96" s="44"/>
      <c r="F96" s="30" t="str">
        <f>IF(E20="","",E20)</f>
        <v>Vyplň údaj</v>
      </c>
      <c r="G96" s="44"/>
      <c r="H96" s="44"/>
      <c r="I96" s="35" t="s">
        <v>41</v>
      </c>
      <c r="J96" s="40" t="str">
        <f>E26</f>
        <v>archiw studio s.r.o. - Pavol Vígh</v>
      </c>
      <c r="K96" s="44"/>
      <c r="L96" s="148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</row>
    <row r="97" s="2" customFormat="1" ht="10.32" customHeight="1">
      <c r="A97" s="42"/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148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</row>
    <row r="98" s="11" customFormat="1" ht="29.28" customHeight="1">
      <c r="A98" s="189"/>
      <c r="B98" s="190"/>
      <c r="C98" s="191" t="s">
        <v>127</v>
      </c>
      <c r="D98" s="192" t="s">
        <v>64</v>
      </c>
      <c r="E98" s="192" t="s">
        <v>60</v>
      </c>
      <c r="F98" s="192" t="s">
        <v>61</v>
      </c>
      <c r="G98" s="192" t="s">
        <v>128</v>
      </c>
      <c r="H98" s="192" t="s">
        <v>129</v>
      </c>
      <c r="I98" s="192" t="s">
        <v>130</v>
      </c>
      <c r="J98" s="192" t="s">
        <v>118</v>
      </c>
      <c r="K98" s="193" t="s">
        <v>131</v>
      </c>
      <c r="L98" s="194"/>
      <c r="M98" s="96" t="s">
        <v>78</v>
      </c>
      <c r="N98" s="97" t="s">
        <v>49</v>
      </c>
      <c r="O98" s="97" t="s">
        <v>132</v>
      </c>
      <c r="P98" s="97" t="s">
        <v>133</v>
      </c>
      <c r="Q98" s="97" t="s">
        <v>134</v>
      </c>
      <c r="R98" s="97" t="s">
        <v>135</v>
      </c>
      <c r="S98" s="97" t="s">
        <v>136</v>
      </c>
      <c r="T98" s="98" t="s">
        <v>137</v>
      </c>
      <c r="U98" s="189"/>
      <c r="V98" s="189"/>
      <c r="W98" s="189"/>
      <c r="X98" s="189"/>
      <c r="Y98" s="189"/>
      <c r="Z98" s="189"/>
      <c r="AA98" s="189"/>
      <c r="AB98" s="189"/>
      <c r="AC98" s="189"/>
      <c r="AD98" s="189"/>
      <c r="AE98" s="189"/>
    </row>
    <row r="99" s="2" customFormat="1" ht="22.8" customHeight="1">
      <c r="A99" s="42"/>
      <c r="B99" s="43"/>
      <c r="C99" s="103" t="s">
        <v>138</v>
      </c>
      <c r="D99" s="44"/>
      <c r="E99" s="44"/>
      <c r="F99" s="44"/>
      <c r="G99" s="44"/>
      <c r="H99" s="44"/>
      <c r="I99" s="44"/>
      <c r="J99" s="195">
        <f>BK99</f>
        <v>0</v>
      </c>
      <c r="K99" s="44"/>
      <c r="L99" s="48"/>
      <c r="M99" s="99"/>
      <c r="N99" s="196"/>
      <c r="O99" s="100"/>
      <c r="P99" s="197">
        <f>P100+P318+P537</f>
        <v>0</v>
      </c>
      <c r="Q99" s="100"/>
      <c r="R99" s="197">
        <f>R100+R318+R537</f>
        <v>0.012508599999999998</v>
      </c>
      <c r="S99" s="100"/>
      <c r="T99" s="198">
        <f>T100+T318+T537</f>
        <v>200.2012297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79</v>
      </c>
      <c r="AU99" s="20" t="s">
        <v>119</v>
      </c>
      <c r="BK99" s="199">
        <f>BK100+BK318+BK537</f>
        <v>0</v>
      </c>
    </row>
    <row r="100" s="12" customFormat="1" ht="25.92" customHeight="1">
      <c r="A100" s="12"/>
      <c r="B100" s="200"/>
      <c r="C100" s="201"/>
      <c r="D100" s="202" t="s">
        <v>79</v>
      </c>
      <c r="E100" s="203" t="s">
        <v>275</v>
      </c>
      <c r="F100" s="203" t="s">
        <v>276</v>
      </c>
      <c r="G100" s="201"/>
      <c r="H100" s="201"/>
      <c r="I100" s="204"/>
      <c r="J100" s="205">
        <f>BK100</f>
        <v>0</v>
      </c>
      <c r="K100" s="201"/>
      <c r="L100" s="206"/>
      <c r="M100" s="207"/>
      <c r="N100" s="208"/>
      <c r="O100" s="208"/>
      <c r="P100" s="209">
        <f>P101+P139+P263</f>
        <v>0</v>
      </c>
      <c r="Q100" s="208"/>
      <c r="R100" s="209">
        <f>R101+R139+R263</f>
        <v>0.012508599999999998</v>
      </c>
      <c r="S100" s="208"/>
      <c r="T100" s="210">
        <f>T101+T139+T263</f>
        <v>129.87694999999999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1" t="s">
        <v>88</v>
      </c>
      <c r="AT100" s="212" t="s">
        <v>79</v>
      </c>
      <c r="AU100" s="212" t="s">
        <v>80</v>
      </c>
      <c r="AY100" s="211" t="s">
        <v>141</v>
      </c>
      <c r="BK100" s="213">
        <f>BK101+BK139+BK263</f>
        <v>0</v>
      </c>
    </row>
    <row r="101" s="12" customFormat="1" ht="22.8" customHeight="1">
      <c r="A101" s="12"/>
      <c r="B101" s="200"/>
      <c r="C101" s="201"/>
      <c r="D101" s="202" t="s">
        <v>79</v>
      </c>
      <c r="E101" s="214" t="s">
        <v>88</v>
      </c>
      <c r="F101" s="214" t="s">
        <v>277</v>
      </c>
      <c r="G101" s="201"/>
      <c r="H101" s="201"/>
      <c r="I101" s="204"/>
      <c r="J101" s="215">
        <f>BK101</f>
        <v>0</v>
      </c>
      <c r="K101" s="201"/>
      <c r="L101" s="206"/>
      <c r="M101" s="207"/>
      <c r="N101" s="208"/>
      <c r="O101" s="208"/>
      <c r="P101" s="209">
        <f>SUM(P102:P138)</f>
        <v>0</v>
      </c>
      <c r="Q101" s="208"/>
      <c r="R101" s="209">
        <f>SUM(R102:R138)</f>
        <v>0</v>
      </c>
      <c r="S101" s="208"/>
      <c r="T101" s="210">
        <f>SUM(T102:T138)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1" t="s">
        <v>88</v>
      </c>
      <c r="AT101" s="212" t="s">
        <v>79</v>
      </c>
      <c r="AU101" s="212" t="s">
        <v>88</v>
      </c>
      <c r="AY101" s="211" t="s">
        <v>141</v>
      </c>
      <c r="BK101" s="213">
        <f>SUM(BK102:BK138)</f>
        <v>0</v>
      </c>
    </row>
    <row r="102" s="2" customFormat="1" ht="33" customHeight="1">
      <c r="A102" s="42"/>
      <c r="B102" s="43"/>
      <c r="C102" s="216" t="s">
        <v>88</v>
      </c>
      <c r="D102" s="216" t="s">
        <v>144</v>
      </c>
      <c r="E102" s="217" t="s">
        <v>278</v>
      </c>
      <c r="F102" s="218" t="s">
        <v>279</v>
      </c>
      <c r="G102" s="219" t="s">
        <v>280</v>
      </c>
      <c r="H102" s="220">
        <v>1.9770000000000001</v>
      </c>
      <c r="I102" s="221"/>
      <c r="J102" s="222">
        <f>ROUND(I102*H102,2)</f>
        <v>0</v>
      </c>
      <c r="K102" s="218" t="s">
        <v>148</v>
      </c>
      <c r="L102" s="48"/>
      <c r="M102" s="223" t="s">
        <v>78</v>
      </c>
      <c r="N102" s="224" t="s">
        <v>50</v>
      </c>
      <c r="O102" s="88"/>
      <c r="P102" s="225">
        <f>O102*H102</f>
        <v>0</v>
      </c>
      <c r="Q102" s="225">
        <v>0</v>
      </c>
      <c r="R102" s="225">
        <f>Q102*H102</f>
        <v>0</v>
      </c>
      <c r="S102" s="225">
        <v>0</v>
      </c>
      <c r="T102" s="226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7" t="s">
        <v>166</v>
      </c>
      <c r="AT102" s="227" t="s">
        <v>144</v>
      </c>
      <c r="AU102" s="227" t="s">
        <v>90</v>
      </c>
      <c r="AY102" s="20" t="s">
        <v>141</v>
      </c>
      <c r="BE102" s="228">
        <f>IF(N102="základní",J102,0)</f>
        <v>0</v>
      </c>
      <c r="BF102" s="228">
        <f>IF(N102="snížená",J102,0)</f>
        <v>0</v>
      </c>
      <c r="BG102" s="228">
        <f>IF(N102="zákl. přenesená",J102,0)</f>
        <v>0</v>
      </c>
      <c r="BH102" s="228">
        <f>IF(N102="sníž. přenesená",J102,0)</f>
        <v>0</v>
      </c>
      <c r="BI102" s="228">
        <f>IF(N102="nulová",J102,0)</f>
        <v>0</v>
      </c>
      <c r="BJ102" s="20" t="s">
        <v>88</v>
      </c>
      <c r="BK102" s="228">
        <f>ROUND(I102*H102,2)</f>
        <v>0</v>
      </c>
      <c r="BL102" s="20" t="s">
        <v>166</v>
      </c>
      <c r="BM102" s="227" t="s">
        <v>281</v>
      </c>
    </row>
    <row r="103" s="2" customFormat="1">
      <c r="A103" s="42"/>
      <c r="B103" s="43"/>
      <c r="C103" s="44"/>
      <c r="D103" s="229" t="s">
        <v>151</v>
      </c>
      <c r="E103" s="44"/>
      <c r="F103" s="230" t="s">
        <v>282</v>
      </c>
      <c r="G103" s="44"/>
      <c r="H103" s="44"/>
      <c r="I103" s="231"/>
      <c r="J103" s="44"/>
      <c r="K103" s="44"/>
      <c r="L103" s="48"/>
      <c r="M103" s="232"/>
      <c r="N103" s="233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151</v>
      </c>
      <c r="AU103" s="20" t="s">
        <v>90</v>
      </c>
    </row>
    <row r="104" s="13" customFormat="1">
      <c r="A104" s="13"/>
      <c r="B104" s="241"/>
      <c r="C104" s="242"/>
      <c r="D104" s="234" t="s">
        <v>283</v>
      </c>
      <c r="E104" s="243" t="s">
        <v>78</v>
      </c>
      <c r="F104" s="244" t="s">
        <v>284</v>
      </c>
      <c r="G104" s="242"/>
      <c r="H104" s="245">
        <v>1.9770000000000001</v>
      </c>
      <c r="I104" s="246"/>
      <c r="J104" s="242"/>
      <c r="K104" s="242"/>
      <c r="L104" s="247"/>
      <c r="M104" s="248"/>
      <c r="N104" s="249"/>
      <c r="O104" s="249"/>
      <c r="P104" s="249"/>
      <c r="Q104" s="249"/>
      <c r="R104" s="249"/>
      <c r="S104" s="249"/>
      <c r="T104" s="25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51" t="s">
        <v>283</v>
      </c>
      <c r="AU104" s="251" t="s">
        <v>90</v>
      </c>
      <c r="AV104" s="13" t="s">
        <v>90</v>
      </c>
      <c r="AW104" s="13" t="s">
        <v>40</v>
      </c>
      <c r="AX104" s="13" t="s">
        <v>80</v>
      </c>
      <c r="AY104" s="251" t="s">
        <v>141</v>
      </c>
    </row>
    <row r="105" s="14" customFormat="1">
      <c r="A105" s="14"/>
      <c r="B105" s="252"/>
      <c r="C105" s="253"/>
      <c r="D105" s="234" t="s">
        <v>283</v>
      </c>
      <c r="E105" s="254" t="s">
        <v>78</v>
      </c>
      <c r="F105" s="255" t="s">
        <v>285</v>
      </c>
      <c r="G105" s="253"/>
      <c r="H105" s="256">
        <v>1.9770000000000001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2" t="s">
        <v>283</v>
      </c>
      <c r="AU105" s="262" t="s">
        <v>90</v>
      </c>
      <c r="AV105" s="14" t="s">
        <v>166</v>
      </c>
      <c r="AW105" s="14" t="s">
        <v>40</v>
      </c>
      <c r="AX105" s="14" t="s">
        <v>88</v>
      </c>
      <c r="AY105" s="262" t="s">
        <v>141</v>
      </c>
    </row>
    <row r="106" s="2" customFormat="1" ht="44.25" customHeight="1">
      <c r="A106" s="42"/>
      <c r="B106" s="43"/>
      <c r="C106" s="216" t="s">
        <v>90</v>
      </c>
      <c r="D106" s="216" t="s">
        <v>144</v>
      </c>
      <c r="E106" s="217" t="s">
        <v>286</v>
      </c>
      <c r="F106" s="218" t="s">
        <v>287</v>
      </c>
      <c r="G106" s="219" t="s">
        <v>280</v>
      </c>
      <c r="H106" s="220">
        <v>9.8859999999999992</v>
      </c>
      <c r="I106" s="221"/>
      <c r="J106" s="222">
        <f>ROUND(I106*H106,2)</f>
        <v>0</v>
      </c>
      <c r="K106" s="218" t="s">
        <v>148</v>
      </c>
      <c r="L106" s="48"/>
      <c r="M106" s="223" t="s">
        <v>78</v>
      </c>
      <c r="N106" s="224" t="s">
        <v>50</v>
      </c>
      <c r="O106" s="88"/>
      <c r="P106" s="225">
        <f>O106*H106</f>
        <v>0</v>
      </c>
      <c r="Q106" s="225">
        <v>0</v>
      </c>
      <c r="R106" s="225">
        <f>Q106*H106</f>
        <v>0</v>
      </c>
      <c r="S106" s="225">
        <v>0</v>
      </c>
      <c r="T106" s="226">
        <f>S106*H106</f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R106" s="227" t="s">
        <v>166</v>
      </c>
      <c r="AT106" s="227" t="s">
        <v>144</v>
      </c>
      <c r="AU106" s="227" t="s">
        <v>90</v>
      </c>
      <c r="AY106" s="20" t="s">
        <v>141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20" t="s">
        <v>88</v>
      </c>
      <c r="BK106" s="228">
        <f>ROUND(I106*H106,2)</f>
        <v>0</v>
      </c>
      <c r="BL106" s="20" t="s">
        <v>166</v>
      </c>
      <c r="BM106" s="227" t="s">
        <v>288</v>
      </c>
    </row>
    <row r="107" s="2" customFormat="1">
      <c r="A107" s="42"/>
      <c r="B107" s="43"/>
      <c r="C107" s="44"/>
      <c r="D107" s="229" t="s">
        <v>151</v>
      </c>
      <c r="E107" s="44"/>
      <c r="F107" s="230" t="s">
        <v>289</v>
      </c>
      <c r="G107" s="44"/>
      <c r="H107" s="44"/>
      <c r="I107" s="231"/>
      <c r="J107" s="44"/>
      <c r="K107" s="44"/>
      <c r="L107" s="48"/>
      <c r="M107" s="232"/>
      <c r="N107" s="233"/>
      <c r="O107" s="88"/>
      <c r="P107" s="88"/>
      <c r="Q107" s="88"/>
      <c r="R107" s="88"/>
      <c r="S107" s="88"/>
      <c r="T107" s="89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T107" s="20" t="s">
        <v>151</v>
      </c>
      <c r="AU107" s="20" t="s">
        <v>90</v>
      </c>
    </row>
    <row r="108" s="13" customFormat="1">
      <c r="A108" s="13"/>
      <c r="B108" s="241"/>
      <c r="C108" s="242"/>
      <c r="D108" s="234" t="s">
        <v>283</v>
      </c>
      <c r="E108" s="243" t="s">
        <v>78</v>
      </c>
      <c r="F108" s="244" t="s">
        <v>290</v>
      </c>
      <c r="G108" s="242"/>
      <c r="H108" s="245">
        <v>9.8859999999999992</v>
      </c>
      <c r="I108" s="246"/>
      <c r="J108" s="242"/>
      <c r="K108" s="242"/>
      <c r="L108" s="247"/>
      <c r="M108" s="248"/>
      <c r="N108" s="249"/>
      <c r="O108" s="249"/>
      <c r="P108" s="249"/>
      <c r="Q108" s="249"/>
      <c r="R108" s="249"/>
      <c r="S108" s="249"/>
      <c r="T108" s="25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51" t="s">
        <v>283</v>
      </c>
      <c r="AU108" s="251" t="s">
        <v>90</v>
      </c>
      <c r="AV108" s="13" t="s">
        <v>90</v>
      </c>
      <c r="AW108" s="13" t="s">
        <v>40</v>
      </c>
      <c r="AX108" s="13" t="s">
        <v>80</v>
      </c>
      <c r="AY108" s="251" t="s">
        <v>141</v>
      </c>
    </row>
    <row r="109" s="14" customFormat="1">
      <c r="A109" s="14"/>
      <c r="B109" s="252"/>
      <c r="C109" s="253"/>
      <c r="D109" s="234" t="s">
        <v>283</v>
      </c>
      <c r="E109" s="254" t="s">
        <v>78</v>
      </c>
      <c r="F109" s="255" t="s">
        <v>285</v>
      </c>
      <c r="G109" s="253"/>
      <c r="H109" s="256">
        <v>9.8859999999999992</v>
      </c>
      <c r="I109" s="257"/>
      <c r="J109" s="253"/>
      <c r="K109" s="253"/>
      <c r="L109" s="258"/>
      <c r="M109" s="259"/>
      <c r="N109" s="260"/>
      <c r="O109" s="260"/>
      <c r="P109" s="260"/>
      <c r="Q109" s="260"/>
      <c r="R109" s="260"/>
      <c r="S109" s="260"/>
      <c r="T109" s="261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62" t="s">
        <v>283</v>
      </c>
      <c r="AU109" s="262" t="s">
        <v>90</v>
      </c>
      <c r="AV109" s="14" t="s">
        <v>166</v>
      </c>
      <c r="AW109" s="14" t="s">
        <v>40</v>
      </c>
      <c r="AX109" s="14" t="s">
        <v>88</v>
      </c>
      <c r="AY109" s="262" t="s">
        <v>141</v>
      </c>
    </row>
    <row r="110" s="2" customFormat="1" ht="55.5" customHeight="1">
      <c r="A110" s="42"/>
      <c r="B110" s="43"/>
      <c r="C110" s="216" t="s">
        <v>160</v>
      </c>
      <c r="D110" s="216" t="s">
        <v>144</v>
      </c>
      <c r="E110" s="217" t="s">
        <v>291</v>
      </c>
      <c r="F110" s="218" t="s">
        <v>292</v>
      </c>
      <c r="G110" s="219" t="s">
        <v>280</v>
      </c>
      <c r="H110" s="220">
        <v>11.863</v>
      </c>
      <c r="I110" s="221"/>
      <c r="J110" s="222">
        <f>ROUND(I110*H110,2)</f>
        <v>0</v>
      </c>
      <c r="K110" s="218" t="s">
        <v>148</v>
      </c>
      <c r="L110" s="48"/>
      <c r="M110" s="223" t="s">
        <v>78</v>
      </c>
      <c r="N110" s="224" t="s">
        <v>50</v>
      </c>
      <c r="O110" s="88"/>
      <c r="P110" s="225">
        <f>O110*H110</f>
        <v>0</v>
      </c>
      <c r="Q110" s="225">
        <v>0</v>
      </c>
      <c r="R110" s="225">
        <f>Q110*H110</f>
        <v>0</v>
      </c>
      <c r="S110" s="225">
        <v>0</v>
      </c>
      <c r="T110" s="226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7" t="s">
        <v>166</v>
      </c>
      <c r="AT110" s="227" t="s">
        <v>144</v>
      </c>
      <c r="AU110" s="227" t="s">
        <v>90</v>
      </c>
      <c r="AY110" s="20" t="s">
        <v>141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20" t="s">
        <v>88</v>
      </c>
      <c r="BK110" s="228">
        <f>ROUND(I110*H110,2)</f>
        <v>0</v>
      </c>
      <c r="BL110" s="20" t="s">
        <v>166</v>
      </c>
      <c r="BM110" s="227" t="s">
        <v>293</v>
      </c>
    </row>
    <row r="111" s="2" customFormat="1">
      <c r="A111" s="42"/>
      <c r="B111" s="43"/>
      <c r="C111" s="44"/>
      <c r="D111" s="229" t="s">
        <v>151</v>
      </c>
      <c r="E111" s="44"/>
      <c r="F111" s="230" t="s">
        <v>294</v>
      </c>
      <c r="G111" s="44"/>
      <c r="H111" s="44"/>
      <c r="I111" s="231"/>
      <c r="J111" s="44"/>
      <c r="K111" s="44"/>
      <c r="L111" s="48"/>
      <c r="M111" s="232"/>
      <c r="N111" s="233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151</v>
      </c>
      <c r="AU111" s="20" t="s">
        <v>90</v>
      </c>
    </row>
    <row r="112" s="13" customFormat="1">
      <c r="A112" s="13"/>
      <c r="B112" s="241"/>
      <c r="C112" s="242"/>
      <c r="D112" s="234" t="s">
        <v>283</v>
      </c>
      <c r="E112" s="243" t="s">
        <v>78</v>
      </c>
      <c r="F112" s="244" t="s">
        <v>284</v>
      </c>
      <c r="G112" s="242"/>
      <c r="H112" s="245">
        <v>1.9770000000000001</v>
      </c>
      <c r="I112" s="246"/>
      <c r="J112" s="242"/>
      <c r="K112" s="242"/>
      <c r="L112" s="247"/>
      <c r="M112" s="248"/>
      <c r="N112" s="249"/>
      <c r="O112" s="249"/>
      <c r="P112" s="249"/>
      <c r="Q112" s="249"/>
      <c r="R112" s="249"/>
      <c r="S112" s="249"/>
      <c r="T112" s="25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51" t="s">
        <v>283</v>
      </c>
      <c r="AU112" s="251" t="s">
        <v>90</v>
      </c>
      <c r="AV112" s="13" t="s">
        <v>90</v>
      </c>
      <c r="AW112" s="13" t="s">
        <v>40</v>
      </c>
      <c r="AX112" s="13" t="s">
        <v>80</v>
      </c>
      <c r="AY112" s="251" t="s">
        <v>141</v>
      </c>
    </row>
    <row r="113" s="13" customFormat="1">
      <c r="A113" s="13"/>
      <c r="B113" s="241"/>
      <c r="C113" s="242"/>
      <c r="D113" s="234" t="s">
        <v>283</v>
      </c>
      <c r="E113" s="243" t="s">
        <v>78</v>
      </c>
      <c r="F113" s="244" t="s">
        <v>290</v>
      </c>
      <c r="G113" s="242"/>
      <c r="H113" s="245">
        <v>9.8859999999999992</v>
      </c>
      <c r="I113" s="246"/>
      <c r="J113" s="242"/>
      <c r="K113" s="242"/>
      <c r="L113" s="247"/>
      <c r="M113" s="248"/>
      <c r="N113" s="249"/>
      <c r="O113" s="249"/>
      <c r="P113" s="249"/>
      <c r="Q113" s="249"/>
      <c r="R113" s="249"/>
      <c r="S113" s="249"/>
      <c r="T113" s="25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51" t="s">
        <v>283</v>
      </c>
      <c r="AU113" s="251" t="s">
        <v>90</v>
      </c>
      <c r="AV113" s="13" t="s">
        <v>90</v>
      </c>
      <c r="AW113" s="13" t="s">
        <v>40</v>
      </c>
      <c r="AX113" s="13" t="s">
        <v>80</v>
      </c>
      <c r="AY113" s="251" t="s">
        <v>141</v>
      </c>
    </row>
    <row r="114" s="14" customFormat="1">
      <c r="A114" s="14"/>
      <c r="B114" s="252"/>
      <c r="C114" s="253"/>
      <c r="D114" s="234" t="s">
        <v>283</v>
      </c>
      <c r="E114" s="254" t="s">
        <v>78</v>
      </c>
      <c r="F114" s="255" t="s">
        <v>285</v>
      </c>
      <c r="G114" s="253"/>
      <c r="H114" s="256">
        <v>11.863</v>
      </c>
      <c r="I114" s="257"/>
      <c r="J114" s="253"/>
      <c r="K114" s="253"/>
      <c r="L114" s="258"/>
      <c r="M114" s="259"/>
      <c r="N114" s="260"/>
      <c r="O114" s="260"/>
      <c r="P114" s="260"/>
      <c r="Q114" s="260"/>
      <c r="R114" s="260"/>
      <c r="S114" s="260"/>
      <c r="T114" s="261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62" t="s">
        <v>283</v>
      </c>
      <c r="AU114" s="262" t="s">
        <v>90</v>
      </c>
      <c r="AV114" s="14" t="s">
        <v>166</v>
      </c>
      <c r="AW114" s="14" t="s">
        <v>40</v>
      </c>
      <c r="AX114" s="14" t="s">
        <v>88</v>
      </c>
      <c r="AY114" s="262" t="s">
        <v>141</v>
      </c>
    </row>
    <row r="115" s="2" customFormat="1" ht="62.7" customHeight="1">
      <c r="A115" s="42"/>
      <c r="B115" s="43"/>
      <c r="C115" s="216" t="s">
        <v>166</v>
      </c>
      <c r="D115" s="216" t="s">
        <v>144</v>
      </c>
      <c r="E115" s="217" t="s">
        <v>295</v>
      </c>
      <c r="F115" s="218" t="s">
        <v>296</v>
      </c>
      <c r="G115" s="219" t="s">
        <v>280</v>
      </c>
      <c r="H115" s="220">
        <v>59.314999999999998</v>
      </c>
      <c r="I115" s="221"/>
      <c r="J115" s="222">
        <f>ROUND(I115*H115,2)</f>
        <v>0</v>
      </c>
      <c r="K115" s="218" t="s">
        <v>148</v>
      </c>
      <c r="L115" s="48"/>
      <c r="M115" s="223" t="s">
        <v>78</v>
      </c>
      <c r="N115" s="224" t="s">
        <v>50</v>
      </c>
      <c r="O115" s="88"/>
      <c r="P115" s="225">
        <f>O115*H115</f>
        <v>0</v>
      </c>
      <c r="Q115" s="225">
        <v>0</v>
      </c>
      <c r="R115" s="225">
        <f>Q115*H115</f>
        <v>0</v>
      </c>
      <c r="S115" s="225">
        <v>0</v>
      </c>
      <c r="T115" s="226">
        <f>S115*H115</f>
        <v>0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R115" s="227" t="s">
        <v>166</v>
      </c>
      <c r="AT115" s="227" t="s">
        <v>144</v>
      </c>
      <c r="AU115" s="227" t="s">
        <v>90</v>
      </c>
      <c r="AY115" s="20" t="s">
        <v>141</v>
      </c>
      <c r="BE115" s="228">
        <f>IF(N115="základní",J115,0)</f>
        <v>0</v>
      </c>
      <c r="BF115" s="228">
        <f>IF(N115="snížená",J115,0)</f>
        <v>0</v>
      </c>
      <c r="BG115" s="228">
        <f>IF(N115="zákl. přenesená",J115,0)</f>
        <v>0</v>
      </c>
      <c r="BH115" s="228">
        <f>IF(N115="sníž. přenesená",J115,0)</f>
        <v>0</v>
      </c>
      <c r="BI115" s="228">
        <f>IF(N115="nulová",J115,0)</f>
        <v>0</v>
      </c>
      <c r="BJ115" s="20" t="s">
        <v>88</v>
      </c>
      <c r="BK115" s="228">
        <f>ROUND(I115*H115,2)</f>
        <v>0</v>
      </c>
      <c r="BL115" s="20" t="s">
        <v>166</v>
      </c>
      <c r="BM115" s="227" t="s">
        <v>297</v>
      </c>
    </row>
    <row r="116" s="2" customFormat="1">
      <c r="A116" s="42"/>
      <c r="B116" s="43"/>
      <c r="C116" s="44"/>
      <c r="D116" s="229" t="s">
        <v>151</v>
      </c>
      <c r="E116" s="44"/>
      <c r="F116" s="230" t="s">
        <v>298</v>
      </c>
      <c r="G116" s="44"/>
      <c r="H116" s="44"/>
      <c r="I116" s="231"/>
      <c r="J116" s="44"/>
      <c r="K116" s="44"/>
      <c r="L116" s="48"/>
      <c r="M116" s="232"/>
      <c r="N116" s="233"/>
      <c r="O116" s="88"/>
      <c r="P116" s="88"/>
      <c r="Q116" s="88"/>
      <c r="R116" s="88"/>
      <c r="S116" s="88"/>
      <c r="T116" s="89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T116" s="20" t="s">
        <v>151</v>
      </c>
      <c r="AU116" s="20" t="s">
        <v>90</v>
      </c>
    </row>
    <row r="117" s="13" customFormat="1">
      <c r="A117" s="13"/>
      <c r="B117" s="241"/>
      <c r="C117" s="242"/>
      <c r="D117" s="234" t="s">
        <v>283</v>
      </c>
      <c r="E117" s="242"/>
      <c r="F117" s="244" t="s">
        <v>299</v>
      </c>
      <c r="G117" s="242"/>
      <c r="H117" s="245">
        <v>59.314999999999998</v>
      </c>
      <c r="I117" s="246"/>
      <c r="J117" s="242"/>
      <c r="K117" s="242"/>
      <c r="L117" s="247"/>
      <c r="M117" s="248"/>
      <c r="N117" s="249"/>
      <c r="O117" s="249"/>
      <c r="P117" s="249"/>
      <c r="Q117" s="249"/>
      <c r="R117" s="249"/>
      <c r="S117" s="249"/>
      <c r="T117" s="25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1" t="s">
        <v>283</v>
      </c>
      <c r="AU117" s="251" t="s">
        <v>90</v>
      </c>
      <c r="AV117" s="13" t="s">
        <v>90</v>
      </c>
      <c r="AW117" s="13" t="s">
        <v>4</v>
      </c>
      <c r="AX117" s="13" t="s">
        <v>88</v>
      </c>
      <c r="AY117" s="251" t="s">
        <v>141</v>
      </c>
    </row>
    <row r="118" s="2" customFormat="1" ht="62.7" customHeight="1">
      <c r="A118" s="42"/>
      <c r="B118" s="43"/>
      <c r="C118" s="216" t="s">
        <v>140</v>
      </c>
      <c r="D118" s="216" t="s">
        <v>144</v>
      </c>
      <c r="E118" s="217" t="s">
        <v>300</v>
      </c>
      <c r="F118" s="218" t="s">
        <v>301</v>
      </c>
      <c r="G118" s="219" t="s">
        <v>280</v>
      </c>
      <c r="H118" s="220">
        <v>11.863</v>
      </c>
      <c r="I118" s="221"/>
      <c r="J118" s="222">
        <f>ROUND(I118*H118,2)</f>
        <v>0</v>
      </c>
      <c r="K118" s="218" t="s">
        <v>148</v>
      </c>
      <c r="L118" s="48"/>
      <c r="M118" s="223" t="s">
        <v>78</v>
      </c>
      <c r="N118" s="224" t="s">
        <v>50</v>
      </c>
      <c r="O118" s="88"/>
      <c r="P118" s="225">
        <f>O118*H118</f>
        <v>0</v>
      </c>
      <c r="Q118" s="225">
        <v>0</v>
      </c>
      <c r="R118" s="225">
        <f>Q118*H118</f>
        <v>0</v>
      </c>
      <c r="S118" s="225">
        <v>0</v>
      </c>
      <c r="T118" s="226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27" t="s">
        <v>166</v>
      </c>
      <c r="AT118" s="227" t="s">
        <v>144</v>
      </c>
      <c r="AU118" s="227" t="s">
        <v>90</v>
      </c>
      <c r="AY118" s="20" t="s">
        <v>141</v>
      </c>
      <c r="BE118" s="228">
        <f>IF(N118="základní",J118,0)</f>
        <v>0</v>
      </c>
      <c r="BF118" s="228">
        <f>IF(N118="snížená",J118,0)</f>
        <v>0</v>
      </c>
      <c r="BG118" s="228">
        <f>IF(N118="zákl. přenesená",J118,0)</f>
        <v>0</v>
      </c>
      <c r="BH118" s="228">
        <f>IF(N118="sníž. přenesená",J118,0)</f>
        <v>0</v>
      </c>
      <c r="BI118" s="228">
        <f>IF(N118="nulová",J118,0)</f>
        <v>0</v>
      </c>
      <c r="BJ118" s="20" t="s">
        <v>88</v>
      </c>
      <c r="BK118" s="228">
        <f>ROUND(I118*H118,2)</f>
        <v>0</v>
      </c>
      <c r="BL118" s="20" t="s">
        <v>166</v>
      </c>
      <c r="BM118" s="227" t="s">
        <v>302</v>
      </c>
    </row>
    <row r="119" s="2" customFormat="1">
      <c r="A119" s="42"/>
      <c r="B119" s="43"/>
      <c r="C119" s="44"/>
      <c r="D119" s="229" t="s">
        <v>151</v>
      </c>
      <c r="E119" s="44"/>
      <c r="F119" s="230" t="s">
        <v>303</v>
      </c>
      <c r="G119" s="44"/>
      <c r="H119" s="44"/>
      <c r="I119" s="231"/>
      <c r="J119" s="44"/>
      <c r="K119" s="44"/>
      <c r="L119" s="48"/>
      <c r="M119" s="232"/>
      <c r="N119" s="233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151</v>
      </c>
      <c r="AU119" s="20" t="s">
        <v>90</v>
      </c>
    </row>
    <row r="120" s="13" customFormat="1">
      <c r="A120" s="13"/>
      <c r="B120" s="241"/>
      <c r="C120" s="242"/>
      <c r="D120" s="234" t="s">
        <v>283</v>
      </c>
      <c r="E120" s="243" t="s">
        <v>78</v>
      </c>
      <c r="F120" s="244" t="s">
        <v>284</v>
      </c>
      <c r="G120" s="242"/>
      <c r="H120" s="245">
        <v>1.9770000000000001</v>
      </c>
      <c r="I120" s="246"/>
      <c r="J120" s="242"/>
      <c r="K120" s="242"/>
      <c r="L120" s="247"/>
      <c r="M120" s="248"/>
      <c r="N120" s="249"/>
      <c r="O120" s="249"/>
      <c r="P120" s="249"/>
      <c r="Q120" s="249"/>
      <c r="R120" s="249"/>
      <c r="S120" s="249"/>
      <c r="T120" s="25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51" t="s">
        <v>283</v>
      </c>
      <c r="AU120" s="251" t="s">
        <v>90</v>
      </c>
      <c r="AV120" s="13" t="s">
        <v>90</v>
      </c>
      <c r="AW120" s="13" t="s">
        <v>40</v>
      </c>
      <c r="AX120" s="13" t="s">
        <v>80</v>
      </c>
      <c r="AY120" s="251" t="s">
        <v>141</v>
      </c>
    </row>
    <row r="121" s="13" customFormat="1">
      <c r="A121" s="13"/>
      <c r="B121" s="241"/>
      <c r="C121" s="242"/>
      <c r="D121" s="234" t="s">
        <v>283</v>
      </c>
      <c r="E121" s="243" t="s">
        <v>78</v>
      </c>
      <c r="F121" s="244" t="s">
        <v>290</v>
      </c>
      <c r="G121" s="242"/>
      <c r="H121" s="245">
        <v>9.8859999999999992</v>
      </c>
      <c r="I121" s="246"/>
      <c r="J121" s="242"/>
      <c r="K121" s="242"/>
      <c r="L121" s="247"/>
      <c r="M121" s="248"/>
      <c r="N121" s="249"/>
      <c r="O121" s="249"/>
      <c r="P121" s="249"/>
      <c r="Q121" s="249"/>
      <c r="R121" s="249"/>
      <c r="S121" s="249"/>
      <c r="T121" s="25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1" t="s">
        <v>283</v>
      </c>
      <c r="AU121" s="251" t="s">
        <v>90</v>
      </c>
      <c r="AV121" s="13" t="s">
        <v>90</v>
      </c>
      <c r="AW121" s="13" t="s">
        <v>40</v>
      </c>
      <c r="AX121" s="13" t="s">
        <v>80</v>
      </c>
      <c r="AY121" s="251" t="s">
        <v>141</v>
      </c>
    </row>
    <row r="122" s="14" customFormat="1">
      <c r="A122" s="14"/>
      <c r="B122" s="252"/>
      <c r="C122" s="253"/>
      <c r="D122" s="234" t="s">
        <v>283</v>
      </c>
      <c r="E122" s="254" t="s">
        <v>78</v>
      </c>
      <c r="F122" s="255" t="s">
        <v>285</v>
      </c>
      <c r="G122" s="253"/>
      <c r="H122" s="256">
        <v>11.863</v>
      </c>
      <c r="I122" s="257"/>
      <c r="J122" s="253"/>
      <c r="K122" s="253"/>
      <c r="L122" s="258"/>
      <c r="M122" s="259"/>
      <c r="N122" s="260"/>
      <c r="O122" s="260"/>
      <c r="P122" s="260"/>
      <c r="Q122" s="260"/>
      <c r="R122" s="260"/>
      <c r="S122" s="260"/>
      <c r="T122" s="261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2" t="s">
        <v>283</v>
      </c>
      <c r="AU122" s="262" t="s">
        <v>90</v>
      </c>
      <c r="AV122" s="14" t="s">
        <v>166</v>
      </c>
      <c r="AW122" s="14" t="s">
        <v>40</v>
      </c>
      <c r="AX122" s="14" t="s">
        <v>88</v>
      </c>
      <c r="AY122" s="262" t="s">
        <v>141</v>
      </c>
    </row>
    <row r="123" s="2" customFormat="1" ht="37.8" customHeight="1">
      <c r="A123" s="42"/>
      <c r="B123" s="43"/>
      <c r="C123" s="216" t="s">
        <v>179</v>
      </c>
      <c r="D123" s="216" t="s">
        <v>144</v>
      </c>
      <c r="E123" s="217" t="s">
        <v>304</v>
      </c>
      <c r="F123" s="218" t="s">
        <v>305</v>
      </c>
      <c r="G123" s="219" t="s">
        <v>280</v>
      </c>
      <c r="H123" s="220">
        <v>11.863</v>
      </c>
      <c r="I123" s="221"/>
      <c r="J123" s="222">
        <f>ROUND(I123*H123,2)</f>
        <v>0</v>
      </c>
      <c r="K123" s="218" t="s">
        <v>148</v>
      </c>
      <c r="L123" s="48"/>
      <c r="M123" s="223" t="s">
        <v>78</v>
      </c>
      <c r="N123" s="224" t="s">
        <v>50</v>
      </c>
      <c r="O123" s="88"/>
      <c r="P123" s="225">
        <f>O123*H123</f>
        <v>0</v>
      </c>
      <c r="Q123" s="225">
        <v>0</v>
      </c>
      <c r="R123" s="225">
        <f>Q123*H123</f>
        <v>0</v>
      </c>
      <c r="S123" s="225">
        <v>0</v>
      </c>
      <c r="T123" s="226">
        <f>S123*H123</f>
        <v>0</v>
      </c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R123" s="227" t="s">
        <v>166</v>
      </c>
      <c r="AT123" s="227" t="s">
        <v>144</v>
      </c>
      <c r="AU123" s="227" t="s">
        <v>90</v>
      </c>
      <c r="AY123" s="20" t="s">
        <v>141</v>
      </c>
      <c r="BE123" s="228">
        <f>IF(N123="základní",J123,0)</f>
        <v>0</v>
      </c>
      <c r="BF123" s="228">
        <f>IF(N123="snížená",J123,0)</f>
        <v>0</v>
      </c>
      <c r="BG123" s="228">
        <f>IF(N123="zákl. přenesená",J123,0)</f>
        <v>0</v>
      </c>
      <c r="BH123" s="228">
        <f>IF(N123="sníž. přenesená",J123,0)</f>
        <v>0</v>
      </c>
      <c r="BI123" s="228">
        <f>IF(N123="nulová",J123,0)</f>
        <v>0</v>
      </c>
      <c r="BJ123" s="20" t="s">
        <v>88</v>
      </c>
      <c r="BK123" s="228">
        <f>ROUND(I123*H123,2)</f>
        <v>0</v>
      </c>
      <c r="BL123" s="20" t="s">
        <v>166</v>
      </c>
      <c r="BM123" s="227" t="s">
        <v>306</v>
      </c>
    </row>
    <row r="124" s="2" customFormat="1">
      <c r="A124" s="42"/>
      <c r="B124" s="43"/>
      <c r="C124" s="44"/>
      <c r="D124" s="229" t="s">
        <v>151</v>
      </c>
      <c r="E124" s="44"/>
      <c r="F124" s="230" t="s">
        <v>307</v>
      </c>
      <c r="G124" s="44"/>
      <c r="H124" s="44"/>
      <c r="I124" s="231"/>
      <c r="J124" s="44"/>
      <c r="K124" s="44"/>
      <c r="L124" s="48"/>
      <c r="M124" s="232"/>
      <c r="N124" s="233"/>
      <c r="O124" s="88"/>
      <c r="P124" s="88"/>
      <c r="Q124" s="88"/>
      <c r="R124" s="88"/>
      <c r="S124" s="88"/>
      <c r="T124" s="89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T124" s="20" t="s">
        <v>151</v>
      </c>
      <c r="AU124" s="20" t="s">
        <v>90</v>
      </c>
    </row>
    <row r="125" s="13" customFormat="1">
      <c r="A125" s="13"/>
      <c r="B125" s="241"/>
      <c r="C125" s="242"/>
      <c r="D125" s="234" t="s">
        <v>283</v>
      </c>
      <c r="E125" s="243" t="s">
        <v>78</v>
      </c>
      <c r="F125" s="244" t="s">
        <v>284</v>
      </c>
      <c r="G125" s="242"/>
      <c r="H125" s="245">
        <v>1.9770000000000001</v>
      </c>
      <c r="I125" s="246"/>
      <c r="J125" s="242"/>
      <c r="K125" s="242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283</v>
      </c>
      <c r="AU125" s="251" t="s">
        <v>90</v>
      </c>
      <c r="AV125" s="13" t="s">
        <v>90</v>
      </c>
      <c r="AW125" s="13" t="s">
        <v>40</v>
      </c>
      <c r="AX125" s="13" t="s">
        <v>80</v>
      </c>
      <c r="AY125" s="251" t="s">
        <v>141</v>
      </c>
    </row>
    <row r="126" s="13" customFormat="1">
      <c r="A126" s="13"/>
      <c r="B126" s="241"/>
      <c r="C126" s="242"/>
      <c r="D126" s="234" t="s">
        <v>283</v>
      </c>
      <c r="E126" s="243" t="s">
        <v>78</v>
      </c>
      <c r="F126" s="244" t="s">
        <v>290</v>
      </c>
      <c r="G126" s="242"/>
      <c r="H126" s="245">
        <v>9.8859999999999992</v>
      </c>
      <c r="I126" s="246"/>
      <c r="J126" s="242"/>
      <c r="K126" s="242"/>
      <c r="L126" s="247"/>
      <c r="M126" s="248"/>
      <c r="N126" s="249"/>
      <c r="O126" s="249"/>
      <c r="P126" s="249"/>
      <c r="Q126" s="249"/>
      <c r="R126" s="249"/>
      <c r="S126" s="249"/>
      <c r="T126" s="25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1" t="s">
        <v>283</v>
      </c>
      <c r="AU126" s="251" t="s">
        <v>90</v>
      </c>
      <c r="AV126" s="13" t="s">
        <v>90</v>
      </c>
      <c r="AW126" s="13" t="s">
        <v>40</v>
      </c>
      <c r="AX126" s="13" t="s">
        <v>80</v>
      </c>
      <c r="AY126" s="251" t="s">
        <v>141</v>
      </c>
    </row>
    <row r="127" s="14" customFormat="1">
      <c r="A127" s="14"/>
      <c r="B127" s="252"/>
      <c r="C127" s="253"/>
      <c r="D127" s="234" t="s">
        <v>283</v>
      </c>
      <c r="E127" s="254" t="s">
        <v>78</v>
      </c>
      <c r="F127" s="255" t="s">
        <v>285</v>
      </c>
      <c r="G127" s="253"/>
      <c r="H127" s="256">
        <v>11.863</v>
      </c>
      <c r="I127" s="257"/>
      <c r="J127" s="253"/>
      <c r="K127" s="253"/>
      <c r="L127" s="258"/>
      <c r="M127" s="259"/>
      <c r="N127" s="260"/>
      <c r="O127" s="260"/>
      <c r="P127" s="260"/>
      <c r="Q127" s="260"/>
      <c r="R127" s="260"/>
      <c r="S127" s="260"/>
      <c r="T127" s="261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2" t="s">
        <v>283</v>
      </c>
      <c r="AU127" s="262" t="s">
        <v>90</v>
      </c>
      <c r="AV127" s="14" t="s">
        <v>166</v>
      </c>
      <c r="AW127" s="14" t="s">
        <v>40</v>
      </c>
      <c r="AX127" s="14" t="s">
        <v>88</v>
      </c>
      <c r="AY127" s="262" t="s">
        <v>141</v>
      </c>
    </row>
    <row r="128" s="2" customFormat="1" ht="44.25" customHeight="1">
      <c r="A128" s="42"/>
      <c r="B128" s="43"/>
      <c r="C128" s="216" t="s">
        <v>186</v>
      </c>
      <c r="D128" s="216" t="s">
        <v>144</v>
      </c>
      <c r="E128" s="217" t="s">
        <v>308</v>
      </c>
      <c r="F128" s="218" t="s">
        <v>309</v>
      </c>
      <c r="G128" s="219" t="s">
        <v>310</v>
      </c>
      <c r="H128" s="220">
        <v>22.539999999999999</v>
      </c>
      <c r="I128" s="221"/>
      <c r="J128" s="222">
        <f>ROUND(I128*H128,2)</f>
        <v>0</v>
      </c>
      <c r="K128" s="218" t="s">
        <v>148</v>
      </c>
      <c r="L128" s="48"/>
      <c r="M128" s="223" t="s">
        <v>78</v>
      </c>
      <c r="N128" s="224" t="s">
        <v>50</v>
      </c>
      <c r="O128" s="88"/>
      <c r="P128" s="225">
        <f>O128*H128</f>
        <v>0</v>
      </c>
      <c r="Q128" s="225">
        <v>0</v>
      </c>
      <c r="R128" s="225">
        <f>Q128*H128</f>
        <v>0</v>
      </c>
      <c r="S128" s="225">
        <v>0</v>
      </c>
      <c r="T128" s="226">
        <f>S128*H128</f>
        <v>0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R128" s="227" t="s">
        <v>166</v>
      </c>
      <c r="AT128" s="227" t="s">
        <v>144</v>
      </c>
      <c r="AU128" s="227" t="s">
        <v>90</v>
      </c>
      <c r="AY128" s="20" t="s">
        <v>141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20" t="s">
        <v>88</v>
      </c>
      <c r="BK128" s="228">
        <f>ROUND(I128*H128,2)</f>
        <v>0</v>
      </c>
      <c r="BL128" s="20" t="s">
        <v>166</v>
      </c>
      <c r="BM128" s="227" t="s">
        <v>311</v>
      </c>
    </row>
    <row r="129" s="2" customFormat="1">
      <c r="A129" s="42"/>
      <c r="B129" s="43"/>
      <c r="C129" s="44"/>
      <c r="D129" s="229" t="s">
        <v>151</v>
      </c>
      <c r="E129" s="44"/>
      <c r="F129" s="230" t="s">
        <v>312</v>
      </c>
      <c r="G129" s="44"/>
      <c r="H129" s="44"/>
      <c r="I129" s="231"/>
      <c r="J129" s="44"/>
      <c r="K129" s="44"/>
      <c r="L129" s="48"/>
      <c r="M129" s="232"/>
      <c r="N129" s="233"/>
      <c r="O129" s="88"/>
      <c r="P129" s="88"/>
      <c r="Q129" s="88"/>
      <c r="R129" s="88"/>
      <c r="S129" s="88"/>
      <c r="T129" s="89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T129" s="20" t="s">
        <v>151</v>
      </c>
      <c r="AU129" s="20" t="s">
        <v>90</v>
      </c>
    </row>
    <row r="130" s="13" customFormat="1">
      <c r="A130" s="13"/>
      <c r="B130" s="241"/>
      <c r="C130" s="242"/>
      <c r="D130" s="234" t="s">
        <v>283</v>
      </c>
      <c r="E130" s="243" t="s">
        <v>78</v>
      </c>
      <c r="F130" s="244" t="s">
        <v>284</v>
      </c>
      <c r="G130" s="242"/>
      <c r="H130" s="245">
        <v>1.9770000000000001</v>
      </c>
      <c r="I130" s="246"/>
      <c r="J130" s="242"/>
      <c r="K130" s="242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283</v>
      </c>
      <c r="AU130" s="251" t="s">
        <v>90</v>
      </c>
      <c r="AV130" s="13" t="s">
        <v>90</v>
      </c>
      <c r="AW130" s="13" t="s">
        <v>40</v>
      </c>
      <c r="AX130" s="13" t="s">
        <v>80</v>
      </c>
      <c r="AY130" s="251" t="s">
        <v>141</v>
      </c>
    </row>
    <row r="131" s="13" customFormat="1">
      <c r="A131" s="13"/>
      <c r="B131" s="241"/>
      <c r="C131" s="242"/>
      <c r="D131" s="234" t="s">
        <v>283</v>
      </c>
      <c r="E131" s="243" t="s">
        <v>78</v>
      </c>
      <c r="F131" s="244" t="s">
        <v>290</v>
      </c>
      <c r="G131" s="242"/>
      <c r="H131" s="245">
        <v>9.8859999999999992</v>
      </c>
      <c r="I131" s="246"/>
      <c r="J131" s="242"/>
      <c r="K131" s="242"/>
      <c r="L131" s="247"/>
      <c r="M131" s="248"/>
      <c r="N131" s="249"/>
      <c r="O131" s="249"/>
      <c r="P131" s="249"/>
      <c r="Q131" s="249"/>
      <c r="R131" s="249"/>
      <c r="S131" s="249"/>
      <c r="T131" s="25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1" t="s">
        <v>283</v>
      </c>
      <c r="AU131" s="251" t="s">
        <v>90</v>
      </c>
      <c r="AV131" s="13" t="s">
        <v>90</v>
      </c>
      <c r="AW131" s="13" t="s">
        <v>40</v>
      </c>
      <c r="AX131" s="13" t="s">
        <v>80</v>
      </c>
      <c r="AY131" s="251" t="s">
        <v>141</v>
      </c>
    </row>
    <row r="132" s="14" customFormat="1">
      <c r="A132" s="14"/>
      <c r="B132" s="252"/>
      <c r="C132" s="253"/>
      <c r="D132" s="234" t="s">
        <v>283</v>
      </c>
      <c r="E132" s="254" t="s">
        <v>78</v>
      </c>
      <c r="F132" s="255" t="s">
        <v>285</v>
      </c>
      <c r="G132" s="253"/>
      <c r="H132" s="256">
        <v>11.863</v>
      </c>
      <c r="I132" s="257"/>
      <c r="J132" s="253"/>
      <c r="K132" s="253"/>
      <c r="L132" s="258"/>
      <c r="M132" s="259"/>
      <c r="N132" s="260"/>
      <c r="O132" s="260"/>
      <c r="P132" s="260"/>
      <c r="Q132" s="260"/>
      <c r="R132" s="260"/>
      <c r="S132" s="260"/>
      <c r="T132" s="26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2" t="s">
        <v>283</v>
      </c>
      <c r="AU132" s="262" t="s">
        <v>90</v>
      </c>
      <c r="AV132" s="14" t="s">
        <v>166</v>
      </c>
      <c r="AW132" s="14" t="s">
        <v>40</v>
      </c>
      <c r="AX132" s="14" t="s">
        <v>88</v>
      </c>
      <c r="AY132" s="262" t="s">
        <v>141</v>
      </c>
    </row>
    <row r="133" s="13" customFormat="1">
      <c r="A133" s="13"/>
      <c r="B133" s="241"/>
      <c r="C133" s="242"/>
      <c r="D133" s="234" t="s">
        <v>283</v>
      </c>
      <c r="E133" s="242"/>
      <c r="F133" s="244" t="s">
        <v>313</v>
      </c>
      <c r="G133" s="242"/>
      <c r="H133" s="245">
        <v>22.539999999999999</v>
      </c>
      <c r="I133" s="246"/>
      <c r="J133" s="242"/>
      <c r="K133" s="242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283</v>
      </c>
      <c r="AU133" s="251" t="s">
        <v>90</v>
      </c>
      <c r="AV133" s="13" t="s">
        <v>90</v>
      </c>
      <c r="AW133" s="13" t="s">
        <v>4</v>
      </c>
      <c r="AX133" s="13" t="s">
        <v>88</v>
      </c>
      <c r="AY133" s="251" t="s">
        <v>141</v>
      </c>
    </row>
    <row r="134" s="2" customFormat="1" ht="37.8" customHeight="1">
      <c r="A134" s="42"/>
      <c r="B134" s="43"/>
      <c r="C134" s="216" t="s">
        <v>192</v>
      </c>
      <c r="D134" s="216" t="s">
        <v>144</v>
      </c>
      <c r="E134" s="217" t="s">
        <v>314</v>
      </c>
      <c r="F134" s="218" t="s">
        <v>315</v>
      </c>
      <c r="G134" s="219" t="s">
        <v>280</v>
      </c>
      <c r="H134" s="220">
        <v>11.863</v>
      </c>
      <c r="I134" s="221"/>
      <c r="J134" s="222">
        <f>ROUND(I134*H134,2)</f>
        <v>0</v>
      </c>
      <c r="K134" s="218" t="s">
        <v>148</v>
      </c>
      <c r="L134" s="48"/>
      <c r="M134" s="223" t="s">
        <v>78</v>
      </c>
      <c r="N134" s="224" t="s">
        <v>50</v>
      </c>
      <c r="O134" s="88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R134" s="227" t="s">
        <v>166</v>
      </c>
      <c r="AT134" s="227" t="s">
        <v>144</v>
      </c>
      <c r="AU134" s="227" t="s">
        <v>90</v>
      </c>
      <c r="AY134" s="20" t="s">
        <v>141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20" t="s">
        <v>88</v>
      </c>
      <c r="BK134" s="228">
        <f>ROUND(I134*H134,2)</f>
        <v>0</v>
      </c>
      <c r="BL134" s="20" t="s">
        <v>166</v>
      </c>
      <c r="BM134" s="227" t="s">
        <v>316</v>
      </c>
    </row>
    <row r="135" s="2" customFormat="1">
      <c r="A135" s="42"/>
      <c r="B135" s="43"/>
      <c r="C135" s="44"/>
      <c r="D135" s="229" t="s">
        <v>151</v>
      </c>
      <c r="E135" s="44"/>
      <c r="F135" s="230" t="s">
        <v>317</v>
      </c>
      <c r="G135" s="44"/>
      <c r="H135" s="44"/>
      <c r="I135" s="231"/>
      <c r="J135" s="44"/>
      <c r="K135" s="44"/>
      <c r="L135" s="48"/>
      <c r="M135" s="232"/>
      <c r="N135" s="233"/>
      <c r="O135" s="88"/>
      <c r="P135" s="88"/>
      <c r="Q135" s="88"/>
      <c r="R135" s="88"/>
      <c r="S135" s="88"/>
      <c r="T135" s="89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T135" s="20" t="s">
        <v>151</v>
      </c>
      <c r="AU135" s="20" t="s">
        <v>90</v>
      </c>
    </row>
    <row r="136" s="13" customFormat="1">
      <c r="A136" s="13"/>
      <c r="B136" s="241"/>
      <c r="C136" s="242"/>
      <c r="D136" s="234" t="s">
        <v>283</v>
      </c>
      <c r="E136" s="243" t="s">
        <v>78</v>
      </c>
      <c r="F136" s="244" t="s">
        <v>284</v>
      </c>
      <c r="G136" s="242"/>
      <c r="H136" s="245">
        <v>1.9770000000000001</v>
      </c>
      <c r="I136" s="246"/>
      <c r="J136" s="242"/>
      <c r="K136" s="242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283</v>
      </c>
      <c r="AU136" s="251" t="s">
        <v>90</v>
      </c>
      <c r="AV136" s="13" t="s">
        <v>90</v>
      </c>
      <c r="AW136" s="13" t="s">
        <v>40</v>
      </c>
      <c r="AX136" s="13" t="s">
        <v>80</v>
      </c>
      <c r="AY136" s="251" t="s">
        <v>141</v>
      </c>
    </row>
    <row r="137" s="13" customFormat="1">
      <c r="A137" s="13"/>
      <c r="B137" s="241"/>
      <c r="C137" s="242"/>
      <c r="D137" s="234" t="s">
        <v>283</v>
      </c>
      <c r="E137" s="243" t="s">
        <v>78</v>
      </c>
      <c r="F137" s="244" t="s">
        <v>290</v>
      </c>
      <c r="G137" s="242"/>
      <c r="H137" s="245">
        <v>9.8859999999999992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283</v>
      </c>
      <c r="AU137" s="251" t="s">
        <v>90</v>
      </c>
      <c r="AV137" s="13" t="s">
        <v>90</v>
      </c>
      <c r="AW137" s="13" t="s">
        <v>40</v>
      </c>
      <c r="AX137" s="13" t="s">
        <v>80</v>
      </c>
      <c r="AY137" s="251" t="s">
        <v>141</v>
      </c>
    </row>
    <row r="138" s="14" customFormat="1">
      <c r="A138" s="14"/>
      <c r="B138" s="252"/>
      <c r="C138" s="253"/>
      <c r="D138" s="234" t="s">
        <v>283</v>
      </c>
      <c r="E138" s="254" t="s">
        <v>78</v>
      </c>
      <c r="F138" s="255" t="s">
        <v>285</v>
      </c>
      <c r="G138" s="253"/>
      <c r="H138" s="256">
        <v>11.863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2" t="s">
        <v>283</v>
      </c>
      <c r="AU138" s="262" t="s">
        <v>90</v>
      </c>
      <c r="AV138" s="14" t="s">
        <v>166</v>
      </c>
      <c r="AW138" s="14" t="s">
        <v>40</v>
      </c>
      <c r="AX138" s="14" t="s">
        <v>88</v>
      </c>
      <c r="AY138" s="262" t="s">
        <v>141</v>
      </c>
    </row>
    <row r="139" s="12" customFormat="1" ht="22.8" customHeight="1">
      <c r="A139" s="12"/>
      <c r="B139" s="200"/>
      <c r="C139" s="201"/>
      <c r="D139" s="202" t="s">
        <v>79</v>
      </c>
      <c r="E139" s="214" t="s">
        <v>198</v>
      </c>
      <c r="F139" s="214" t="s">
        <v>318</v>
      </c>
      <c r="G139" s="201"/>
      <c r="H139" s="201"/>
      <c r="I139" s="204"/>
      <c r="J139" s="215">
        <f>BK139</f>
        <v>0</v>
      </c>
      <c r="K139" s="201"/>
      <c r="L139" s="206"/>
      <c r="M139" s="207"/>
      <c r="N139" s="208"/>
      <c r="O139" s="208"/>
      <c r="P139" s="209">
        <f>SUM(P140:P262)</f>
        <v>0</v>
      </c>
      <c r="Q139" s="208"/>
      <c r="R139" s="209">
        <f>SUM(R140:R262)</f>
        <v>0.012508599999999998</v>
      </c>
      <c r="S139" s="208"/>
      <c r="T139" s="210">
        <f>SUM(T140:T262)</f>
        <v>129.87694999999999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88</v>
      </c>
      <c r="AT139" s="212" t="s">
        <v>79</v>
      </c>
      <c r="AU139" s="212" t="s">
        <v>88</v>
      </c>
      <c r="AY139" s="211" t="s">
        <v>141</v>
      </c>
      <c r="BK139" s="213">
        <f>SUM(BK140:BK262)</f>
        <v>0</v>
      </c>
    </row>
    <row r="140" s="2" customFormat="1" ht="37.8" customHeight="1">
      <c r="A140" s="42"/>
      <c r="B140" s="43"/>
      <c r="C140" s="216" t="s">
        <v>198</v>
      </c>
      <c r="D140" s="216" t="s">
        <v>144</v>
      </c>
      <c r="E140" s="217" t="s">
        <v>319</v>
      </c>
      <c r="F140" s="218" t="s">
        <v>320</v>
      </c>
      <c r="G140" s="219" t="s">
        <v>321</v>
      </c>
      <c r="H140" s="220">
        <v>96.219999999999999</v>
      </c>
      <c r="I140" s="221"/>
      <c r="J140" s="222">
        <f>ROUND(I140*H140,2)</f>
        <v>0</v>
      </c>
      <c r="K140" s="218" t="s">
        <v>148</v>
      </c>
      <c r="L140" s="48"/>
      <c r="M140" s="223" t="s">
        <v>78</v>
      </c>
      <c r="N140" s="224" t="s">
        <v>50</v>
      </c>
      <c r="O140" s="88"/>
      <c r="P140" s="225">
        <f>O140*H140</f>
        <v>0</v>
      </c>
      <c r="Q140" s="225">
        <v>0.00012999999999999999</v>
      </c>
      <c r="R140" s="225">
        <f>Q140*H140</f>
        <v>0.012508599999999998</v>
      </c>
      <c r="S140" s="225">
        <v>0</v>
      </c>
      <c r="T140" s="226">
        <f>S140*H140</f>
        <v>0</v>
      </c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R140" s="227" t="s">
        <v>166</v>
      </c>
      <c r="AT140" s="227" t="s">
        <v>144</v>
      </c>
      <c r="AU140" s="227" t="s">
        <v>90</v>
      </c>
      <c r="AY140" s="20" t="s">
        <v>141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20" t="s">
        <v>88</v>
      </c>
      <c r="BK140" s="228">
        <f>ROUND(I140*H140,2)</f>
        <v>0</v>
      </c>
      <c r="BL140" s="20" t="s">
        <v>166</v>
      </c>
      <c r="BM140" s="227" t="s">
        <v>322</v>
      </c>
    </row>
    <row r="141" s="2" customFormat="1">
      <c r="A141" s="42"/>
      <c r="B141" s="43"/>
      <c r="C141" s="44"/>
      <c r="D141" s="229" t="s">
        <v>151</v>
      </c>
      <c r="E141" s="44"/>
      <c r="F141" s="230" t="s">
        <v>323</v>
      </c>
      <c r="G141" s="44"/>
      <c r="H141" s="44"/>
      <c r="I141" s="231"/>
      <c r="J141" s="44"/>
      <c r="K141" s="44"/>
      <c r="L141" s="48"/>
      <c r="M141" s="232"/>
      <c r="N141" s="233"/>
      <c r="O141" s="88"/>
      <c r="P141" s="88"/>
      <c r="Q141" s="88"/>
      <c r="R141" s="88"/>
      <c r="S141" s="88"/>
      <c r="T141" s="89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T141" s="20" t="s">
        <v>151</v>
      </c>
      <c r="AU141" s="20" t="s">
        <v>90</v>
      </c>
    </row>
    <row r="142" s="15" customFormat="1">
      <c r="A142" s="15"/>
      <c r="B142" s="263"/>
      <c r="C142" s="264"/>
      <c r="D142" s="234" t="s">
        <v>283</v>
      </c>
      <c r="E142" s="265" t="s">
        <v>78</v>
      </c>
      <c r="F142" s="266" t="s">
        <v>324</v>
      </c>
      <c r="G142" s="264"/>
      <c r="H142" s="265" t="s">
        <v>78</v>
      </c>
      <c r="I142" s="267"/>
      <c r="J142" s="264"/>
      <c r="K142" s="264"/>
      <c r="L142" s="268"/>
      <c r="M142" s="269"/>
      <c r="N142" s="270"/>
      <c r="O142" s="270"/>
      <c r="P142" s="270"/>
      <c r="Q142" s="270"/>
      <c r="R142" s="270"/>
      <c r="S142" s="270"/>
      <c r="T142" s="271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2" t="s">
        <v>283</v>
      </c>
      <c r="AU142" s="272" t="s">
        <v>90</v>
      </c>
      <c r="AV142" s="15" t="s">
        <v>88</v>
      </c>
      <c r="AW142" s="15" t="s">
        <v>40</v>
      </c>
      <c r="AX142" s="15" t="s">
        <v>80</v>
      </c>
      <c r="AY142" s="272" t="s">
        <v>141</v>
      </c>
    </row>
    <row r="143" s="13" customFormat="1">
      <c r="A143" s="13"/>
      <c r="B143" s="241"/>
      <c r="C143" s="242"/>
      <c r="D143" s="234" t="s">
        <v>283</v>
      </c>
      <c r="E143" s="243" t="s">
        <v>78</v>
      </c>
      <c r="F143" s="244" t="s">
        <v>325</v>
      </c>
      <c r="G143" s="242"/>
      <c r="H143" s="245">
        <v>16.100000000000001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283</v>
      </c>
      <c r="AU143" s="251" t="s">
        <v>90</v>
      </c>
      <c r="AV143" s="13" t="s">
        <v>90</v>
      </c>
      <c r="AW143" s="13" t="s">
        <v>40</v>
      </c>
      <c r="AX143" s="13" t="s">
        <v>80</v>
      </c>
      <c r="AY143" s="251" t="s">
        <v>141</v>
      </c>
    </row>
    <row r="144" s="13" customFormat="1">
      <c r="A144" s="13"/>
      <c r="B144" s="241"/>
      <c r="C144" s="242"/>
      <c r="D144" s="234" t="s">
        <v>283</v>
      </c>
      <c r="E144" s="243" t="s">
        <v>78</v>
      </c>
      <c r="F144" s="244" t="s">
        <v>326</v>
      </c>
      <c r="G144" s="242"/>
      <c r="H144" s="245">
        <v>80.120000000000005</v>
      </c>
      <c r="I144" s="246"/>
      <c r="J144" s="242"/>
      <c r="K144" s="242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283</v>
      </c>
      <c r="AU144" s="251" t="s">
        <v>90</v>
      </c>
      <c r="AV144" s="13" t="s">
        <v>90</v>
      </c>
      <c r="AW144" s="13" t="s">
        <v>40</v>
      </c>
      <c r="AX144" s="13" t="s">
        <v>80</v>
      </c>
      <c r="AY144" s="251" t="s">
        <v>141</v>
      </c>
    </row>
    <row r="145" s="14" customFormat="1">
      <c r="A145" s="14"/>
      <c r="B145" s="252"/>
      <c r="C145" s="253"/>
      <c r="D145" s="234" t="s">
        <v>283</v>
      </c>
      <c r="E145" s="254" t="s">
        <v>78</v>
      </c>
      <c r="F145" s="255" t="s">
        <v>285</v>
      </c>
      <c r="G145" s="253"/>
      <c r="H145" s="256">
        <v>96.219999999999999</v>
      </c>
      <c r="I145" s="257"/>
      <c r="J145" s="253"/>
      <c r="K145" s="253"/>
      <c r="L145" s="258"/>
      <c r="M145" s="259"/>
      <c r="N145" s="260"/>
      <c r="O145" s="260"/>
      <c r="P145" s="260"/>
      <c r="Q145" s="260"/>
      <c r="R145" s="260"/>
      <c r="S145" s="260"/>
      <c r="T145" s="26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2" t="s">
        <v>283</v>
      </c>
      <c r="AU145" s="262" t="s">
        <v>90</v>
      </c>
      <c r="AV145" s="14" t="s">
        <v>166</v>
      </c>
      <c r="AW145" s="14" t="s">
        <v>40</v>
      </c>
      <c r="AX145" s="14" t="s">
        <v>88</v>
      </c>
      <c r="AY145" s="262" t="s">
        <v>141</v>
      </c>
    </row>
    <row r="146" s="2" customFormat="1" ht="24.15" customHeight="1">
      <c r="A146" s="42"/>
      <c r="B146" s="43"/>
      <c r="C146" s="216" t="s">
        <v>204</v>
      </c>
      <c r="D146" s="216" t="s">
        <v>144</v>
      </c>
      <c r="E146" s="217" t="s">
        <v>327</v>
      </c>
      <c r="F146" s="218" t="s">
        <v>328</v>
      </c>
      <c r="G146" s="219" t="s">
        <v>321</v>
      </c>
      <c r="H146" s="220">
        <v>73.260000000000005</v>
      </c>
      <c r="I146" s="221"/>
      <c r="J146" s="222">
        <f>ROUND(I146*H146,2)</f>
        <v>0</v>
      </c>
      <c r="K146" s="218" t="s">
        <v>148</v>
      </c>
      <c r="L146" s="48"/>
      <c r="M146" s="223" t="s">
        <v>78</v>
      </c>
      <c r="N146" s="224" t="s">
        <v>50</v>
      </c>
      <c r="O146" s="88"/>
      <c r="P146" s="225">
        <f>O146*H146</f>
        <v>0</v>
      </c>
      <c r="Q146" s="225">
        <v>0</v>
      </c>
      <c r="R146" s="225">
        <f>Q146*H146</f>
        <v>0</v>
      </c>
      <c r="S146" s="225">
        <v>0.26100000000000001</v>
      </c>
      <c r="T146" s="226">
        <f>S146*H146</f>
        <v>19.12086</v>
      </c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R146" s="227" t="s">
        <v>166</v>
      </c>
      <c r="AT146" s="227" t="s">
        <v>144</v>
      </c>
      <c r="AU146" s="227" t="s">
        <v>90</v>
      </c>
      <c r="AY146" s="20" t="s">
        <v>141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20" t="s">
        <v>88</v>
      </c>
      <c r="BK146" s="228">
        <f>ROUND(I146*H146,2)</f>
        <v>0</v>
      </c>
      <c r="BL146" s="20" t="s">
        <v>166</v>
      </c>
      <c r="BM146" s="227" t="s">
        <v>329</v>
      </c>
    </row>
    <row r="147" s="2" customFormat="1">
      <c r="A147" s="42"/>
      <c r="B147" s="43"/>
      <c r="C147" s="44"/>
      <c r="D147" s="229" t="s">
        <v>151</v>
      </c>
      <c r="E147" s="44"/>
      <c r="F147" s="230" t="s">
        <v>330</v>
      </c>
      <c r="G147" s="44"/>
      <c r="H147" s="44"/>
      <c r="I147" s="231"/>
      <c r="J147" s="44"/>
      <c r="K147" s="44"/>
      <c r="L147" s="48"/>
      <c r="M147" s="232"/>
      <c r="N147" s="233"/>
      <c r="O147" s="88"/>
      <c r="P147" s="88"/>
      <c r="Q147" s="88"/>
      <c r="R147" s="88"/>
      <c r="S147" s="88"/>
      <c r="T147" s="89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T147" s="20" t="s">
        <v>151</v>
      </c>
      <c r="AU147" s="20" t="s">
        <v>90</v>
      </c>
    </row>
    <row r="148" s="15" customFormat="1">
      <c r="A148" s="15"/>
      <c r="B148" s="263"/>
      <c r="C148" s="264"/>
      <c r="D148" s="234" t="s">
        <v>283</v>
      </c>
      <c r="E148" s="265" t="s">
        <v>78</v>
      </c>
      <c r="F148" s="266" t="s">
        <v>331</v>
      </c>
      <c r="G148" s="264"/>
      <c r="H148" s="265" t="s">
        <v>78</v>
      </c>
      <c r="I148" s="267"/>
      <c r="J148" s="264"/>
      <c r="K148" s="264"/>
      <c r="L148" s="268"/>
      <c r="M148" s="269"/>
      <c r="N148" s="270"/>
      <c r="O148" s="270"/>
      <c r="P148" s="270"/>
      <c r="Q148" s="270"/>
      <c r="R148" s="270"/>
      <c r="S148" s="270"/>
      <c r="T148" s="271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2" t="s">
        <v>283</v>
      </c>
      <c r="AU148" s="272" t="s">
        <v>90</v>
      </c>
      <c r="AV148" s="15" t="s">
        <v>88</v>
      </c>
      <c r="AW148" s="15" t="s">
        <v>40</v>
      </c>
      <c r="AX148" s="15" t="s">
        <v>80</v>
      </c>
      <c r="AY148" s="272" t="s">
        <v>141</v>
      </c>
    </row>
    <row r="149" s="13" customFormat="1">
      <c r="A149" s="13"/>
      <c r="B149" s="241"/>
      <c r="C149" s="242"/>
      <c r="D149" s="234" t="s">
        <v>283</v>
      </c>
      <c r="E149" s="243" t="s">
        <v>78</v>
      </c>
      <c r="F149" s="244" t="s">
        <v>332</v>
      </c>
      <c r="G149" s="242"/>
      <c r="H149" s="245">
        <v>24.420000000000002</v>
      </c>
      <c r="I149" s="246"/>
      <c r="J149" s="242"/>
      <c r="K149" s="242"/>
      <c r="L149" s="247"/>
      <c r="M149" s="248"/>
      <c r="N149" s="249"/>
      <c r="O149" s="249"/>
      <c r="P149" s="249"/>
      <c r="Q149" s="249"/>
      <c r="R149" s="249"/>
      <c r="S149" s="249"/>
      <c r="T149" s="25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1" t="s">
        <v>283</v>
      </c>
      <c r="AU149" s="251" t="s">
        <v>90</v>
      </c>
      <c r="AV149" s="13" t="s">
        <v>90</v>
      </c>
      <c r="AW149" s="13" t="s">
        <v>40</v>
      </c>
      <c r="AX149" s="13" t="s">
        <v>80</v>
      </c>
      <c r="AY149" s="251" t="s">
        <v>141</v>
      </c>
    </row>
    <row r="150" s="13" customFormat="1">
      <c r="A150" s="13"/>
      <c r="B150" s="241"/>
      <c r="C150" s="242"/>
      <c r="D150" s="234" t="s">
        <v>283</v>
      </c>
      <c r="E150" s="243" t="s">
        <v>78</v>
      </c>
      <c r="F150" s="244" t="s">
        <v>333</v>
      </c>
      <c r="G150" s="242"/>
      <c r="H150" s="245">
        <v>24.420000000000002</v>
      </c>
      <c r="I150" s="246"/>
      <c r="J150" s="242"/>
      <c r="K150" s="242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283</v>
      </c>
      <c r="AU150" s="251" t="s">
        <v>90</v>
      </c>
      <c r="AV150" s="13" t="s">
        <v>90</v>
      </c>
      <c r="AW150" s="13" t="s">
        <v>40</v>
      </c>
      <c r="AX150" s="13" t="s">
        <v>80</v>
      </c>
      <c r="AY150" s="251" t="s">
        <v>141</v>
      </c>
    </row>
    <row r="151" s="13" customFormat="1">
      <c r="A151" s="13"/>
      <c r="B151" s="241"/>
      <c r="C151" s="242"/>
      <c r="D151" s="234" t="s">
        <v>283</v>
      </c>
      <c r="E151" s="243" t="s">
        <v>78</v>
      </c>
      <c r="F151" s="244" t="s">
        <v>334</v>
      </c>
      <c r="G151" s="242"/>
      <c r="H151" s="245">
        <v>24.420000000000002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283</v>
      </c>
      <c r="AU151" s="251" t="s">
        <v>90</v>
      </c>
      <c r="AV151" s="13" t="s">
        <v>90</v>
      </c>
      <c r="AW151" s="13" t="s">
        <v>40</v>
      </c>
      <c r="AX151" s="13" t="s">
        <v>80</v>
      </c>
      <c r="AY151" s="251" t="s">
        <v>141</v>
      </c>
    </row>
    <row r="152" s="14" customFormat="1">
      <c r="A152" s="14"/>
      <c r="B152" s="252"/>
      <c r="C152" s="253"/>
      <c r="D152" s="234" t="s">
        <v>283</v>
      </c>
      <c r="E152" s="254" t="s">
        <v>78</v>
      </c>
      <c r="F152" s="255" t="s">
        <v>285</v>
      </c>
      <c r="G152" s="253"/>
      <c r="H152" s="256">
        <v>73.260000000000005</v>
      </c>
      <c r="I152" s="257"/>
      <c r="J152" s="253"/>
      <c r="K152" s="253"/>
      <c r="L152" s="258"/>
      <c r="M152" s="259"/>
      <c r="N152" s="260"/>
      <c r="O152" s="260"/>
      <c r="P152" s="260"/>
      <c r="Q152" s="260"/>
      <c r="R152" s="260"/>
      <c r="S152" s="260"/>
      <c r="T152" s="26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2" t="s">
        <v>283</v>
      </c>
      <c r="AU152" s="262" t="s">
        <v>90</v>
      </c>
      <c r="AV152" s="14" t="s">
        <v>166</v>
      </c>
      <c r="AW152" s="14" t="s">
        <v>40</v>
      </c>
      <c r="AX152" s="14" t="s">
        <v>88</v>
      </c>
      <c r="AY152" s="262" t="s">
        <v>141</v>
      </c>
    </row>
    <row r="153" s="2" customFormat="1" ht="24.15" customHeight="1">
      <c r="A153" s="42"/>
      <c r="B153" s="43"/>
      <c r="C153" s="216" t="s">
        <v>209</v>
      </c>
      <c r="D153" s="216" t="s">
        <v>144</v>
      </c>
      <c r="E153" s="217" t="s">
        <v>335</v>
      </c>
      <c r="F153" s="218" t="s">
        <v>336</v>
      </c>
      <c r="G153" s="219" t="s">
        <v>280</v>
      </c>
      <c r="H153" s="220">
        <v>9.8859999999999992</v>
      </c>
      <c r="I153" s="221"/>
      <c r="J153" s="222">
        <f>ROUND(I153*H153,2)</f>
        <v>0</v>
      </c>
      <c r="K153" s="218" t="s">
        <v>148</v>
      </c>
      <c r="L153" s="48"/>
      <c r="M153" s="223" t="s">
        <v>78</v>
      </c>
      <c r="N153" s="224" t="s">
        <v>50</v>
      </c>
      <c r="O153" s="88"/>
      <c r="P153" s="225">
        <f>O153*H153</f>
        <v>0</v>
      </c>
      <c r="Q153" s="225">
        <v>0</v>
      </c>
      <c r="R153" s="225">
        <f>Q153*H153</f>
        <v>0</v>
      </c>
      <c r="S153" s="225">
        <v>2.2000000000000002</v>
      </c>
      <c r="T153" s="226">
        <f>S153*H153</f>
        <v>21.749199999999998</v>
      </c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R153" s="227" t="s">
        <v>166</v>
      </c>
      <c r="AT153" s="227" t="s">
        <v>144</v>
      </c>
      <c r="AU153" s="227" t="s">
        <v>90</v>
      </c>
      <c r="AY153" s="20" t="s">
        <v>141</v>
      </c>
      <c r="BE153" s="228">
        <f>IF(N153="základní",J153,0)</f>
        <v>0</v>
      </c>
      <c r="BF153" s="228">
        <f>IF(N153="snížená",J153,0)</f>
        <v>0</v>
      </c>
      <c r="BG153" s="228">
        <f>IF(N153="zákl. přenesená",J153,0)</f>
        <v>0</v>
      </c>
      <c r="BH153" s="228">
        <f>IF(N153="sníž. přenesená",J153,0)</f>
        <v>0</v>
      </c>
      <c r="BI153" s="228">
        <f>IF(N153="nulová",J153,0)</f>
        <v>0</v>
      </c>
      <c r="BJ153" s="20" t="s">
        <v>88</v>
      </c>
      <c r="BK153" s="228">
        <f>ROUND(I153*H153,2)</f>
        <v>0</v>
      </c>
      <c r="BL153" s="20" t="s">
        <v>166</v>
      </c>
      <c r="BM153" s="227" t="s">
        <v>337</v>
      </c>
    </row>
    <row r="154" s="2" customFormat="1">
      <c r="A154" s="42"/>
      <c r="B154" s="43"/>
      <c r="C154" s="44"/>
      <c r="D154" s="229" t="s">
        <v>151</v>
      </c>
      <c r="E154" s="44"/>
      <c r="F154" s="230" t="s">
        <v>338</v>
      </c>
      <c r="G154" s="44"/>
      <c r="H154" s="44"/>
      <c r="I154" s="231"/>
      <c r="J154" s="44"/>
      <c r="K154" s="44"/>
      <c r="L154" s="48"/>
      <c r="M154" s="232"/>
      <c r="N154" s="233"/>
      <c r="O154" s="88"/>
      <c r="P154" s="88"/>
      <c r="Q154" s="88"/>
      <c r="R154" s="88"/>
      <c r="S154" s="88"/>
      <c r="T154" s="89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T154" s="20" t="s">
        <v>151</v>
      </c>
      <c r="AU154" s="20" t="s">
        <v>90</v>
      </c>
    </row>
    <row r="155" s="13" customFormat="1">
      <c r="A155" s="13"/>
      <c r="B155" s="241"/>
      <c r="C155" s="242"/>
      <c r="D155" s="234" t="s">
        <v>283</v>
      </c>
      <c r="E155" s="243" t="s">
        <v>78</v>
      </c>
      <c r="F155" s="244" t="s">
        <v>290</v>
      </c>
      <c r="G155" s="242"/>
      <c r="H155" s="245">
        <v>9.8859999999999992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283</v>
      </c>
      <c r="AU155" s="251" t="s">
        <v>90</v>
      </c>
      <c r="AV155" s="13" t="s">
        <v>90</v>
      </c>
      <c r="AW155" s="13" t="s">
        <v>40</v>
      </c>
      <c r="AX155" s="13" t="s">
        <v>80</v>
      </c>
      <c r="AY155" s="251" t="s">
        <v>141</v>
      </c>
    </row>
    <row r="156" s="14" customFormat="1">
      <c r="A156" s="14"/>
      <c r="B156" s="252"/>
      <c r="C156" s="253"/>
      <c r="D156" s="234" t="s">
        <v>283</v>
      </c>
      <c r="E156" s="254" t="s">
        <v>78</v>
      </c>
      <c r="F156" s="255" t="s">
        <v>285</v>
      </c>
      <c r="G156" s="253"/>
      <c r="H156" s="256">
        <v>9.8859999999999992</v>
      </c>
      <c r="I156" s="257"/>
      <c r="J156" s="253"/>
      <c r="K156" s="253"/>
      <c r="L156" s="258"/>
      <c r="M156" s="259"/>
      <c r="N156" s="260"/>
      <c r="O156" s="260"/>
      <c r="P156" s="260"/>
      <c r="Q156" s="260"/>
      <c r="R156" s="260"/>
      <c r="S156" s="260"/>
      <c r="T156" s="26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2" t="s">
        <v>283</v>
      </c>
      <c r="AU156" s="262" t="s">
        <v>90</v>
      </c>
      <c r="AV156" s="14" t="s">
        <v>166</v>
      </c>
      <c r="AW156" s="14" t="s">
        <v>40</v>
      </c>
      <c r="AX156" s="14" t="s">
        <v>88</v>
      </c>
      <c r="AY156" s="262" t="s">
        <v>141</v>
      </c>
    </row>
    <row r="157" s="2" customFormat="1" ht="37.8" customHeight="1">
      <c r="A157" s="42"/>
      <c r="B157" s="43"/>
      <c r="C157" s="216" t="s">
        <v>8</v>
      </c>
      <c r="D157" s="216" t="s">
        <v>144</v>
      </c>
      <c r="E157" s="217" t="s">
        <v>339</v>
      </c>
      <c r="F157" s="218" t="s">
        <v>340</v>
      </c>
      <c r="G157" s="219" t="s">
        <v>280</v>
      </c>
      <c r="H157" s="220">
        <v>9.8859999999999992</v>
      </c>
      <c r="I157" s="221"/>
      <c r="J157" s="222">
        <f>ROUND(I157*H157,2)</f>
        <v>0</v>
      </c>
      <c r="K157" s="218" t="s">
        <v>148</v>
      </c>
      <c r="L157" s="48"/>
      <c r="M157" s="223" t="s">
        <v>78</v>
      </c>
      <c r="N157" s="224" t="s">
        <v>50</v>
      </c>
      <c r="O157" s="88"/>
      <c r="P157" s="225">
        <f>O157*H157</f>
        <v>0</v>
      </c>
      <c r="Q157" s="225">
        <v>0</v>
      </c>
      <c r="R157" s="225">
        <f>Q157*H157</f>
        <v>0</v>
      </c>
      <c r="S157" s="225">
        <v>0.029000000000000001</v>
      </c>
      <c r="T157" s="226">
        <f>S157*H157</f>
        <v>0.286694</v>
      </c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R157" s="227" t="s">
        <v>166</v>
      </c>
      <c r="AT157" s="227" t="s">
        <v>144</v>
      </c>
      <c r="AU157" s="227" t="s">
        <v>90</v>
      </c>
      <c r="AY157" s="20" t="s">
        <v>141</v>
      </c>
      <c r="BE157" s="228">
        <f>IF(N157="základní",J157,0)</f>
        <v>0</v>
      </c>
      <c r="BF157" s="228">
        <f>IF(N157="snížená",J157,0)</f>
        <v>0</v>
      </c>
      <c r="BG157" s="228">
        <f>IF(N157="zákl. přenesená",J157,0)</f>
        <v>0</v>
      </c>
      <c r="BH157" s="228">
        <f>IF(N157="sníž. přenesená",J157,0)</f>
        <v>0</v>
      </c>
      <c r="BI157" s="228">
        <f>IF(N157="nulová",J157,0)</f>
        <v>0</v>
      </c>
      <c r="BJ157" s="20" t="s">
        <v>88</v>
      </c>
      <c r="BK157" s="228">
        <f>ROUND(I157*H157,2)</f>
        <v>0</v>
      </c>
      <c r="BL157" s="20" t="s">
        <v>166</v>
      </c>
      <c r="BM157" s="227" t="s">
        <v>341</v>
      </c>
    </row>
    <row r="158" s="2" customFormat="1">
      <c r="A158" s="42"/>
      <c r="B158" s="43"/>
      <c r="C158" s="44"/>
      <c r="D158" s="229" t="s">
        <v>151</v>
      </c>
      <c r="E158" s="44"/>
      <c r="F158" s="230" t="s">
        <v>342</v>
      </c>
      <c r="G158" s="44"/>
      <c r="H158" s="44"/>
      <c r="I158" s="231"/>
      <c r="J158" s="44"/>
      <c r="K158" s="44"/>
      <c r="L158" s="48"/>
      <c r="M158" s="232"/>
      <c r="N158" s="233"/>
      <c r="O158" s="88"/>
      <c r="P158" s="88"/>
      <c r="Q158" s="88"/>
      <c r="R158" s="88"/>
      <c r="S158" s="88"/>
      <c r="T158" s="89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T158" s="20" t="s">
        <v>151</v>
      </c>
      <c r="AU158" s="20" t="s">
        <v>90</v>
      </c>
    </row>
    <row r="159" s="2" customFormat="1" ht="33" customHeight="1">
      <c r="A159" s="42"/>
      <c r="B159" s="43"/>
      <c r="C159" s="216" t="s">
        <v>224</v>
      </c>
      <c r="D159" s="216" t="s">
        <v>144</v>
      </c>
      <c r="E159" s="217" t="s">
        <v>343</v>
      </c>
      <c r="F159" s="218" t="s">
        <v>344</v>
      </c>
      <c r="G159" s="219" t="s">
        <v>280</v>
      </c>
      <c r="H159" s="220">
        <v>53.167000000000002</v>
      </c>
      <c r="I159" s="221"/>
      <c r="J159" s="222">
        <f>ROUND(I159*H159,2)</f>
        <v>0</v>
      </c>
      <c r="K159" s="218" t="s">
        <v>148</v>
      </c>
      <c r="L159" s="48"/>
      <c r="M159" s="223" t="s">
        <v>78</v>
      </c>
      <c r="N159" s="224" t="s">
        <v>50</v>
      </c>
      <c r="O159" s="88"/>
      <c r="P159" s="225">
        <f>O159*H159</f>
        <v>0</v>
      </c>
      <c r="Q159" s="225">
        <v>0</v>
      </c>
      <c r="R159" s="225">
        <f>Q159*H159</f>
        <v>0</v>
      </c>
      <c r="S159" s="225">
        <v>1.3999999999999999</v>
      </c>
      <c r="T159" s="226">
        <f>S159*H159</f>
        <v>74.433799999999991</v>
      </c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R159" s="227" t="s">
        <v>166</v>
      </c>
      <c r="AT159" s="227" t="s">
        <v>144</v>
      </c>
      <c r="AU159" s="227" t="s">
        <v>90</v>
      </c>
      <c r="AY159" s="20" t="s">
        <v>141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20" t="s">
        <v>88</v>
      </c>
      <c r="BK159" s="228">
        <f>ROUND(I159*H159,2)</f>
        <v>0</v>
      </c>
      <c r="BL159" s="20" t="s">
        <v>166</v>
      </c>
      <c r="BM159" s="227" t="s">
        <v>345</v>
      </c>
    </row>
    <row r="160" s="2" customFormat="1">
      <c r="A160" s="42"/>
      <c r="B160" s="43"/>
      <c r="C160" s="44"/>
      <c r="D160" s="229" t="s">
        <v>151</v>
      </c>
      <c r="E160" s="44"/>
      <c r="F160" s="230" t="s">
        <v>346</v>
      </c>
      <c r="G160" s="44"/>
      <c r="H160" s="44"/>
      <c r="I160" s="231"/>
      <c r="J160" s="44"/>
      <c r="K160" s="44"/>
      <c r="L160" s="48"/>
      <c r="M160" s="232"/>
      <c r="N160" s="233"/>
      <c r="O160" s="88"/>
      <c r="P160" s="88"/>
      <c r="Q160" s="88"/>
      <c r="R160" s="88"/>
      <c r="S160" s="88"/>
      <c r="T160" s="89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T160" s="20" t="s">
        <v>151</v>
      </c>
      <c r="AU160" s="20" t="s">
        <v>90</v>
      </c>
    </row>
    <row r="161" s="15" customFormat="1">
      <c r="A161" s="15"/>
      <c r="B161" s="263"/>
      <c r="C161" s="264"/>
      <c r="D161" s="234" t="s">
        <v>283</v>
      </c>
      <c r="E161" s="265" t="s">
        <v>78</v>
      </c>
      <c r="F161" s="266" t="s">
        <v>347</v>
      </c>
      <c r="G161" s="264"/>
      <c r="H161" s="265" t="s">
        <v>78</v>
      </c>
      <c r="I161" s="267"/>
      <c r="J161" s="264"/>
      <c r="K161" s="264"/>
      <c r="L161" s="268"/>
      <c r="M161" s="269"/>
      <c r="N161" s="270"/>
      <c r="O161" s="270"/>
      <c r="P161" s="270"/>
      <c r="Q161" s="270"/>
      <c r="R161" s="270"/>
      <c r="S161" s="270"/>
      <c r="T161" s="271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2" t="s">
        <v>283</v>
      </c>
      <c r="AU161" s="272" t="s">
        <v>90</v>
      </c>
      <c r="AV161" s="15" t="s">
        <v>88</v>
      </c>
      <c r="AW161" s="15" t="s">
        <v>40</v>
      </c>
      <c r="AX161" s="15" t="s">
        <v>80</v>
      </c>
      <c r="AY161" s="272" t="s">
        <v>141</v>
      </c>
    </row>
    <row r="162" s="15" customFormat="1">
      <c r="A162" s="15"/>
      <c r="B162" s="263"/>
      <c r="C162" s="264"/>
      <c r="D162" s="234" t="s">
        <v>283</v>
      </c>
      <c r="E162" s="265" t="s">
        <v>78</v>
      </c>
      <c r="F162" s="266" t="s">
        <v>348</v>
      </c>
      <c r="G162" s="264"/>
      <c r="H162" s="265" t="s">
        <v>78</v>
      </c>
      <c r="I162" s="267"/>
      <c r="J162" s="264"/>
      <c r="K162" s="264"/>
      <c r="L162" s="268"/>
      <c r="M162" s="269"/>
      <c r="N162" s="270"/>
      <c r="O162" s="270"/>
      <c r="P162" s="270"/>
      <c r="Q162" s="270"/>
      <c r="R162" s="270"/>
      <c r="S162" s="270"/>
      <c r="T162" s="271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2" t="s">
        <v>283</v>
      </c>
      <c r="AU162" s="272" t="s">
        <v>90</v>
      </c>
      <c r="AV162" s="15" t="s">
        <v>88</v>
      </c>
      <c r="AW162" s="15" t="s">
        <v>40</v>
      </c>
      <c r="AX162" s="15" t="s">
        <v>80</v>
      </c>
      <c r="AY162" s="272" t="s">
        <v>141</v>
      </c>
    </row>
    <row r="163" s="13" customFormat="1">
      <c r="A163" s="13"/>
      <c r="B163" s="241"/>
      <c r="C163" s="242"/>
      <c r="D163" s="234" t="s">
        <v>283</v>
      </c>
      <c r="E163" s="243" t="s">
        <v>78</v>
      </c>
      <c r="F163" s="244" t="s">
        <v>349</v>
      </c>
      <c r="G163" s="242"/>
      <c r="H163" s="245">
        <v>7.2939999999999996</v>
      </c>
      <c r="I163" s="246"/>
      <c r="J163" s="242"/>
      <c r="K163" s="242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283</v>
      </c>
      <c r="AU163" s="251" t="s">
        <v>90</v>
      </c>
      <c r="AV163" s="13" t="s">
        <v>90</v>
      </c>
      <c r="AW163" s="13" t="s">
        <v>40</v>
      </c>
      <c r="AX163" s="13" t="s">
        <v>80</v>
      </c>
      <c r="AY163" s="251" t="s">
        <v>141</v>
      </c>
    </row>
    <row r="164" s="13" customFormat="1">
      <c r="A164" s="13"/>
      <c r="B164" s="241"/>
      <c r="C164" s="242"/>
      <c r="D164" s="234" t="s">
        <v>283</v>
      </c>
      <c r="E164" s="243" t="s">
        <v>78</v>
      </c>
      <c r="F164" s="244" t="s">
        <v>350</v>
      </c>
      <c r="G164" s="242"/>
      <c r="H164" s="245">
        <v>7.2939999999999996</v>
      </c>
      <c r="I164" s="246"/>
      <c r="J164" s="242"/>
      <c r="K164" s="242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283</v>
      </c>
      <c r="AU164" s="251" t="s">
        <v>90</v>
      </c>
      <c r="AV164" s="13" t="s">
        <v>90</v>
      </c>
      <c r="AW164" s="13" t="s">
        <v>40</v>
      </c>
      <c r="AX164" s="13" t="s">
        <v>80</v>
      </c>
      <c r="AY164" s="251" t="s">
        <v>141</v>
      </c>
    </row>
    <row r="165" s="13" customFormat="1">
      <c r="A165" s="13"/>
      <c r="B165" s="241"/>
      <c r="C165" s="242"/>
      <c r="D165" s="234" t="s">
        <v>283</v>
      </c>
      <c r="E165" s="243" t="s">
        <v>78</v>
      </c>
      <c r="F165" s="244" t="s">
        <v>351</v>
      </c>
      <c r="G165" s="242"/>
      <c r="H165" s="245">
        <v>5.3540000000000001</v>
      </c>
      <c r="I165" s="246"/>
      <c r="J165" s="242"/>
      <c r="K165" s="242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283</v>
      </c>
      <c r="AU165" s="251" t="s">
        <v>90</v>
      </c>
      <c r="AV165" s="13" t="s">
        <v>90</v>
      </c>
      <c r="AW165" s="13" t="s">
        <v>40</v>
      </c>
      <c r="AX165" s="13" t="s">
        <v>80</v>
      </c>
      <c r="AY165" s="251" t="s">
        <v>141</v>
      </c>
    </row>
    <row r="166" s="13" customFormat="1">
      <c r="A166" s="13"/>
      <c r="B166" s="241"/>
      <c r="C166" s="242"/>
      <c r="D166" s="234" t="s">
        <v>283</v>
      </c>
      <c r="E166" s="243" t="s">
        <v>78</v>
      </c>
      <c r="F166" s="244" t="s">
        <v>352</v>
      </c>
      <c r="G166" s="242"/>
      <c r="H166" s="245">
        <v>2.0590000000000002</v>
      </c>
      <c r="I166" s="246"/>
      <c r="J166" s="242"/>
      <c r="K166" s="242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283</v>
      </c>
      <c r="AU166" s="251" t="s">
        <v>90</v>
      </c>
      <c r="AV166" s="13" t="s">
        <v>90</v>
      </c>
      <c r="AW166" s="13" t="s">
        <v>40</v>
      </c>
      <c r="AX166" s="13" t="s">
        <v>80</v>
      </c>
      <c r="AY166" s="251" t="s">
        <v>141</v>
      </c>
    </row>
    <row r="167" s="13" customFormat="1">
      <c r="A167" s="13"/>
      <c r="B167" s="241"/>
      <c r="C167" s="242"/>
      <c r="D167" s="234" t="s">
        <v>283</v>
      </c>
      <c r="E167" s="243" t="s">
        <v>78</v>
      </c>
      <c r="F167" s="244" t="s">
        <v>353</v>
      </c>
      <c r="G167" s="242"/>
      <c r="H167" s="245">
        <v>5.7140000000000004</v>
      </c>
      <c r="I167" s="246"/>
      <c r="J167" s="242"/>
      <c r="K167" s="242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283</v>
      </c>
      <c r="AU167" s="251" t="s">
        <v>90</v>
      </c>
      <c r="AV167" s="13" t="s">
        <v>90</v>
      </c>
      <c r="AW167" s="13" t="s">
        <v>40</v>
      </c>
      <c r="AX167" s="13" t="s">
        <v>80</v>
      </c>
      <c r="AY167" s="251" t="s">
        <v>141</v>
      </c>
    </row>
    <row r="168" s="13" customFormat="1">
      <c r="A168" s="13"/>
      <c r="B168" s="241"/>
      <c r="C168" s="242"/>
      <c r="D168" s="234" t="s">
        <v>283</v>
      </c>
      <c r="E168" s="243" t="s">
        <v>78</v>
      </c>
      <c r="F168" s="244" t="s">
        <v>354</v>
      </c>
      <c r="G168" s="242"/>
      <c r="H168" s="245">
        <v>4.0629999999999997</v>
      </c>
      <c r="I168" s="246"/>
      <c r="J168" s="242"/>
      <c r="K168" s="242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283</v>
      </c>
      <c r="AU168" s="251" t="s">
        <v>90</v>
      </c>
      <c r="AV168" s="13" t="s">
        <v>90</v>
      </c>
      <c r="AW168" s="13" t="s">
        <v>40</v>
      </c>
      <c r="AX168" s="13" t="s">
        <v>80</v>
      </c>
      <c r="AY168" s="251" t="s">
        <v>141</v>
      </c>
    </row>
    <row r="169" s="13" customFormat="1">
      <c r="A169" s="13"/>
      <c r="B169" s="241"/>
      <c r="C169" s="242"/>
      <c r="D169" s="234" t="s">
        <v>283</v>
      </c>
      <c r="E169" s="243" t="s">
        <v>78</v>
      </c>
      <c r="F169" s="244" t="s">
        <v>355</v>
      </c>
      <c r="G169" s="242"/>
      <c r="H169" s="245">
        <v>5.3019999999999996</v>
      </c>
      <c r="I169" s="246"/>
      <c r="J169" s="242"/>
      <c r="K169" s="242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283</v>
      </c>
      <c r="AU169" s="251" t="s">
        <v>90</v>
      </c>
      <c r="AV169" s="13" t="s">
        <v>90</v>
      </c>
      <c r="AW169" s="13" t="s">
        <v>40</v>
      </c>
      <c r="AX169" s="13" t="s">
        <v>80</v>
      </c>
      <c r="AY169" s="251" t="s">
        <v>141</v>
      </c>
    </row>
    <row r="170" s="13" customFormat="1">
      <c r="A170" s="13"/>
      <c r="B170" s="241"/>
      <c r="C170" s="242"/>
      <c r="D170" s="234" t="s">
        <v>283</v>
      </c>
      <c r="E170" s="243" t="s">
        <v>78</v>
      </c>
      <c r="F170" s="244" t="s">
        <v>356</v>
      </c>
      <c r="G170" s="242"/>
      <c r="H170" s="245">
        <v>7.5720000000000001</v>
      </c>
      <c r="I170" s="246"/>
      <c r="J170" s="242"/>
      <c r="K170" s="242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283</v>
      </c>
      <c r="AU170" s="251" t="s">
        <v>90</v>
      </c>
      <c r="AV170" s="13" t="s">
        <v>90</v>
      </c>
      <c r="AW170" s="13" t="s">
        <v>40</v>
      </c>
      <c r="AX170" s="13" t="s">
        <v>80</v>
      </c>
      <c r="AY170" s="251" t="s">
        <v>141</v>
      </c>
    </row>
    <row r="171" s="13" customFormat="1">
      <c r="A171" s="13"/>
      <c r="B171" s="241"/>
      <c r="C171" s="242"/>
      <c r="D171" s="234" t="s">
        <v>283</v>
      </c>
      <c r="E171" s="243" t="s">
        <v>78</v>
      </c>
      <c r="F171" s="244" t="s">
        <v>357</v>
      </c>
      <c r="G171" s="242"/>
      <c r="H171" s="245">
        <v>8.0649999999999995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283</v>
      </c>
      <c r="AU171" s="251" t="s">
        <v>90</v>
      </c>
      <c r="AV171" s="13" t="s">
        <v>90</v>
      </c>
      <c r="AW171" s="13" t="s">
        <v>40</v>
      </c>
      <c r="AX171" s="13" t="s">
        <v>80</v>
      </c>
      <c r="AY171" s="251" t="s">
        <v>141</v>
      </c>
    </row>
    <row r="172" s="16" customFormat="1">
      <c r="A172" s="16"/>
      <c r="B172" s="273"/>
      <c r="C172" s="274"/>
      <c r="D172" s="234" t="s">
        <v>283</v>
      </c>
      <c r="E172" s="275" t="s">
        <v>78</v>
      </c>
      <c r="F172" s="276" t="s">
        <v>358</v>
      </c>
      <c r="G172" s="274"/>
      <c r="H172" s="277">
        <v>52.716999999999999</v>
      </c>
      <c r="I172" s="278"/>
      <c r="J172" s="274"/>
      <c r="K172" s="274"/>
      <c r="L172" s="279"/>
      <c r="M172" s="280"/>
      <c r="N172" s="281"/>
      <c r="O172" s="281"/>
      <c r="P172" s="281"/>
      <c r="Q172" s="281"/>
      <c r="R172" s="281"/>
      <c r="S172" s="281"/>
      <c r="T172" s="282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83" t="s">
        <v>283</v>
      </c>
      <c r="AU172" s="283" t="s">
        <v>90</v>
      </c>
      <c r="AV172" s="16" t="s">
        <v>160</v>
      </c>
      <c r="AW172" s="16" t="s">
        <v>40</v>
      </c>
      <c r="AX172" s="16" t="s">
        <v>80</v>
      </c>
      <c r="AY172" s="283" t="s">
        <v>141</v>
      </c>
    </row>
    <row r="173" s="13" customFormat="1">
      <c r="A173" s="13"/>
      <c r="B173" s="241"/>
      <c r="C173" s="242"/>
      <c r="D173" s="234" t="s">
        <v>283</v>
      </c>
      <c r="E173" s="243" t="s">
        <v>78</v>
      </c>
      <c r="F173" s="244" t="s">
        <v>359</v>
      </c>
      <c r="G173" s="242"/>
      <c r="H173" s="245">
        <v>0.14999999999999999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283</v>
      </c>
      <c r="AU173" s="251" t="s">
        <v>90</v>
      </c>
      <c r="AV173" s="13" t="s">
        <v>90</v>
      </c>
      <c r="AW173" s="13" t="s">
        <v>40</v>
      </c>
      <c r="AX173" s="13" t="s">
        <v>80</v>
      </c>
      <c r="AY173" s="251" t="s">
        <v>141</v>
      </c>
    </row>
    <row r="174" s="13" customFormat="1">
      <c r="A174" s="13"/>
      <c r="B174" s="241"/>
      <c r="C174" s="242"/>
      <c r="D174" s="234" t="s">
        <v>283</v>
      </c>
      <c r="E174" s="243" t="s">
        <v>78</v>
      </c>
      <c r="F174" s="244" t="s">
        <v>360</v>
      </c>
      <c r="G174" s="242"/>
      <c r="H174" s="245">
        <v>0.14999999999999999</v>
      </c>
      <c r="I174" s="246"/>
      <c r="J174" s="242"/>
      <c r="K174" s="242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283</v>
      </c>
      <c r="AU174" s="251" t="s">
        <v>90</v>
      </c>
      <c r="AV174" s="13" t="s">
        <v>90</v>
      </c>
      <c r="AW174" s="13" t="s">
        <v>40</v>
      </c>
      <c r="AX174" s="13" t="s">
        <v>80</v>
      </c>
      <c r="AY174" s="251" t="s">
        <v>141</v>
      </c>
    </row>
    <row r="175" s="13" customFormat="1">
      <c r="A175" s="13"/>
      <c r="B175" s="241"/>
      <c r="C175" s="242"/>
      <c r="D175" s="234" t="s">
        <v>283</v>
      </c>
      <c r="E175" s="243" t="s">
        <v>78</v>
      </c>
      <c r="F175" s="244" t="s">
        <v>361</v>
      </c>
      <c r="G175" s="242"/>
      <c r="H175" s="245">
        <v>0.14999999999999999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283</v>
      </c>
      <c r="AU175" s="251" t="s">
        <v>90</v>
      </c>
      <c r="AV175" s="13" t="s">
        <v>90</v>
      </c>
      <c r="AW175" s="13" t="s">
        <v>40</v>
      </c>
      <c r="AX175" s="13" t="s">
        <v>80</v>
      </c>
      <c r="AY175" s="251" t="s">
        <v>141</v>
      </c>
    </row>
    <row r="176" s="16" customFormat="1">
      <c r="A176" s="16"/>
      <c r="B176" s="273"/>
      <c r="C176" s="274"/>
      <c r="D176" s="234" t="s">
        <v>283</v>
      </c>
      <c r="E176" s="275" t="s">
        <v>78</v>
      </c>
      <c r="F176" s="276" t="s">
        <v>358</v>
      </c>
      <c r="G176" s="274"/>
      <c r="H176" s="277">
        <v>0.45000000000000001</v>
      </c>
      <c r="I176" s="278"/>
      <c r="J176" s="274"/>
      <c r="K176" s="274"/>
      <c r="L176" s="279"/>
      <c r="M176" s="280"/>
      <c r="N176" s="281"/>
      <c r="O176" s="281"/>
      <c r="P176" s="281"/>
      <c r="Q176" s="281"/>
      <c r="R176" s="281"/>
      <c r="S176" s="281"/>
      <c r="T176" s="282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83" t="s">
        <v>283</v>
      </c>
      <c r="AU176" s="283" t="s">
        <v>90</v>
      </c>
      <c r="AV176" s="16" t="s">
        <v>160</v>
      </c>
      <c r="AW176" s="16" t="s">
        <v>40</v>
      </c>
      <c r="AX176" s="16" t="s">
        <v>80</v>
      </c>
      <c r="AY176" s="283" t="s">
        <v>141</v>
      </c>
    </row>
    <row r="177" s="14" customFormat="1">
      <c r="A177" s="14"/>
      <c r="B177" s="252"/>
      <c r="C177" s="253"/>
      <c r="D177" s="234" t="s">
        <v>283</v>
      </c>
      <c r="E177" s="254" t="s">
        <v>78</v>
      </c>
      <c r="F177" s="255" t="s">
        <v>285</v>
      </c>
      <c r="G177" s="253"/>
      <c r="H177" s="256">
        <v>53.167000000000002</v>
      </c>
      <c r="I177" s="257"/>
      <c r="J177" s="253"/>
      <c r="K177" s="253"/>
      <c r="L177" s="258"/>
      <c r="M177" s="259"/>
      <c r="N177" s="260"/>
      <c r="O177" s="260"/>
      <c r="P177" s="260"/>
      <c r="Q177" s="260"/>
      <c r="R177" s="260"/>
      <c r="S177" s="260"/>
      <c r="T177" s="26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2" t="s">
        <v>283</v>
      </c>
      <c r="AU177" s="262" t="s">
        <v>90</v>
      </c>
      <c r="AV177" s="14" t="s">
        <v>166</v>
      </c>
      <c r="AW177" s="14" t="s">
        <v>40</v>
      </c>
      <c r="AX177" s="14" t="s">
        <v>88</v>
      </c>
      <c r="AY177" s="262" t="s">
        <v>141</v>
      </c>
    </row>
    <row r="178" s="2" customFormat="1" ht="37.8" customHeight="1">
      <c r="A178" s="42"/>
      <c r="B178" s="43"/>
      <c r="C178" s="216" t="s">
        <v>230</v>
      </c>
      <c r="D178" s="216" t="s">
        <v>144</v>
      </c>
      <c r="E178" s="217" t="s">
        <v>362</v>
      </c>
      <c r="F178" s="218" t="s">
        <v>363</v>
      </c>
      <c r="G178" s="219" t="s">
        <v>321</v>
      </c>
      <c r="H178" s="220">
        <v>2.2000000000000002</v>
      </c>
      <c r="I178" s="221"/>
      <c r="J178" s="222">
        <f>ROUND(I178*H178,2)</f>
        <v>0</v>
      </c>
      <c r="K178" s="218" t="s">
        <v>148</v>
      </c>
      <c r="L178" s="48"/>
      <c r="M178" s="223" t="s">
        <v>78</v>
      </c>
      <c r="N178" s="224" t="s">
        <v>50</v>
      </c>
      <c r="O178" s="88"/>
      <c r="P178" s="225">
        <f>O178*H178</f>
        <v>0</v>
      </c>
      <c r="Q178" s="225">
        <v>0</v>
      </c>
      <c r="R178" s="225">
        <f>Q178*H178</f>
        <v>0</v>
      </c>
      <c r="S178" s="225">
        <v>0.063</v>
      </c>
      <c r="T178" s="226">
        <f>S178*H178</f>
        <v>0.1386</v>
      </c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R178" s="227" t="s">
        <v>166</v>
      </c>
      <c r="AT178" s="227" t="s">
        <v>144</v>
      </c>
      <c r="AU178" s="227" t="s">
        <v>90</v>
      </c>
      <c r="AY178" s="20" t="s">
        <v>141</v>
      </c>
      <c r="BE178" s="228">
        <f>IF(N178="základní",J178,0)</f>
        <v>0</v>
      </c>
      <c r="BF178" s="228">
        <f>IF(N178="snížená",J178,0)</f>
        <v>0</v>
      </c>
      <c r="BG178" s="228">
        <f>IF(N178="zákl. přenesená",J178,0)</f>
        <v>0</v>
      </c>
      <c r="BH178" s="228">
        <f>IF(N178="sníž. přenesená",J178,0)</f>
        <v>0</v>
      </c>
      <c r="BI178" s="228">
        <f>IF(N178="nulová",J178,0)</f>
        <v>0</v>
      </c>
      <c r="BJ178" s="20" t="s">
        <v>88</v>
      </c>
      <c r="BK178" s="228">
        <f>ROUND(I178*H178,2)</f>
        <v>0</v>
      </c>
      <c r="BL178" s="20" t="s">
        <v>166</v>
      </c>
      <c r="BM178" s="227" t="s">
        <v>364</v>
      </c>
    </row>
    <row r="179" s="2" customFormat="1">
      <c r="A179" s="42"/>
      <c r="B179" s="43"/>
      <c r="C179" s="44"/>
      <c r="D179" s="229" t="s">
        <v>151</v>
      </c>
      <c r="E179" s="44"/>
      <c r="F179" s="230" t="s">
        <v>365</v>
      </c>
      <c r="G179" s="44"/>
      <c r="H179" s="44"/>
      <c r="I179" s="231"/>
      <c r="J179" s="44"/>
      <c r="K179" s="44"/>
      <c r="L179" s="48"/>
      <c r="M179" s="232"/>
      <c r="N179" s="233"/>
      <c r="O179" s="88"/>
      <c r="P179" s="88"/>
      <c r="Q179" s="88"/>
      <c r="R179" s="88"/>
      <c r="S179" s="88"/>
      <c r="T179" s="89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T179" s="20" t="s">
        <v>151</v>
      </c>
      <c r="AU179" s="20" t="s">
        <v>90</v>
      </c>
    </row>
    <row r="180" s="13" customFormat="1">
      <c r="A180" s="13"/>
      <c r="B180" s="241"/>
      <c r="C180" s="242"/>
      <c r="D180" s="234" t="s">
        <v>283</v>
      </c>
      <c r="E180" s="243" t="s">
        <v>78</v>
      </c>
      <c r="F180" s="244" t="s">
        <v>366</v>
      </c>
      <c r="G180" s="242"/>
      <c r="H180" s="245">
        <v>2.2000000000000002</v>
      </c>
      <c r="I180" s="246"/>
      <c r="J180" s="242"/>
      <c r="K180" s="242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283</v>
      </c>
      <c r="AU180" s="251" t="s">
        <v>90</v>
      </c>
      <c r="AV180" s="13" t="s">
        <v>90</v>
      </c>
      <c r="AW180" s="13" t="s">
        <v>40</v>
      </c>
      <c r="AX180" s="13" t="s">
        <v>80</v>
      </c>
      <c r="AY180" s="251" t="s">
        <v>141</v>
      </c>
    </row>
    <row r="181" s="14" customFormat="1">
      <c r="A181" s="14"/>
      <c r="B181" s="252"/>
      <c r="C181" s="253"/>
      <c r="D181" s="234" t="s">
        <v>283</v>
      </c>
      <c r="E181" s="254" t="s">
        <v>78</v>
      </c>
      <c r="F181" s="255" t="s">
        <v>285</v>
      </c>
      <c r="G181" s="253"/>
      <c r="H181" s="256">
        <v>2.2000000000000002</v>
      </c>
      <c r="I181" s="257"/>
      <c r="J181" s="253"/>
      <c r="K181" s="253"/>
      <c r="L181" s="258"/>
      <c r="M181" s="259"/>
      <c r="N181" s="260"/>
      <c r="O181" s="260"/>
      <c r="P181" s="260"/>
      <c r="Q181" s="260"/>
      <c r="R181" s="260"/>
      <c r="S181" s="260"/>
      <c r="T181" s="26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2" t="s">
        <v>283</v>
      </c>
      <c r="AU181" s="262" t="s">
        <v>90</v>
      </c>
      <c r="AV181" s="14" t="s">
        <v>166</v>
      </c>
      <c r="AW181" s="14" t="s">
        <v>40</v>
      </c>
      <c r="AX181" s="14" t="s">
        <v>88</v>
      </c>
      <c r="AY181" s="262" t="s">
        <v>141</v>
      </c>
    </row>
    <row r="182" s="2" customFormat="1" ht="37.8" customHeight="1">
      <c r="A182" s="42"/>
      <c r="B182" s="43"/>
      <c r="C182" s="216" t="s">
        <v>236</v>
      </c>
      <c r="D182" s="216" t="s">
        <v>144</v>
      </c>
      <c r="E182" s="217" t="s">
        <v>367</v>
      </c>
      <c r="F182" s="218" t="s">
        <v>368</v>
      </c>
      <c r="G182" s="219" t="s">
        <v>321</v>
      </c>
      <c r="H182" s="220">
        <v>7.5</v>
      </c>
      <c r="I182" s="221"/>
      <c r="J182" s="222">
        <f>ROUND(I182*H182,2)</f>
        <v>0</v>
      </c>
      <c r="K182" s="218" t="s">
        <v>148</v>
      </c>
      <c r="L182" s="48"/>
      <c r="M182" s="223" t="s">
        <v>78</v>
      </c>
      <c r="N182" s="224" t="s">
        <v>50</v>
      </c>
      <c r="O182" s="88"/>
      <c r="P182" s="225">
        <f>O182*H182</f>
        <v>0</v>
      </c>
      <c r="Q182" s="225">
        <v>0</v>
      </c>
      <c r="R182" s="225">
        <f>Q182*H182</f>
        <v>0</v>
      </c>
      <c r="S182" s="225">
        <v>0.059999999999999998</v>
      </c>
      <c r="T182" s="226">
        <f>S182*H182</f>
        <v>0.44999999999999996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27" t="s">
        <v>166</v>
      </c>
      <c r="AT182" s="227" t="s">
        <v>144</v>
      </c>
      <c r="AU182" s="227" t="s">
        <v>90</v>
      </c>
      <c r="AY182" s="20" t="s">
        <v>141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20" t="s">
        <v>88</v>
      </c>
      <c r="BK182" s="228">
        <f>ROUND(I182*H182,2)</f>
        <v>0</v>
      </c>
      <c r="BL182" s="20" t="s">
        <v>166</v>
      </c>
      <c r="BM182" s="227" t="s">
        <v>369</v>
      </c>
    </row>
    <row r="183" s="2" customFormat="1">
      <c r="A183" s="42"/>
      <c r="B183" s="43"/>
      <c r="C183" s="44"/>
      <c r="D183" s="229" t="s">
        <v>151</v>
      </c>
      <c r="E183" s="44"/>
      <c r="F183" s="230" t="s">
        <v>370</v>
      </c>
      <c r="G183" s="44"/>
      <c r="H183" s="44"/>
      <c r="I183" s="231"/>
      <c r="J183" s="44"/>
      <c r="K183" s="44"/>
      <c r="L183" s="48"/>
      <c r="M183" s="232"/>
      <c r="N183" s="233"/>
      <c r="O183" s="88"/>
      <c r="P183" s="88"/>
      <c r="Q183" s="88"/>
      <c r="R183" s="88"/>
      <c r="S183" s="88"/>
      <c r="T183" s="89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T183" s="20" t="s">
        <v>151</v>
      </c>
      <c r="AU183" s="20" t="s">
        <v>90</v>
      </c>
    </row>
    <row r="184" s="13" customFormat="1">
      <c r="A184" s="13"/>
      <c r="B184" s="241"/>
      <c r="C184" s="242"/>
      <c r="D184" s="234" t="s">
        <v>283</v>
      </c>
      <c r="E184" s="243" t="s">
        <v>78</v>
      </c>
      <c r="F184" s="244" t="s">
        <v>371</v>
      </c>
      <c r="G184" s="242"/>
      <c r="H184" s="245">
        <v>7.5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283</v>
      </c>
      <c r="AU184" s="251" t="s">
        <v>90</v>
      </c>
      <c r="AV184" s="13" t="s">
        <v>90</v>
      </c>
      <c r="AW184" s="13" t="s">
        <v>40</v>
      </c>
      <c r="AX184" s="13" t="s">
        <v>88</v>
      </c>
      <c r="AY184" s="251" t="s">
        <v>141</v>
      </c>
    </row>
    <row r="185" s="2" customFormat="1" ht="33" customHeight="1">
      <c r="A185" s="42"/>
      <c r="B185" s="43"/>
      <c r="C185" s="216" t="s">
        <v>244</v>
      </c>
      <c r="D185" s="216" t="s">
        <v>144</v>
      </c>
      <c r="E185" s="217" t="s">
        <v>372</v>
      </c>
      <c r="F185" s="218" t="s">
        <v>373</v>
      </c>
      <c r="G185" s="219" t="s">
        <v>321</v>
      </c>
      <c r="H185" s="220">
        <v>106.196</v>
      </c>
      <c r="I185" s="221"/>
      <c r="J185" s="222">
        <f>ROUND(I185*H185,2)</f>
        <v>0</v>
      </c>
      <c r="K185" s="218" t="s">
        <v>148</v>
      </c>
      <c r="L185" s="48"/>
      <c r="M185" s="223" t="s">
        <v>78</v>
      </c>
      <c r="N185" s="224" t="s">
        <v>50</v>
      </c>
      <c r="O185" s="88"/>
      <c r="P185" s="225">
        <f>O185*H185</f>
        <v>0</v>
      </c>
      <c r="Q185" s="225">
        <v>0</v>
      </c>
      <c r="R185" s="225">
        <f>Q185*H185</f>
        <v>0</v>
      </c>
      <c r="S185" s="225">
        <v>0.050999999999999997</v>
      </c>
      <c r="T185" s="226">
        <f>S185*H185</f>
        <v>5.4159959999999998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7" t="s">
        <v>166</v>
      </c>
      <c r="AT185" s="227" t="s">
        <v>144</v>
      </c>
      <c r="AU185" s="227" t="s">
        <v>90</v>
      </c>
      <c r="AY185" s="20" t="s">
        <v>141</v>
      </c>
      <c r="BE185" s="228">
        <f>IF(N185="základní",J185,0)</f>
        <v>0</v>
      </c>
      <c r="BF185" s="228">
        <f>IF(N185="snížená",J185,0)</f>
        <v>0</v>
      </c>
      <c r="BG185" s="228">
        <f>IF(N185="zákl. přenesená",J185,0)</f>
        <v>0</v>
      </c>
      <c r="BH185" s="228">
        <f>IF(N185="sníž. přenesená",J185,0)</f>
        <v>0</v>
      </c>
      <c r="BI185" s="228">
        <f>IF(N185="nulová",J185,0)</f>
        <v>0</v>
      </c>
      <c r="BJ185" s="20" t="s">
        <v>88</v>
      </c>
      <c r="BK185" s="228">
        <f>ROUND(I185*H185,2)</f>
        <v>0</v>
      </c>
      <c r="BL185" s="20" t="s">
        <v>166</v>
      </c>
      <c r="BM185" s="227" t="s">
        <v>374</v>
      </c>
    </row>
    <row r="186" s="2" customFormat="1">
      <c r="A186" s="42"/>
      <c r="B186" s="43"/>
      <c r="C186" s="44"/>
      <c r="D186" s="229" t="s">
        <v>151</v>
      </c>
      <c r="E186" s="44"/>
      <c r="F186" s="230" t="s">
        <v>375</v>
      </c>
      <c r="G186" s="44"/>
      <c r="H186" s="44"/>
      <c r="I186" s="231"/>
      <c r="J186" s="44"/>
      <c r="K186" s="44"/>
      <c r="L186" s="48"/>
      <c r="M186" s="232"/>
      <c r="N186" s="233"/>
      <c r="O186" s="88"/>
      <c r="P186" s="88"/>
      <c r="Q186" s="88"/>
      <c r="R186" s="88"/>
      <c r="S186" s="88"/>
      <c r="T186" s="89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T186" s="20" t="s">
        <v>151</v>
      </c>
      <c r="AU186" s="20" t="s">
        <v>90</v>
      </c>
    </row>
    <row r="187" s="13" customFormat="1">
      <c r="A187" s="13"/>
      <c r="B187" s="241"/>
      <c r="C187" s="242"/>
      <c r="D187" s="234" t="s">
        <v>283</v>
      </c>
      <c r="E187" s="243" t="s">
        <v>78</v>
      </c>
      <c r="F187" s="244" t="s">
        <v>376</v>
      </c>
      <c r="G187" s="242"/>
      <c r="H187" s="245">
        <v>5.4210000000000003</v>
      </c>
      <c r="I187" s="246"/>
      <c r="J187" s="242"/>
      <c r="K187" s="242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283</v>
      </c>
      <c r="AU187" s="251" t="s">
        <v>90</v>
      </c>
      <c r="AV187" s="13" t="s">
        <v>90</v>
      </c>
      <c r="AW187" s="13" t="s">
        <v>40</v>
      </c>
      <c r="AX187" s="13" t="s">
        <v>80</v>
      </c>
      <c r="AY187" s="251" t="s">
        <v>141</v>
      </c>
    </row>
    <row r="188" s="13" customFormat="1">
      <c r="A188" s="13"/>
      <c r="B188" s="241"/>
      <c r="C188" s="242"/>
      <c r="D188" s="234" t="s">
        <v>283</v>
      </c>
      <c r="E188" s="243" t="s">
        <v>78</v>
      </c>
      <c r="F188" s="244" t="s">
        <v>377</v>
      </c>
      <c r="G188" s="242"/>
      <c r="H188" s="245">
        <v>86.875</v>
      </c>
      <c r="I188" s="246"/>
      <c r="J188" s="242"/>
      <c r="K188" s="242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283</v>
      </c>
      <c r="AU188" s="251" t="s">
        <v>90</v>
      </c>
      <c r="AV188" s="13" t="s">
        <v>90</v>
      </c>
      <c r="AW188" s="13" t="s">
        <v>40</v>
      </c>
      <c r="AX188" s="13" t="s">
        <v>80</v>
      </c>
      <c r="AY188" s="251" t="s">
        <v>141</v>
      </c>
    </row>
    <row r="189" s="13" customFormat="1">
      <c r="A189" s="13"/>
      <c r="B189" s="241"/>
      <c r="C189" s="242"/>
      <c r="D189" s="234" t="s">
        <v>283</v>
      </c>
      <c r="E189" s="243" t="s">
        <v>78</v>
      </c>
      <c r="F189" s="244" t="s">
        <v>378</v>
      </c>
      <c r="G189" s="242"/>
      <c r="H189" s="245">
        <v>13.9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283</v>
      </c>
      <c r="AU189" s="251" t="s">
        <v>90</v>
      </c>
      <c r="AV189" s="13" t="s">
        <v>90</v>
      </c>
      <c r="AW189" s="13" t="s">
        <v>40</v>
      </c>
      <c r="AX189" s="13" t="s">
        <v>80</v>
      </c>
      <c r="AY189" s="251" t="s">
        <v>141</v>
      </c>
    </row>
    <row r="190" s="14" customFormat="1">
      <c r="A190" s="14"/>
      <c r="B190" s="252"/>
      <c r="C190" s="253"/>
      <c r="D190" s="234" t="s">
        <v>283</v>
      </c>
      <c r="E190" s="254" t="s">
        <v>78</v>
      </c>
      <c r="F190" s="255" t="s">
        <v>285</v>
      </c>
      <c r="G190" s="253"/>
      <c r="H190" s="256">
        <v>106.196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2" t="s">
        <v>283</v>
      </c>
      <c r="AU190" s="262" t="s">
        <v>90</v>
      </c>
      <c r="AV190" s="14" t="s">
        <v>166</v>
      </c>
      <c r="AW190" s="14" t="s">
        <v>40</v>
      </c>
      <c r="AX190" s="14" t="s">
        <v>88</v>
      </c>
      <c r="AY190" s="262" t="s">
        <v>141</v>
      </c>
    </row>
    <row r="191" s="2" customFormat="1" ht="55.5" customHeight="1">
      <c r="A191" s="42"/>
      <c r="B191" s="43"/>
      <c r="C191" s="216" t="s">
        <v>379</v>
      </c>
      <c r="D191" s="216" t="s">
        <v>144</v>
      </c>
      <c r="E191" s="217" t="s">
        <v>380</v>
      </c>
      <c r="F191" s="218" t="s">
        <v>381</v>
      </c>
      <c r="G191" s="219" t="s">
        <v>280</v>
      </c>
      <c r="H191" s="220">
        <v>4.601</v>
      </c>
      <c r="I191" s="221"/>
      <c r="J191" s="222">
        <f>ROUND(I191*H191,2)</f>
        <v>0</v>
      </c>
      <c r="K191" s="218" t="s">
        <v>148</v>
      </c>
      <c r="L191" s="48"/>
      <c r="M191" s="223" t="s">
        <v>78</v>
      </c>
      <c r="N191" s="224" t="s">
        <v>50</v>
      </c>
      <c r="O191" s="88"/>
      <c r="P191" s="225">
        <f>O191*H191</f>
        <v>0</v>
      </c>
      <c r="Q191" s="225">
        <v>0</v>
      </c>
      <c r="R191" s="225">
        <f>Q191*H191</f>
        <v>0</v>
      </c>
      <c r="S191" s="225">
        <v>1.8</v>
      </c>
      <c r="T191" s="226">
        <f>S191*H191</f>
        <v>8.2818000000000005</v>
      </c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R191" s="227" t="s">
        <v>166</v>
      </c>
      <c r="AT191" s="227" t="s">
        <v>144</v>
      </c>
      <c r="AU191" s="227" t="s">
        <v>90</v>
      </c>
      <c r="AY191" s="20" t="s">
        <v>141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20" t="s">
        <v>88</v>
      </c>
      <c r="BK191" s="228">
        <f>ROUND(I191*H191,2)</f>
        <v>0</v>
      </c>
      <c r="BL191" s="20" t="s">
        <v>166</v>
      </c>
      <c r="BM191" s="227" t="s">
        <v>382</v>
      </c>
    </row>
    <row r="192" s="2" customFormat="1">
      <c r="A192" s="42"/>
      <c r="B192" s="43"/>
      <c r="C192" s="44"/>
      <c r="D192" s="229" t="s">
        <v>151</v>
      </c>
      <c r="E192" s="44"/>
      <c r="F192" s="230" t="s">
        <v>383</v>
      </c>
      <c r="G192" s="44"/>
      <c r="H192" s="44"/>
      <c r="I192" s="231"/>
      <c r="J192" s="44"/>
      <c r="K192" s="44"/>
      <c r="L192" s="48"/>
      <c r="M192" s="232"/>
      <c r="N192" s="233"/>
      <c r="O192" s="88"/>
      <c r="P192" s="88"/>
      <c r="Q192" s="88"/>
      <c r="R192" s="88"/>
      <c r="S192" s="88"/>
      <c r="T192" s="89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T192" s="20" t="s">
        <v>151</v>
      </c>
      <c r="AU192" s="20" t="s">
        <v>90</v>
      </c>
    </row>
    <row r="193" s="15" customFormat="1">
      <c r="A193" s="15"/>
      <c r="B193" s="263"/>
      <c r="C193" s="264"/>
      <c r="D193" s="234" t="s">
        <v>283</v>
      </c>
      <c r="E193" s="265" t="s">
        <v>78</v>
      </c>
      <c r="F193" s="266" t="s">
        <v>384</v>
      </c>
      <c r="G193" s="264"/>
      <c r="H193" s="265" t="s">
        <v>78</v>
      </c>
      <c r="I193" s="267"/>
      <c r="J193" s="264"/>
      <c r="K193" s="264"/>
      <c r="L193" s="268"/>
      <c r="M193" s="269"/>
      <c r="N193" s="270"/>
      <c r="O193" s="270"/>
      <c r="P193" s="270"/>
      <c r="Q193" s="270"/>
      <c r="R193" s="270"/>
      <c r="S193" s="270"/>
      <c r="T193" s="271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2" t="s">
        <v>283</v>
      </c>
      <c r="AU193" s="272" t="s">
        <v>90</v>
      </c>
      <c r="AV193" s="15" t="s">
        <v>88</v>
      </c>
      <c r="AW193" s="15" t="s">
        <v>40</v>
      </c>
      <c r="AX193" s="15" t="s">
        <v>80</v>
      </c>
      <c r="AY193" s="272" t="s">
        <v>141</v>
      </c>
    </row>
    <row r="194" s="13" customFormat="1">
      <c r="A194" s="13"/>
      <c r="B194" s="241"/>
      <c r="C194" s="242"/>
      <c r="D194" s="234" t="s">
        <v>283</v>
      </c>
      <c r="E194" s="243" t="s">
        <v>78</v>
      </c>
      <c r="F194" s="244" t="s">
        <v>385</v>
      </c>
      <c r="G194" s="242"/>
      <c r="H194" s="245">
        <v>1.7450000000000001</v>
      </c>
      <c r="I194" s="246"/>
      <c r="J194" s="242"/>
      <c r="K194" s="242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283</v>
      </c>
      <c r="AU194" s="251" t="s">
        <v>90</v>
      </c>
      <c r="AV194" s="13" t="s">
        <v>90</v>
      </c>
      <c r="AW194" s="13" t="s">
        <v>40</v>
      </c>
      <c r="AX194" s="13" t="s">
        <v>80</v>
      </c>
      <c r="AY194" s="251" t="s">
        <v>141</v>
      </c>
    </row>
    <row r="195" s="13" customFormat="1">
      <c r="A195" s="13"/>
      <c r="B195" s="241"/>
      <c r="C195" s="242"/>
      <c r="D195" s="234" t="s">
        <v>283</v>
      </c>
      <c r="E195" s="243" t="s">
        <v>78</v>
      </c>
      <c r="F195" s="244" t="s">
        <v>386</v>
      </c>
      <c r="G195" s="242"/>
      <c r="H195" s="245">
        <v>1.4279999999999999</v>
      </c>
      <c r="I195" s="246"/>
      <c r="J195" s="242"/>
      <c r="K195" s="242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283</v>
      </c>
      <c r="AU195" s="251" t="s">
        <v>90</v>
      </c>
      <c r="AV195" s="13" t="s">
        <v>90</v>
      </c>
      <c r="AW195" s="13" t="s">
        <v>40</v>
      </c>
      <c r="AX195" s="13" t="s">
        <v>80</v>
      </c>
      <c r="AY195" s="251" t="s">
        <v>141</v>
      </c>
    </row>
    <row r="196" s="13" customFormat="1">
      <c r="A196" s="13"/>
      <c r="B196" s="241"/>
      <c r="C196" s="242"/>
      <c r="D196" s="234" t="s">
        <v>283</v>
      </c>
      <c r="E196" s="243" t="s">
        <v>78</v>
      </c>
      <c r="F196" s="244" t="s">
        <v>387</v>
      </c>
      <c r="G196" s="242"/>
      <c r="H196" s="245">
        <v>1.4279999999999999</v>
      </c>
      <c r="I196" s="246"/>
      <c r="J196" s="242"/>
      <c r="K196" s="242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283</v>
      </c>
      <c r="AU196" s="251" t="s">
        <v>90</v>
      </c>
      <c r="AV196" s="13" t="s">
        <v>90</v>
      </c>
      <c r="AW196" s="13" t="s">
        <v>40</v>
      </c>
      <c r="AX196" s="13" t="s">
        <v>80</v>
      </c>
      <c r="AY196" s="251" t="s">
        <v>141</v>
      </c>
    </row>
    <row r="197" s="14" customFormat="1">
      <c r="A197" s="14"/>
      <c r="B197" s="252"/>
      <c r="C197" s="253"/>
      <c r="D197" s="234" t="s">
        <v>283</v>
      </c>
      <c r="E197" s="254" t="s">
        <v>78</v>
      </c>
      <c r="F197" s="255" t="s">
        <v>285</v>
      </c>
      <c r="G197" s="253"/>
      <c r="H197" s="256">
        <v>4.601</v>
      </c>
      <c r="I197" s="257"/>
      <c r="J197" s="253"/>
      <c r="K197" s="253"/>
      <c r="L197" s="258"/>
      <c r="M197" s="259"/>
      <c r="N197" s="260"/>
      <c r="O197" s="260"/>
      <c r="P197" s="260"/>
      <c r="Q197" s="260"/>
      <c r="R197" s="260"/>
      <c r="S197" s="260"/>
      <c r="T197" s="26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2" t="s">
        <v>283</v>
      </c>
      <c r="AU197" s="262" t="s">
        <v>90</v>
      </c>
      <c r="AV197" s="14" t="s">
        <v>166</v>
      </c>
      <c r="AW197" s="14" t="s">
        <v>40</v>
      </c>
      <c r="AX197" s="14" t="s">
        <v>88</v>
      </c>
      <c r="AY197" s="262" t="s">
        <v>141</v>
      </c>
    </row>
    <row r="198" s="2" customFormat="1" ht="37.8" customHeight="1">
      <c r="A198" s="42"/>
      <c r="B198" s="43"/>
      <c r="C198" s="216" t="s">
        <v>388</v>
      </c>
      <c r="D198" s="216" t="s">
        <v>144</v>
      </c>
      <c r="E198" s="217" t="s">
        <v>389</v>
      </c>
      <c r="F198" s="218" t="s">
        <v>390</v>
      </c>
      <c r="G198" s="219" t="s">
        <v>321</v>
      </c>
      <c r="H198" s="220">
        <v>459.54000000000002</v>
      </c>
      <c r="I198" s="221"/>
      <c r="J198" s="222">
        <f>ROUND(I198*H198,2)</f>
        <v>0</v>
      </c>
      <c r="K198" s="218" t="s">
        <v>148</v>
      </c>
      <c r="L198" s="48"/>
      <c r="M198" s="223" t="s">
        <v>78</v>
      </c>
      <c r="N198" s="224" t="s">
        <v>50</v>
      </c>
      <c r="O198" s="88"/>
      <c r="P198" s="225">
        <f>O198*H198</f>
        <v>0</v>
      </c>
      <c r="Q198" s="225">
        <v>0</v>
      </c>
      <c r="R198" s="225">
        <f>Q198*H198</f>
        <v>0</v>
      </c>
      <c r="S198" s="225">
        <v>0</v>
      </c>
      <c r="T198" s="226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27" t="s">
        <v>166</v>
      </c>
      <c r="AT198" s="227" t="s">
        <v>144</v>
      </c>
      <c r="AU198" s="227" t="s">
        <v>90</v>
      </c>
      <c r="AY198" s="20" t="s">
        <v>141</v>
      </c>
      <c r="BE198" s="228">
        <f>IF(N198="základní",J198,0)</f>
        <v>0</v>
      </c>
      <c r="BF198" s="228">
        <f>IF(N198="snížená",J198,0)</f>
        <v>0</v>
      </c>
      <c r="BG198" s="228">
        <f>IF(N198="zákl. přenesená",J198,0)</f>
        <v>0</v>
      </c>
      <c r="BH198" s="228">
        <f>IF(N198="sníž. přenesená",J198,0)</f>
        <v>0</v>
      </c>
      <c r="BI198" s="228">
        <f>IF(N198="nulová",J198,0)</f>
        <v>0</v>
      </c>
      <c r="BJ198" s="20" t="s">
        <v>88</v>
      </c>
      <c r="BK198" s="228">
        <f>ROUND(I198*H198,2)</f>
        <v>0</v>
      </c>
      <c r="BL198" s="20" t="s">
        <v>166</v>
      </c>
      <c r="BM198" s="227" t="s">
        <v>391</v>
      </c>
    </row>
    <row r="199" s="2" customFormat="1">
      <c r="A199" s="42"/>
      <c r="B199" s="43"/>
      <c r="C199" s="44"/>
      <c r="D199" s="229" t="s">
        <v>151</v>
      </c>
      <c r="E199" s="44"/>
      <c r="F199" s="230" t="s">
        <v>392</v>
      </c>
      <c r="G199" s="44"/>
      <c r="H199" s="44"/>
      <c r="I199" s="231"/>
      <c r="J199" s="44"/>
      <c r="K199" s="44"/>
      <c r="L199" s="48"/>
      <c r="M199" s="232"/>
      <c r="N199" s="233"/>
      <c r="O199" s="88"/>
      <c r="P199" s="88"/>
      <c r="Q199" s="88"/>
      <c r="R199" s="88"/>
      <c r="S199" s="88"/>
      <c r="T199" s="89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T199" s="20" t="s">
        <v>151</v>
      </c>
      <c r="AU199" s="20" t="s">
        <v>90</v>
      </c>
    </row>
    <row r="200" s="15" customFormat="1">
      <c r="A200" s="15"/>
      <c r="B200" s="263"/>
      <c r="C200" s="264"/>
      <c r="D200" s="234" t="s">
        <v>283</v>
      </c>
      <c r="E200" s="265" t="s">
        <v>78</v>
      </c>
      <c r="F200" s="266" t="s">
        <v>324</v>
      </c>
      <c r="G200" s="264"/>
      <c r="H200" s="265" t="s">
        <v>78</v>
      </c>
      <c r="I200" s="267"/>
      <c r="J200" s="264"/>
      <c r="K200" s="264"/>
      <c r="L200" s="268"/>
      <c r="M200" s="269"/>
      <c r="N200" s="270"/>
      <c r="O200" s="270"/>
      <c r="P200" s="270"/>
      <c r="Q200" s="270"/>
      <c r="R200" s="270"/>
      <c r="S200" s="270"/>
      <c r="T200" s="271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2" t="s">
        <v>283</v>
      </c>
      <c r="AU200" s="272" t="s">
        <v>90</v>
      </c>
      <c r="AV200" s="15" t="s">
        <v>88</v>
      </c>
      <c r="AW200" s="15" t="s">
        <v>40</v>
      </c>
      <c r="AX200" s="15" t="s">
        <v>80</v>
      </c>
      <c r="AY200" s="272" t="s">
        <v>141</v>
      </c>
    </row>
    <row r="201" s="13" customFormat="1">
      <c r="A201" s="13"/>
      <c r="B201" s="241"/>
      <c r="C201" s="242"/>
      <c r="D201" s="234" t="s">
        <v>283</v>
      </c>
      <c r="E201" s="243" t="s">
        <v>78</v>
      </c>
      <c r="F201" s="244" t="s">
        <v>393</v>
      </c>
      <c r="G201" s="242"/>
      <c r="H201" s="245">
        <v>6.0599999999999996</v>
      </c>
      <c r="I201" s="246"/>
      <c r="J201" s="242"/>
      <c r="K201" s="242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283</v>
      </c>
      <c r="AU201" s="251" t="s">
        <v>90</v>
      </c>
      <c r="AV201" s="13" t="s">
        <v>90</v>
      </c>
      <c r="AW201" s="13" t="s">
        <v>40</v>
      </c>
      <c r="AX201" s="13" t="s">
        <v>80</v>
      </c>
      <c r="AY201" s="251" t="s">
        <v>141</v>
      </c>
    </row>
    <row r="202" s="13" customFormat="1">
      <c r="A202" s="13"/>
      <c r="B202" s="241"/>
      <c r="C202" s="242"/>
      <c r="D202" s="234" t="s">
        <v>283</v>
      </c>
      <c r="E202" s="243" t="s">
        <v>78</v>
      </c>
      <c r="F202" s="244" t="s">
        <v>394</v>
      </c>
      <c r="G202" s="242"/>
      <c r="H202" s="245">
        <v>6.1100000000000003</v>
      </c>
      <c r="I202" s="246"/>
      <c r="J202" s="242"/>
      <c r="K202" s="242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283</v>
      </c>
      <c r="AU202" s="251" t="s">
        <v>90</v>
      </c>
      <c r="AV202" s="13" t="s">
        <v>90</v>
      </c>
      <c r="AW202" s="13" t="s">
        <v>40</v>
      </c>
      <c r="AX202" s="13" t="s">
        <v>80</v>
      </c>
      <c r="AY202" s="251" t="s">
        <v>141</v>
      </c>
    </row>
    <row r="203" s="13" customFormat="1">
      <c r="A203" s="13"/>
      <c r="B203" s="241"/>
      <c r="C203" s="242"/>
      <c r="D203" s="234" t="s">
        <v>283</v>
      </c>
      <c r="E203" s="243" t="s">
        <v>78</v>
      </c>
      <c r="F203" s="244" t="s">
        <v>395</v>
      </c>
      <c r="G203" s="242"/>
      <c r="H203" s="245">
        <v>1.77</v>
      </c>
      <c r="I203" s="246"/>
      <c r="J203" s="242"/>
      <c r="K203" s="242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283</v>
      </c>
      <c r="AU203" s="251" t="s">
        <v>90</v>
      </c>
      <c r="AV203" s="13" t="s">
        <v>90</v>
      </c>
      <c r="AW203" s="13" t="s">
        <v>40</v>
      </c>
      <c r="AX203" s="13" t="s">
        <v>80</v>
      </c>
      <c r="AY203" s="251" t="s">
        <v>141</v>
      </c>
    </row>
    <row r="204" s="13" customFormat="1">
      <c r="A204" s="13"/>
      <c r="B204" s="241"/>
      <c r="C204" s="242"/>
      <c r="D204" s="234" t="s">
        <v>283</v>
      </c>
      <c r="E204" s="243" t="s">
        <v>78</v>
      </c>
      <c r="F204" s="244" t="s">
        <v>396</v>
      </c>
      <c r="G204" s="242"/>
      <c r="H204" s="245">
        <v>21.329999999999998</v>
      </c>
      <c r="I204" s="246"/>
      <c r="J204" s="242"/>
      <c r="K204" s="242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283</v>
      </c>
      <c r="AU204" s="251" t="s">
        <v>90</v>
      </c>
      <c r="AV204" s="13" t="s">
        <v>90</v>
      </c>
      <c r="AW204" s="13" t="s">
        <v>40</v>
      </c>
      <c r="AX204" s="13" t="s">
        <v>80</v>
      </c>
      <c r="AY204" s="251" t="s">
        <v>141</v>
      </c>
    </row>
    <row r="205" s="13" customFormat="1">
      <c r="A205" s="13"/>
      <c r="B205" s="241"/>
      <c r="C205" s="242"/>
      <c r="D205" s="234" t="s">
        <v>283</v>
      </c>
      <c r="E205" s="243" t="s">
        <v>78</v>
      </c>
      <c r="F205" s="244" t="s">
        <v>397</v>
      </c>
      <c r="G205" s="242"/>
      <c r="H205" s="245">
        <v>23.559999999999999</v>
      </c>
      <c r="I205" s="246"/>
      <c r="J205" s="242"/>
      <c r="K205" s="242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283</v>
      </c>
      <c r="AU205" s="251" t="s">
        <v>90</v>
      </c>
      <c r="AV205" s="13" t="s">
        <v>90</v>
      </c>
      <c r="AW205" s="13" t="s">
        <v>40</v>
      </c>
      <c r="AX205" s="13" t="s">
        <v>80</v>
      </c>
      <c r="AY205" s="251" t="s">
        <v>141</v>
      </c>
    </row>
    <row r="206" s="13" customFormat="1">
      <c r="A206" s="13"/>
      <c r="B206" s="241"/>
      <c r="C206" s="242"/>
      <c r="D206" s="234" t="s">
        <v>283</v>
      </c>
      <c r="E206" s="243" t="s">
        <v>78</v>
      </c>
      <c r="F206" s="244" t="s">
        <v>398</v>
      </c>
      <c r="G206" s="242"/>
      <c r="H206" s="245">
        <v>59.380000000000003</v>
      </c>
      <c r="I206" s="246"/>
      <c r="J206" s="242"/>
      <c r="K206" s="242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283</v>
      </c>
      <c r="AU206" s="251" t="s">
        <v>90</v>
      </c>
      <c r="AV206" s="13" t="s">
        <v>90</v>
      </c>
      <c r="AW206" s="13" t="s">
        <v>40</v>
      </c>
      <c r="AX206" s="13" t="s">
        <v>80</v>
      </c>
      <c r="AY206" s="251" t="s">
        <v>141</v>
      </c>
    </row>
    <row r="207" s="13" customFormat="1">
      <c r="A207" s="13"/>
      <c r="B207" s="241"/>
      <c r="C207" s="242"/>
      <c r="D207" s="234" t="s">
        <v>283</v>
      </c>
      <c r="E207" s="243" t="s">
        <v>78</v>
      </c>
      <c r="F207" s="244" t="s">
        <v>399</v>
      </c>
      <c r="G207" s="242"/>
      <c r="H207" s="245">
        <v>59.479999999999997</v>
      </c>
      <c r="I207" s="246"/>
      <c r="J207" s="242"/>
      <c r="K207" s="242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283</v>
      </c>
      <c r="AU207" s="251" t="s">
        <v>90</v>
      </c>
      <c r="AV207" s="13" t="s">
        <v>90</v>
      </c>
      <c r="AW207" s="13" t="s">
        <v>40</v>
      </c>
      <c r="AX207" s="13" t="s">
        <v>80</v>
      </c>
      <c r="AY207" s="251" t="s">
        <v>141</v>
      </c>
    </row>
    <row r="208" s="13" customFormat="1">
      <c r="A208" s="13"/>
      <c r="B208" s="241"/>
      <c r="C208" s="242"/>
      <c r="D208" s="234" t="s">
        <v>283</v>
      </c>
      <c r="E208" s="243" t="s">
        <v>78</v>
      </c>
      <c r="F208" s="244" t="s">
        <v>400</v>
      </c>
      <c r="G208" s="242"/>
      <c r="H208" s="245">
        <v>27.329999999999998</v>
      </c>
      <c r="I208" s="246"/>
      <c r="J208" s="242"/>
      <c r="K208" s="242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283</v>
      </c>
      <c r="AU208" s="251" t="s">
        <v>90</v>
      </c>
      <c r="AV208" s="13" t="s">
        <v>90</v>
      </c>
      <c r="AW208" s="13" t="s">
        <v>40</v>
      </c>
      <c r="AX208" s="13" t="s">
        <v>80</v>
      </c>
      <c r="AY208" s="251" t="s">
        <v>141</v>
      </c>
    </row>
    <row r="209" s="13" customFormat="1">
      <c r="A209" s="13"/>
      <c r="B209" s="241"/>
      <c r="C209" s="242"/>
      <c r="D209" s="234" t="s">
        <v>283</v>
      </c>
      <c r="E209" s="243" t="s">
        <v>78</v>
      </c>
      <c r="F209" s="244" t="s">
        <v>401</v>
      </c>
      <c r="G209" s="242"/>
      <c r="H209" s="245">
        <v>31.420000000000002</v>
      </c>
      <c r="I209" s="246"/>
      <c r="J209" s="242"/>
      <c r="K209" s="242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283</v>
      </c>
      <c r="AU209" s="251" t="s">
        <v>90</v>
      </c>
      <c r="AV209" s="13" t="s">
        <v>90</v>
      </c>
      <c r="AW209" s="13" t="s">
        <v>40</v>
      </c>
      <c r="AX209" s="13" t="s">
        <v>80</v>
      </c>
      <c r="AY209" s="251" t="s">
        <v>141</v>
      </c>
    </row>
    <row r="210" s="13" customFormat="1">
      <c r="A210" s="13"/>
      <c r="B210" s="241"/>
      <c r="C210" s="242"/>
      <c r="D210" s="234" t="s">
        <v>283</v>
      </c>
      <c r="E210" s="243" t="s">
        <v>78</v>
      </c>
      <c r="F210" s="244" t="s">
        <v>402</v>
      </c>
      <c r="G210" s="242"/>
      <c r="H210" s="245">
        <v>18.18</v>
      </c>
      <c r="I210" s="246"/>
      <c r="J210" s="242"/>
      <c r="K210" s="242"/>
      <c r="L210" s="247"/>
      <c r="M210" s="248"/>
      <c r="N210" s="249"/>
      <c r="O210" s="249"/>
      <c r="P210" s="249"/>
      <c r="Q210" s="249"/>
      <c r="R210" s="249"/>
      <c r="S210" s="249"/>
      <c r="T210" s="250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1" t="s">
        <v>283</v>
      </c>
      <c r="AU210" s="251" t="s">
        <v>90</v>
      </c>
      <c r="AV210" s="13" t="s">
        <v>90</v>
      </c>
      <c r="AW210" s="13" t="s">
        <v>40</v>
      </c>
      <c r="AX210" s="13" t="s">
        <v>80</v>
      </c>
      <c r="AY210" s="251" t="s">
        <v>141</v>
      </c>
    </row>
    <row r="211" s="13" customFormat="1">
      <c r="A211" s="13"/>
      <c r="B211" s="241"/>
      <c r="C211" s="242"/>
      <c r="D211" s="234" t="s">
        <v>283</v>
      </c>
      <c r="E211" s="243" t="s">
        <v>78</v>
      </c>
      <c r="F211" s="244" t="s">
        <v>403</v>
      </c>
      <c r="G211" s="242"/>
      <c r="H211" s="245">
        <v>41.439999999999998</v>
      </c>
      <c r="I211" s="246"/>
      <c r="J211" s="242"/>
      <c r="K211" s="242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283</v>
      </c>
      <c r="AU211" s="251" t="s">
        <v>90</v>
      </c>
      <c r="AV211" s="13" t="s">
        <v>90</v>
      </c>
      <c r="AW211" s="13" t="s">
        <v>40</v>
      </c>
      <c r="AX211" s="13" t="s">
        <v>80</v>
      </c>
      <c r="AY211" s="251" t="s">
        <v>141</v>
      </c>
    </row>
    <row r="212" s="13" customFormat="1">
      <c r="A212" s="13"/>
      <c r="B212" s="241"/>
      <c r="C212" s="242"/>
      <c r="D212" s="234" t="s">
        <v>283</v>
      </c>
      <c r="E212" s="243" t="s">
        <v>78</v>
      </c>
      <c r="F212" s="244" t="s">
        <v>404</v>
      </c>
      <c r="G212" s="242"/>
      <c r="H212" s="245">
        <v>15.300000000000001</v>
      </c>
      <c r="I212" s="246"/>
      <c r="J212" s="242"/>
      <c r="K212" s="242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283</v>
      </c>
      <c r="AU212" s="251" t="s">
        <v>90</v>
      </c>
      <c r="AV212" s="13" t="s">
        <v>90</v>
      </c>
      <c r="AW212" s="13" t="s">
        <v>40</v>
      </c>
      <c r="AX212" s="13" t="s">
        <v>80</v>
      </c>
      <c r="AY212" s="251" t="s">
        <v>141</v>
      </c>
    </row>
    <row r="213" s="13" customFormat="1">
      <c r="A213" s="13"/>
      <c r="B213" s="241"/>
      <c r="C213" s="242"/>
      <c r="D213" s="234" t="s">
        <v>283</v>
      </c>
      <c r="E213" s="243" t="s">
        <v>78</v>
      </c>
      <c r="F213" s="244" t="s">
        <v>405</v>
      </c>
      <c r="G213" s="242"/>
      <c r="H213" s="245">
        <v>60.770000000000003</v>
      </c>
      <c r="I213" s="246"/>
      <c r="J213" s="242"/>
      <c r="K213" s="242"/>
      <c r="L213" s="247"/>
      <c r="M213" s="248"/>
      <c r="N213" s="249"/>
      <c r="O213" s="249"/>
      <c r="P213" s="249"/>
      <c r="Q213" s="249"/>
      <c r="R213" s="249"/>
      <c r="S213" s="249"/>
      <c r="T213" s="250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1" t="s">
        <v>283</v>
      </c>
      <c r="AU213" s="251" t="s">
        <v>90</v>
      </c>
      <c r="AV213" s="13" t="s">
        <v>90</v>
      </c>
      <c r="AW213" s="13" t="s">
        <v>40</v>
      </c>
      <c r="AX213" s="13" t="s">
        <v>80</v>
      </c>
      <c r="AY213" s="251" t="s">
        <v>141</v>
      </c>
    </row>
    <row r="214" s="13" customFormat="1">
      <c r="A214" s="13"/>
      <c r="B214" s="241"/>
      <c r="C214" s="242"/>
      <c r="D214" s="234" t="s">
        <v>283</v>
      </c>
      <c r="E214" s="243" t="s">
        <v>78</v>
      </c>
      <c r="F214" s="244" t="s">
        <v>406</v>
      </c>
      <c r="G214" s="242"/>
      <c r="H214" s="245">
        <v>31.100000000000001</v>
      </c>
      <c r="I214" s="246"/>
      <c r="J214" s="242"/>
      <c r="K214" s="242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283</v>
      </c>
      <c r="AU214" s="251" t="s">
        <v>90</v>
      </c>
      <c r="AV214" s="13" t="s">
        <v>90</v>
      </c>
      <c r="AW214" s="13" t="s">
        <v>40</v>
      </c>
      <c r="AX214" s="13" t="s">
        <v>80</v>
      </c>
      <c r="AY214" s="251" t="s">
        <v>141</v>
      </c>
    </row>
    <row r="215" s="13" customFormat="1">
      <c r="A215" s="13"/>
      <c r="B215" s="241"/>
      <c r="C215" s="242"/>
      <c r="D215" s="234" t="s">
        <v>283</v>
      </c>
      <c r="E215" s="243" t="s">
        <v>78</v>
      </c>
      <c r="F215" s="244" t="s">
        <v>407</v>
      </c>
      <c r="G215" s="242"/>
      <c r="H215" s="245">
        <v>27.460000000000001</v>
      </c>
      <c r="I215" s="246"/>
      <c r="J215" s="242"/>
      <c r="K215" s="242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283</v>
      </c>
      <c r="AU215" s="251" t="s">
        <v>90</v>
      </c>
      <c r="AV215" s="13" t="s">
        <v>90</v>
      </c>
      <c r="AW215" s="13" t="s">
        <v>40</v>
      </c>
      <c r="AX215" s="13" t="s">
        <v>80</v>
      </c>
      <c r="AY215" s="251" t="s">
        <v>141</v>
      </c>
    </row>
    <row r="216" s="13" customFormat="1">
      <c r="A216" s="13"/>
      <c r="B216" s="241"/>
      <c r="C216" s="242"/>
      <c r="D216" s="234" t="s">
        <v>283</v>
      </c>
      <c r="E216" s="243" t="s">
        <v>78</v>
      </c>
      <c r="F216" s="244" t="s">
        <v>408</v>
      </c>
      <c r="G216" s="242"/>
      <c r="H216" s="245">
        <v>28.850000000000001</v>
      </c>
      <c r="I216" s="246"/>
      <c r="J216" s="242"/>
      <c r="K216" s="242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283</v>
      </c>
      <c r="AU216" s="251" t="s">
        <v>90</v>
      </c>
      <c r="AV216" s="13" t="s">
        <v>90</v>
      </c>
      <c r="AW216" s="13" t="s">
        <v>40</v>
      </c>
      <c r="AX216" s="13" t="s">
        <v>80</v>
      </c>
      <c r="AY216" s="251" t="s">
        <v>141</v>
      </c>
    </row>
    <row r="217" s="14" customFormat="1">
      <c r="A217" s="14"/>
      <c r="B217" s="252"/>
      <c r="C217" s="253"/>
      <c r="D217" s="234" t="s">
        <v>283</v>
      </c>
      <c r="E217" s="254" t="s">
        <v>255</v>
      </c>
      <c r="F217" s="255" t="s">
        <v>285</v>
      </c>
      <c r="G217" s="253"/>
      <c r="H217" s="256">
        <v>459.54000000000002</v>
      </c>
      <c r="I217" s="257"/>
      <c r="J217" s="253"/>
      <c r="K217" s="253"/>
      <c r="L217" s="258"/>
      <c r="M217" s="259"/>
      <c r="N217" s="260"/>
      <c r="O217" s="260"/>
      <c r="P217" s="260"/>
      <c r="Q217" s="260"/>
      <c r="R217" s="260"/>
      <c r="S217" s="260"/>
      <c r="T217" s="261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2" t="s">
        <v>283</v>
      </c>
      <c r="AU217" s="262" t="s">
        <v>90</v>
      </c>
      <c r="AV217" s="14" t="s">
        <v>166</v>
      </c>
      <c r="AW217" s="14" t="s">
        <v>40</v>
      </c>
      <c r="AX217" s="14" t="s">
        <v>88</v>
      </c>
      <c r="AY217" s="262" t="s">
        <v>141</v>
      </c>
    </row>
    <row r="218" s="2" customFormat="1" ht="44.25" customHeight="1">
      <c r="A218" s="42"/>
      <c r="B218" s="43"/>
      <c r="C218" s="216" t="s">
        <v>409</v>
      </c>
      <c r="D218" s="216" t="s">
        <v>144</v>
      </c>
      <c r="E218" s="217" t="s">
        <v>410</v>
      </c>
      <c r="F218" s="218" t="s">
        <v>411</v>
      </c>
      <c r="G218" s="219" t="s">
        <v>321</v>
      </c>
      <c r="H218" s="220">
        <v>13786.200000000001</v>
      </c>
      <c r="I218" s="221"/>
      <c r="J218" s="222">
        <f>ROUND(I218*H218,2)</f>
        <v>0</v>
      </c>
      <c r="K218" s="218" t="s">
        <v>148</v>
      </c>
      <c r="L218" s="48"/>
      <c r="M218" s="223" t="s">
        <v>78</v>
      </c>
      <c r="N218" s="224" t="s">
        <v>50</v>
      </c>
      <c r="O218" s="88"/>
      <c r="P218" s="225">
        <f>O218*H218</f>
        <v>0</v>
      </c>
      <c r="Q218" s="225">
        <v>0</v>
      </c>
      <c r="R218" s="225">
        <f>Q218*H218</f>
        <v>0</v>
      </c>
      <c r="S218" s="225">
        <v>0</v>
      </c>
      <c r="T218" s="226">
        <f>S218*H218</f>
        <v>0</v>
      </c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R218" s="227" t="s">
        <v>166</v>
      </c>
      <c r="AT218" s="227" t="s">
        <v>144</v>
      </c>
      <c r="AU218" s="227" t="s">
        <v>90</v>
      </c>
      <c r="AY218" s="20" t="s">
        <v>141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20" t="s">
        <v>88</v>
      </c>
      <c r="BK218" s="228">
        <f>ROUND(I218*H218,2)</f>
        <v>0</v>
      </c>
      <c r="BL218" s="20" t="s">
        <v>166</v>
      </c>
      <c r="BM218" s="227" t="s">
        <v>412</v>
      </c>
    </row>
    <row r="219" s="2" customFormat="1">
      <c r="A219" s="42"/>
      <c r="B219" s="43"/>
      <c r="C219" s="44"/>
      <c r="D219" s="229" t="s">
        <v>151</v>
      </c>
      <c r="E219" s="44"/>
      <c r="F219" s="230" t="s">
        <v>413</v>
      </c>
      <c r="G219" s="44"/>
      <c r="H219" s="44"/>
      <c r="I219" s="231"/>
      <c r="J219" s="44"/>
      <c r="K219" s="44"/>
      <c r="L219" s="48"/>
      <c r="M219" s="232"/>
      <c r="N219" s="233"/>
      <c r="O219" s="88"/>
      <c r="P219" s="88"/>
      <c r="Q219" s="88"/>
      <c r="R219" s="88"/>
      <c r="S219" s="88"/>
      <c r="T219" s="89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T219" s="20" t="s">
        <v>151</v>
      </c>
      <c r="AU219" s="20" t="s">
        <v>90</v>
      </c>
    </row>
    <row r="220" s="13" customFormat="1">
      <c r="A220" s="13"/>
      <c r="B220" s="241"/>
      <c r="C220" s="242"/>
      <c r="D220" s="234" t="s">
        <v>283</v>
      </c>
      <c r="E220" s="243" t="s">
        <v>78</v>
      </c>
      <c r="F220" s="244" t="s">
        <v>255</v>
      </c>
      <c r="G220" s="242"/>
      <c r="H220" s="245">
        <v>459.54000000000002</v>
      </c>
      <c r="I220" s="246"/>
      <c r="J220" s="242"/>
      <c r="K220" s="242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283</v>
      </c>
      <c r="AU220" s="251" t="s">
        <v>90</v>
      </c>
      <c r="AV220" s="13" t="s">
        <v>90</v>
      </c>
      <c r="AW220" s="13" t="s">
        <v>40</v>
      </c>
      <c r="AX220" s="13" t="s">
        <v>88</v>
      </c>
      <c r="AY220" s="251" t="s">
        <v>141</v>
      </c>
    </row>
    <row r="221" s="2" customFormat="1">
      <c r="A221" s="42"/>
      <c r="B221" s="43"/>
      <c r="C221" s="44"/>
      <c r="D221" s="234" t="s">
        <v>414</v>
      </c>
      <c r="E221" s="44"/>
      <c r="F221" s="284" t="s">
        <v>415</v>
      </c>
      <c r="G221" s="44"/>
      <c r="H221" s="44"/>
      <c r="I221" s="44"/>
      <c r="J221" s="44"/>
      <c r="K221" s="44"/>
      <c r="L221" s="48"/>
      <c r="M221" s="232"/>
      <c r="N221" s="233"/>
      <c r="O221" s="88"/>
      <c r="P221" s="88"/>
      <c r="Q221" s="88"/>
      <c r="R221" s="88"/>
      <c r="S221" s="88"/>
      <c r="T221" s="89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U221" s="20" t="s">
        <v>90</v>
      </c>
    </row>
    <row r="222" s="2" customFormat="1">
      <c r="A222" s="42"/>
      <c r="B222" s="43"/>
      <c r="C222" s="44"/>
      <c r="D222" s="234" t="s">
        <v>414</v>
      </c>
      <c r="E222" s="44"/>
      <c r="F222" s="285" t="s">
        <v>324</v>
      </c>
      <c r="G222" s="44"/>
      <c r="H222" s="286">
        <v>0</v>
      </c>
      <c r="I222" s="44"/>
      <c r="J222" s="44"/>
      <c r="K222" s="44"/>
      <c r="L222" s="48"/>
      <c r="M222" s="232"/>
      <c r="N222" s="233"/>
      <c r="O222" s="88"/>
      <c r="P222" s="88"/>
      <c r="Q222" s="88"/>
      <c r="R222" s="88"/>
      <c r="S222" s="88"/>
      <c r="T222" s="89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U222" s="20" t="s">
        <v>90</v>
      </c>
    </row>
    <row r="223" s="2" customFormat="1">
      <c r="A223" s="42"/>
      <c r="B223" s="43"/>
      <c r="C223" s="44"/>
      <c r="D223" s="234" t="s">
        <v>414</v>
      </c>
      <c r="E223" s="44"/>
      <c r="F223" s="285" t="s">
        <v>393</v>
      </c>
      <c r="G223" s="44"/>
      <c r="H223" s="286">
        <v>6.0599999999999996</v>
      </c>
      <c r="I223" s="44"/>
      <c r="J223" s="44"/>
      <c r="K223" s="44"/>
      <c r="L223" s="48"/>
      <c r="M223" s="232"/>
      <c r="N223" s="233"/>
      <c r="O223" s="88"/>
      <c r="P223" s="88"/>
      <c r="Q223" s="88"/>
      <c r="R223" s="88"/>
      <c r="S223" s="88"/>
      <c r="T223" s="89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U223" s="20" t="s">
        <v>90</v>
      </c>
    </row>
    <row r="224" s="2" customFormat="1">
      <c r="A224" s="42"/>
      <c r="B224" s="43"/>
      <c r="C224" s="44"/>
      <c r="D224" s="234" t="s">
        <v>414</v>
      </c>
      <c r="E224" s="44"/>
      <c r="F224" s="285" t="s">
        <v>394</v>
      </c>
      <c r="G224" s="44"/>
      <c r="H224" s="286">
        <v>6.1100000000000003</v>
      </c>
      <c r="I224" s="44"/>
      <c r="J224" s="44"/>
      <c r="K224" s="44"/>
      <c r="L224" s="48"/>
      <c r="M224" s="232"/>
      <c r="N224" s="233"/>
      <c r="O224" s="88"/>
      <c r="P224" s="88"/>
      <c r="Q224" s="88"/>
      <c r="R224" s="88"/>
      <c r="S224" s="88"/>
      <c r="T224" s="89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U224" s="20" t="s">
        <v>90</v>
      </c>
    </row>
    <row r="225" s="2" customFormat="1">
      <c r="A225" s="42"/>
      <c r="B225" s="43"/>
      <c r="C225" s="44"/>
      <c r="D225" s="234" t="s">
        <v>414</v>
      </c>
      <c r="E225" s="44"/>
      <c r="F225" s="285" t="s">
        <v>395</v>
      </c>
      <c r="G225" s="44"/>
      <c r="H225" s="286">
        <v>1.77</v>
      </c>
      <c r="I225" s="44"/>
      <c r="J225" s="44"/>
      <c r="K225" s="44"/>
      <c r="L225" s="48"/>
      <c r="M225" s="232"/>
      <c r="N225" s="233"/>
      <c r="O225" s="88"/>
      <c r="P225" s="88"/>
      <c r="Q225" s="88"/>
      <c r="R225" s="88"/>
      <c r="S225" s="88"/>
      <c r="T225" s="89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U225" s="20" t="s">
        <v>90</v>
      </c>
    </row>
    <row r="226" s="2" customFormat="1">
      <c r="A226" s="42"/>
      <c r="B226" s="43"/>
      <c r="C226" s="44"/>
      <c r="D226" s="234" t="s">
        <v>414</v>
      </c>
      <c r="E226" s="44"/>
      <c r="F226" s="285" t="s">
        <v>396</v>
      </c>
      <c r="G226" s="44"/>
      <c r="H226" s="286">
        <v>21.329999999999998</v>
      </c>
      <c r="I226" s="44"/>
      <c r="J226" s="44"/>
      <c r="K226" s="44"/>
      <c r="L226" s="48"/>
      <c r="M226" s="232"/>
      <c r="N226" s="233"/>
      <c r="O226" s="88"/>
      <c r="P226" s="88"/>
      <c r="Q226" s="88"/>
      <c r="R226" s="88"/>
      <c r="S226" s="88"/>
      <c r="T226" s="89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U226" s="20" t="s">
        <v>90</v>
      </c>
    </row>
    <row r="227" s="2" customFormat="1">
      <c r="A227" s="42"/>
      <c r="B227" s="43"/>
      <c r="C227" s="44"/>
      <c r="D227" s="234" t="s">
        <v>414</v>
      </c>
      <c r="E227" s="44"/>
      <c r="F227" s="285" t="s">
        <v>397</v>
      </c>
      <c r="G227" s="44"/>
      <c r="H227" s="286">
        <v>23.559999999999999</v>
      </c>
      <c r="I227" s="44"/>
      <c r="J227" s="44"/>
      <c r="K227" s="44"/>
      <c r="L227" s="48"/>
      <c r="M227" s="232"/>
      <c r="N227" s="233"/>
      <c r="O227" s="88"/>
      <c r="P227" s="88"/>
      <c r="Q227" s="88"/>
      <c r="R227" s="88"/>
      <c r="S227" s="88"/>
      <c r="T227" s="89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U227" s="20" t="s">
        <v>90</v>
      </c>
    </row>
    <row r="228" s="2" customFormat="1">
      <c r="A228" s="42"/>
      <c r="B228" s="43"/>
      <c r="C228" s="44"/>
      <c r="D228" s="234" t="s">
        <v>414</v>
      </c>
      <c r="E228" s="44"/>
      <c r="F228" s="285" t="s">
        <v>398</v>
      </c>
      <c r="G228" s="44"/>
      <c r="H228" s="286">
        <v>59.380000000000003</v>
      </c>
      <c r="I228" s="44"/>
      <c r="J228" s="44"/>
      <c r="K228" s="44"/>
      <c r="L228" s="48"/>
      <c r="M228" s="232"/>
      <c r="N228" s="233"/>
      <c r="O228" s="88"/>
      <c r="P228" s="88"/>
      <c r="Q228" s="88"/>
      <c r="R228" s="88"/>
      <c r="S228" s="88"/>
      <c r="T228" s="89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U228" s="20" t="s">
        <v>90</v>
      </c>
    </row>
    <row r="229" s="2" customFormat="1">
      <c r="A229" s="42"/>
      <c r="B229" s="43"/>
      <c r="C229" s="44"/>
      <c r="D229" s="234" t="s">
        <v>414</v>
      </c>
      <c r="E229" s="44"/>
      <c r="F229" s="285" t="s">
        <v>399</v>
      </c>
      <c r="G229" s="44"/>
      <c r="H229" s="286">
        <v>59.479999999999997</v>
      </c>
      <c r="I229" s="44"/>
      <c r="J229" s="44"/>
      <c r="K229" s="44"/>
      <c r="L229" s="48"/>
      <c r="M229" s="232"/>
      <c r="N229" s="233"/>
      <c r="O229" s="88"/>
      <c r="P229" s="88"/>
      <c r="Q229" s="88"/>
      <c r="R229" s="88"/>
      <c r="S229" s="88"/>
      <c r="T229" s="89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U229" s="20" t="s">
        <v>90</v>
      </c>
    </row>
    <row r="230" s="2" customFormat="1">
      <c r="A230" s="42"/>
      <c r="B230" s="43"/>
      <c r="C230" s="44"/>
      <c r="D230" s="234" t="s">
        <v>414</v>
      </c>
      <c r="E230" s="44"/>
      <c r="F230" s="285" t="s">
        <v>400</v>
      </c>
      <c r="G230" s="44"/>
      <c r="H230" s="286">
        <v>27.329999999999998</v>
      </c>
      <c r="I230" s="44"/>
      <c r="J230" s="44"/>
      <c r="K230" s="44"/>
      <c r="L230" s="48"/>
      <c r="M230" s="232"/>
      <c r="N230" s="233"/>
      <c r="O230" s="88"/>
      <c r="P230" s="88"/>
      <c r="Q230" s="88"/>
      <c r="R230" s="88"/>
      <c r="S230" s="88"/>
      <c r="T230" s="89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U230" s="20" t="s">
        <v>90</v>
      </c>
    </row>
    <row r="231" s="2" customFormat="1">
      <c r="A231" s="42"/>
      <c r="B231" s="43"/>
      <c r="C231" s="44"/>
      <c r="D231" s="234" t="s">
        <v>414</v>
      </c>
      <c r="E231" s="44"/>
      <c r="F231" s="285" t="s">
        <v>401</v>
      </c>
      <c r="G231" s="44"/>
      <c r="H231" s="286">
        <v>31.420000000000002</v>
      </c>
      <c r="I231" s="44"/>
      <c r="J231" s="44"/>
      <c r="K231" s="44"/>
      <c r="L231" s="48"/>
      <c r="M231" s="232"/>
      <c r="N231" s="233"/>
      <c r="O231" s="88"/>
      <c r="P231" s="88"/>
      <c r="Q231" s="88"/>
      <c r="R231" s="88"/>
      <c r="S231" s="88"/>
      <c r="T231" s="89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U231" s="20" t="s">
        <v>90</v>
      </c>
    </row>
    <row r="232" s="2" customFormat="1">
      <c r="A232" s="42"/>
      <c r="B232" s="43"/>
      <c r="C232" s="44"/>
      <c r="D232" s="234" t="s">
        <v>414</v>
      </c>
      <c r="E232" s="44"/>
      <c r="F232" s="285" t="s">
        <v>402</v>
      </c>
      <c r="G232" s="44"/>
      <c r="H232" s="286">
        <v>18.18</v>
      </c>
      <c r="I232" s="44"/>
      <c r="J232" s="44"/>
      <c r="K232" s="44"/>
      <c r="L232" s="48"/>
      <c r="M232" s="232"/>
      <c r="N232" s="233"/>
      <c r="O232" s="88"/>
      <c r="P232" s="88"/>
      <c r="Q232" s="88"/>
      <c r="R232" s="88"/>
      <c r="S232" s="88"/>
      <c r="T232" s="89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U232" s="20" t="s">
        <v>90</v>
      </c>
    </row>
    <row r="233" s="2" customFormat="1">
      <c r="A233" s="42"/>
      <c r="B233" s="43"/>
      <c r="C233" s="44"/>
      <c r="D233" s="234" t="s">
        <v>414</v>
      </c>
      <c r="E233" s="44"/>
      <c r="F233" s="285" t="s">
        <v>403</v>
      </c>
      <c r="G233" s="44"/>
      <c r="H233" s="286">
        <v>41.439999999999998</v>
      </c>
      <c r="I233" s="44"/>
      <c r="J233" s="44"/>
      <c r="K233" s="44"/>
      <c r="L233" s="48"/>
      <c r="M233" s="232"/>
      <c r="N233" s="233"/>
      <c r="O233" s="88"/>
      <c r="P233" s="88"/>
      <c r="Q233" s="88"/>
      <c r="R233" s="88"/>
      <c r="S233" s="88"/>
      <c r="T233" s="89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U233" s="20" t="s">
        <v>90</v>
      </c>
    </row>
    <row r="234" s="2" customFormat="1">
      <c r="A234" s="42"/>
      <c r="B234" s="43"/>
      <c r="C234" s="44"/>
      <c r="D234" s="234" t="s">
        <v>414</v>
      </c>
      <c r="E234" s="44"/>
      <c r="F234" s="285" t="s">
        <v>404</v>
      </c>
      <c r="G234" s="44"/>
      <c r="H234" s="286">
        <v>15.300000000000001</v>
      </c>
      <c r="I234" s="44"/>
      <c r="J234" s="44"/>
      <c r="K234" s="44"/>
      <c r="L234" s="48"/>
      <c r="M234" s="232"/>
      <c r="N234" s="233"/>
      <c r="O234" s="88"/>
      <c r="P234" s="88"/>
      <c r="Q234" s="88"/>
      <c r="R234" s="88"/>
      <c r="S234" s="88"/>
      <c r="T234" s="89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U234" s="20" t="s">
        <v>90</v>
      </c>
    </row>
    <row r="235" s="2" customFormat="1">
      <c r="A235" s="42"/>
      <c r="B235" s="43"/>
      <c r="C235" s="44"/>
      <c r="D235" s="234" t="s">
        <v>414</v>
      </c>
      <c r="E235" s="44"/>
      <c r="F235" s="285" t="s">
        <v>405</v>
      </c>
      <c r="G235" s="44"/>
      <c r="H235" s="286">
        <v>60.770000000000003</v>
      </c>
      <c r="I235" s="44"/>
      <c r="J235" s="44"/>
      <c r="K235" s="44"/>
      <c r="L235" s="48"/>
      <c r="M235" s="232"/>
      <c r="N235" s="233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U235" s="20" t="s">
        <v>90</v>
      </c>
    </row>
    <row r="236" s="2" customFormat="1">
      <c r="A236" s="42"/>
      <c r="B236" s="43"/>
      <c r="C236" s="44"/>
      <c r="D236" s="234" t="s">
        <v>414</v>
      </c>
      <c r="E236" s="44"/>
      <c r="F236" s="285" t="s">
        <v>406</v>
      </c>
      <c r="G236" s="44"/>
      <c r="H236" s="286">
        <v>31.100000000000001</v>
      </c>
      <c r="I236" s="44"/>
      <c r="J236" s="44"/>
      <c r="K236" s="44"/>
      <c r="L236" s="48"/>
      <c r="M236" s="232"/>
      <c r="N236" s="233"/>
      <c r="O236" s="88"/>
      <c r="P236" s="88"/>
      <c r="Q236" s="88"/>
      <c r="R236" s="88"/>
      <c r="S236" s="88"/>
      <c r="T236" s="89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U236" s="20" t="s">
        <v>90</v>
      </c>
    </row>
    <row r="237" s="2" customFormat="1">
      <c r="A237" s="42"/>
      <c r="B237" s="43"/>
      <c r="C237" s="44"/>
      <c r="D237" s="234" t="s">
        <v>414</v>
      </c>
      <c r="E237" s="44"/>
      <c r="F237" s="285" t="s">
        <v>407</v>
      </c>
      <c r="G237" s="44"/>
      <c r="H237" s="286">
        <v>27.460000000000001</v>
      </c>
      <c r="I237" s="44"/>
      <c r="J237" s="44"/>
      <c r="K237" s="44"/>
      <c r="L237" s="48"/>
      <c r="M237" s="232"/>
      <c r="N237" s="233"/>
      <c r="O237" s="88"/>
      <c r="P237" s="88"/>
      <c r="Q237" s="88"/>
      <c r="R237" s="88"/>
      <c r="S237" s="88"/>
      <c r="T237" s="89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U237" s="20" t="s">
        <v>90</v>
      </c>
    </row>
    <row r="238" s="2" customFormat="1">
      <c r="A238" s="42"/>
      <c r="B238" s="43"/>
      <c r="C238" s="44"/>
      <c r="D238" s="234" t="s">
        <v>414</v>
      </c>
      <c r="E238" s="44"/>
      <c r="F238" s="285" t="s">
        <v>408</v>
      </c>
      <c r="G238" s="44"/>
      <c r="H238" s="286">
        <v>28.850000000000001</v>
      </c>
      <c r="I238" s="44"/>
      <c r="J238" s="44"/>
      <c r="K238" s="44"/>
      <c r="L238" s="48"/>
      <c r="M238" s="232"/>
      <c r="N238" s="233"/>
      <c r="O238" s="88"/>
      <c r="P238" s="88"/>
      <c r="Q238" s="88"/>
      <c r="R238" s="88"/>
      <c r="S238" s="88"/>
      <c r="T238" s="89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U238" s="20" t="s">
        <v>90</v>
      </c>
    </row>
    <row r="239" s="2" customFormat="1">
      <c r="A239" s="42"/>
      <c r="B239" s="43"/>
      <c r="C239" s="44"/>
      <c r="D239" s="234" t="s">
        <v>414</v>
      </c>
      <c r="E239" s="44"/>
      <c r="F239" s="285" t="s">
        <v>285</v>
      </c>
      <c r="G239" s="44"/>
      <c r="H239" s="286">
        <v>459.54000000000002</v>
      </c>
      <c r="I239" s="44"/>
      <c r="J239" s="44"/>
      <c r="K239" s="44"/>
      <c r="L239" s="48"/>
      <c r="M239" s="232"/>
      <c r="N239" s="233"/>
      <c r="O239" s="88"/>
      <c r="P239" s="88"/>
      <c r="Q239" s="88"/>
      <c r="R239" s="88"/>
      <c r="S239" s="88"/>
      <c r="T239" s="89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U239" s="20" t="s">
        <v>90</v>
      </c>
    </row>
    <row r="240" s="13" customFormat="1">
      <c r="A240" s="13"/>
      <c r="B240" s="241"/>
      <c r="C240" s="242"/>
      <c r="D240" s="234" t="s">
        <v>283</v>
      </c>
      <c r="E240" s="242"/>
      <c r="F240" s="244" t="s">
        <v>416</v>
      </c>
      <c r="G240" s="242"/>
      <c r="H240" s="245">
        <v>13786.200000000001</v>
      </c>
      <c r="I240" s="246"/>
      <c r="J240" s="242"/>
      <c r="K240" s="242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283</v>
      </c>
      <c r="AU240" s="251" t="s">
        <v>90</v>
      </c>
      <c r="AV240" s="13" t="s">
        <v>90</v>
      </c>
      <c r="AW240" s="13" t="s">
        <v>4</v>
      </c>
      <c r="AX240" s="13" t="s">
        <v>88</v>
      </c>
      <c r="AY240" s="251" t="s">
        <v>141</v>
      </c>
    </row>
    <row r="241" s="2" customFormat="1" ht="37.8" customHeight="1">
      <c r="A241" s="42"/>
      <c r="B241" s="43"/>
      <c r="C241" s="216" t="s">
        <v>417</v>
      </c>
      <c r="D241" s="216" t="s">
        <v>144</v>
      </c>
      <c r="E241" s="217" t="s">
        <v>418</v>
      </c>
      <c r="F241" s="218" t="s">
        <v>419</v>
      </c>
      <c r="G241" s="219" t="s">
        <v>321</v>
      </c>
      <c r="H241" s="220">
        <v>459.54000000000002</v>
      </c>
      <c r="I241" s="221"/>
      <c r="J241" s="222">
        <f>ROUND(I241*H241,2)</f>
        <v>0</v>
      </c>
      <c r="K241" s="218" t="s">
        <v>148</v>
      </c>
      <c r="L241" s="48"/>
      <c r="M241" s="223" t="s">
        <v>78</v>
      </c>
      <c r="N241" s="224" t="s">
        <v>50</v>
      </c>
      <c r="O241" s="88"/>
      <c r="P241" s="225">
        <f>O241*H241</f>
        <v>0</v>
      </c>
      <c r="Q241" s="225">
        <v>0</v>
      </c>
      <c r="R241" s="225">
        <f>Q241*H241</f>
        <v>0</v>
      </c>
      <c r="S241" s="225">
        <v>0</v>
      </c>
      <c r="T241" s="226">
        <f>S241*H241</f>
        <v>0</v>
      </c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R241" s="227" t="s">
        <v>166</v>
      </c>
      <c r="AT241" s="227" t="s">
        <v>144</v>
      </c>
      <c r="AU241" s="227" t="s">
        <v>90</v>
      </c>
      <c r="AY241" s="20" t="s">
        <v>141</v>
      </c>
      <c r="BE241" s="228">
        <f>IF(N241="základní",J241,0)</f>
        <v>0</v>
      </c>
      <c r="BF241" s="228">
        <f>IF(N241="snížená",J241,0)</f>
        <v>0</v>
      </c>
      <c r="BG241" s="228">
        <f>IF(N241="zákl. přenesená",J241,0)</f>
        <v>0</v>
      </c>
      <c r="BH241" s="228">
        <f>IF(N241="sníž. přenesená",J241,0)</f>
        <v>0</v>
      </c>
      <c r="BI241" s="228">
        <f>IF(N241="nulová",J241,0)</f>
        <v>0</v>
      </c>
      <c r="BJ241" s="20" t="s">
        <v>88</v>
      </c>
      <c r="BK241" s="228">
        <f>ROUND(I241*H241,2)</f>
        <v>0</v>
      </c>
      <c r="BL241" s="20" t="s">
        <v>166</v>
      </c>
      <c r="BM241" s="227" t="s">
        <v>420</v>
      </c>
    </row>
    <row r="242" s="2" customFormat="1">
      <c r="A242" s="42"/>
      <c r="B242" s="43"/>
      <c r="C242" s="44"/>
      <c r="D242" s="229" t="s">
        <v>151</v>
      </c>
      <c r="E242" s="44"/>
      <c r="F242" s="230" t="s">
        <v>421</v>
      </c>
      <c r="G242" s="44"/>
      <c r="H242" s="44"/>
      <c r="I242" s="231"/>
      <c r="J242" s="44"/>
      <c r="K242" s="44"/>
      <c r="L242" s="48"/>
      <c r="M242" s="232"/>
      <c r="N242" s="233"/>
      <c r="O242" s="88"/>
      <c r="P242" s="88"/>
      <c r="Q242" s="88"/>
      <c r="R242" s="88"/>
      <c r="S242" s="88"/>
      <c r="T242" s="89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T242" s="20" t="s">
        <v>151</v>
      </c>
      <c r="AU242" s="20" t="s">
        <v>90</v>
      </c>
    </row>
    <row r="243" s="13" customFormat="1">
      <c r="A243" s="13"/>
      <c r="B243" s="241"/>
      <c r="C243" s="242"/>
      <c r="D243" s="234" t="s">
        <v>283</v>
      </c>
      <c r="E243" s="243" t="s">
        <v>78</v>
      </c>
      <c r="F243" s="244" t="s">
        <v>255</v>
      </c>
      <c r="G243" s="242"/>
      <c r="H243" s="245">
        <v>459.54000000000002</v>
      </c>
      <c r="I243" s="246"/>
      <c r="J243" s="242"/>
      <c r="K243" s="242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283</v>
      </c>
      <c r="AU243" s="251" t="s">
        <v>90</v>
      </c>
      <c r="AV243" s="13" t="s">
        <v>90</v>
      </c>
      <c r="AW243" s="13" t="s">
        <v>40</v>
      </c>
      <c r="AX243" s="13" t="s">
        <v>88</v>
      </c>
      <c r="AY243" s="251" t="s">
        <v>141</v>
      </c>
    </row>
    <row r="244" s="2" customFormat="1">
      <c r="A244" s="42"/>
      <c r="B244" s="43"/>
      <c r="C244" s="44"/>
      <c r="D244" s="234" t="s">
        <v>414</v>
      </c>
      <c r="E244" s="44"/>
      <c r="F244" s="284" t="s">
        <v>415</v>
      </c>
      <c r="G244" s="44"/>
      <c r="H244" s="44"/>
      <c r="I244" s="44"/>
      <c r="J244" s="44"/>
      <c r="K244" s="44"/>
      <c r="L244" s="48"/>
      <c r="M244" s="232"/>
      <c r="N244" s="233"/>
      <c r="O244" s="88"/>
      <c r="P244" s="88"/>
      <c r="Q244" s="88"/>
      <c r="R244" s="88"/>
      <c r="S244" s="88"/>
      <c r="T244" s="89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U244" s="20" t="s">
        <v>90</v>
      </c>
    </row>
    <row r="245" s="2" customFormat="1">
      <c r="A245" s="42"/>
      <c r="B245" s="43"/>
      <c r="C245" s="44"/>
      <c r="D245" s="234" t="s">
        <v>414</v>
      </c>
      <c r="E245" s="44"/>
      <c r="F245" s="285" t="s">
        <v>324</v>
      </c>
      <c r="G245" s="44"/>
      <c r="H245" s="286">
        <v>0</v>
      </c>
      <c r="I245" s="44"/>
      <c r="J245" s="44"/>
      <c r="K245" s="44"/>
      <c r="L245" s="48"/>
      <c r="M245" s="232"/>
      <c r="N245" s="233"/>
      <c r="O245" s="88"/>
      <c r="P245" s="88"/>
      <c r="Q245" s="88"/>
      <c r="R245" s="88"/>
      <c r="S245" s="88"/>
      <c r="T245" s="89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U245" s="20" t="s">
        <v>90</v>
      </c>
    </row>
    <row r="246" s="2" customFormat="1">
      <c r="A246" s="42"/>
      <c r="B246" s="43"/>
      <c r="C246" s="44"/>
      <c r="D246" s="234" t="s">
        <v>414</v>
      </c>
      <c r="E246" s="44"/>
      <c r="F246" s="285" t="s">
        <v>393</v>
      </c>
      <c r="G246" s="44"/>
      <c r="H246" s="286">
        <v>6.0599999999999996</v>
      </c>
      <c r="I246" s="44"/>
      <c r="J246" s="44"/>
      <c r="K246" s="44"/>
      <c r="L246" s="48"/>
      <c r="M246" s="232"/>
      <c r="N246" s="233"/>
      <c r="O246" s="88"/>
      <c r="P246" s="88"/>
      <c r="Q246" s="88"/>
      <c r="R246" s="88"/>
      <c r="S246" s="88"/>
      <c r="T246" s="89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U246" s="20" t="s">
        <v>90</v>
      </c>
    </row>
    <row r="247" s="2" customFormat="1">
      <c r="A247" s="42"/>
      <c r="B247" s="43"/>
      <c r="C247" s="44"/>
      <c r="D247" s="234" t="s">
        <v>414</v>
      </c>
      <c r="E247" s="44"/>
      <c r="F247" s="285" t="s">
        <v>394</v>
      </c>
      <c r="G247" s="44"/>
      <c r="H247" s="286">
        <v>6.1100000000000003</v>
      </c>
      <c r="I247" s="44"/>
      <c r="J247" s="44"/>
      <c r="K247" s="44"/>
      <c r="L247" s="48"/>
      <c r="M247" s="232"/>
      <c r="N247" s="233"/>
      <c r="O247" s="88"/>
      <c r="P247" s="88"/>
      <c r="Q247" s="88"/>
      <c r="R247" s="88"/>
      <c r="S247" s="88"/>
      <c r="T247" s="89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U247" s="20" t="s">
        <v>90</v>
      </c>
    </row>
    <row r="248" s="2" customFormat="1">
      <c r="A248" s="42"/>
      <c r="B248" s="43"/>
      <c r="C248" s="44"/>
      <c r="D248" s="234" t="s">
        <v>414</v>
      </c>
      <c r="E248" s="44"/>
      <c r="F248" s="285" t="s">
        <v>395</v>
      </c>
      <c r="G248" s="44"/>
      <c r="H248" s="286">
        <v>1.77</v>
      </c>
      <c r="I248" s="44"/>
      <c r="J248" s="44"/>
      <c r="K248" s="44"/>
      <c r="L248" s="48"/>
      <c r="M248" s="232"/>
      <c r="N248" s="233"/>
      <c r="O248" s="88"/>
      <c r="P248" s="88"/>
      <c r="Q248" s="88"/>
      <c r="R248" s="88"/>
      <c r="S248" s="88"/>
      <c r="T248" s="89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U248" s="20" t="s">
        <v>90</v>
      </c>
    </row>
    <row r="249" s="2" customFormat="1">
      <c r="A249" s="42"/>
      <c r="B249" s="43"/>
      <c r="C249" s="44"/>
      <c r="D249" s="234" t="s">
        <v>414</v>
      </c>
      <c r="E249" s="44"/>
      <c r="F249" s="285" t="s">
        <v>396</v>
      </c>
      <c r="G249" s="44"/>
      <c r="H249" s="286">
        <v>21.329999999999998</v>
      </c>
      <c r="I249" s="44"/>
      <c r="J249" s="44"/>
      <c r="K249" s="44"/>
      <c r="L249" s="48"/>
      <c r="M249" s="232"/>
      <c r="N249" s="233"/>
      <c r="O249" s="88"/>
      <c r="P249" s="88"/>
      <c r="Q249" s="88"/>
      <c r="R249" s="88"/>
      <c r="S249" s="88"/>
      <c r="T249" s="89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U249" s="20" t="s">
        <v>90</v>
      </c>
    </row>
    <row r="250" s="2" customFormat="1">
      <c r="A250" s="42"/>
      <c r="B250" s="43"/>
      <c r="C250" s="44"/>
      <c r="D250" s="234" t="s">
        <v>414</v>
      </c>
      <c r="E250" s="44"/>
      <c r="F250" s="285" t="s">
        <v>397</v>
      </c>
      <c r="G250" s="44"/>
      <c r="H250" s="286">
        <v>23.559999999999999</v>
      </c>
      <c r="I250" s="44"/>
      <c r="J250" s="44"/>
      <c r="K250" s="44"/>
      <c r="L250" s="48"/>
      <c r="M250" s="232"/>
      <c r="N250" s="233"/>
      <c r="O250" s="88"/>
      <c r="P250" s="88"/>
      <c r="Q250" s="88"/>
      <c r="R250" s="88"/>
      <c r="S250" s="88"/>
      <c r="T250" s="89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U250" s="20" t="s">
        <v>90</v>
      </c>
    </row>
    <row r="251" s="2" customFormat="1">
      <c r="A251" s="42"/>
      <c r="B251" s="43"/>
      <c r="C251" s="44"/>
      <c r="D251" s="234" t="s">
        <v>414</v>
      </c>
      <c r="E251" s="44"/>
      <c r="F251" s="285" t="s">
        <v>398</v>
      </c>
      <c r="G251" s="44"/>
      <c r="H251" s="286">
        <v>59.380000000000003</v>
      </c>
      <c r="I251" s="44"/>
      <c r="J251" s="44"/>
      <c r="K251" s="44"/>
      <c r="L251" s="48"/>
      <c r="M251" s="232"/>
      <c r="N251" s="233"/>
      <c r="O251" s="88"/>
      <c r="P251" s="88"/>
      <c r="Q251" s="88"/>
      <c r="R251" s="88"/>
      <c r="S251" s="88"/>
      <c r="T251" s="89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U251" s="20" t="s">
        <v>90</v>
      </c>
    </row>
    <row r="252" s="2" customFormat="1">
      <c r="A252" s="42"/>
      <c r="B252" s="43"/>
      <c r="C252" s="44"/>
      <c r="D252" s="234" t="s">
        <v>414</v>
      </c>
      <c r="E252" s="44"/>
      <c r="F252" s="285" t="s">
        <v>399</v>
      </c>
      <c r="G252" s="44"/>
      <c r="H252" s="286">
        <v>59.479999999999997</v>
      </c>
      <c r="I252" s="44"/>
      <c r="J252" s="44"/>
      <c r="K252" s="44"/>
      <c r="L252" s="48"/>
      <c r="M252" s="232"/>
      <c r="N252" s="233"/>
      <c r="O252" s="88"/>
      <c r="P252" s="88"/>
      <c r="Q252" s="88"/>
      <c r="R252" s="88"/>
      <c r="S252" s="88"/>
      <c r="T252" s="89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U252" s="20" t="s">
        <v>90</v>
      </c>
    </row>
    <row r="253" s="2" customFormat="1">
      <c r="A253" s="42"/>
      <c r="B253" s="43"/>
      <c r="C253" s="44"/>
      <c r="D253" s="234" t="s">
        <v>414</v>
      </c>
      <c r="E253" s="44"/>
      <c r="F253" s="285" t="s">
        <v>400</v>
      </c>
      <c r="G253" s="44"/>
      <c r="H253" s="286">
        <v>27.329999999999998</v>
      </c>
      <c r="I253" s="44"/>
      <c r="J253" s="44"/>
      <c r="K253" s="44"/>
      <c r="L253" s="48"/>
      <c r="M253" s="232"/>
      <c r="N253" s="233"/>
      <c r="O253" s="88"/>
      <c r="P253" s="88"/>
      <c r="Q253" s="88"/>
      <c r="R253" s="88"/>
      <c r="S253" s="88"/>
      <c r="T253" s="89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U253" s="20" t="s">
        <v>90</v>
      </c>
    </row>
    <row r="254" s="2" customFormat="1">
      <c r="A254" s="42"/>
      <c r="B254" s="43"/>
      <c r="C254" s="44"/>
      <c r="D254" s="234" t="s">
        <v>414</v>
      </c>
      <c r="E254" s="44"/>
      <c r="F254" s="285" t="s">
        <v>401</v>
      </c>
      <c r="G254" s="44"/>
      <c r="H254" s="286">
        <v>31.420000000000002</v>
      </c>
      <c r="I254" s="44"/>
      <c r="J254" s="44"/>
      <c r="K254" s="44"/>
      <c r="L254" s="48"/>
      <c r="M254" s="232"/>
      <c r="N254" s="233"/>
      <c r="O254" s="88"/>
      <c r="P254" s="88"/>
      <c r="Q254" s="88"/>
      <c r="R254" s="88"/>
      <c r="S254" s="88"/>
      <c r="T254" s="89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U254" s="20" t="s">
        <v>90</v>
      </c>
    </row>
    <row r="255" s="2" customFormat="1">
      <c r="A255" s="42"/>
      <c r="B255" s="43"/>
      <c r="C255" s="44"/>
      <c r="D255" s="234" t="s">
        <v>414</v>
      </c>
      <c r="E255" s="44"/>
      <c r="F255" s="285" t="s">
        <v>402</v>
      </c>
      <c r="G255" s="44"/>
      <c r="H255" s="286">
        <v>18.18</v>
      </c>
      <c r="I255" s="44"/>
      <c r="J255" s="44"/>
      <c r="K255" s="44"/>
      <c r="L255" s="48"/>
      <c r="M255" s="232"/>
      <c r="N255" s="233"/>
      <c r="O255" s="88"/>
      <c r="P255" s="88"/>
      <c r="Q255" s="88"/>
      <c r="R255" s="88"/>
      <c r="S255" s="88"/>
      <c r="T255" s="89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U255" s="20" t="s">
        <v>90</v>
      </c>
    </row>
    <row r="256" s="2" customFormat="1">
      <c r="A256" s="42"/>
      <c r="B256" s="43"/>
      <c r="C256" s="44"/>
      <c r="D256" s="234" t="s">
        <v>414</v>
      </c>
      <c r="E256" s="44"/>
      <c r="F256" s="285" t="s">
        <v>403</v>
      </c>
      <c r="G256" s="44"/>
      <c r="H256" s="286">
        <v>41.439999999999998</v>
      </c>
      <c r="I256" s="44"/>
      <c r="J256" s="44"/>
      <c r="K256" s="44"/>
      <c r="L256" s="48"/>
      <c r="M256" s="232"/>
      <c r="N256" s="233"/>
      <c r="O256" s="88"/>
      <c r="P256" s="88"/>
      <c r="Q256" s="88"/>
      <c r="R256" s="88"/>
      <c r="S256" s="88"/>
      <c r="T256" s="89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U256" s="20" t="s">
        <v>90</v>
      </c>
    </row>
    <row r="257" s="2" customFormat="1">
      <c r="A257" s="42"/>
      <c r="B257" s="43"/>
      <c r="C257" s="44"/>
      <c r="D257" s="234" t="s">
        <v>414</v>
      </c>
      <c r="E257" s="44"/>
      <c r="F257" s="285" t="s">
        <v>404</v>
      </c>
      <c r="G257" s="44"/>
      <c r="H257" s="286">
        <v>15.300000000000001</v>
      </c>
      <c r="I257" s="44"/>
      <c r="J257" s="44"/>
      <c r="K257" s="44"/>
      <c r="L257" s="48"/>
      <c r="M257" s="232"/>
      <c r="N257" s="233"/>
      <c r="O257" s="88"/>
      <c r="P257" s="88"/>
      <c r="Q257" s="88"/>
      <c r="R257" s="88"/>
      <c r="S257" s="88"/>
      <c r="T257" s="89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U257" s="20" t="s">
        <v>90</v>
      </c>
    </row>
    <row r="258" s="2" customFormat="1">
      <c r="A258" s="42"/>
      <c r="B258" s="43"/>
      <c r="C258" s="44"/>
      <c r="D258" s="234" t="s">
        <v>414</v>
      </c>
      <c r="E258" s="44"/>
      <c r="F258" s="285" t="s">
        <v>405</v>
      </c>
      <c r="G258" s="44"/>
      <c r="H258" s="286">
        <v>60.770000000000003</v>
      </c>
      <c r="I258" s="44"/>
      <c r="J258" s="44"/>
      <c r="K258" s="44"/>
      <c r="L258" s="48"/>
      <c r="M258" s="232"/>
      <c r="N258" s="233"/>
      <c r="O258" s="88"/>
      <c r="P258" s="88"/>
      <c r="Q258" s="88"/>
      <c r="R258" s="88"/>
      <c r="S258" s="88"/>
      <c r="T258" s="89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U258" s="20" t="s">
        <v>90</v>
      </c>
    </row>
    <row r="259" s="2" customFormat="1">
      <c r="A259" s="42"/>
      <c r="B259" s="43"/>
      <c r="C259" s="44"/>
      <c r="D259" s="234" t="s">
        <v>414</v>
      </c>
      <c r="E259" s="44"/>
      <c r="F259" s="285" t="s">
        <v>406</v>
      </c>
      <c r="G259" s="44"/>
      <c r="H259" s="286">
        <v>31.100000000000001</v>
      </c>
      <c r="I259" s="44"/>
      <c r="J259" s="44"/>
      <c r="K259" s="44"/>
      <c r="L259" s="48"/>
      <c r="M259" s="232"/>
      <c r="N259" s="233"/>
      <c r="O259" s="88"/>
      <c r="P259" s="88"/>
      <c r="Q259" s="88"/>
      <c r="R259" s="88"/>
      <c r="S259" s="88"/>
      <c r="T259" s="89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U259" s="20" t="s">
        <v>90</v>
      </c>
    </row>
    <row r="260" s="2" customFormat="1">
      <c r="A260" s="42"/>
      <c r="B260" s="43"/>
      <c r="C260" s="44"/>
      <c r="D260" s="234" t="s">
        <v>414</v>
      </c>
      <c r="E260" s="44"/>
      <c r="F260" s="285" t="s">
        <v>407</v>
      </c>
      <c r="G260" s="44"/>
      <c r="H260" s="286">
        <v>27.460000000000001</v>
      </c>
      <c r="I260" s="44"/>
      <c r="J260" s="44"/>
      <c r="K260" s="44"/>
      <c r="L260" s="48"/>
      <c r="M260" s="232"/>
      <c r="N260" s="233"/>
      <c r="O260" s="88"/>
      <c r="P260" s="88"/>
      <c r="Q260" s="88"/>
      <c r="R260" s="88"/>
      <c r="S260" s="88"/>
      <c r="T260" s="89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U260" s="20" t="s">
        <v>90</v>
      </c>
    </row>
    <row r="261" s="2" customFormat="1">
      <c r="A261" s="42"/>
      <c r="B261" s="43"/>
      <c r="C261" s="44"/>
      <c r="D261" s="234" t="s">
        <v>414</v>
      </c>
      <c r="E261" s="44"/>
      <c r="F261" s="285" t="s">
        <v>408</v>
      </c>
      <c r="G261" s="44"/>
      <c r="H261" s="286">
        <v>28.850000000000001</v>
      </c>
      <c r="I261" s="44"/>
      <c r="J261" s="44"/>
      <c r="K261" s="44"/>
      <c r="L261" s="48"/>
      <c r="M261" s="232"/>
      <c r="N261" s="233"/>
      <c r="O261" s="88"/>
      <c r="P261" s="88"/>
      <c r="Q261" s="88"/>
      <c r="R261" s="88"/>
      <c r="S261" s="88"/>
      <c r="T261" s="89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U261" s="20" t="s">
        <v>90</v>
      </c>
    </row>
    <row r="262" s="2" customFormat="1">
      <c r="A262" s="42"/>
      <c r="B262" s="43"/>
      <c r="C262" s="44"/>
      <c r="D262" s="234" t="s">
        <v>414</v>
      </c>
      <c r="E262" s="44"/>
      <c r="F262" s="285" t="s">
        <v>285</v>
      </c>
      <c r="G262" s="44"/>
      <c r="H262" s="286">
        <v>459.54000000000002</v>
      </c>
      <c r="I262" s="44"/>
      <c r="J262" s="44"/>
      <c r="K262" s="44"/>
      <c r="L262" s="48"/>
      <c r="M262" s="232"/>
      <c r="N262" s="233"/>
      <c r="O262" s="88"/>
      <c r="P262" s="88"/>
      <c r="Q262" s="88"/>
      <c r="R262" s="88"/>
      <c r="S262" s="88"/>
      <c r="T262" s="89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U262" s="20" t="s">
        <v>90</v>
      </c>
    </row>
    <row r="263" s="12" customFormat="1" ht="22.8" customHeight="1">
      <c r="A263" s="12"/>
      <c r="B263" s="200"/>
      <c r="C263" s="201"/>
      <c r="D263" s="202" t="s">
        <v>79</v>
      </c>
      <c r="E263" s="214" t="s">
        <v>422</v>
      </c>
      <c r="F263" s="214" t="s">
        <v>423</v>
      </c>
      <c r="G263" s="201"/>
      <c r="H263" s="201"/>
      <c r="I263" s="204"/>
      <c r="J263" s="215">
        <f>BK263</f>
        <v>0</v>
      </c>
      <c r="K263" s="201"/>
      <c r="L263" s="206"/>
      <c r="M263" s="207"/>
      <c r="N263" s="208"/>
      <c r="O263" s="208"/>
      <c r="P263" s="209">
        <f>SUM(P264:P317)</f>
        <v>0</v>
      </c>
      <c r="Q263" s="208"/>
      <c r="R263" s="209">
        <f>SUM(R264:R317)</f>
        <v>0</v>
      </c>
      <c r="S263" s="208"/>
      <c r="T263" s="210">
        <f>SUM(T264:T317)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11" t="s">
        <v>88</v>
      </c>
      <c r="AT263" s="212" t="s">
        <v>79</v>
      </c>
      <c r="AU263" s="212" t="s">
        <v>88</v>
      </c>
      <c r="AY263" s="211" t="s">
        <v>141</v>
      </c>
      <c r="BK263" s="213">
        <f>SUM(BK264:BK317)</f>
        <v>0</v>
      </c>
    </row>
    <row r="264" s="2" customFormat="1" ht="16.5" customHeight="1">
      <c r="A264" s="42"/>
      <c r="B264" s="43"/>
      <c r="C264" s="216" t="s">
        <v>7</v>
      </c>
      <c r="D264" s="216" t="s">
        <v>144</v>
      </c>
      <c r="E264" s="217" t="s">
        <v>424</v>
      </c>
      <c r="F264" s="218" t="s">
        <v>425</v>
      </c>
      <c r="G264" s="219" t="s">
        <v>310</v>
      </c>
      <c r="H264" s="220">
        <v>200.20099999999999</v>
      </c>
      <c r="I264" s="221"/>
      <c r="J264" s="222">
        <f>ROUND(I264*H264,2)</f>
        <v>0</v>
      </c>
      <c r="K264" s="218" t="s">
        <v>148</v>
      </c>
      <c r="L264" s="48"/>
      <c r="M264" s="223" t="s">
        <v>78</v>
      </c>
      <c r="N264" s="224" t="s">
        <v>50</v>
      </c>
      <c r="O264" s="88"/>
      <c r="P264" s="225">
        <f>O264*H264</f>
        <v>0</v>
      </c>
      <c r="Q264" s="225">
        <v>0</v>
      </c>
      <c r="R264" s="225">
        <f>Q264*H264</f>
        <v>0</v>
      </c>
      <c r="S264" s="225">
        <v>0</v>
      </c>
      <c r="T264" s="226">
        <f>S264*H264</f>
        <v>0</v>
      </c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R264" s="227" t="s">
        <v>166</v>
      </c>
      <c r="AT264" s="227" t="s">
        <v>144</v>
      </c>
      <c r="AU264" s="227" t="s">
        <v>90</v>
      </c>
      <c r="AY264" s="20" t="s">
        <v>141</v>
      </c>
      <c r="BE264" s="228">
        <f>IF(N264="základní",J264,0)</f>
        <v>0</v>
      </c>
      <c r="BF264" s="228">
        <f>IF(N264="snížená",J264,0)</f>
        <v>0</v>
      </c>
      <c r="BG264" s="228">
        <f>IF(N264="zákl. přenesená",J264,0)</f>
        <v>0</v>
      </c>
      <c r="BH264" s="228">
        <f>IF(N264="sníž. přenesená",J264,0)</f>
        <v>0</v>
      </c>
      <c r="BI264" s="228">
        <f>IF(N264="nulová",J264,0)</f>
        <v>0</v>
      </c>
      <c r="BJ264" s="20" t="s">
        <v>88</v>
      </c>
      <c r="BK264" s="228">
        <f>ROUND(I264*H264,2)</f>
        <v>0</v>
      </c>
      <c r="BL264" s="20" t="s">
        <v>166</v>
      </c>
      <c r="BM264" s="227" t="s">
        <v>426</v>
      </c>
    </row>
    <row r="265" s="2" customFormat="1">
      <c r="A265" s="42"/>
      <c r="B265" s="43"/>
      <c r="C265" s="44"/>
      <c r="D265" s="229" t="s">
        <v>151</v>
      </c>
      <c r="E265" s="44"/>
      <c r="F265" s="230" t="s">
        <v>427</v>
      </c>
      <c r="G265" s="44"/>
      <c r="H265" s="44"/>
      <c r="I265" s="231"/>
      <c r="J265" s="44"/>
      <c r="K265" s="44"/>
      <c r="L265" s="48"/>
      <c r="M265" s="232"/>
      <c r="N265" s="233"/>
      <c r="O265" s="88"/>
      <c r="P265" s="88"/>
      <c r="Q265" s="88"/>
      <c r="R265" s="88"/>
      <c r="S265" s="88"/>
      <c r="T265" s="89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T265" s="20" t="s">
        <v>151</v>
      </c>
      <c r="AU265" s="20" t="s">
        <v>90</v>
      </c>
    </row>
    <row r="266" s="2" customFormat="1" ht="37.8" customHeight="1">
      <c r="A266" s="42"/>
      <c r="B266" s="43"/>
      <c r="C266" s="216" t="s">
        <v>428</v>
      </c>
      <c r="D266" s="216" t="s">
        <v>144</v>
      </c>
      <c r="E266" s="217" t="s">
        <v>429</v>
      </c>
      <c r="F266" s="218" t="s">
        <v>430</v>
      </c>
      <c r="G266" s="219" t="s">
        <v>310</v>
      </c>
      <c r="H266" s="220">
        <v>100.101</v>
      </c>
      <c r="I266" s="221"/>
      <c r="J266" s="222">
        <f>ROUND(I266*H266,2)</f>
        <v>0</v>
      </c>
      <c r="K266" s="218" t="s">
        <v>148</v>
      </c>
      <c r="L266" s="48"/>
      <c r="M266" s="223" t="s">
        <v>78</v>
      </c>
      <c r="N266" s="224" t="s">
        <v>50</v>
      </c>
      <c r="O266" s="88"/>
      <c r="P266" s="225">
        <f>O266*H266</f>
        <v>0</v>
      </c>
      <c r="Q266" s="225">
        <v>0</v>
      </c>
      <c r="R266" s="225">
        <f>Q266*H266</f>
        <v>0</v>
      </c>
      <c r="S266" s="225">
        <v>0</v>
      </c>
      <c r="T266" s="226">
        <f>S266*H266</f>
        <v>0</v>
      </c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R266" s="227" t="s">
        <v>166</v>
      </c>
      <c r="AT266" s="227" t="s">
        <v>144</v>
      </c>
      <c r="AU266" s="227" t="s">
        <v>90</v>
      </c>
      <c r="AY266" s="20" t="s">
        <v>141</v>
      </c>
      <c r="BE266" s="228">
        <f>IF(N266="základní",J266,0)</f>
        <v>0</v>
      </c>
      <c r="BF266" s="228">
        <f>IF(N266="snížená",J266,0)</f>
        <v>0</v>
      </c>
      <c r="BG266" s="228">
        <f>IF(N266="zákl. přenesená",J266,0)</f>
        <v>0</v>
      </c>
      <c r="BH266" s="228">
        <f>IF(N266="sníž. přenesená",J266,0)</f>
        <v>0</v>
      </c>
      <c r="BI266" s="228">
        <f>IF(N266="nulová",J266,0)</f>
        <v>0</v>
      </c>
      <c r="BJ266" s="20" t="s">
        <v>88</v>
      </c>
      <c r="BK266" s="228">
        <f>ROUND(I266*H266,2)</f>
        <v>0</v>
      </c>
      <c r="BL266" s="20" t="s">
        <v>166</v>
      </c>
      <c r="BM266" s="227" t="s">
        <v>431</v>
      </c>
    </row>
    <row r="267" s="2" customFormat="1">
      <c r="A267" s="42"/>
      <c r="B267" s="43"/>
      <c r="C267" s="44"/>
      <c r="D267" s="229" t="s">
        <v>151</v>
      </c>
      <c r="E267" s="44"/>
      <c r="F267" s="230" t="s">
        <v>432</v>
      </c>
      <c r="G267" s="44"/>
      <c r="H267" s="44"/>
      <c r="I267" s="231"/>
      <c r="J267" s="44"/>
      <c r="K267" s="44"/>
      <c r="L267" s="48"/>
      <c r="M267" s="232"/>
      <c r="N267" s="233"/>
      <c r="O267" s="88"/>
      <c r="P267" s="88"/>
      <c r="Q267" s="88"/>
      <c r="R267" s="88"/>
      <c r="S267" s="88"/>
      <c r="T267" s="89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T267" s="20" t="s">
        <v>151</v>
      </c>
      <c r="AU267" s="20" t="s">
        <v>90</v>
      </c>
    </row>
    <row r="268" s="13" customFormat="1">
      <c r="A268" s="13"/>
      <c r="B268" s="241"/>
      <c r="C268" s="242"/>
      <c r="D268" s="234" t="s">
        <v>283</v>
      </c>
      <c r="E268" s="242"/>
      <c r="F268" s="244" t="s">
        <v>433</v>
      </c>
      <c r="G268" s="242"/>
      <c r="H268" s="245">
        <v>100.101</v>
      </c>
      <c r="I268" s="246"/>
      <c r="J268" s="242"/>
      <c r="K268" s="242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283</v>
      </c>
      <c r="AU268" s="251" t="s">
        <v>90</v>
      </c>
      <c r="AV268" s="13" t="s">
        <v>90</v>
      </c>
      <c r="AW268" s="13" t="s">
        <v>4</v>
      </c>
      <c r="AX268" s="13" t="s">
        <v>88</v>
      </c>
      <c r="AY268" s="251" t="s">
        <v>141</v>
      </c>
    </row>
    <row r="269" s="2" customFormat="1" ht="37.8" customHeight="1">
      <c r="A269" s="42"/>
      <c r="B269" s="43"/>
      <c r="C269" s="216" t="s">
        <v>434</v>
      </c>
      <c r="D269" s="216" t="s">
        <v>144</v>
      </c>
      <c r="E269" s="217" t="s">
        <v>435</v>
      </c>
      <c r="F269" s="218" t="s">
        <v>436</v>
      </c>
      <c r="G269" s="219" t="s">
        <v>310</v>
      </c>
      <c r="H269" s="220">
        <v>100.101</v>
      </c>
      <c r="I269" s="221"/>
      <c r="J269" s="222">
        <f>ROUND(I269*H269,2)</f>
        <v>0</v>
      </c>
      <c r="K269" s="218" t="s">
        <v>148</v>
      </c>
      <c r="L269" s="48"/>
      <c r="M269" s="223" t="s">
        <v>78</v>
      </c>
      <c r="N269" s="224" t="s">
        <v>50</v>
      </c>
      <c r="O269" s="88"/>
      <c r="P269" s="225">
        <f>O269*H269</f>
        <v>0</v>
      </c>
      <c r="Q269" s="225">
        <v>0</v>
      </c>
      <c r="R269" s="225">
        <f>Q269*H269</f>
        <v>0</v>
      </c>
      <c r="S269" s="225">
        <v>0</v>
      </c>
      <c r="T269" s="226">
        <f>S269*H269</f>
        <v>0</v>
      </c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R269" s="227" t="s">
        <v>166</v>
      </c>
      <c r="AT269" s="227" t="s">
        <v>144</v>
      </c>
      <c r="AU269" s="227" t="s">
        <v>90</v>
      </c>
      <c r="AY269" s="20" t="s">
        <v>141</v>
      </c>
      <c r="BE269" s="228">
        <f>IF(N269="základní",J269,0)</f>
        <v>0</v>
      </c>
      <c r="BF269" s="228">
        <f>IF(N269="snížená",J269,0)</f>
        <v>0</v>
      </c>
      <c r="BG269" s="228">
        <f>IF(N269="zákl. přenesená",J269,0)</f>
        <v>0</v>
      </c>
      <c r="BH269" s="228">
        <f>IF(N269="sníž. přenesená",J269,0)</f>
        <v>0</v>
      </c>
      <c r="BI269" s="228">
        <f>IF(N269="nulová",J269,0)</f>
        <v>0</v>
      </c>
      <c r="BJ269" s="20" t="s">
        <v>88</v>
      </c>
      <c r="BK269" s="228">
        <f>ROUND(I269*H269,2)</f>
        <v>0</v>
      </c>
      <c r="BL269" s="20" t="s">
        <v>166</v>
      </c>
      <c r="BM269" s="227" t="s">
        <v>437</v>
      </c>
    </row>
    <row r="270" s="2" customFormat="1">
      <c r="A270" s="42"/>
      <c r="B270" s="43"/>
      <c r="C270" s="44"/>
      <c r="D270" s="229" t="s">
        <v>151</v>
      </c>
      <c r="E270" s="44"/>
      <c r="F270" s="230" t="s">
        <v>438</v>
      </c>
      <c r="G270" s="44"/>
      <c r="H270" s="44"/>
      <c r="I270" s="231"/>
      <c r="J270" s="44"/>
      <c r="K270" s="44"/>
      <c r="L270" s="48"/>
      <c r="M270" s="232"/>
      <c r="N270" s="233"/>
      <c r="O270" s="88"/>
      <c r="P270" s="88"/>
      <c r="Q270" s="88"/>
      <c r="R270" s="88"/>
      <c r="S270" s="88"/>
      <c r="T270" s="89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T270" s="20" t="s">
        <v>151</v>
      </c>
      <c r="AU270" s="20" t="s">
        <v>90</v>
      </c>
    </row>
    <row r="271" s="13" customFormat="1">
      <c r="A271" s="13"/>
      <c r="B271" s="241"/>
      <c r="C271" s="242"/>
      <c r="D271" s="234" t="s">
        <v>283</v>
      </c>
      <c r="E271" s="242"/>
      <c r="F271" s="244" t="s">
        <v>433</v>
      </c>
      <c r="G271" s="242"/>
      <c r="H271" s="245">
        <v>100.101</v>
      </c>
      <c r="I271" s="246"/>
      <c r="J271" s="242"/>
      <c r="K271" s="242"/>
      <c r="L271" s="247"/>
      <c r="M271" s="248"/>
      <c r="N271" s="249"/>
      <c r="O271" s="249"/>
      <c r="P271" s="249"/>
      <c r="Q271" s="249"/>
      <c r="R271" s="249"/>
      <c r="S271" s="249"/>
      <c r="T271" s="25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1" t="s">
        <v>283</v>
      </c>
      <c r="AU271" s="251" t="s">
        <v>90</v>
      </c>
      <c r="AV271" s="13" t="s">
        <v>90</v>
      </c>
      <c r="AW271" s="13" t="s">
        <v>4</v>
      </c>
      <c r="AX271" s="13" t="s">
        <v>88</v>
      </c>
      <c r="AY271" s="251" t="s">
        <v>141</v>
      </c>
    </row>
    <row r="272" s="2" customFormat="1" ht="62.7" customHeight="1">
      <c r="A272" s="42"/>
      <c r="B272" s="43"/>
      <c r="C272" s="216" t="s">
        <v>439</v>
      </c>
      <c r="D272" s="216" t="s">
        <v>144</v>
      </c>
      <c r="E272" s="217" t="s">
        <v>440</v>
      </c>
      <c r="F272" s="218" t="s">
        <v>441</v>
      </c>
      <c r="G272" s="219" t="s">
        <v>310</v>
      </c>
      <c r="H272" s="220">
        <v>1001.005</v>
      </c>
      <c r="I272" s="221"/>
      <c r="J272" s="222">
        <f>ROUND(I272*H272,2)</f>
        <v>0</v>
      </c>
      <c r="K272" s="218" t="s">
        <v>148</v>
      </c>
      <c r="L272" s="48"/>
      <c r="M272" s="223" t="s">
        <v>78</v>
      </c>
      <c r="N272" s="224" t="s">
        <v>50</v>
      </c>
      <c r="O272" s="88"/>
      <c r="P272" s="225">
        <f>O272*H272</f>
        <v>0</v>
      </c>
      <c r="Q272" s="225">
        <v>0</v>
      </c>
      <c r="R272" s="225">
        <f>Q272*H272</f>
        <v>0</v>
      </c>
      <c r="S272" s="225">
        <v>0</v>
      </c>
      <c r="T272" s="226">
        <f>S272*H272</f>
        <v>0</v>
      </c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R272" s="227" t="s">
        <v>166</v>
      </c>
      <c r="AT272" s="227" t="s">
        <v>144</v>
      </c>
      <c r="AU272" s="227" t="s">
        <v>90</v>
      </c>
      <c r="AY272" s="20" t="s">
        <v>141</v>
      </c>
      <c r="BE272" s="228">
        <f>IF(N272="základní",J272,0)</f>
        <v>0</v>
      </c>
      <c r="BF272" s="228">
        <f>IF(N272="snížená",J272,0)</f>
        <v>0</v>
      </c>
      <c r="BG272" s="228">
        <f>IF(N272="zákl. přenesená",J272,0)</f>
        <v>0</v>
      </c>
      <c r="BH272" s="228">
        <f>IF(N272="sníž. přenesená",J272,0)</f>
        <v>0</v>
      </c>
      <c r="BI272" s="228">
        <f>IF(N272="nulová",J272,0)</f>
        <v>0</v>
      </c>
      <c r="BJ272" s="20" t="s">
        <v>88</v>
      </c>
      <c r="BK272" s="228">
        <f>ROUND(I272*H272,2)</f>
        <v>0</v>
      </c>
      <c r="BL272" s="20" t="s">
        <v>166</v>
      </c>
      <c r="BM272" s="227" t="s">
        <v>442</v>
      </c>
    </row>
    <row r="273" s="2" customFormat="1">
      <c r="A273" s="42"/>
      <c r="B273" s="43"/>
      <c r="C273" s="44"/>
      <c r="D273" s="229" t="s">
        <v>151</v>
      </c>
      <c r="E273" s="44"/>
      <c r="F273" s="230" t="s">
        <v>443</v>
      </c>
      <c r="G273" s="44"/>
      <c r="H273" s="44"/>
      <c r="I273" s="231"/>
      <c r="J273" s="44"/>
      <c r="K273" s="44"/>
      <c r="L273" s="48"/>
      <c r="M273" s="232"/>
      <c r="N273" s="233"/>
      <c r="O273" s="88"/>
      <c r="P273" s="88"/>
      <c r="Q273" s="88"/>
      <c r="R273" s="88"/>
      <c r="S273" s="88"/>
      <c r="T273" s="89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T273" s="20" t="s">
        <v>151</v>
      </c>
      <c r="AU273" s="20" t="s">
        <v>90</v>
      </c>
    </row>
    <row r="274" s="13" customFormat="1">
      <c r="A274" s="13"/>
      <c r="B274" s="241"/>
      <c r="C274" s="242"/>
      <c r="D274" s="234" t="s">
        <v>283</v>
      </c>
      <c r="E274" s="242"/>
      <c r="F274" s="244" t="s">
        <v>444</v>
      </c>
      <c r="G274" s="242"/>
      <c r="H274" s="245">
        <v>1001.005</v>
      </c>
      <c r="I274" s="246"/>
      <c r="J274" s="242"/>
      <c r="K274" s="242"/>
      <c r="L274" s="247"/>
      <c r="M274" s="248"/>
      <c r="N274" s="249"/>
      <c r="O274" s="249"/>
      <c r="P274" s="249"/>
      <c r="Q274" s="249"/>
      <c r="R274" s="249"/>
      <c r="S274" s="249"/>
      <c r="T274" s="25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1" t="s">
        <v>283</v>
      </c>
      <c r="AU274" s="251" t="s">
        <v>90</v>
      </c>
      <c r="AV274" s="13" t="s">
        <v>90</v>
      </c>
      <c r="AW274" s="13" t="s">
        <v>4</v>
      </c>
      <c r="AX274" s="13" t="s">
        <v>88</v>
      </c>
      <c r="AY274" s="251" t="s">
        <v>141</v>
      </c>
    </row>
    <row r="275" s="2" customFormat="1" ht="24.15" customHeight="1">
      <c r="A275" s="42"/>
      <c r="B275" s="43"/>
      <c r="C275" s="216" t="s">
        <v>445</v>
      </c>
      <c r="D275" s="216" t="s">
        <v>144</v>
      </c>
      <c r="E275" s="217" t="s">
        <v>446</v>
      </c>
      <c r="F275" s="218" t="s">
        <v>447</v>
      </c>
      <c r="G275" s="219" t="s">
        <v>448</v>
      </c>
      <c r="H275" s="220">
        <v>6</v>
      </c>
      <c r="I275" s="221"/>
      <c r="J275" s="222">
        <f>ROUND(I275*H275,2)</f>
        <v>0</v>
      </c>
      <c r="K275" s="218" t="s">
        <v>148</v>
      </c>
      <c r="L275" s="48"/>
      <c r="M275" s="223" t="s">
        <v>78</v>
      </c>
      <c r="N275" s="224" t="s">
        <v>50</v>
      </c>
      <c r="O275" s="88"/>
      <c r="P275" s="225">
        <f>O275*H275</f>
        <v>0</v>
      </c>
      <c r="Q275" s="225">
        <v>0</v>
      </c>
      <c r="R275" s="225">
        <f>Q275*H275</f>
        <v>0</v>
      </c>
      <c r="S275" s="225">
        <v>0</v>
      </c>
      <c r="T275" s="226">
        <f>S275*H275</f>
        <v>0</v>
      </c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R275" s="227" t="s">
        <v>166</v>
      </c>
      <c r="AT275" s="227" t="s">
        <v>144</v>
      </c>
      <c r="AU275" s="227" t="s">
        <v>90</v>
      </c>
      <c r="AY275" s="20" t="s">
        <v>141</v>
      </c>
      <c r="BE275" s="228">
        <f>IF(N275="základní",J275,0)</f>
        <v>0</v>
      </c>
      <c r="BF275" s="228">
        <f>IF(N275="snížená",J275,0)</f>
        <v>0</v>
      </c>
      <c r="BG275" s="228">
        <f>IF(N275="zákl. přenesená",J275,0)</f>
        <v>0</v>
      </c>
      <c r="BH275" s="228">
        <f>IF(N275="sníž. přenesená",J275,0)</f>
        <v>0</v>
      </c>
      <c r="BI275" s="228">
        <f>IF(N275="nulová",J275,0)</f>
        <v>0</v>
      </c>
      <c r="BJ275" s="20" t="s">
        <v>88</v>
      </c>
      <c r="BK275" s="228">
        <f>ROUND(I275*H275,2)</f>
        <v>0</v>
      </c>
      <c r="BL275" s="20" t="s">
        <v>166</v>
      </c>
      <c r="BM275" s="227" t="s">
        <v>449</v>
      </c>
    </row>
    <row r="276" s="2" customFormat="1">
      <c r="A276" s="42"/>
      <c r="B276" s="43"/>
      <c r="C276" s="44"/>
      <c r="D276" s="229" t="s">
        <v>151</v>
      </c>
      <c r="E276" s="44"/>
      <c r="F276" s="230" t="s">
        <v>450</v>
      </c>
      <c r="G276" s="44"/>
      <c r="H276" s="44"/>
      <c r="I276" s="231"/>
      <c r="J276" s="44"/>
      <c r="K276" s="44"/>
      <c r="L276" s="48"/>
      <c r="M276" s="232"/>
      <c r="N276" s="233"/>
      <c r="O276" s="88"/>
      <c r="P276" s="88"/>
      <c r="Q276" s="88"/>
      <c r="R276" s="88"/>
      <c r="S276" s="88"/>
      <c r="T276" s="89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T276" s="20" t="s">
        <v>151</v>
      </c>
      <c r="AU276" s="20" t="s">
        <v>90</v>
      </c>
    </row>
    <row r="277" s="2" customFormat="1" ht="37.8" customHeight="1">
      <c r="A277" s="42"/>
      <c r="B277" s="43"/>
      <c r="C277" s="216" t="s">
        <v>451</v>
      </c>
      <c r="D277" s="216" t="s">
        <v>144</v>
      </c>
      <c r="E277" s="217" t="s">
        <v>452</v>
      </c>
      <c r="F277" s="218" t="s">
        <v>453</v>
      </c>
      <c r="G277" s="219" t="s">
        <v>448</v>
      </c>
      <c r="H277" s="220">
        <v>180</v>
      </c>
      <c r="I277" s="221"/>
      <c r="J277" s="222">
        <f>ROUND(I277*H277,2)</f>
        <v>0</v>
      </c>
      <c r="K277" s="218" t="s">
        <v>148</v>
      </c>
      <c r="L277" s="48"/>
      <c r="M277" s="223" t="s">
        <v>78</v>
      </c>
      <c r="N277" s="224" t="s">
        <v>50</v>
      </c>
      <c r="O277" s="88"/>
      <c r="P277" s="225">
        <f>O277*H277</f>
        <v>0</v>
      </c>
      <c r="Q277" s="225">
        <v>0</v>
      </c>
      <c r="R277" s="225">
        <f>Q277*H277</f>
        <v>0</v>
      </c>
      <c r="S277" s="225">
        <v>0</v>
      </c>
      <c r="T277" s="226">
        <f>S277*H277</f>
        <v>0</v>
      </c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R277" s="227" t="s">
        <v>166</v>
      </c>
      <c r="AT277" s="227" t="s">
        <v>144</v>
      </c>
      <c r="AU277" s="227" t="s">
        <v>90</v>
      </c>
      <c r="AY277" s="20" t="s">
        <v>141</v>
      </c>
      <c r="BE277" s="228">
        <f>IF(N277="základní",J277,0)</f>
        <v>0</v>
      </c>
      <c r="BF277" s="228">
        <f>IF(N277="snížená",J277,0)</f>
        <v>0</v>
      </c>
      <c r="BG277" s="228">
        <f>IF(N277="zákl. přenesená",J277,0)</f>
        <v>0</v>
      </c>
      <c r="BH277" s="228">
        <f>IF(N277="sníž. přenesená",J277,0)</f>
        <v>0</v>
      </c>
      <c r="BI277" s="228">
        <f>IF(N277="nulová",J277,0)</f>
        <v>0</v>
      </c>
      <c r="BJ277" s="20" t="s">
        <v>88</v>
      </c>
      <c r="BK277" s="228">
        <f>ROUND(I277*H277,2)</f>
        <v>0</v>
      </c>
      <c r="BL277" s="20" t="s">
        <v>166</v>
      </c>
      <c r="BM277" s="227" t="s">
        <v>454</v>
      </c>
    </row>
    <row r="278" s="2" customFormat="1">
      <c r="A278" s="42"/>
      <c r="B278" s="43"/>
      <c r="C278" s="44"/>
      <c r="D278" s="229" t="s">
        <v>151</v>
      </c>
      <c r="E278" s="44"/>
      <c r="F278" s="230" t="s">
        <v>455</v>
      </c>
      <c r="G278" s="44"/>
      <c r="H278" s="44"/>
      <c r="I278" s="231"/>
      <c r="J278" s="44"/>
      <c r="K278" s="44"/>
      <c r="L278" s="48"/>
      <c r="M278" s="232"/>
      <c r="N278" s="233"/>
      <c r="O278" s="88"/>
      <c r="P278" s="88"/>
      <c r="Q278" s="88"/>
      <c r="R278" s="88"/>
      <c r="S278" s="88"/>
      <c r="T278" s="89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T278" s="20" t="s">
        <v>151</v>
      </c>
      <c r="AU278" s="20" t="s">
        <v>90</v>
      </c>
    </row>
    <row r="279" s="13" customFormat="1">
      <c r="A279" s="13"/>
      <c r="B279" s="241"/>
      <c r="C279" s="242"/>
      <c r="D279" s="234" t="s">
        <v>283</v>
      </c>
      <c r="E279" s="242"/>
      <c r="F279" s="244" t="s">
        <v>456</v>
      </c>
      <c r="G279" s="242"/>
      <c r="H279" s="245">
        <v>180</v>
      </c>
      <c r="I279" s="246"/>
      <c r="J279" s="242"/>
      <c r="K279" s="242"/>
      <c r="L279" s="247"/>
      <c r="M279" s="248"/>
      <c r="N279" s="249"/>
      <c r="O279" s="249"/>
      <c r="P279" s="249"/>
      <c r="Q279" s="249"/>
      <c r="R279" s="249"/>
      <c r="S279" s="249"/>
      <c r="T279" s="25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1" t="s">
        <v>283</v>
      </c>
      <c r="AU279" s="251" t="s">
        <v>90</v>
      </c>
      <c r="AV279" s="13" t="s">
        <v>90</v>
      </c>
      <c r="AW279" s="13" t="s">
        <v>4</v>
      </c>
      <c r="AX279" s="13" t="s">
        <v>88</v>
      </c>
      <c r="AY279" s="251" t="s">
        <v>141</v>
      </c>
    </row>
    <row r="280" s="2" customFormat="1" ht="33" customHeight="1">
      <c r="A280" s="42"/>
      <c r="B280" s="43"/>
      <c r="C280" s="216" t="s">
        <v>457</v>
      </c>
      <c r="D280" s="216" t="s">
        <v>144</v>
      </c>
      <c r="E280" s="217" t="s">
        <v>458</v>
      </c>
      <c r="F280" s="218" t="s">
        <v>459</v>
      </c>
      <c r="G280" s="219" t="s">
        <v>310</v>
      </c>
      <c r="H280" s="220">
        <v>200.20099999999999</v>
      </c>
      <c r="I280" s="221"/>
      <c r="J280" s="222">
        <f>ROUND(I280*H280,2)</f>
        <v>0</v>
      </c>
      <c r="K280" s="218" t="s">
        <v>148</v>
      </c>
      <c r="L280" s="48"/>
      <c r="M280" s="223" t="s">
        <v>78</v>
      </c>
      <c r="N280" s="224" t="s">
        <v>50</v>
      </c>
      <c r="O280" s="88"/>
      <c r="P280" s="225">
        <f>O280*H280</f>
        <v>0</v>
      </c>
      <c r="Q280" s="225">
        <v>0</v>
      </c>
      <c r="R280" s="225">
        <f>Q280*H280</f>
        <v>0</v>
      </c>
      <c r="S280" s="225">
        <v>0</v>
      </c>
      <c r="T280" s="226">
        <f>S280*H280</f>
        <v>0</v>
      </c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R280" s="227" t="s">
        <v>166</v>
      </c>
      <c r="AT280" s="227" t="s">
        <v>144</v>
      </c>
      <c r="AU280" s="227" t="s">
        <v>90</v>
      </c>
      <c r="AY280" s="20" t="s">
        <v>141</v>
      </c>
      <c r="BE280" s="228">
        <f>IF(N280="základní",J280,0)</f>
        <v>0</v>
      </c>
      <c r="BF280" s="228">
        <f>IF(N280="snížená",J280,0)</f>
        <v>0</v>
      </c>
      <c r="BG280" s="228">
        <f>IF(N280="zákl. přenesená",J280,0)</f>
        <v>0</v>
      </c>
      <c r="BH280" s="228">
        <f>IF(N280="sníž. přenesená",J280,0)</f>
        <v>0</v>
      </c>
      <c r="BI280" s="228">
        <f>IF(N280="nulová",J280,0)</f>
        <v>0</v>
      </c>
      <c r="BJ280" s="20" t="s">
        <v>88</v>
      </c>
      <c r="BK280" s="228">
        <f>ROUND(I280*H280,2)</f>
        <v>0</v>
      </c>
      <c r="BL280" s="20" t="s">
        <v>166</v>
      </c>
      <c r="BM280" s="227" t="s">
        <v>460</v>
      </c>
    </row>
    <row r="281" s="2" customFormat="1">
      <c r="A281" s="42"/>
      <c r="B281" s="43"/>
      <c r="C281" s="44"/>
      <c r="D281" s="229" t="s">
        <v>151</v>
      </c>
      <c r="E281" s="44"/>
      <c r="F281" s="230" t="s">
        <v>461</v>
      </c>
      <c r="G281" s="44"/>
      <c r="H281" s="44"/>
      <c r="I281" s="231"/>
      <c r="J281" s="44"/>
      <c r="K281" s="44"/>
      <c r="L281" s="48"/>
      <c r="M281" s="232"/>
      <c r="N281" s="233"/>
      <c r="O281" s="88"/>
      <c r="P281" s="88"/>
      <c r="Q281" s="88"/>
      <c r="R281" s="88"/>
      <c r="S281" s="88"/>
      <c r="T281" s="89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T281" s="20" t="s">
        <v>151</v>
      </c>
      <c r="AU281" s="20" t="s">
        <v>90</v>
      </c>
    </row>
    <row r="282" s="2" customFormat="1" ht="44.25" customHeight="1">
      <c r="A282" s="42"/>
      <c r="B282" s="43"/>
      <c r="C282" s="216" t="s">
        <v>462</v>
      </c>
      <c r="D282" s="216" t="s">
        <v>144</v>
      </c>
      <c r="E282" s="217" t="s">
        <v>463</v>
      </c>
      <c r="F282" s="218" t="s">
        <v>464</v>
      </c>
      <c r="G282" s="219" t="s">
        <v>310</v>
      </c>
      <c r="H282" s="220">
        <v>2002.01</v>
      </c>
      <c r="I282" s="221"/>
      <c r="J282" s="222">
        <f>ROUND(I282*H282,2)</f>
        <v>0</v>
      </c>
      <c r="K282" s="218" t="s">
        <v>148</v>
      </c>
      <c r="L282" s="48"/>
      <c r="M282" s="223" t="s">
        <v>78</v>
      </c>
      <c r="N282" s="224" t="s">
        <v>50</v>
      </c>
      <c r="O282" s="88"/>
      <c r="P282" s="225">
        <f>O282*H282</f>
        <v>0</v>
      </c>
      <c r="Q282" s="225">
        <v>0</v>
      </c>
      <c r="R282" s="225">
        <f>Q282*H282</f>
        <v>0</v>
      </c>
      <c r="S282" s="225">
        <v>0</v>
      </c>
      <c r="T282" s="226">
        <f>S282*H282</f>
        <v>0</v>
      </c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R282" s="227" t="s">
        <v>166</v>
      </c>
      <c r="AT282" s="227" t="s">
        <v>144</v>
      </c>
      <c r="AU282" s="227" t="s">
        <v>90</v>
      </c>
      <c r="AY282" s="20" t="s">
        <v>141</v>
      </c>
      <c r="BE282" s="228">
        <f>IF(N282="základní",J282,0)</f>
        <v>0</v>
      </c>
      <c r="BF282" s="228">
        <f>IF(N282="snížená",J282,0)</f>
        <v>0</v>
      </c>
      <c r="BG282" s="228">
        <f>IF(N282="zákl. přenesená",J282,0)</f>
        <v>0</v>
      </c>
      <c r="BH282" s="228">
        <f>IF(N282="sníž. přenesená",J282,0)</f>
        <v>0</v>
      </c>
      <c r="BI282" s="228">
        <f>IF(N282="nulová",J282,0)</f>
        <v>0</v>
      </c>
      <c r="BJ282" s="20" t="s">
        <v>88</v>
      </c>
      <c r="BK282" s="228">
        <f>ROUND(I282*H282,2)</f>
        <v>0</v>
      </c>
      <c r="BL282" s="20" t="s">
        <v>166</v>
      </c>
      <c r="BM282" s="227" t="s">
        <v>465</v>
      </c>
    </row>
    <row r="283" s="2" customFormat="1">
      <c r="A283" s="42"/>
      <c r="B283" s="43"/>
      <c r="C283" s="44"/>
      <c r="D283" s="229" t="s">
        <v>151</v>
      </c>
      <c r="E283" s="44"/>
      <c r="F283" s="230" t="s">
        <v>466</v>
      </c>
      <c r="G283" s="44"/>
      <c r="H283" s="44"/>
      <c r="I283" s="231"/>
      <c r="J283" s="44"/>
      <c r="K283" s="44"/>
      <c r="L283" s="48"/>
      <c r="M283" s="232"/>
      <c r="N283" s="233"/>
      <c r="O283" s="88"/>
      <c r="P283" s="88"/>
      <c r="Q283" s="88"/>
      <c r="R283" s="88"/>
      <c r="S283" s="88"/>
      <c r="T283" s="89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T283" s="20" t="s">
        <v>151</v>
      </c>
      <c r="AU283" s="20" t="s">
        <v>90</v>
      </c>
    </row>
    <row r="284" s="13" customFormat="1">
      <c r="A284" s="13"/>
      <c r="B284" s="241"/>
      <c r="C284" s="242"/>
      <c r="D284" s="234" t="s">
        <v>283</v>
      </c>
      <c r="E284" s="242"/>
      <c r="F284" s="244" t="s">
        <v>467</v>
      </c>
      <c r="G284" s="242"/>
      <c r="H284" s="245">
        <v>2002.01</v>
      </c>
      <c r="I284" s="246"/>
      <c r="J284" s="242"/>
      <c r="K284" s="242"/>
      <c r="L284" s="247"/>
      <c r="M284" s="248"/>
      <c r="N284" s="249"/>
      <c r="O284" s="249"/>
      <c r="P284" s="249"/>
      <c r="Q284" s="249"/>
      <c r="R284" s="249"/>
      <c r="S284" s="249"/>
      <c r="T284" s="250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51" t="s">
        <v>283</v>
      </c>
      <c r="AU284" s="251" t="s">
        <v>90</v>
      </c>
      <c r="AV284" s="13" t="s">
        <v>90</v>
      </c>
      <c r="AW284" s="13" t="s">
        <v>4</v>
      </c>
      <c r="AX284" s="13" t="s">
        <v>88</v>
      </c>
      <c r="AY284" s="251" t="s">
        <v>141</v>
      </c>
    </row>
    <row r="285" s="2" customFormat="1" ht="44.25" customHeight="1">
      <c r="A285" s="42"/>
      <c r="B285" s="43"/>
      <c r="C285" s="216" t="s">
        <v>468</v>
      </c>
      <c r="D285" s="216" t="s">
        <v>144</v>
      </c>
      <c r="E285" s="217" t="s">
        <v>469</v>
      </c>
      <c r="F285" s="218" t="s">
        <v>470</v>
      </c>
      <c r="G285" s="219" t="s">
        <v>310</v>
      </c>
      <c r="H285" s="220">
        <v>1.5820000000000001</v>
      </c>
      <c r="I285" s="221"/>
      <c r="J285" s="222">
        <f>ROUND(I285*H285,2)</f>
        <v>0</v>
      </c>
      <c r="K285" s="218" t="s">
        <v>148</v>
      </c>
      <c r="L285" s="48"/>
      <c r="M285" s="223" t="s">
        <v>78</v>
      </c>
      <c r="N285" s="224" t="s">
        <v>50</v>
      </c>
      <c r="O285" s="88"/>
      <c r="P285" s="225">
        <f>O285*H285</f>
        <v>0</v>
      </c>
      <c r="Q285" s="225">
        <v>0</v>
      </c>
      <c r="R285" s="225">
        <f>Q285*H285</f>
        <v>0</v>
      </c>
      <c r="S285" s="225">
        <v>0</v>
      </c>
      <c r="T285" s="226">
        <f>S285*H285</f>
        <v>0</v>
      </c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R285" s="227" t="s">
        <v>166</v>
      </c>
      <c r="AT285" s="227" t="s">
        <v>144</v>
      </c>
      <c r="AU285" s="227" t="s">
        <v>90</v>
      </c>
      <c r="AY285" s="20" t="s">
        <v>141</v>
      </c>
      <c r="BE285" s="228">
        <f>IF(N285="základní",J285,0)</f>
        <v>0</v>
      </c>
      <c r="BF285" s="228">
        <f>IF(N285="snížená",J285,0)</f>
        <v>0</v>
      </c>
      <c r="BG285" s="228">
        <f>IF(N285="zákl. přenesená",J285,0)</f>
        <v>0</v>
      </c>
      <c r="BH285" s="228">
        <f>IF(N285="sníž. přenesená",J285,0)</f>
        <v>0</v>
      </c>
      <c r="BI285" s="228">
        <f>IF(N285="nulová",J285,0)</f>
        <v>0</v>
      </c>
      <c r="BJ285" s="20" t="s">
        <v>88</v>
      </c>
      <c r="BK285" s="228">
        <f>ROUND(I285*H285,2)</f>
        <v>0</v>
      </c>
      <c r="BL285" s="20" t="s">
        <v>166</v>
      </c>
      <c r="BM285" s="227" t="s">
        <v>471</v>
      </c>
    </row>
    <row r="286" s="2" customFormat="1">
      <c r="A286" s="42"/>
      <c r="B286" s="43"/>
      <c r="C286" s="44"/>
      <c r="D286" s="229" t="s">
        <v>151</v>
      </c>
      <c r="E286" s="44"/>
      <c r="F286" s="230" t="s">
        <v>472</v>
      </c>
      <c r="G286" s="44"/>
      <c r="H286" s="44"/>
      <c r="I286" s="231"/>
      <c r="J286" s="44"/>
      <c r="K286" s="44"/>
      <c r="L286" s="48"/>
      <c r="M286" s="232"/>
      <c r="N286" s="233"/>
      <c r="O286" s="88"/>
      <c r="P286" s="88"/>
      <c r="Q286" s="88"/>
      <c r="R286" s="88"/>
      <c r="S286" s="88"/>
      <c r="T286" s="89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T286" s="20" t="s">
        <v>151</v>
      </c>
      <c r="AU286" s="20" t="s">
        <v>90</v>
      </c>
    </row>
    <row r="287" s="13" customFormat="1">
      <c r="A287" s="13"/>
      <c r="B287" s="241"/>
      <c r="C287" s="242"/>
      <c r="D287" s="234" t="s">
        <v>283</v>
      </c>
      <c r="E287" s="243" t="s">
        <v>78</v>
      </c>
      <c r="F287" s="244" t="s">
        <v>473</v>
      </c>
      <c r="G287" s="242"/>
      <c r="H287" s="245">
        <v>1.5820000000000001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283</v>
      </c>
      <c r="AU287" s="251" t="s">
        <v>90</v>
      </c>
      <c r="AV287" s="13" t="s">
        <v>90</v>
      </c>
      <c r="AW287" s="13" t="s">
        <v>40</v>
      </c>
      <c r="AX287" s="13" t="s">
        <v>88</v>
      </c>
      <c r="AY287" s="251" t="s">
        <v>141</v>
      </c>
    </row>
    <row r="288" s="2" customFormat="1" ht="37.8" customHeight="1">
      <c r="A288" s="42"/>
      <c r="B288" s="43"/>
      <c r="C288" s="216" t="s">
        <v>474</v>
      </c>
      <c r="D288" s="216" t="s">
        <v>144</v>
      </c>
      <c r="E288" s="217" t="s">
        <v>475</v>
      </c>
      <c r="F288" s="218" t="s">
        <v>476</v>
      </c>
      <c r="G288" s="219" t="s">
        <v>310</v>
      </c>
      <c r="H288" s="220">
        <v>2.7080000000000002</v>
      </c>
      <c r="I288" s="221"/>
      <c r="J288" s="222">
        <f>ROUND(I288*H288,2)</f>
        <v>0</v>
      </c>
      <c r="K288" s="218" t="s">
        <v>148</v>
      </c>
      <c r="L288" s="48"/>
      <c r="M288" s="223" t="s">
        <v>78</v>
      </c>
      <c r="N288" s="224" t="s">
        <v>50</v>
      </c>
      <c r="O288" s="88"/>
      <c r="P288" s="225">
        <f>O288*H288</f>
        <v>0</v>
      </c>
      <c r="Q288" s="225">
        <v>0</v>
      </c>
      <c r="R288" s="225">
        <f>Q288*H288</f>
        <v>0</v>
      </c>
      <c r="S288" s="225">
        <v>0</v>
      </c>
      <c r="T288" s="226">
        <f>S288*H288</f>
        <v>0</v>
      </c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R288" s="227" t="s">
        <v>166</v>
      </c>
      <c r="AT288" s="227" t="s">
        <v>144</v>
      </c>
      <c r="AU288" s="227" t="s">
        <v>90</v>
      </c>
      <c r="AY288" s="20" t="s">
        <v>141</v>
      </c>
      <c r="BE288" s="228">
        <f>IF(N288="základní",J288,0)</f>
        <v>0</v>
      </c>
      <c r="BF288" s="228">
        <f>IF(N288="snížená",J288,0)</f>
        <v>0</v>
      </c>
      <c r="BG288" s="228">
        <f>IF(N288="zákl. přenesená",J288,0)</f>
        <v>0</v>
      </c>
      <c r="BH288" s="228">
        <f>IF(N288="sníž. přenesená",J288,0)</f>
        <v>0</v>
      </c>
      <c r="BI288" s="228">
        <f>IF(N288="nulová",J288,0)</f>
        <v>0</v>
      </c>
      <c r="BJ288" s="20" t="s">
        <v>88</v>
      </c>
      <c r="BK288" s="228">
        <f>ROUND(I288*H288,2)</f>
        <v>0</v>
      </c>
      <c r="BL288" s="20" t="s">
        <v>166</v>
      </c>
      <c r="BM288" s="227" t="s">
        <v>477</v>
      </c>
    </row>
    <row r="289" s="2" customFormat="1">
      <c r="A289" s="42"/>
      <c r="B289" s="43"/>
      <c r="C289" s="44"/>
      <c r="D289" s="229" t="s">
        <v>151</v>
      </c>
      <c r="E289" s="44"/>
      <c r="F289" s="230" t="s">
        <v>478</v>
      </c>
      <c r="G289" s="44"/>
      <c r="H289" s="44"/>
      <c r="I289" s="231"/>
      <c r="J289" s="44"/>
      <c r="K289" s="44"/>
      <c r="L289" s="48"/>
      <c r="M289" s="232"/>
      <c r="N289" s="233"/>
      <c r="O289" s="88"/>
      <c r="P289" s="88"/>
      <c r="Q289" s="88"/>
      <c r="R289" s="88"/>
      <c r="S289" s="88"/>
      <c r="T289" s="89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T289" s="20" t="s">
        <v>151</v>
      </c>
      <c r="AU289" s="20" t="s">
        <v>90</v>
      </c>
    </row>
    <row r="290" s="13" customFormat="1">
      <c r="A290" s="13"/>
      <c r="B290" s="241"/>
      <c r="C290" s="242"/>
      <c r="D290" s="234" t="s">
        <v>283</v>
      </c>
      <c r="E290" s="243" t="s">
        <v>78</v>
      </c>
      <c r="F290" s="244" t="s">
        <v>479</v>
      </c>
      <c r="G290" s="242"/>
      <c r="H290" s="245">
        <v>2.7080000000000002</v>
      </c>
      <c r="I290" s="246"/>
      <c r="J290" s="242"/>
      <c r="K290" s="242"/>
      <c r="L290" s="247"/>
      <c r="M290" s="248"/>
      <c r="N290" s="249"/>
      <c r="O290" s="249"/>
      <c r="P290" s="249"/>
      <c r="Q290" s="249"/>
      <c r="R290" s="249"/>
      <c r="S290" s="249"/>
      <c r="T290" s="25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1" t="s">
        <v>283</v>
      </c>
      <c r="AU290" s="251" t="s">
        <v>90</v>
      </c>
      <c r="AV290" s="13" t="s">
        <v>90</v>
      </c>
      <c r="AW290" s="13" t="s">
        <v>40</v>
      </c>
      <c r="AX290" s="13" t="s">
        <v>88</v>
      </c>
      <c r="AY290" s="251" t="s">
        <v>141</v>
      </c>
    </row>
    <row r="291" s="2" customFormat="1" ht="37.8" customHeight="1">
      <c r="A291" s="42"/>
      <c r="B291" s="43"/>
      <c r="C291" s="216" t="s">
        <v>480</v>
      </c>
      <c r="D291" s="216" t="s">
        <v>144</v>
      </c>
      <c r="E291" s="217" t="s">
        <v>481</v>
      </c>
      <c r="F291" s="218" t="s">
        <v>482</v>
      </c>
      <c r="G291" s="219" t="s">
        <v>310</v>
      </c>
      <c r="H291" s="220">
        <v>63.933999999999998</v>
      </c>
      <c r="I291" s="221"/>
      <c r="J291" s="222">
        <f>ROUND(I291*H291,2)</f>
        <v>0</v>
      </c>
      <c r="K291" s="218" t="s">
        <v>148</v>
      </c>
      <c r="L291" s="48"/>
      <c r="M291" s="223" t="s">
        <v>78</v>
      </c>
      <c r="N291" s="224" t="s">
        <v>50</v>
      </c>
      <c r="O291" s="88"/>
      <c r="P291" s="225">
        <f>O291*H291</f>
        <v>0</v>
      </c>
      <c r="Q291" s="225">
        <v>0</v>
      </c>
      <c r="R291" s="225">
        <f>Q291*H291</f>
        <v>0</v>
      </c>
      <c r="S291" s="225">
        <v>0</v>
      </c>
      <c r="T291" s="226">
        <f>S291*H291</f>
        <v>0</v>
      </c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R291" s="227" t="s">
        <v>166</v>
      </c>
      <c r="AT291" s="227" t="s">
        <v>144</v>
      </c>
      <c r="AU291" s="227" t="s">
        <v>90</v>
      </c>
      <c r="AY291" s="20" t="s">
        <v>141</v>
      </c>
      <c r="BE291" s="228">
        <f>IF(N291="základní",J291,0)</f>
        <v>0</v>
      </c>
      <c r="BF291" s="228">
        <f>IF(N291="snížená",J291,0)</f>
        <v>0</v>
      </c>
      <c r="BG291" s="228">
        <f>IF(N291="zákl. přenesená",J291,0)</f>
        <v>0</v>
      </c>
      <c r="BH291" s="228">
        <f>IF(N291="sníž. přenesená",J291,0)</f>
        <v>0</v>
      </c>
      <c r="BI291" s="228">
        <f>IF(N291="nulová",J291,0)</f>
        <v>0</v>
      </c>
      <c r="BJ291" s="20" t="s">
        <v>88</v>
      </c>
      <c r="BK291" s="228">
        <f>ROUND(I291*H291,2)</f>
        <v>0</v>
      </c>
      <c r="BL291" s="20" t="s">
        <v>166</v>
      </c>
      <c r="BM291" s="227" t="s">
        <v>483</v>
      </c>
    </row>
    <row r="292" s="2" customFormat="1">
      <c r="A292" s="42"/>
      <c r="B292" s="43"/>
      <c r="C292" s="44"/>
      <c r="D292" s="229" t="s">
        <v>151</v>
      </c>
      <c r="E292" s="44"/>
      <c r="F292" s="230" t="s">
        <v>484</v>
      </c>
      <c r="G292" s="44"/>
      <c r="H292" s="44"/>
      <c r="I292" s="231"/>
      <c r="J292" s="44"/>
      <c r="K292" s="44"/>
      <c r="L292" s="48"/>
      <c r="M292" s="232"/>
      <c r="N292" s="233"/>
      <c r="O292" s="88"/>
      <c r="P292" s="88"/>
      <c r="Q292" s="88"/>
      <c r="R292" s="88"/>
      <c r="S292" s="88"/>
      <c r="T292" s="89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T292" s="20" t="s">
        <v>151</v>
      </c>
      <c r="AU292" s="20" t="s">
        <v>90</v>
      </c>
    </row>
    <row r="293" s="13" customFormat="1">
      <c r="A293" s="13"/>
      <c r="B293" s="241"/>
      <c r="C293" s="242"/>
      <c r="D293" s="234" t="s">
        <v>283</v>
      </c>
      <c r="E293" s="243" t="s">
        <v>78</v>
      </c>
      <c r="F293" s="244" t="s">
        <v>485</v>
      </c>
      <c r="G293" s="242"/>
      <c r="H293" s="245">
        <v>57.344000000000001</v>
      </c>
      <c r="I293" s="246"/>
      <c r="J293" s="242"/>
      <c r="K293" s="242"/>
      <c r="L293" s="247"/>
      <c r="M293" s="248"/>
      <c r="N293" s="249"/>
      <c r="O293" s="249"/>
      <c r="P293" s="249"/>
      <c r="Q293" s="249"/>
      <c r="R293" s="249"/>
      <c r="S293" s="249"/>
      <c r="T293" s="25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1" t="s">
        <v>283</v>
      </c>
      <c r="AU293" s="251" t="s">
        <v>90</v>
      </c>
      <c r="AV293" s="13" t="s">
        <v>90</v>
      </c>
      <c r="AW293" s="13" t="s">
        <v>40</v>
      </c>
      <c r="AX293" s="13" t="s">
        <v>80</v>
      </c>
      <c r="AY293" s="251" t="s">
        <v>141</v>
      </c>
    </row>
    <row r="294" s="13" customFormat="1">
      <c r="A294" s="13"/>
      <c r="B294" s="241"/>
      <c r="C294" s="242"/>
      <c r="D294" s="234" t="s">
        <v>283</v>
      </c>
      <c r="E294" s="243" t="s">
        <v>78</v>
      </c>
      <c r="F294" s="244" t="s">
        <v>486</v>
      </c>
      <c r="G294" s="242"/>
      <c r="H294" s="245">
        <v>6.5899999999999999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283</v>
      </c>
      <c r="AU294" s="251" t="s">
        <v>90</v>
      </c>
      <c r="AV294" s="13" t="s">
        <v>90</v>
      </c>
      <c r="AW294" s="13" t="s">
        <v>40</v>
      </c>
      <c r="AX294" s="13" t="s">
        <v>80</v>
      </c>
      <c r="AY294" s="251" t="s">
        <v>141</v>
      </c>
    </row>
    <row r="295" s="14" customFormat="1">
      <c r="A295" s="14"/>
      <c r="B295" s="252"/>
      <c r="C295" s="253"/>
      <c r="D295" s="234" t="s">
        <v>283</v>
      </c>
      <c r="E295" s="254" t="s">
        <v>78</v>
      </c>
      <c r="F295" s="255" t="s">
        <v>285</v>
      </c>
      <c r="G295" s="253"/>
      <c r="H295" s="256">
        <v>63.933999999999998</v>
      </c>
      <c r="I295" s="257"/>
      <c r="J295" s="253"/>
      <c r="K295" s="253"/>
      <c r="L295" s="258"/>
      <c r="M295" s="259"/>
      <c r="N295" s="260"/>
      <c r="O295" s="260"/>
      <c r="P295" s="260"/>
      <c r="Q295" s="260"/>
      <c r="R295" s="260"/>
      <c r="S295" s="260"/>
      <c r="T295" s="261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2" t="s">
        <v>283</v>
      </c>
      <c r="AU295" s="262" t="s">
        <v>90</v>
      </c>
      <c r="AV295" s="14" t="s">
        <v>166</v>
      </c>
      <c r="AW295" s="14" t="s">
        <v>40</v>
      </c>
      <c r="AX295" s="14" t="s">
        <v>88</v>
      </c>
      <c r="AY295" s="262" t="s">
        <v>141</v>
      </c>
    </row>
    <row r="296" s="2" customFormat="1" ht="44.25" customHeight="1">
      <c r="A296" s="42"/>
      <c r="B296" s="43"/>
      <c r="C296" s="216" t="s">
        <v>487</v>
      </c>
      <c r="D296" s="216" t="s">
        <v>144</v>
      </c>
      <c r="E296" s="217" t="s">
        <v>488</v>
      </c>
      <c r="F296" s="218" t="s">
        <v>489</v>
      </c>
      <c r="G296" s="219" t="s">
        <v>310</v>
      </c>
      <c r="H296" s="220">
        <v>3.8820000000000001</v>
      </c>
      <c r="I296" s="221"/>
      <c r="J296" s="222">
        <f>ROUND(I296*H296,2)</f>
        <v>0</v>
      </c>
      <c r="K296" s="218" t="s">
        <v>148</v>
      </c>
      <c r="L296" s="48"/>
      <c r="M296" s="223" t="s">
        <v>78</v>
      </c>
      <c r="N296" s="224" t="s">
        <v>50</v>
      </c>
      <c r="O296" s="88"/>
      <c r="P296" s="225">
        <f>O296*H296</f>
        <v>0</v>
      </c>
      <c r="Q296" s="225">
        <v>0</v>
      </c>
      <c r="R296" s="225">
        <f>Q296*H296</f>
        <v>0</v>
      </c>
      <c r="S296" s="225">
        <v>0</v>
      </c>
      <c r="T296" s="226">
        <f>S296*H296</f>
        <v>0</v>
      </c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R296" s="227" t="s">
        <v>166</v>
      </c>
      <c r="AT296" s="227" t="s">
        <v>144</v>
      </c>
      <c r="AU296" s="227" t="s">
        <v>90</v>
      </c>
      <c r="AY296" s="20" t="s">
        <v>141</v>
      </c>
      <c r="BE296" s="228">
        <f>IF(N296="základní",J296,0)</f>
        <v>0</v>
      </c>
      <c r="BF296" s="228">
        <f>IF(N296="snížená",J296,0)</f>
        <v>0</v>
      </c>
      <c r="BG296" s="228">
        <f>IF(N296="zákl. přenesená",J296,0)</f>
        <v>0</v>
      </c>
      <c r="BH296" s="228">
        <f>IF(N296="sníž. přenesená",J296,0)</f>
        <v>0</v>
      </c>
      <c r="BI296" s="228">
        <f>IF(N296="nulová",J296,0)</f>
        <v>0</v>
      </c>
      <c r="BJ296" s="20" t="s">
        <v>88</v>
      </c>
      <c r="BK296" s="228">
        <f>ROUND(I296*H296,2)</f>
        <v>0</v>
      </c>
      <c r="BL296" s="20" t="s">
        <v>166</v>
      </c>
      <c r="BM296" s="227" t="s">
        <v>490</v>
      </c>
    </row>
    <row r="297" s="2" customFormat="1">
      <c r="A297" s="42"/>
      <c r="B297" s="43"/>
      <c r="C297" s="44"/>
      <c r="D297" s="229" t="s">
        <v>151</v>
      </c>
      <c r="E297" s="44"/>
      <c r="F297" s="230" t="s">
        <v>491</v>
      </c>
      <c r="G297" s="44"/>
      <c r="H297" s="44"/>
      <c r="I297" s="231"/>
      <c r="J297" s="44"/>
      <c r="K297" s="44"/>
      <c r="L297" s="48"/>
      <c r="M297" s="232"/>
      <c r="N297" s="233"/>
      <c r="O297" s="88"/>
      <c r="P297" s="88"/>
      <c r="Q297" s="88"/>
      <c r="R297" s="88"/>
      <c r="S297" s="88"/>
      <c r="T297" s="89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T297" s="20" t="s">
        <v>151</v>
      </c>
      <c r="AU297" s="20" t="s">
        <v>90</v>
      </c>
    </row>
    <row r="298" s="13" customFormat="1">
      <c r="A298" s="13"/>
      <c r="B298" s="241"/>
      <c r="C298" s="242"/>
      <c r="D298" s="234" t="s">
        <v>283</v>
      </c>
      <c r="E298" s="243" t="s">
        <v>78</v>
      </c>
      <c r="F298" s="244" t="s">
        <v>479</v>
      </c>
      <c r="G298" s="242"/>
      <c r="H298" s="245">
        <v>2.7080000000000002</v>
      </c>
      <c r="I298" s="246"/>
      <c r="J298" s="242"/>
      <c r="K298" s="242"/>
      <c r="L298" s="247"/>
      <c r="M298" s="248"/>
      <c r="N298" s="249"/>
      <c r="O298" s="249"/>
      <c r="P298" s="249"/>
      <c r="Q298" s="249"/>
      <c r="R298" s="249"/>
      <c r="S298" s="249"/>
      <c r="T298" s="25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1" t="s">
        <v>283</v>
      </c>
      <c r="AU298" s="251" t="s">
        <v>90</v>
      </c>
      <c r="AV298" s="13" t="s">
        <v>90</v>
      </c>
      <c r="AW298" s="13" t="s">
        <v>40</v>
      </c>
      <c r="AX298" s="13" t="s">
        <v>80</v>
      </c>
      <c r="AY298" s="251" t="s">
        <v>141</v>
      </c>
    </row>
    <row r="299" s="13" customFormat="1">
      <c r="A299" s="13"/>
      <c r="B299" s="241"/>
      <c r="C299" s="242"/>
      <c r="D299" s="234" t="s">
        <v>283</v>
      </c>
      <c r="E299" s="243" t="s">
        <v>78</v>
      </c>
      <c r="F299" s="244" t="s">
        <v>492</v>
      </c>
      <c r="G299" s="242"/>
      <c r="H299" s="245">
        <v>1.1739999999999999</v>
      </c>
      <c r="I299" s="246"/>
      <c r="J299" s="242"/>
      <c r="K299" s="242"/>
      <c r="L299" s="247"/>
      <c r="M299" s="248"/>
      <c r="N299" s="249"/>
      <c r="O299" s="249"/>
      <c r="P299" s="249"/>
      <c r="Q299" s="249"/>
      <c r="R299" s="249"/>
      <c r="S299" s="249"/>
      <c r="T299" s="25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1" t="s">
        <v>283</v>
      </c>
      <c r="AU299" s="251" t="s">
        <v>90</v>
      </c>
      <c r="AV299" s="13" t="s">
        <v>90</v>
      </c>
      <c r="AW299" s="13" t="s">
        <v>40</v>
      </c>
      <c r="AX299" s="13" t="s">
        <v>80</v>
      </c>
      <c r="AY299" s="251" t="s">
        <v>141</v>
      </c>
    </row>
    <row r="300" s="14" customFormat="1">
      <c r="A300" s="14"/>
      <c r="B300" s="252"/>
      <c r="C300" s="253"/>
      <c r="D300" s="234" t="s">
        <v>283</v>
      </c>
      <c r="E300" s="254" t="s">
        <v>78</v>
      </c>
      <c r="F300" s="255" t="s">
        <v>285</v>
      </c>
      <c r="G300" s="253"/>
      <c r="H300" s="256">
        <v>3.8820000000000001</v>
      </c>
      <c r="I300" s="257"/>
      <c r="J300" s="253"/>
      <c r="K300" s="253"/>
      <c r="L300" s="258"/>
      <c r="M300" s="259"/>
      <c r="N300" s="260"/>
      <c r="O300" s="260"/>
      <c r="P300" s="260"/>
      <c r="Q300" s="260"/>
      <c r="R300" s="260"/>
      <c r="S300" s="260"/>
      <c r="T300" s="261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2" t="s">
        <v>283</v>
      </c>
      <c r="AU300" s="262" t="s">
        <v>90</v>
      </c>
      <c r="AV300" s="14" t="s">
        <v>166</v>
      </c>
      <c r="AW300" s="14" t="s">
        <v>40</v>
      </c>
      <c r="AX300" s="14" t="s">
        <v>88</v>
      </c>
      <c r="AY300" s="262" t="s">
        <v>141</v>
      </c>
    </row>
    <row r="301" s="2" customFormat="1" ht="44.25" customHeight="1">
      <c r="A301" s="42"/>
      <c r="B301" s="43"/>
      <c r="C301" s="216" t="s">
        <v>493</v>
      </c>
      <c r="D301" s="216" t="s">
        <v>144</v>
      </c>
      <c r="E301" s="217" t="s">
        <v>494</v>
      </c>
      <c r="F301" s="218" t="s">
        <v>495</v>
      </c>
      <c r="G301" s="219" t="s">
        <v>310</v>
      </c>
      <c r="H301" s="220">
        <v>1.899</v>
      </c>
      <c r="I301" s="221"/>
      <c r="J301" s="222">
        <f>ROUND(I301*H301,2)</f>
        <v>0</v>
      </c>
      <c r="K301" s="218" t="s">
        <v>148</v>
      </c>
      <c r="L301" s="48"/>
      <c r="M301" s="223" t="s">
        <v>78</v>
      </c>
      <c r="N301" s="224" t="s">
        <v>50</v>
      </c>
      <c r="O301" s="88"/>
      <c r="P301" s="225">
        <f>O301*H301</f>
        <v>0</v>
      </c>
      <c r="Q301" s="225">
        <v>0</v>
      </c>
      <c r="R301" s="225">
        <f>Q301*H301</f>
        <v>0</v>
      </c>
      <c r="S301" s="225">
        <v>0</v>
      </c>
      <c r="T301" s="226">
        <f>S301*H301</f>
        <v>0</v>
      </c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R301" s="227" t="s">
        <v>166</v>
      </c>
      <c r="AT301" s="227" t="s">
        <v>144</v>
      </c>
      <c r="AU301" s="227" t="s">
        <v>90</v>
      </c>
      <c r="AY301" s="20" t="s">
        <v>141</v>
      </c>
      <c r="BE301" s="228">
        <f>IF(N301="základní",J301,0)</f>
        <v>0</v>
      </c>
      <c r="BF301" s="228">
        <f>IF(N301="snížená",J301,0)</f>
        <v>0</v>
      </c>
      <c r="BG301" s="228">
        <f>IF(N301="zákl. přenesená",J301,0)</f>
        <v>0</v>
      </c>
      <c r="BH301" s="228">
        <f>IF(N301="sníž. přenesená",J301,0)</f>
        <v>0</v>
      </c>
      <c r="BI301" s="228">
        <f>IF(N301="nulová",J301,0)</f>
        <v>0</v>
      </c>
      <c r="BJ301" s="20" t="s">
        <v>88</v>
      </c>
      <c r="BK301" s="228">
        <f>ROUND(I301*H301,2)</f>
        <v>0</v>
      </c>
      <c r="BL301" s="20" t="s">
        <v>166</v>
      </c>
      <c r="BM301" s="227" t="s">
        <v>496</v>
      </c>
    </row>
    <row r="302" s="2" customFormat="1">
      <c r="A302" s="42"/>
      <c r="B302" s="43"/>
      <c r="C302" s="44"/>
      <c r="D302" s="229" t="s">
        <v>151</v>
      </c>
      <c r="E302" s="44"/>
      <c r="F302" s="230" t="s">
        <v>497</v>
      </c>
      <c r="G302" s="44"/>
      <c r="H302" s="44"/>
      <c r="I302" s="231"/>
      <c r="J302" s="44"/>
      <c r="K302" s="44"/>
      <c r="L302" s="48"/>
      <c r="M302" s="232"/>
      <c r="N302" s="233"/>
      <c r="O302" s="88"/>
      <c r="P302" s="88"/>
      <c r="Q302" s="88"/>
      <c r="R302" s="88"/>
      <c r="S302" s="88"/>
      <c r="T302" s="89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T302" s="20" t="s">
        <v>151</v>
      </c>
      <c r="AU302" s="20" t="s">
        <v>90</v>
      </c>
    </row>
    <row r="303" s="13" customFormat="1">
      <c r="A303" s="13"/>
      <c r="B303" s="241"/>
      <c r="C303" s="242"/>
      <c r="D303" s="234" t="s">
        <v>283</v>
      </c>
      <c r="E303" s="243" t="s">
        <v>78</v>
      </c>
      <c r="F303" s="244" t="s">
        <v>498</v>
      </c>
      <c r="G303" s="242"/>
      <c r="H303" s="245">
        <v>1.899</v>
      </c>
      <c r="I303" s="246"/>
      <c r="J303" s="242"/>
      <c r="K303" s="242"/>
      <c r="L303" s="247"/>
      <c r="M303" s="248"/>
      <c r="N303" s="249"/>
      <c r="O303" s="249"/>
      <c r="P303" s="249"/>
      <c r="Q303" s="249"/>
      <c r="R303" s="249"/>
      <c r="S303" s="249"/>
      <c r="T303" s="25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1" t="s">
        <v>283</v>
      </c>
      <c r="AU303" s="251" t="s">
        <v>90</v>
      </c>
      <c r="AV303" s="13" t="s">
        <v>90</v>
      </c>
      <c r="AW303" s="13" t="s">
        <v>40</v>
      </c>
      <c r="AX303" s="13" t="s">
        <v>88</v>
      </c>
      <c r="AY303" s="251" t="s">
        <v>141</v>
      </c>
    </row>
    <row r="304" s="2" customFormat="1" ht="44.25" customHeight="1">
      <c r="A304" s="42"/>
      <c r="B304" s="43"/>
      <c r="C304" s="216" t="s">
        <v>499</v>
      </c>
      <c r="D304" s="216" t="s">
        <v>144</v>
      </c>
      <c r="E304" s="217" t="s">
        <v>500</v>
      </c>
      <c r="F304" s="218" t="s">
        <v>501</v>
      </c>
      <c r="G304" s="219" t="s">
        <v>310</v>
      </c>
      <c r="H304" s="220">
        <v>21.748999999999999</v>
      </c>
      <c r="I304" s="221"/>
      <c r="J304" s="222">
        <f>ROUND(I304*H304,2)</f>
        <v>0</v>
      </c>
      <c r="K304" s="218" t="s">
        <v>148</v>
      </c>
      <c r="L304" s="48"/>
      <c r="M304" s="223" t="s">
        <v>78</v>
      </c>
      <c r="N304" s="224" t="s">
        <v>50</v>
      </c>
      <c r="O304" s="88"/>
      <c r="P304" s="225">
        <f>O304*H304</f>
        <v>0</v>
      </c>
      <c r="Q304" s="225">
        <v>0</v>
      </c>
      <c r="R304" s="225">
        <f>Q304*H304</f>
        <v>0</v>
      </c>
      <c r="S304" s="225">
        <v>0</v>
      </c>
      <c r="T304" s="226">
        <f>S304*H304</f>
        <v>0</v>
      </c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R304" s="227" t="s">
        <v>166</v>
      </c>
      <c r="AT304" s="227" t="s">
        <v>144</v>
      </c>
      <c r="AU304" s="227" t="s">
        <v>90</v>
      </c>
      <c r="AY304" s="20" t="s">
        <v>141</v>
      </c>
      <c r="BE304" s="228">
        <f>IF(N304="základní",J304,0)</f>
        <v>0</v>
      </c>
      <c r="BF304" s="228">
        <f>IF(N304="snížená",J304,0)</f>
        <v>0</v>
      </c>
      <c r="BG304" s="228">
        <f>IF(N304="zákl. přenesená",J304,0)</f>
        <v>0</v>
      </c>
      <c r="BH304" s="228">
        <f>IF(N304="sníž. přenesená",J304,0)</f>
        <v>0</v>
      </c>
      <c r="BI304" s="228">
        <f>IF(N304="nulová",J304,0)</f>
        <v>0</v>
      </c>
      <c r="BJ304" s="20" t="s">
        <v>88</v>
      </c>
      <c r="BK304" s="228">
        <f>ROUND(I304*H304,2)</f>
        <v>0</v>
      </c>
      <c r="BL304" s="20" t="s">
        <v>166</v>
      </c>
      <c r="BM304" s="227" t="s">
        <v>502</v>
      </c>
    </row>
    <row r="305" s="2" customFormat="1">
      <c r="A305" s="42"/>
      <c r="B305" s="43"/>
      <c r="C305" s="44"/>
      <c r="D305" s="229" t="s">
        <v>151</v>
      </c>
      <c r="E305" s="44"/>
      <c r="F305" s="230" t="s">
        <v>503</v>
      </c>
      <c r="G305" s="44"/>
      <c r="H305" s="44"/>
      <c r="I305" s="231"/>
      <c r="J305" s="44"/>
      <c r="K305" s="44"/>
      <c r="L305" s="48"/>
      <c r="M305" s="232"/>
      <c r="N305" s="233"/>
      <c r="O305" s="88"/>
      <c r="P305" s="88"/>
      <c r="Q305" s="88"/>
      <c r="R305" s="88"/>
      <c r="S305" s="88"/>
      <c r="T305" s="89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T305" s="20" t="s">
        <v>151</v>
      </c>
      <c r="AU305" s="20" t="s">
        <v>90</v>
      </c>
    </row>
    <row r="306" s="13" customFormat="1">
      <c r="A306" s="13"/>
      <c r="B306" s="241"/>
      <c r="C306" s="242"/>
      <c r="D306" s="234" t="s">
        <v>283</v>
      </c>
      <c r="E306" s="243" t="s">
        <v>78</v>
      </c>
      <c r="F306" s="244" t="s">
        <v>504</v>
      </c>
      <c r="G306" s="242"/>
      <c r="H306" s="245">
        <v>21.748999999999999</v>
      </c>
      <c r="I306" s="246"/>
      <c r="J306" s="242"/>
      <c r="K306" s="242"/>
      <c r="L306" s="247"/>
      <c r="M306" s="248"/>
      <c r="N306" s="249"/>
      <c r="O306" s="249"/>
      <c r="P306" s="249"/>
      <c r="Q306" s="249"/>
      <c r="R306" s="249"/>
      <c r="S306" s="249"/>
      <c r="T306" s="250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1" t="s">
        <v>283</v>
      </c>
      <c r="AU306" s="251" t="s">
        <v>90</v>
      </c>
      <c r="AV306" s="13" t="s">
        <v>90</v>
      </c>
      <c r="AW306" s="13" t="s">
        <v>40</v>
      </c>
      <c r="AX306" s="13" t="s">
        <v>80</v>
      </c>
      <c r="AY306" s="251" t="s">
        <v>141</v>
      </c>
    </row>
    <row r="307" s="14" customFormat="1">
      <c r="A307" s="14"/>
      <c r="B307" s="252"/>
      <c r="C307" s="253"/>
      <c r="D307" s="234" t="s">
        <v>283</v>
      </c>
      <c r="E307" s="254" t="s">
        <v>78</v>
      </c>
      <c r="F307" s="255" t="s">
        <v>285</v>
      </c>
      <c r="G307" s="253"/>
      <c r="H307" s="256">
        <v>21.748999999999999</v>
      </c>
      <c r="I307" s="257"/>
      <c r="J307" s="253"/>
      <c r="K307" s="253"/>
      <c r="L307" s="258"/>
      <c r="M307" s="259"/>
      <c r="N307" s="260"/>
      <c r="O307" s="260"/>
      <c r="P307" s="260"/>
      <c r="Q307" s="260"/>
      <c r="R307" s="260"/>
      <c r="S307" s="260"/>
      <c r="T307" s="261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62" t="s">
        <v>283</v>
      </c>
      <c r="AU307" s="262" t="s">
        <v>90</v>
      </c>
      <c r="AV307" s="14" t="s">
        <v>166</v>
      </c>
      <c r="AW307" s="14" t="s">
        <v>40</v>
      </c>
      <c r="AX307" s="14" t="s">
        <v>88</v>
      </c>
      <c r="AY307" s="262" t="s">
        <v>141</v>
      </c>
    </row>
    <row r="308" s="2" customFormat="1" ht="44.25" customHeight="1">
      <c r="A308" s="42"/>
      <c r="B308" s="43"/>
      <c r="C308" s="216" t="s">
        <v>505</v>
      </c>
      <c r="D308" s="216" t="s">
        <v>144</v>
      </c>
      <c r="E308" s="217" t="s">
        <v>506</v>
      </c>
      <c r="F308" s="218" t="s">
        <v>507</v>
      </c>
      <c r="G308" s="219" t="s">
        <v>310</v>
      </c>
      <c r="H308" s="220">
        <v>27.402999999999999</v>
      </c>
      <c r="I308" s="221"/>
      <c r="J308" s="222">
        <f>ROUND(I308*H308,2)</f>
        <v>0</v>
      </c>
      <c r="K308" s="218" t="s">
        <v>148</v>
      </c>
      <c r="L308" s="48"/>
      <c r="M308" s="223" t="s">
        <v>78</v>
      </c>
      <c r="N308" s="224" t="s">
        <v>50</v>
      </c>
      <c r="O308" s="88"/>
      <c r="P308" s="225">
        <f>O308*H308</f>
        <v>0</v>
      </c>
      <c r="Q308" s="225">
        <v>0</v>
      </c>
      <c r="R308" s="225">
        <f>Q308*H308</f>
        <v>0</v>
      </c>
      <c r="S308" s="225">
        <v>0</v>
      </c>
      <c r="T308" s="226">
        <f>S308*H308</f>
        <v>0</v>
      </c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R308" s="227" t="s">
        <v>166</v>
      </c>
      <c r="AT308" s="227" t="s">
        <v>144</v>
      </c>
      <c r="AU308" s="227" t="s">
        <v>90</v>
      </c>
      <c r="AY308" s="20" t="s">
        <v>141</v>
      </c>
      <c r="BE308" s="228">
        <f>IF(N308="základní",J308,0)</f>
        <v>0</v>
      </c>
      <c r="BF308" s="228">
        <f>IF(N308="snížená",J308,0)</f>
        <v>0</v>
      </c>
      <c r="BG308" s="228">
        <f>IF(N308="zákl. přenesená",J308,0)</f>
        <v>0</v>
      </c>
      <c r="BH308" s="228">
        <f>IF(N308="sníž. přenesená",J308,0)</f>
        <v>0</v>
      </c>
      <c r="BI308" s="228">
        <f>IF(N308="nulová",J308,0)</f>
        <v>0</v>
      </c>
      <c r="BJ308" s="20" t="s">
        <v>88</v>
      </c>
      <c r="BK308" s="228">
        <f>ROUND(I308*H308,2)</f>
        <v>0</v>
      </c>
      <c r="BL308" s="20" t="s">
        <v>166</v>
      </c>
      <c r="BM308" s="227" t="s">
        <v>508</v>
      </c>
    </row>
    <row r="309" s="2" customFormat="1">
      <c r="A309" s="42"/>
      <c r="B309" s="43"/>
      <c r="C309" s="44"/>
      <c r="D309" s="229" t="s">
        <v>151</v>
      </c>
      <c r="E309" s="44"/>
      <c r="F309" s="230" t="s">
        <v>509</v>
      </c>
      <c r="G309" s="44"/>
      <c r="H309" s="44"/>
      <c r="I309" s="231"/>
      <c r="J309" s="44"/>
      <c r="K309" s="44"/>
      <c r="L309" s="48"/>
      <c r="M309" s="232"/>
      <c r="N309" s="233"/>
      <c r="O309" s="88"/>
      <c r="P309" s="88"/>
      <c r="Q309" s="88"/>
      <c r="R309" s="88"/>
      <c r="S309" s="88"/>
      <c r="T309" s="89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T309" s="20" t="s">
        <v>151</v>
      </c>
      <c r="AU309" s="20" t="s">
        <v>90</v>
      </c>
    </row>
    <row r="310" s="13" customFormat="1">
      <c r="A310" s="13"/>
      <c r="B310" s="241"/>
      <c r="C310" s="242"/>
      <c r="D310" s="234" t="s">
        <v>283</v>
      </c>
      <c r="E310" s="243" t="s">
        <v>78</v>
      </c>
      <c r="F310" s="244" t="s">
        <v>510</v>
      </c>
      <c r="G310" s="242"/>
      <c r="H310" s="245">
        <v>19.120999999999999</v>
      </c>
      <c r="I310" s="246"/>
      <c r="J310" s="242"/>
      <c r="K310" s="242"/>
      <c r="L310" s="247"/>
      <c r="M310" s="248"/>
      <c r="N310" s="249"/>
      <c r="O310" s="249"/>
      <c r="P310" s="249"/>
      <c r="Q310" s="249"/>
      <c r="R310" s="249"/>
      <c r="S310" s="249"/>
      <c r="T310" s="250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1" t="s">
        <v>283</v>
      </c>
      <c r="AU310" s="251" t="s">
        <v>90</v>
      </c>
      <c r="AV310" s="13" t="s">
        <v>90</v>
      </c>
      <c r="AW310" s="13" t="s">
        <v>40</v>
      </c>
      <c r="AX310" s="13" t="s">
        <v>80</v>
      </c>
      <c r="AY310" s="251" t="s">
        <v>141</v>
      </c>
    </row>
    <row r="311" s="13" customFormat="1">
      <c r="A311" s="13"/>
      <c r="B311" s="241"/>
      <c r="C311" s="242"/>
      <c r="D311" s="234" t="s">
        <v>283</v>
      </c>
      <c r="E311" s="243" t="s">
        <v>78</v>
      </c>
      <c r="F311" s="244" t="s">
        <v>511</v>
      </c>
      <c r="G311" s="242"/>
      <c r="H311" s="245">
        <v>8.282</v>
      </c>
      <c r="I311" s="246"/>
      <c r="J311" s="242"/>
      <c r="K311" s="242"/>
      <c r="L311" s="247"/>
      <c r="M311" s="248"/>
      <c r="N311" s="249"/>
      <c r="O311" s="249"/>
      <c r="P311" s="249"/>
      <c r="Q311" s="249"/>
      <c r="R311" s="249"/>
      <c r="S311" s="249"/>
      <c r="T311" s="25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1" t="s">
        <v>283</v>
      </c>
      <c r="AU311" s="251" t="s">
        <v>90</v>
      </c>
      <c r="AV311" s="13" t="s">
        <v>90</v>
      </c>
      <c r="AW311" s="13" t="s">
        <v>40</v>
      </c>
      <c r="AX311" s="13" t="s">
        <v>80</v>
      </c>
      <c r="AY311" s="251" t="s">
        <v>141</v>
      </c>
    </row>
    <row r="312" s="14" customFormat="1">
      <c r="A312" s="14"/>
      <c r="B312" s="252"/>
      <c r="C312" s="253"/>
      <c r="D312" s="234" t="s">
        <v>283</v>
      </c>
      <c r="E312" s="254" t="s">
        <v>78</v>
      </c>
      <c r="F312" s="255" t="s">
        <v>285</v>
      </c>
      <c r="G312" s="253"/>
      <c r="H312" s="256">
        <v>27.402999999999999</v>
      </c>
      <c r="I312" s="257"/>
      <c r="J312" s="253"/>
      <c r="K312" s="253"/>
      <c r="L312" s="258"/>
      <c r="M312" s="259"/>
      <c r="N312" s="260"/>
      <c r="O312" s="260"/>
      <c r="P312" s="260"/>
      <c r="Q312" s="260"/>
      <c r="R312" s="260"/>
      <c r="S312" s="260"/>
      <c r="T312" s="261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62" t="s">
        <v>283</v>
      </c>
      <c r="AU312" s="262" t="s">
        <v>90</v>
      </c>
      <c r="AV312" s="14" t="s">
        <v>166</v>
      </c>
      <c r="AW312" s="14" t="s">
        <v>40</v>
      </c>
      <c r="AX312" s="14" t="s">
        <v>88</v>
      </c>
      <c r="AY312" s="262" t="s">
        <v>141</v>
      </c>
    </row>
    <row r="313" s="2" customFormat="1" ht="49.05" customHeight="1">
      <c r="A313" s="42"/>
      <c r="B313" s="43"/>
      <c r="C313" s="216" t="s">
        <v>512</v>
      </c>
      <c r="D313" s="216" t="s">
        <v>144</v>
      </c>
      <c r="E313" s="217" t="s">
        <v>513</v>
      </c>
      <c r="F313" s="218" t="s">
        <v>514</v>
      </c>
      <c r="G313" s="219" t="s">
        <v>310</v>
      </c>
      <c r="H313" s="220">
        <v>75.004999999999995</v>
      </c>
      <c r="I313" s="221"/>
      <c r="J313" s="222">
        <f>ROUND(I313*H313,2)</f>
        <v>0</v>
      </c>
      <c r="K313" s="218" t="s">
        <v>148</v>
      </c>
      <c r="L313" s="48"/>
      <c r="M313" s="223" t="s">
        <v>78</v>
      </c>
      <c r="N313" s="224" t="s">
        <v>50</v>
      </c>
      <c r="O313" s="88"/>
      <c r="P313" s="225">
        <f>O313*H313</f>
        <v>0</v>
      </c>
      <c r="Q313" s="225">
        <v>0</v>
      </c>
      <c r="R313" s="225">
        <f>Q313*H313</f>
        <v>0</v>
      </c>
      <c r="S313" s="225">
        <v>0</v>
      </c>
      <c r="T313" s="226">
        <f>S313*H313</f>
        <v>0</v>
      </c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R313" s="227" t="s">
        <v>166</v>
      </c>
      <c r="AT313" s="227" t="s">
        <v>144</v>
      </c>
      <c r="AU313" s="227" t="s">
        <v>90</v>
      </c>
      <c r="AY313" s="20" t="s">
        <v>141</v>
      </c>
      <c r="BE313" s="228">
        <f>IF(N313="základní",J313,0)</f>
        <v>0</v>
      </c>
      <c r="BF313" s="228">
        <f>IF(N313="snížená",J313,0)</f>
        <v>0</v>
      </c>
      <c r="BG313" s="228">
        <f>IF(N313="zákl. přenesená",J313,0)</f>
        <v>0</v>
      </c>
      <c r="BH313" s="228">
        <f>IF(N313="sníž. přenesená",J313,0)</f>
        <v>0</v>
      </c>
      <c r="BI313" s="228">
        <f>IF(N313="nulová",J313,0)</f>
        <v>0</v>
      </c>
      <c r="BJ313" s="20" t="s">
        <v>88</v>
      </c>
      <c r="BK313" s="228">
        <f>ROUND(I313*H313,2)</f>
        <v>0</v>
      </c>
      <c r="BL313" s="20" t="s">
        <v>166</v>
      </c>
      <c r="BM313" s="227" t="s">
        <v>515</v>
      </c>
    </row>
    <row r="314" s="2" customFormat="1">
      <c r="A314" s="42"/>
      <c r="B314" s="43"/>
      <c r="C314" s="44"/>
      <c r="D314" s="229" t="s">
        <v>151</v>
      </c>
      <c r="E314" s="44"/>
      <c r="F314" s="230" t="s">
        <v>516</v>
      </c>
      <c r="G314" s="44"/>
      <c r="H314" s="44"/>
      <c r="I314" s="231"/>
      <c r="J314" s="44"/>
      <c r="K314" s="44"/>
      <c r="L314" s="48"/>
      <c r="M314" s="232"/>
      <c r="N314" s="233"/>
      <c r="O314" s="88"/>
      <c r="P314" s="88"/>
      <c r="Q314" s="88"/>
      <c r="R314" s="88"/>
      <c r="S314" s="88"/>
      <c r="T314" s="89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T314" s="20" t="s">
        <v>151</v>
      </c>
      <c r="AU314" s="20" t="s">
        <v>90</v>
      </c>
    </row>
    <row r="315" s="13" customFormat="1">
      <c r="A315" s="13"/>
      <c r="B315" s="241"/>
      <c r="C315" s="242"/>
      <c r="D315" s="234" t="s">
        <v>283</v>
      </c>
      <c r="E315" s="243" t="s">
        <v>78</v>
      </c>
      <c r="F315" s="244" t="s">
        <v>517</v>
      </c>
      <c r="G315" s="242"/>
      <c r="H315" s="245">
        <v>74.433999999999998</v>
      </c>
      <c r="I315" s="246"/>
      <c r="J315" s="242"/>
      <c r="K315" s="242"/>
      <c r="L315" s="247"/>
      <c r="M315" s="248"/>
      <c r="N315" s="249"/>
      <c r="O315" s="249"/>
      <c r="P315" s="249"/>
      <c r="Q315" s="249"/>
      <c r="R315" s="249"/>
      <c r="S315" s="249"/>
      <c r="T315" s="25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1" t="s">
        <v>283</v>
      </c>
      <c r="AU315" s="251" t="s">
        <v>90</v>
      </c>
      <c r="AV315" s="13" t="s">
        <v>90</v>
      </c>
      <c r="AW315" s="13" t="s">
        <v>40</v>
      </c>
      <c r="AX315" s="13" t="s">
        <v>80</v>
      </c>
      <c r="AY315" s="251" t="s">
        <v>141</v>
      </c>
    </row>
    <row r="316" s="13" customFormat="1">
      <c r="A316" s="13"/>
      <c r="B316" s="241"/>
      <c r="C316" s="242"/>
      <c r="D316" s="234" t="s">
        <v>283</v>
      </c>
      <c r="E316" s="243" t="s">
        <v>78</v>
      </c>
      <c r="F316" s="244" t="s">
        <v>518</v>
      </c>
      <c r="G316" s="242"/>
      <c r="H316" s="245">
        <v>0.57099999999999995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283</v>
      </c>
      <c r="AU316" s="251" t="s">
        <v>90</v>
      </c>
      <c r="AV316" s="13" t="s">
        <v>90</v>
      </c>
      <c r="AW316" s="13" t="s">
        <v>40</v>
      </c>
      <c r="AX316" s="13" t="s">
        <v>80</v>
      </c>
      <c r="AY316" s="251" t="s">
        <v>141</v>
      </c>
    </row>
    <row r="317" s="14" customFormat="1">
      <c r="A317" s="14"/>
      <c r="B317" s="252"/>
      <c r="C317" s="253"/>
      <c r="D317" s="234" t="s">
        <v>283</v>
      </c>
      <c r="E317" s="254" t="s">
        <v>78</v>
      </c>
      <c r="F317" s="255" t="s">
        <v>285</v>
      </c>
      <c r="G317" s="253"/>
      <c r="H317" s="256">
        <v>75.004999999999995</v>
      </c>
      <c r="I317" s="257"/>
      <c r="J317" s="253"/>
      <c r="K317" s="253"/>
      <c r="L317" s="258"/>
      <c r="M317" s="259"/>
      <c r="N317" s="260"/>
      <c r="O317" s="260"/>
      <c r="P317" s="260"/>
      <c r="Q317" s="260"/>
      <c r="R317" s="260"/>
      <c r="S317" s="260"/>
      <c r="T317" s="261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2" t="s">
        <v>283</v>
      </c>
      <c r="AU317" s="262" t="s">
        <v>90</v>
      </c>
      <c r="AV317" s="14" t="s">
        <v>166</v>
      </c>
      <c r="AW317" s="14" t="s">
        <v>40</v>
      </c>
      <c r="AX317" s="14" t="s">
        <v>88</v>
      </c>
      <c r="AY317" s="262" t="s">
        <v>141</v>
      </c>
    </row>
    <row r="318" s="12" customFormat="1" ht="25.92" customHeight="1">
      <c r="A318" s="12"/>
      <c r="B318" s="200"/>
      <c r="C318" s="201"/>
      <c r="D318" s="202" t="s">
        <v>79</v>
      </c>
      <c r="E318" s="203" t="s">
        <v>519</v>
      </c>
      <c r="F318" s="203" t="s">
        <v>520</v>
      </c>
      <c r="G318" s="201"/>
      <c r="H318" s="201"/>
      <c r="I318" s="204"/>
      <c r="J318" s="205">
        <f>BK318</f>
        <v>0</v>
      </c>
      <c r="K318" s="201"/>
      <c r="L318" s="206"/>
      <c r="M318" s="207"/>
      <c r="N318" s="208"/>
      <c r="O318" s="208"/>
      <c r="P318" s="209">
        <f>P319+P326+P397+P429+P455+P491+P506+P533</f>
        <v>0</v>
      </c>
      <c r="Q318" s="208"/>
      <c r="R318" s="209">
        <f>R319+R326+R397+R429+R455+R491+R506+R533</f>
        <v>0</v>
      </c>
      <c r="S318" s="208"/>
      <c r="T318" s="210">
        <f>T319+T326+T397+T429+T455+T491+T506+T533</f>
        <v>70.324279700000019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11" t="s">
        <v>90</v>
      </c>
      <c r="AT318" s="212" t="s">
        <v>79</v>
      </c>
      <c r="AU318" s="212" t="s">
        <v>80</v>
      </c>
      <c r="AY318" s="211" t="s">
        <v>141</v>
      </c>
      <c r="BK318" s="213">
        <f>BK319+BK326+BK397+BK429+BK455+BK491+BK506+BK533</f>
        <v>0</v>
      </c>
    </row>
    <row r="319" s="12" customFormat="1" ht="22.8" customHeight="1">
      <c r="A319" s="12"/>
      <c r="B319" s="200"/>
      <c r="C319" s="201"/>
      <c r="D319" s="202" t="s">
        <v>79</v>
      </c>
      <c r="E319" s="214" t="s">
        <v>521</v>
      </c>
      <c r="F319" s="214" t="s">
        <v>522</v>
      </c>
      <c r="G319" s="201"/>
      <c r="H319" s="201"/>
      <c r="I319" s="204"/>
      <c r="J319" s="215">
        <f>BK319</f>
        <v>0</v>
      </c>
      <c r="K319" s="201"/>
      <c r="L319" s="206"/>
      <c r="M319" s="207"/>
      <c r="N319" s="208"/>
      <c r="O319" s="208"/>
      <c r="P319" s="209">
        <f>SUM(P320:P325)</f>
        <v>0</v>
      </c>
      <c r="Q319" s="208"/>
      <c r="R319" s="209">
        <f>SUM(R320:R325)</f>
        <v>0</v>
      </c>
      <c r="S319" s="208"/>
      <c r="T319" s="210">
        <f>SUM(T320:T325)</f>
        <v>1.5815249999999999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11" t="s">
        <v>90</v>
      </c>
      <c r="AT319" s="212" t="s">
        <v>79</v>
      </c>
      <c r="AU319" s="212" t="s">
        <v>88</v>
      </c>
      <c r="AY319" s="211" t="s">
        <v>141</v>
      </c>
      <c r="BK319" s="213">
        <f>SUM(BK320:BK325)</f>
        <v>0</v>
      </c>
    </row>
    <row r="320" s="2" customFormat="1" ht="33" customHeight="1">
      <c r="A320" s="42"/>
      <c r="B320" s="43"/>
      <c r="C320" s="216" t="s">
        <v>523</v>
      </c>
      <c r="D320" s="216" t="s">
        <v>144</v>
      </c>
      <c r="E320" s="217" t="s">
        <v>524</v>
      </c>
      <c r="F320" s="218" t="s">
        <v>525</v>
      </c>
      <c r="G320" s="219" t="s">
        <v>321</v>
      </c>
      <c r="H320" s="220">
        <v>95.849999999999994</v>
      </c>
      <c r="I320" s="221"/>
      <c r="J320" s="222">
        <f>ROUND(I320*H320,2)</f>
        <v>0</v>
      </c>
      <c r="K320" s="218" t="s">
        <v>148</v>
      </c>
      <c r="L320" s="48"/>
      <c r="M320" s="223" t="s">
        <v>78</v>
      </c>
      <c r="N320" s="224" t="s">
        <v>50</v>
      </c>
      <c r="O320" s="88"/>
      <c r="P320" s="225">
        <f>O320*H320</f>
        <v>0</v>
      </c>
      <c r="Q320" s="225">
        <v>0</v>
      </c>
      <c r="R320" s="225">
        <f>Q320*H320</f>
        <v>0</v>
      </c>
      <c r="S320" s="225">
        <v>0.010999999999999999</v>
      </c>
      <c r="T320" s="226">
        <f>S320*H320</f>
        <v>1.0543499999999999</v>
      </c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R320" s="227" t="s">
        <v>244</v>
      </c>
      <c r="AT320" s="227" t="s">
        <v>144</v>
      </c>
      <c r="AU320" s="227" t="s">
        <v>90</v>
      </c>
      <c r="AY320" s="20" t="s">
        <v>141</v>
      </c>
      <c r="BE320" s="228">
        <f>IF(N320="základní",J320,0)</f>
        <v>0</v>
      </c>
      <c r="BF320" s="228">
        <f>IF(N320="snížená",J320,0)</f>
        <v>0</v>
      </c>
      <c r="BG320" s="228">
        <f>IF(N320="zákl. přenesená",J320,0)</f>
        <v>0</v>
      </c>
      <c r="BH320" s="228">
        <f>IF(N320="sníž. přenesená",J320,0)</f>
        <v>0</v>
      </c>
      <c r="BI320" s="228">
        <f>IF(N320="nulová",J320,0)</f>
        <v>0</v>
      </c>
      <c r="BJ320" s="20" t="s">
        <v>88</v>
      </c>
      <c r="BK320" s="228">
        <f>ROUND(I320*H320,2)</f>
        <v>0</v>
      </c>
      <c r="BL320" s="20" t="s">
        <v>244</v>
      </c>
      <c r="BM320" s="227" t="s">
        <v>526</v>
      </c>
    </row>
    <row r="321" s="2" customFormat="1">
      <c r="A321" s="42"/>
      <c r="B321" s="43"/>
      <c r="C321" s="44"/>
      <c r="D321" s="229" t="s">
        <v>151</v>
      </c>
      <c r="E321" s="44"/>
      <c r="F321" s="230" t="s">
        <v>527</v>
      </c>
      <c r="G321" s="44"/>
      <c r="H321" s="44"/>
      <c r="I321" s="231"/>
      <c r="J321" s="44"/>
      <c r="K321" s="44"/>
      <c r="L321" s="48"/>
      <c r="M321" s="232"/>
      <c r="N321" s="233"/>
      <c r="O321" s="88"/>
      <c r="P321" s="88"/>
      <c r="Q321" s="88"/>
      <c r="R321" s="88"/>
      <c r="S321" s="88"/>
      <c r="T321" s="89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T321" s="20" t="s">
        <v>151</v>
      </c>
      <c r="AU321" s="20" t="s">
        <v>90</v>
      </c>
    </row>
    <row r="322" s="13" customFormat="1">
      <c r="A322" s="13"/>
      <c r="B322" s="241"/>
      <c r="C322" s="242"/>
      <c r="D322" s="234" t="s">
        <v>283</v>
      </c>
      <c r="E322" s="243" t="s">
        <v>78</v>
      </c>
      <c r="F322" s="244" t="s">
        <v>528</v>
      </c>
      <c r="G322" s="242"/>
      <c r="H322" s="245">
        <v>95.849999999999994</v>
      </c>
      <c r="I322" s="246"/>
      <c r="J322" s="242"/>
      <c r="K322" s="242"/>
      <c r="L322" s="247"/>
      <c r="M322" s="248"/>
      <c r="N322" s="249"/>
      <c r="O322" s="249"/>
      <c r="P322" s="249"/>
      <c r="Q322" s="249"/>
      <c r="R322" s="249"/>
      <c r="S322" s="249"/>
      <c r="T322" s="250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51" t="s">
        <v>283</v>
      </c>
      <c r="AU322" s="251" t="s">
        <v>90</v>
      </c>
      <c r="AV322" s="13" t="s">
        <v>90</v>
      </c>
      <c r="AW322" s="13" t="s">
        <v>40</v>
      </c>
      <c r="AX322" s="13" t="s">
        <v>80</v>
      </c>
      <c r="AY322" s="251" t="s">
        <v>141</v>
      </c>
    </row>
    <row r="323" s="14" customFormat="1">
      <c r="A323" s="14"/>
      <c r="B323" s="252"/>
      <c r="C323" s="253"/>
      <c r="D323" s="234" t="s">
        <v>283</v>
      </c>
      <c r="E323" s="254" t="s">
        <v>78</v>
      </c>
      <c r="F323" s="255" t="s">
        <v>285</v>
      </c>
      <c r="G323" s="253"/>
      <c r="H323" s="256">
        <v>95.849999999999994</v>
      </c>
      <c r="I323" s="257"/>
      <c r="J323" s="253"/>
      <c r="K323" s="253"/>
      <c r="L323" s="258"/>
      <c r="M323" s="259"/>
      <c r="N323" s="260"/>
      <c r="O323" s="260"/>
      <c r="P323" s="260"/>
      <c r="Q323" s="260"/>
      <c r="R323" s="260"/>
      <c r="S323" s="260"/>
      <c r="T323" s="261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2" t="s">
        <v>283</v>
      </c>
      <c r="AU323" s="262" t="s">
        <v>90</v>
      </c>
      <c r="AV323" s="14" t="s">
        <v>166</v>
      </c>
      <c r="AW323" s="14" t="s">
        <v>40</v>
      </c>
      <c r="AX323" s="14" t="s">
        <v>88</v>
      </c>
      <c r="AY323" s="262" t="s">
        <v>141</v>
      </c>
    </row>
    <row r="324" s="2" customFormat="1" ht="37.8" customHeight="1">
      <c r="A324" s="42"/>
      <c r="B324" s="43"/>
      <c r="C324" s="216" t="s">
        <v>529</v>
      </c>
      <c r="D324" s="216" t="s">
        <v>144</v>
      </c>
      <c r="E324" s="217" t="s">
        <v>530</v>
      </c>
      <c r="F324" s="218" t="s">
        <v>531</v>
      </c>
      <c r="G324" s="219" t="s">
        <v>321</v>
      </c>
      <c r="H324" s="220">
        <v>95.849999999999994</v>
      </c>
      <c r="I324" s="221"/>
      <c r="J324" s="222">
        <f>ROUND(I324*H324,2)</f>
        <v>0</v>
      </c>
      <c r="K324" s="218" t="s">
        <v>148</v>
      </c>
      <c r="L324" s="48"/>
      <c r="M324" s="223" t="s">
        <v>78</v>
      </c>
      <c r="N324" s="224" t="s">
        <v>50</v>
      </c>
      <c r="O324" s="88"/>
      <c r="P324" s="225">
        <f>O324*H324</f>
        <v>0</v>
      </c>
      <c r="Q324" s="225">
        <v>0</v>
      </c>
      <c r="R324" s="225">
        <f>Q324*H324</f>
        <v>0</v>
      </c>
      <c r="S324" s="225">
        <v>0.0054999999999999997</v>
      </c>
      <c r="T324" s="226">
        <f>S324*H324</f>
        <v>0.52717499999999995</v>
      </c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R324" s="227" t="s">
        <v>244</v>
      </c>
      <c r="AT324" s="227" t="s">
        <v>144</v>
      </c>
      <c r="AU324" s="227" t="s">
        <v>90</v>
      </c>
      <c r="AY324" s="20" t="s">
        <v>141</v>
      </c>
      <c r="BE324" s="228">
        <f>IF(N324="základní",J324,0)</f>
        <v>0</v>
      </c>
      <c r="BF324" s="228">
        <f>IF(N324="snížená",J324,0)</f>
        <v>0</v>
      </c>
      <c r="BG324" s="228">
        <f>IF(N324="zákl. přenesená",J324,0)</f>
        <v>0</v>
      </c>
      <c r="BH324" s="228">
        <f>IF(N324="sníž. přenesená",J324,0)</f>
        <v>0</v>
      </c>
      <c r="BI324" s="228">
        <f>IF(N324="nulová",J324,0)</f>
        <v>0</v>
      </c>
      <c r="BJ324" s="20" t="s">
        <v>88</v>
      </c>
      <c r="BK324" s="228">
        <f>ROUND(I324*H324,2)</f>
        <v>0</v>
      </c>
      <c r="BL324" s="20" t="s">
        <v>244</v>
      </c>
      <c r="BM324" s="227" t="s">
        <v>532</v>
      </c>
    </row>
    <row r="325" s="2" customFormat="1">
      <c r="A325" s="42"/>
      <c r="B325" s="43"/>
      <c r="C325" s="44"/>
      <c r="D325" s="229" t="s">
        <v>151</v>
      </c>
      <c r="E325" s="44"/>
      <c r="F325" s="230" t="s">
        <v>533</v>
      </c>
      <c r="G325" s="44"/>
      <c r="H325" s="44"/>
      <c r="I325" s="231"/>
      <c r="J325" s="44"/>
      <c r="K325" s="44"/>
      <c r="L325" s="48"/>
      <c r="M325" s="232"/>
      <c r="N325" s="233"/>
      <c r="O325" s="88"/>
      <c r="P325" s="88"/>
      <c r="Q325" s="88"/>
      <c r="R325" s="88"/>
      <c r="S325" s="88"/>
      <c r="T325" s="89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T325" s="20" t="s">
        <v>151</v>
      </c>
      <c r="AU325" s="20" t="s">
        <v>90</v>
      </c>
    </row>
    <row r="326" s="12" customFormat="1" ht="22.8" customHeight="1">
      <c r="A326" s="12"/>
      <c r="B326" s="200"/>
      <c r="C326" s="201"/>
      <c r="D326" s="202" t="s">
        <v>79</v>
      </c>
      <c r="E326" s="214" t="s">
        <v>534</v>
      </c>
      <c r="F326" s="214" t="s">
        <v>535</v>
      </c>
      <c r="G326" s="201"/>
      <c r="H326" s="201"/>
      <c r="I326" s="204"/>
      <c r="J326" s="215">
        <f>BK326</f>
        <v>0</v>
      </c>
      <c r="K326" s="201"/>
      <c r="L326" s="206"/>
      <c r="M326" s="207"/>
      <c r="N326" s="208"/>
      <c r="O326" s="208"/>
      <c r="P326" s="209">
        <f>SUM(P327:P396)</f>
        <v>0</v>
      </c>
      <c r="Q326" s="208"/>
      <c r="R326" s="209">
        <f>SUM(R327:R396)</f>
        <v>0</v>
      </c>
      <c r="S326" s="208"/>
      <c r="T326" s="210">
        <f>SUM(T327:T396)</f>
        <v>57.343838000000005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11" t="s">
        <v>90</v>
      </c>
      <c r="AT326" s="212" t="s">
        <v>79</v>
      </c>
      <c r="AU326" s="212" t="s">
        <v>88</v>
      </c>
      <c r="AY326" s="211" t="s">
        <v>141</v>
      </c>
      <c r="BK326" s="213">
        <f>SUM(BK327:BK396)</f>
        <v>0</v>
      </c>
    </row>
    <row r="327" s="2" customFormat="1" ht="24.15" customHeight="1">
      <c r="A327" s="42"/>
      <c r="B327" s="43"/>
      <c r="C327" s="216" t="s">
        <v>536</v>
      </c>
      <c r="D327" s="216" t="s">
        <v>144</v>
      </c>
      <c r="E327" s="217" t="s">
        <v>537</v>
      </c>
      <c r="F327" s="218" t="s">
        <v>538</v>
      </c>
      <c r="G327" s="219" t="s">
        <v>321</v>
      </c>
      <c r="H327" s="220">
        <v>443.077</v>
      </c>
      <c r="I327" s="221"/>
      <c r="J327" s="222">
        <f>ROUND(I327*H327,2)</f>
        <v>0</v>
      </c>
      <c r="K327" s="218" t="s">
        <v>148</v>
      </c>
      <c r="L327" s="48"/>
      <c r="M327" s="223" t="s">
        <v>78</v>
      </c>
      <c r="N327" s="224" t="s">
        <v>50</v>
      </c>
      <c r="O327" s="88"/>
      <c r="P327" s="225">
        <f>O327*H327</f>
        <v>0</v>
      </c>
      <c r="Q327" s="225">
        <v>0</v>
      </c>
      <c r="R327" s="225">
        <f>Q327*H327</f>
        <v>0</v>
      </c>
      <c r="S327" s="225">
        <v>0.029999999999999999</v>
      </c>
      <c r="T327" s="226">
        <f>S327*H327</f>
        <v>13.292309999999999</v>
      </c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R327" s="227" t="s">
        <v>244</v>
      </c>
      <c r="AT327" s="227" t="s">
        <v>144</v>
      </c>
      <c r="AU327" s="227" t="s">
        <v>90</v>
      </c>
      <c r="AY327" s="20" t="s">
        <v>141</v>
      </c>
      <c r="BE327" s="228">
        <f>IF(N327="základní",J327,0)</f>
        <v>0</v>
      </c>
      <c r="BF327" s="228">
        <f>IF(N327="snížená",J327,0)</f>
        <v>0</v>
      </c>
      <c r="BG327" s="228">
        <f>IF(N327="zákl. přenesená",J327,0)</f>
        <v>0</v>
      </c>
      <c r="BH327" s="228">
        <f>IF(N327="sníž. přenesená",J327,0)</f>
        <v>0</v>
      </c>
      <c r="BI327" s="228">
        <f>IF(N327="nulová",J327,0)</f>
        <v>0</v>
      </c>
      <c r="BJ327" s="20" t="s">
        <v>88</v>
      </c>
      <c r="BK327" s="228">
        <f>ROUND(I327*H327,2)</f>
        <v>0</v>
      </c>
      <c r="BL327" s="20" t="s">
        <v>244</v>
      </c>
      <c r="BM327" s="227" t="s">
        <v>539</v>
      </c>
    </row>
    <row r="328" s="2" customFormat="1">
      <c r="A328" s="42"/>
      <c r="B328" s="43"/>
      <c r="C328" s="44"/>
      <c r="D328" s="229" t="s">
        <v>151</v>
      </c>
      <c r="E328" s="44"/>
      <c r="F328" s="230" t="s">
        <v>540</v>
      </c>
      <c r="G328" s="44"/>
      <c r="H328" s="44"/>
      <c r="I328" s="231"/>
      <c r="J328" s="44"/>
      <c r="K328" s="44"/>
      <c r="L328" s="48"/>
      <c r="M328" s="232"/>
      <c r="N328" s="233"/>
      <c r="O328" s="88"/>
      <c r="P328" s="88"/>
      <c r="Q328" s="88"/>
      <c r="R328" s="88"/>
      <c r="S328" s="88"/>
      <c r="T328" s="89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T328" s="20" t="s">
        <v>151</v>
      </c>
      <c r="AU328" s="20" t="s">
        <v>90</v>
      </c>
    </row>
    <row r="329" s="15" customFormat="1">
      <c r="A329" s="15"/>
      <c r="B329" s="263"/>
      <c r="C329" s="264"/>
      <c r="D329" s="234" t="s">
        <v>283</v>
      </c>
      <c r="E329" s="265" t="s">
        <v>78</v>
      </c>
      <c r="F329" s="266" t="s">
        <v>348</v>
      </c>
      <c r="G329" s="264"/>
      <c r="H329" s="265" t="s">
        <v>78</v>
      </c>
      <c r="I329" s="267"/>
      <c r="J329" s="264"/>
      <c r="K329" s="264"/>
      <c r="L329" s="268"/>
      <c r="M329" s="269"/>
      <c r="N329" s="270"/>
      <c r="O329" s="270"/>
      <c r="P329" s="270"/>
      <c r="Q329" s="270"/>
      <c r="R329" s="270"/>
      <c r="S329" s="270"/>
      <c r="T329" s="271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72" t="s">
        <v>283</v>
      </c>
      <c r="AU329" s="272" t="s">
        <v>90</v>
      </c>
      <c r="AV329" s="15" t="s">
        <v>88</v>
      </c>
      <c r="AW329" s="15" t="s">
        <v>40</v>
      </c>
      <c r="AX329" s="15" t="s">
        <v>80</v>
      </c>
      <c r="AY329" s="272" t="s">
        <v>141</v>
      </c>
    </row>
    <row r="330" s="13" customFormat="1">
      <c r="A330" s="13"/>
      <c r="B330" s="241"/>
      <c r="C330" s="242"/>
      <c r="D330" s="234" t="s">
        <v>283</v>
      </c>
      <c r="E330" s="243" t="s">
        <v>78</v>
      </c>
      <c r="F330" s="244" t="s">
        <v>541</v>
      </c>
      <c r="G330" s="242"/>
      <c r="H330" s="245">
        <v>60.786000000000001</v>
      </c>
      <c r="I330" s="246"/>
      <c r="J330" s="242"/>
      <c r="K330" s="242"/>
      <c r="L330" s="247"/>
      <c r="M330" s="248"/>
      <c r="N330" s="249"/>
      <c r="O330" s="249"/>
      <c r="P330" s="249"/>
      <c r="Q330" s="249"/>
      <c r="R330" s="249"/>
      <c r="S330" s="249"/>
      <c r="T330" s="250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1" t="s">
        <v>283</v>
      </c>
      <c r="AU330" s="251" t="s">
        <v>90</v>
      </c>
      <c r="AV330" s="13" t="s">
        <v>90</v>
      </c>
      <c r="AW330" s="13" t="s">
        <v>40</v>
      </c>
      <c r="AX330" s="13" t="s">
        <v>80</v>
      </c>
      <c r="AY330" s="251" t="s">
        <v>141</v>
      </c>
    </row>
    <row r="331" s="13" customFormat="1">
      <c r="A331" s="13"/>
      <c r="B331" s="241"/>
      <c r="C331" s="242"/>
      <c r="D331" s="234" t="s">
        <v>283</v>
      </c>
      <c r="E331" s="243" t="s">
        <v>78</v>
      </c>
      <c r="F331" s="244" t="s">
        <v>542</v>
      </c>
      <c r="G331" s="242"/>
      <c r="H331" s="245">
        <v>60.786000000000001</v>
      </c>
      <c r="I331" s="246"/>
      <c r="J331" s="242"/>
      <c r="K331" s="242"/>
      <c r="L331" s="247"/>
      <c r="M331" s="248"/>
      <c r="N331" s="249"/>
      <c r="O331" s="249"/>
      <c r="P331" s="249"/>
      <c r="Q331" s="249"/>
      <c r="R331" s="249"/>
      <c r="S331" s="249"/>
      <c r="T331" s="250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1" t="s">
        <v>283</v>
      </c>
      <c r="AU331" s="251" t="s">
        <v>90</v>
      </c>
      <c r="AV331" s="13" t="s">
        <v>90</v>
      </c>
      <c r="AW331" s="13" t="s">
        <v>40</v>
      </c>
      <c r="AX331" s="13" t="s">
        <v>80</v>
      </c>
      <c r="AY331" s="251" t="s">
        <v>141</v>
      </c>
    </row>
    <row r="332" s="13" customFormat="1">
      <c r="A332" s="13"/>
      <c r="B332" s="241"/>
      <c r="C332" s="242"/>
      <c r="D332" s="234" t="s">
        <v>283</v>
      </c>
      <c r="E332" s="243" t="s">
        <v>78</v>
      </c>
      <c r="F332" s="244" t="s">
        <v>543</v>
      </c>
      <c r="G332" s="242"/>
      <c r="H332" s="245">
        <v>44.616</v>
      </c>
      <c r="I332" s="246"/>
      <c r="J332" s="242"/>
      <c r="K332" s="242"/>
      <c r="L332" s="247"/>
      <c r="M332" s="248"/>
      <c r="N332" s="249"/>
      <c r="O332" s="249"/>
      <c r="P332" s="249"/>
      <c r="Q332" s="249"/>
      <c r="R332" s="249"/>
      <c r="S332" s="249"/>
      <c r="T332" s="250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1" t="s">
        <v>283</v>
      </c>
      <c r="AU332" s="251" t="s">
        <v>90</v>
      </c>
      <c r="AV332" s="13" t="s">
        <v>90</v>
      </c>
      <c r="AW332" s="13" t="s">
        <v>40</v>
      </c>
      <c r="AX332" s="13" t="s">
        <v>80</v>
      </c>
      <c r="AY332" s="251" t="s">
        <v>141</v>
      </c>
    </row>
    <row r="333" s="13" customFormat="1">
      <c r="A333" s="13"/>
      <c r="B333" s="241"/>
      <c r="C333" s="242"/>
      <c r="D333" s="234" t="s">
        <v>283</v>
      </c>
      <c r="E333" s="243" t="s">
        <v>78</v>
      </c>
      <c r="F333" s="244" t="s">
        <v>544</v>
      </c>
      <c r="G333" s="242"/>
      <c r="H333" s="245">
        <v>17.16</v>
      </c>
      <c r="I333" s="246"/>
      <c r="J333" s="242"/>
      <c r="K333" s="242"/>
      <c r="L333" s="247"/>
      <c r="M333" s="248"/>
      <c r="N333" s="249"/>
      <c r="O333" s="249"/>
      <c r="P333" s="249"/>
      <c r="Q333" s="249"/>
      <c r="R333" s="249"/>
      <c r="S333" s="249"/>
      <c r="T333" s="250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1" t="s">
        <v>283</v>
      </c>
      <c r="AU333" s="251" t="s">
        <v>90</v>
      </c>
      <c r="AV333" s="13" t="s">
        <v>90</v>
      </c>
      <c r="AW333" s="13" t="s">
        <v>40</v>
      </c>
      <c r="AX333" s="13" t="s">
        <v>80</v>
      </c>
      <c r="AY333" s="251" t="s">
        <v>141</v>
      </c>
    </row>
    <row r="334" s="13" customFormat="1">
      <c r="A334" s="13"/>
      <c r="B334" s="241"/>
      <c r="C334" s="242"/>
      <c r="D334" s="234" t="s">
        <v>283</v>
      </c>
      <c r="E334" s="243" t="s">
        <v>78</v>
      </c>
      <c r="F334" s="244" t="s">
        <v>545</v>
      </c>
      <c r="G334" s="242"/>
      <c r="H334" s="245">
        <v>47.619</v>
      </c>
      <c r="I334" s="246"/>
      <c r="J334" s="242"/>
      <c r="K334" s="242"/>
      <c r="L334" s="247"/>
      <c r="M334" s="248"/>
      <c r="N334" s="249"/>
      <c r="O334" s="249"/>
      <c r="P334" s="249"/>
      <c r="Q334" s="249"/>
      <c r="R334" s="249"/>
      <c r="S334" s="249"/>
      <c r="T334" s="250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51" t="s">
        <v>283</v>
      </c>
      <c r="AU334" s="251" t="s">
        <v>90</v>
      </c>
      <c r="AV334" s="13" t="s">
        <v>90</v>
      </c>
      <c r="AW334" s="13" t="s">
        <v>40</v>
      </c>
      <c r="AX334" s="13" t="s">
        <v>80</v>
      </c>
      <c r="AY334" s="251" t="s">
        <v>141</v>
      </c>
    </row>
    <row r="335" s="13" customFormat="1">
      <c r="A335" s="13"/>
      <c r="B335" s="241"/>
      <c r="C335" s="242"/>
      <c r="D335" s="234" t="s">
        <v>283</v>
      </c>
      <c r="E335" s="243" t="s">
        <v>78</v>
      </c>
      <c r="F335" s="244" t="s">
        <v>546</v>
      </c>
      <c r="G335" s="242"/>
      <c r="H335" s="245">
        <v>33.857999999999997</v>
      </c>
      <c r="I335" s="246"/>
      <c r="J335" s="242"/>
      <c r="K335" s="242"/>
      <c r="L335" s="247"/>
      <c r="M335" s="248"/>
      <c r="N335" s="249"/>
      <c r="O335" s="249"/>
      <c r="P335" s="249"/>
      <c r="Q335" s="249"/>
      <c r="R335" s="249"/>
      <c r="S335" s="249"/>
      <c r="T335" s="25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1" t="s">
        <v>283</v>
      </c>
      <c r="AU335" s="251" t="s">
        <v>90</v>
      </c>
      <c r="AV335" s="13" t="s">
        <v>90</v>
      </c>
      <c r="AW335" s="13" t="s">
        <v>40</v>
      </c>
      <c r="AX335" s="13" t="s">
        <v>80</v>
      </c>
      <c r="AY335" s="251" t="s">
        <v>141</v>
      </c>
    </row>
    <row r="336" s="13" customFormat="1">
      <c r="A336" s="13"/>
      <c r="B336" s="241"/>
      <c r="C336" s="242"/>
      <c r="D336" s="234" t="s">
        <v>283</v>
      </c>
      <c r="E336" s="243" t="s">
        <v>78</v>
      </c>
      <c r="F336" s="244" t="s">
        <v>547</v>
      </c>
      <c r="G336" s="242"/>
      <c r="H336" s="245">
        <v>44.186999999999998</v>
      </c>
      <c r="I336" s="246"/>
      <c r="J336" s="242"/>
      <c r="K336" s="242"/>
      <c r="L336" s="247"/>
      <c r="M336" s="248"/>
      <c r="N336" s="249"/>
      <c r="O336" s="249"/>
      <c r="P336" s="249"/>
      <c r="Q336" s="249"/>
      <c r="R336" s="249"/>
      <c r="S336" s="249"/>
      <c r="T336" s="250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51" t="s">
        <v>283</v>
      </c>
      <c r="AU336" s="251" t="s">
        <v>90</v>
      </c>
      <c r="AV336" s="13" t="s">
        <v>90</v>
      </c>
      <c r="AW336" s="13" t="s">
        <v>40</v>
      </c>
      <c r="AX336" s="13" t="s">
        <v>80</v>
      </c>
      <c r="AY336" s="251" t="s">
        <v>141</v>
      </c>
    </row>
    <row r="337" s="13" customFormat="1">
      <c r="A337" s="13"/>
      <c r="B337" s="241"/>
      <c r="C337" s="242"/>
      <c r="D337" s="234" t="s">
        <v>283</v>
      </c>
      <c r="E337" s="243" t="s">
        <v>78</v>
      </c>
      <c r="F337" s="244" t="s">
        <v>548</v>
      </c>
      <c r="G337" s="242"/>
      <c r="H337" s="245">
        <v>63.095999999999997</v>
      </c>
      <c r="I337" s="246"/>
      <c r="J337" s="242"/>
      <c r="K337" s="242"/>
      <c r="L337" s="247"/>
      <c r="M337" s="248"/>
      <c r="N337" s="249"/>
      <c r="O337" s="249"/>
      <c r="P337" s="249"/>
      <c r="Q337" s="249"/>
      <c r="R337" s="249"/>
      <c r="S337" s="249"/>
      <c r="T337" s="250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1" t="s">
        <v>283</v>
      </c>
      <c r="AU337" s="251" t="s">
        <v>90</v>
      </c>
      <c r="AV337" s="13" t="s">
        <v>90</v>
      </c>
      <c r="AW337" s="13" t="s">
        <v>40</v>
      </c>
      <c r="AX337" s="13" t="s">
        <v>80</v>
      </c>
      <c r="AY337" s="251" t="s">
        <v>141</v>
      </c>
    </row>
    <row r="338" s="13" customFormat="1">
      <c r="A338" s="13"/>
      <c r="B338" s="241"/>
      <c r="C338" s="242"/>
      <c r="D338" s="234" t="s">
        <v>283</v>
      </c>
      <c r="E338" s="243" t="s">
        <v>78</v>
      </c>
      <c r="F338" s="244" t="s">
        <v>549</v>
      </c>
      <c r="G338" s="242"/>
      <c r="H338" s="245">
        <v>67.206999999999994</v>
      </c>
      <c r="I338" s="246"/>
      <c r="J338" s="242"/>
      <c r="K338" s="242"/>
      <c r="L338" s="247"/>
      <c r="M338" s="248"/>
      <c r="N338" s="249"/>
      <c r="O338" s="249"/>
      <c r="P338" s="249"/>
      <c r="Q338" s="249"/>
      <c r="R338" s="249"/>
      <c r="S338" s="249"/>
      <c r="T338" s="250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51" t="s">
        <v>283</v>
      </c>
      <c r="AU338" s="251" t="s">
        <v>90</v>
      </c>
      <c r="AV338" s="13" t="s">
        <v>90</v>
      </c>
      <c r="AW338" s="13" t="s">
        <v>40</v>
      </c>
      <c r="AX338" s="13" t="s">
        <v>80</v>
      </c>
      <c r="AY338" s="251" t="s">
        <v>141</v>
      </c>
    </row>
    <row r="339" s="16" customFormat="1">
      <c r="A339" s="16"/>
      <c r="B339" s="273"/>
      <c r="C339" s="274"/>
      <c r="D339" s="234" t="s">
        <v>283</v>
      </c>
      <c r="E339" s="275" t="s">
        <v>78</v>
      </c>
      <c r="F339" s="276" t="s">
        <v>358</v>
      </c>
      <c r="G339" s="274"/>
      <c r="H339" s="277">
        <v>439.315</v>
      </c>
      <c r="I339" s="278"/>
      <c r="J339" s="274"/>
      <c r="K339" s="274"/>
      <c r="L339" s="279"/>
      <c r="M339" s="280"/>
      <c r="N339" s="281"/>
      <c r="O339" s="281"/>
      <c r="P339" s="281"/>
      <c r="Q339" s="281"/>
      <c r="R339" s="281"/>
      <c r="S339" s="281"/>
      <c r="T339" s="282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T339" s="283" t="s">
        <v>283</v>
      </c>
      <c r="AU339" s="283" t="s">
        <v>90</v>
      </c>
      <c r="AV339" s="16" t="s">
        <v>160</v>
      </c>
      <c r="AW339" s="16" t="s">
        <v>40</v>
      </c>
      <c r="AX339" s="16" t="s">
        <v>80</v>
      </c>
      <c r="AY339" s="283" t="s">
        <v>141</v>
      </c>
    </row>
    <row r="340" s="13" customFormat="1">
      <c r="A340" s="13"/>
      <c r="B340" s="241"/>
      <c r="C340" s="242"/>
      <c r="D340" s="234" t="s">
        <v>283</v>
      </c>
      <c r="E340" s="243" t="s">
        <v>78</v>
      </c>
      <c r="F340" s="244" t="s">
        <v>550</v>
      </c>
      <c r="G340" s="242"/>
      <c r="H340" s="245">
        <v>1.254</v>
      </c>
      <c r="I340" s="246"/>
      <c r="J340" s="242"/>
      <c r="K340" s="242"/>
      <c r="L340" s="247"/>
      <c r="M340" s="248"/>
      <c r="N340" s="249"/>
      <c r="O340" s="249"/>
      <c r="P340" s="249"/>
      <c r="Q340" s="249"/>
      <c r="R340" s="249"/>
      <c r="S340" s="249"/>
      <c r="T340" s="250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1" t="s">
        <v>283</v>
      </c>
      <c r="AU340" s="251" t="s">
        <v>90</v>
      </c>
      <c r="AV340" s="13" t="s">
        <v>90</v>
      </c>
      <c r="AW340" s="13" t="s">
        <v>40</v>
      </c>
      <c r="AX340" s="13" t="s">
        <v>80</v>
      </c>
      <c r="AY340" s="251" t="s">
        <v>141</v>
      </c>
    </row>
    <row r="341" s="13" customFormat="1">
      <c r="A341" s="13"/>
      <c r="B341" s="241"/>
      <c r="C341" s="242"/>
      <c r="D341" s="234" t="s">
        <v>283</v>
      </c>
      <c r="E341" s="243" t="s">
        <v>78</v>
      </c>
      <c r="F341" s="244" t="s">
        <v>551</v>
      </c>
      <c r="G341" s="242"/>
      <c r="H341" s="245">
        <v>1.254</v>
      </c>
      <c r="I341" s="246"/>
      <c r="J341" s="242"/>
      <c r="K341" s="242"/>
      <c r="L341" s="247"/>
      <c r="M341" s="248"/>
      <c r="N341" s="249"/>
      <c r="O341" s="249"/>
      <c r="P341" s="249"/>
      <c r="Q341" s="249"/>
      <c r="R341" s="249"/>
      <c r="S341" s="249"/>
      <c r="T341" s="25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1" t="s">
        <v>283</v>
      </c>
      <c r="AU341" s="251" t="s">
        <v>90</v>
      </c>
      <c r="AV341" s="13" t="s">
        <v>90</v>
      </c>
      <c r="AW341" s="13" t="s">
        <v>40</v>
      </c>
      <c r="AX341" s="13" t="s">
        <v>80</v>
      </c>
      <c r="AY341" s="251" t="s">
        <v>141</v>
      </c>
    </row>
    <row r="342" s="13" customFormat="1">
      <c r="A342" s="13"/>
      <c r="B342" s="241"/>
      <c r="C342" s="242"/>
      <c r="D342" s="234" t="s">
        <v>283</v>
      </c>
      <c r="E342" s="243" t="s">
        <v>78</v>
      </c>
      <c r="F342" s="244" t="s">
        <v>552</v>
      </c>
      <c r="G342" s="242"/>
      <c r="H342" s="245">
        <v>1.254</v>
      </c>
      <c r="I342" s="246"/>
      <c r="J342" s="242"/>
      <c r="K342" s="242"/>
      <c r="L342" s="247"/>
      <c r="M342" s="248"/>
      <c r="N342" s="249"/>
      <c r="O342" s="249"/>
      <c r="P342" s="249"/>
      <c r="Q342" s="249"/>
      <c r="R342" s="249"/>
      <c r="S342" s="249"/>
      <c r="T342" s="250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1" t="s">
        <v>283</v>
      </c>
      <c r="AU342" s="251" t="s">
        <v>90</v>
      </c>
      <c r="AV342" s="13" t="s">
        <v>90</v>
      </c>
      <c r="AW342" s="13" t="s">
        <v>40</v>
      </c>
      <c r="AX342" s="13" t="s">
        <v>80</v>
      </c>
      <c r="AY342" s="251" t="s">
        <v>141</v>
      </c>
    </row>
    <row r="343" s="16" customFormat="1">
      <c r="A343" s="16"/>
      <c r="B343" s="273"/>
      <c r="C343" s="274"/>
      <c r="D343" s="234" t="s">
        <v>283</v>
      </c>
      <c r="E343" s="275" t="s">
        <v>78</v>
      </c>
      <c r="F343" s="276" t="s">
        <v>358</v>
      </c>
      <c r="G343" s="274"/>
      <c r="H343" s="277">
        <v>3.762</v>
      </c>
      <c r="I343" s="278"/>
      <c r="J343" s="274"/>
      <c r="K343" s="274"/>
      <c r="L343" s="279"/>
      <c r="M343" s="280"/>
      <c r="N343" s="281"/>
      <c r="O343" s="281"/>
      <c r="P343" s="281"/>
      <c r="Q343" s="281"/>
      <c r="R343" s="281"/>
      <c r="S343" s="281"/>
      <c r="T343" s="282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T343" s="283" t="s">
        <v>283</v>
      </c>
      <c r="AU343" s="283" t="s">
        <v>90</v>
      </c>
      <c r="AV343" s="16" t="s">
        <v>160</v>
      </c>
      <c r="AW343" s="16" t="s">
        <v>40</v>
      </c>
      <c r="AX343" s="16" t="s">
        <v>80</v>
      </c>
      <c r="AY343" s="283" t="s">
        <v>141</v>
      </c>
    </row>
    <row r="344" s="14" customFormat="1">
      <c r="A344" s="14"/>
      <c r="B344" s="252"/>
      <c r="C344" s="253"/>
      <c r="D344" s="234" t="s">
        <v>283</v>
      </c>
      <c r="E344" s="254" t="s">
        <v>249</v>
      </c>
      <c r="F344" s="255" t="s">
        <v>285</v>
      </c>
      <c r="G344" s="253"/>
      <c r="H344" s="256">
        <v>443.077</v>
      </c>
      <c r="I344" s="257"/>
      <c r="J344" s="253"/>
      <c r="K344" s="253"/>
      <c r="L344" s="258"/>
      <c r="M344" s="259"/>
      <c r="N344" s="260"/>
      <c r="O344" s="260"/>
      <c r="P344" s="260"/>
      <c r="Q344" s="260"/>
      <c r="R344" s="260"/>
      <c r="S344" s="260"/>
      <c r="T344" s="261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2" t="s">
        <v>283</v>
      </c>
      <c r="AU344" s="262" t="s">
        <v>90</v>
      </c>
      <c r="AV344" s="14" t="s">
        <v>166</v>
      </c>
      <c r="AW344" s="14" t="s">
        <v>40</v>
      </c>
      <c r="AX344" s="14" t="s">
        <v>88</v>
      </c>
      <c r="AY344" s="262" t="s">
        <v>141</v>
      </c>
    </row>
    <row r="345" s="2" customFormat="1" ht="33" customHeight="1">
      <c r="A345" s="42"/>
      <c r="B345" s="43"/>
      <c r="C345" s="216" t="s">
        <v>553</v>
      </c>
      <c r="D345" s="216" t="s">
        <v>144</v>
      </c>
      <c r="E345" s="217" t="s">
        <v>554</v>
      </c>
      <c r="F345" s="218" t="s">
        <v>555</v>
      </c>
      <c r="G345" s="219" t="s">
        <v>321</v>
      </c>
      <c r="H345" s="220">
        <v>439.315</v>
      </c>
      <c r="I345" s="221"/>
      <c r="J345" s="222">
        <f>ROUND(I345*H345,2)</f>
        <v>0</v>
      </c>
      <c r="K345" s="218" t="s">
        <v>148</v>
      </c>
      <c r="L345" s="48"/>
      <c r="M345" s="223" t="s">
        <v>78</v>
      </c>
      <c r="N345" s="224" t="s">
        <v>50</v>
      </c>
      <c r="O345" s="88"/>
      <c r="P345" s="225">
        <f>O345*H345</f>
        <v>0</v>
      </c>
      <c r="Q345" s="225">
        <v>0</v>
      </c>
      <c r="R345" s="225">
        <f>Q345*H345</f>
        <v>0</v>
      </c>
      <c r="S345" s="225">
        <v>0.029999999999999999</v>
      </c>
      <c r="T345" s="226">
        <f>S345*H345</f>
        <v>13.179449999999999</v>
      </c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R345" s="227" t="s">
        <v>244</v>
      </c>
      <c r="AT345" s="227" t="s">
        <v>144</v>
      </c>
      <c r="AU345" s="227" t="s">
        <v>90</v>
      </c>
      <c r="AY345" s="20" t="s">
        <v>141</v>
      </c>
      <c r="BE345" s="228">
        <f>IF(N345="základní",J345,0)</f>
        <v>0</v>
      </c>
      <c r="BF345" s="228">
        <f>IF(N345="snížená",J345,0)</f>
        <v>0</v>
      </c>
      <c r="BG345" s="228">
        <f>IF(N345="zákl. přenesená",J345,0)</f>
        <v>0</v>
      </c>
      <c r="BH345" s="228">
        <f>IF(N345="sníž. přenesená",J345,0)</f>
        <v>0</v>
      </c>
      <c r="BI345" s="228">
        <f>IF(N345="nulová",J345,0)</f>
        <v>0</v>
      </c>
      <c r="BJ345" s="20" t="s">
        <v>88</v>
      </c>
      <c r="BK345" s="228">
        <f>ROUND(I345*H345,2)</f>
        <v>0</v>
      </c>
      <c r="BL345" s="20" t="s">
        <v>244</v>
      </c>
      <c r="BM345" s="227" t="s">
        <v>556</v>
      </c>
    </row>
    <row r="346" s="2" customFormat="1">
      <c r="A346" s="42"/>
      <c r="B346" s="43"/>
      <c r="C346" s="44"/>
      <c r="D346" s="229" t="s">
        <v>151</v>
      </c>
      <c r="E346" s="44"/>
      <c r="F346" s="230" t="s">
        <v>557</v>
      </c>
      <c r="G346" s="44"/>
      <c r="H346" s="44"/>
      <c r="I346" s="231"/>
      <c r="J346" s="44"/>
      <c r="K346" s="44"/>
      <c r="L346" s="48"/>
      <c r="M346" s="232"/>
      <c r="N346" s="233"/>
      <c r="O346" s="88"/>
      <c r="P346" s="88"/>
      <c r="Q346" s="88"/>
      <c r="R346" s="88"/>
      <c r="S346" s="88"/>
      <c r="T346" s="89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T346" s="20" t="s">
        <v>151</v>
      </c>
      <c r="AU346" s="20" t="s">
        <v>90</v>
      </c>
    </row>
    <row r="347" s="13" customFormat="1">
      <c r="A347" s="13"/>
      <c r="B347" s="241"/>
      <c r="C347" s="242"/>
      <c r="D347" s="234" t="s">
        <v>283</v>
      </c>
      <c r="E347" s="243" t="s">
        <v>78</v>
      </c>
      <c r="F347" s="244" t="s">
        <v>252</v>
      </c>
      <c r="G347" s="242"/>
      <c r="H347" s="245">
        <v>439.315</v>
      </c>
      <c r="I347" s="246"/>
      <c r="J347" s="242"/>
      <c r="K347" s="242"/>
      <c r="L347" s="247"/>
      <c r="M347" s="248"/>
      <c r="N347" s="249"/>
      <c r="O347" s="249"/>
      <c r="P347" s="249"/>
      <c r="Q347" s="249"/>
      <c r="R347" s="249"/>
      <c r="S347" s="249"/>
      <c r="T347" s="250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1" t="s">
        <v>283</v>
      </c>
      <c r="AU347" s="251" t="s">
        <v>90</v>
      </c>
      <c r="AV347" s="13" t="s">
        <v>90</v>
      </c>
      <c r="AW347" s="13" t="s">
        <v>40</v>
      </c>
      <c r="AX347" s="13" t="s">
        <v>88</v>
      </c>
      <c r="AY347" s="251" t="s">
        <v>141</v>
      </c>
    </row>
    <row r="348" s="2" customFormat="1">
      <c r="A348" s="42"/>
      <c r="B348" s="43"/>
      <c r="C348" s="44"/>
      <c r="D348" s="234" t="s">
        <v>414</v>
      </c>
      <c r="E348" s="44"/>
      <c r="F348" s="284" t="s">
        <v>558</v>
      </c>
      <c r="G348" s="44"/>
      <c r="H348" s="44"/>
      <c r="I348" s="44"/>
      <c r="J348" s="44"/>
      <c r="K348" s="44"/>
      <c r="L348" s="48"/>
      <c r="M348" s="232"/>
      <c r="N348" s="233"/>
      <c r="O348" s="88"/>
      <c r="P348" s="88"/>
      <c r="Q348" s="88"/>
      <c r="R348" s="88"/>
      <c r="S348" s="88"/>
      <c r="T348" s="89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U348" s="20" t="s">
        <v>90</v>
      </c>
    </row>
    <row r="349" s="2" customFormat="1">
      <c r="A349" s="42"/>
      <c r="B349" s="43"/>
      <c r="C349" s="44"/>
      <c r="D349" s="234" t="s">
        <v>414</v>
      </c>
      <c r="E349" s="44"/>
      <c r="F349" s="285" t="s">
        <v>541</v>
      </c>
      <c r="G349" s="44"/>
      <c r="H349" s="286">
        <v>60.786000000000001</v>
      </c>
      <c r="I349" s="44"/>
      <c r="J349" s="44"/>
      <c r="K349" s="44"/>
      <c r="L349" s="48"/>
      <c r="M349" s="232"/>
      <c r="N349" s="233"/>
      <c r="O349" s="88"/>
      <c r="P349" s="88"/>
      <c r="Q349" s="88"/>
      <c r="R349" s="88"/>
      <c r="S349" s="88"/>
      <c r="T349" s="89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U349" s="20" t="s">
        <v>90</v>
      </c>
    </row>
    <row r="350" s="2" customFormat="1">
      <c r="A350" s="42"/>
      <c r="B350" s="43"/>
      <c r="C350" s="44"/>
      <c r="D350" s="234" t="s">
        <v>414</v>
      </c>
      <c r="E350" s="44"/>
      <c r="F350" s="285" t="s">
        <v>542</v>
      </c>
      <c r="G350" s="44"/>
      <c r="H350" s="286">
        <v>60.786000000000001</v>
      </c>
      <c r="I350" s="44"/>
      <c r="J350" s="44"/>
      <c r="K350" s="44"/>
      <c r="L350" s="48"/>
      <c r="M350" s="232"/>
      <c r="N350" s="233"/>
      <c r="O350" s="88"/>
      <c r="P350" s="88"/>
      <c r="Q350" s="88"/>
      <c r="R350" s="88"/>
      <c r="S350" s="88"/>
      <c r="T350" s="89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U350" s="20" t="s">
        <v>90</v>
      </c>
    </row>
    <row r="351" s="2" customFormat="1">
      <c r="A351" s="42"/>
      <c r="B351" s="43"/>
      <c r="C351" s="44"/>
      <c r="D351" s="234" t="s">
        <v>414</v>
      </c>
      <c r="E351" s="44"/>
      <c r="F351" s="285" t="s">
        <v>543</v>
      </c>
      <c r="G351" s="44"/>
      <c r="H351" s="286">
        <v>44.616</v>
      </c>
      <c r="I351" s="44"/>
      <c r="J351" s="44"/>
      <c r="K351" s="44"/>
      <c r="L351" s="48"/>
      <c r="M351" s="232"/>
      <c r="N351" s="233"/>
      <c r="O351" s="88"/>
      <c r="P351" s="88"/>
      <c r="Q351" s="88"/>
      <c r="R351" s="88"/>
      <c r="S351" s="88"/>
      <c r="T351" s="89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U351" s="20" t="s">
        <v>90</v>
      </c>
    </row>
    <row r="352" s="2" customFormat="1">
      <c r="A352" s="42"/>
      <c r="B352" s="43"/>
      <c r="C352" s="44"/>
      <c r="D352" s="234" t="s">
        <v>414</v>
      </c>
      <c r="E352" s="44"/>
      <c r="F352" s="285" t="s">
        <v>544</v>
      </c>
      <c r="G352" s="44"/>
      <c r="H352" s="286">
        <v>17.16</v>
      </c>
      <c r="I352" s="44"/>
      <c r="J352" s="44"/>
      <c r="K352" s="44"/>
      <c r="L352" s="48"/>
      <c r="M352" s="232"/>
      <c r="N352" s="233"/>
      <c r="O352" s="88"/>
      <c r="P352" s="88"/>
      <c r="Q352" s="88"/>
      <c r="R352" s="88"/>
      <c r="S352" s="88"/>
      <c r="T352" s="89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U352" s="20" t="s">
        <v>90</v>
      </c>
    </row>
    <row r="353" s="2" customFormat="1">
      <c r="A353" s="42"/>
      <c r="B353" s="43"/>
      <c r="C353" s="44"/>
      <c r="D353" s="234" t="s">
        <v>414</v>
      </c>
      <c r="E353" s="44"/>
      <c r="F353" s="285" t="s">
        <v>545</v>
      </c>
      <c r="G353" s="44"/>
      <c r="H353" s="286">
        <v>47.619</v>
      </c>
      <c r="I353" s="44"/>
      <c r="J353" s="44"/>
      <c r="K353" s="44"/>
      <c r="L353" s="48"/>
      <c r="M353" s="232"/>
      <c r="N353" s="233"/>
      <c r="O353" s="88"/>
      <c r="P353" s="88"/>
      <c r="Q353" s="88"/>
      <c r="R353" s="88"/>
      <c r="S353" s="88"/>
      <c r="T353" s="89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U353" s="20" t="s">
        <v>90</v>
      </c>
    </row>
    <row r="354" s="2" customFormat="1">
      <c r="A354" s="42"/>
      <c r="B354" s="43"/>
      <c r="C354" s="44"/>
      <c r="D354" s="234" t="s">
        <v>414</v>
      </c>
      <c r="E354" s="44"/>
      <c r="F354" s="285" t="s">
        <v>546</v>
      </c>
      <c r="G354" s="44"/>
      <c r="H354" s="286">
        <v>33.857999999999997</v>
      </c>
      <c r="I354" s="44"/>
      <c r="J354" s="44"/>
      <c r="K354" s="44"/>
      <c r="L354" s="48"/>
      <c r="M354" s="232"/>
      <c r="N354" s="233"/>
      <c r="O354" s="88"/>
      <c r="P354" s="88"/>
      <c r="Q354" s="88"/>
      <c r="R354" s="88"/>
      <c r="S354" s="88"/>
      <c r="T354" s="89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U354" s="20" t="s">
        <v>90</v>
      </c>
    </row>
    <row r="355" s="2" customFormat="1">
      <c r="A355" s="42"/>
      <c r="B355" s="43"/>
      <c r="C355" s="44"/>
      <c r="D355" s="234" t="s">
        <v>414</v>
      </c>
      <c r="E355" s="44"/>
      <c r="F355" s="285" t="s">
        <v>547</v>
      </c>
      <c r="G355" s="44"/>
      <c r="H355" s="286">
        <v>44.186999999999998</v>
      </c>
      <c r="I355" s="44"/>
      <c r="J355" s="44"/>
      <c r="K355" s="44"/>
      <c r="L355" s="48"/>
      <c r="M355" s="232"/>
      <c r="N355" s="233"/>
      <c r="O355" s="88"/>
      <c r="P355" s="88"/>
      <c r="Q355" s="88"/>
      <c r="R355" s="88"/>
      <c r="S355" s="88"/>
      <c r="T355" s="89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U355" s="20" t="s">
        <v>90</v>
      </c>
    </row>
    <row r="356" s="2" customFormat="1">
      <c r="A356" s="42"/>
      <c r="B356" s="43"/>
      <c r="C356" s="44"/>
      <c r="D356" s="234" t="s">
        <v>414</v>
      </c>
      <c r="E356" s="44"/>
      <c r="F356" s="285" t="s">
        <v>548</v>
      </c>
      <c r="G356" s="44"/>
      <c r="H356" s="286">
        <v>63.095999999999997</v>
      </c>
      <c r="I356" s="44"/>
      <c r="J356" s="44"/>
      <c r="K356" s="44"/>
      <c r="L356" s="48"/>
      <c r="M356" s="232"/>
      <c r="N356" s="233"/>
      <c r="O356" s="88"/>
      <c r="P356" s="88"/>
      <c r="Q356" s="88"/>
      <c r="R356" s="88"/>
      <c r="S356" s="88"/>
      <c r="T356" s="89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U356" s="20" t="s">
        <v>90</v>
      </c>
    </row>
    <row r="357" s="2" customFormat="1">
      <c r="A357" s="42"/>
      <c r="B357" s="43"/>
      <c r="C357" s="44"/>
      <c r="D357" s="234" t="s">
        <v>414</v>
      </c>
      <c r="E357" s="44"/>
      <c r="F357" s="285" t="s">
        <v>549</v>
      </c>
      <c r="G357" s="44"/>
      <c r="H357" s="286">
        <v>67.206999999999994</v>
      </c>
      <c r="I357" s="44"/>
      <c r="J357" s="44"/>
      <c r="K357" s="44"/>
      <c r="L357" s="48"/>
      <c r="M357" s="232"/>
      <c r="N357" s="233"/>
      <c r="O357" s="88"/>
      <c r="P357" s="88"/>
      <c r="Q357" s="88"/>
      <c r="R357" s="88"/>
      <c r="S357" s="88"/>
      <c r="T357" s="89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U357" s="20" t="s">
        <v>90</v>
      </c>
    </row>
    <row r="358" s="2" customFormat="1">
      <c r="A358" s="42"/>
      <c r="B358" s="43"/>
      <c r="C358" s="44"/>
      <c r="D358" s="234" t="s">
        <v>414</v>
      </c>
      <c r="E358" s="44"/>
      <c r="F358" s="285" t="s">
        <v>358</v>
      </c>
      <c r="G358" s="44"/>
      <c r="H358" s="286">
        <v>439.315</v>
      </c>
      <c r="I358" s="44"/>
      <c r="J358" s="44"/>
      <c r="K358" s="44"/>
      <c r="L358" s="48"/>
      <c r="M358" s="232"/>
      <c r="N358" s="233"/>
      <c r="O358" s="88"/>
      <c r="P358" s="88"/>
      <c r="Q358" s="88"/>
      <c r="R358" s="88"/>
      <c r="S358" s="88"/>
      <c r="T358" s="89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U358" s="20" t="s">
        <v>90</v>
      </c>
    </row>
    <row r="359" s="2" customFormat="1" ht="24.15" customHeight="1">
      <c r="A359" s="42"/>
      <c r="B359" s="43"/>
      <c r="C359" s="216" t="s">
        <v>559</v>
      </c>
      <c r="D359" s="216" t="s">
        <v>144</v>
      </c>
      <c r="E359" s="217" t="s">
        <v>560</v>
      </c>
      <c r="F359" s="218" t="s">
        <v>561</v>
      </c>
      <c r="G359" s="219" t="s">
        <v>321</v>
      </c>
      <c r="H359" s="220">
        <v>443.077</v>
      </c>
      <c r="I359" s="221"/>
      <c r="J359" s="222">
        <f>ROUND(I359*H359,2)</f>
        <v>0</v>
      </c>
      <c r="K359" s="218" t="s">
        <v>148</v>
      </c>
      <c r="L359" s="48"/>
      <c r="M359" s="223" t="s">
        <v>78</v>
      </c>
      <c r="N359" s="224" t="s">
        <v>50</v>
      </c>
      <c r="O359" s="88"/>
      <c r="P359" s="225">
        <f>O359*H359</f>
        <v>0</v>
      </c>
      <c r="Q359" s="225">
        <v>0</v>
      </c>
      <c r="R359" s="225">
        <f>Q359*H359</f>
        <v>0</v>
      </c>
      <c r="S359" s="225">
        <v>0.014</v>
      </c>
      <c r="T359" s="226">
        <f>S359*H359</f>
        <v>6.2030780000000005</v>
      </c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R359" s="227" t="s">
        <v>244</v>
      </c>
      <c r="AT359" s="227" t="s">
        <v>144</v>
      </c>
      <c r="AU359" s="227" t="s">
        <v>90</v>
      </c>
      <c r="AY359" s="20" t="s">
        <v>141</v>
      </c>
      <c r="BE359" s="228">
        <f>IF(N359="základní",J359,0)</f>
        <v>0</v>
      </c>
      <c r="BF359" s="228">
        <f>IF(N359="snížená",J359,0)</f>
        <v>0</v>
      </c>
      <c r="BG359" s="228">
        <f>IF(N359="zákl. přenesená",J359,0)</f>
        <v>0</v>
      </c>
      <c r="BH359" s="228">
        <f>IF(N359="sníž. přenesená",J359,0)</f>
        <v>0</v>
      </c>
      <c r="BI359" s="228">
        <f>IF(N359="nulová",J359,0)</f>
        <v>0</v>
      </c>
      <c r="BJ359" s="20" t="s">
        <v>88</v>
      </c>
      <c r="BK359" s="228">
        <f>ROUND(I359*H359,2)</f>
        <v>0</v>
      </c>
      <c r="BL359" s="20" t="s">
        <v>244</v>
      </c>
      <c r="BM359" s="227" t="s">
        <v>562</v>
      </c>
    </row>
    <row r="360" s="2" customFormat="1">
      <c r="A360" s="42"/>
      <c r="B360" s="43"/>
      <c r="C360" s="44"/>
      <c r="D360" s="229" t="s">
        <v>151</v>
      </c>
      <c r="E360" s="44"/>
      <c r="F360" s="230" t="s">
        <v>563</v>
      </c>
      <c r="G360" s="44"/>
      <c r="H360" s="44"/>
      <c r="I360" s="231"/>
      <c r="J360" s="44"/>
      <c r="K360" s="44"/>
      <c r="L360" s="48"/>
      <c r="M360" s="232"/>
      <c r="N360" s="233"/>
      <c r="O360" s="88"/>
      <c r="P360" s="88"/>
      <c r="Q360" s="88"/>
      <c r="R360" s="88"/>
      <c r="S360" s="88"/>
      <c r="T360" s="89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T360" s="20" t="s">
        <v>151</v>
      </c>
      <c r="AU360" s="20" t="s">
        <v>90</v>
      </c>
    </row>
    <row r="361" s="13" customFormat="1">
      <c r="A361" s="13"/>
      <c r="B361" s="241"/>
      <c r="C361" s="242"/>
      <c r="D361" s="234" t="s">
        <v>283</v>
      </c>
      <c r="E361" s="243" t="s">
        <v>78</v>
      </c>
      <c r="F361" s="244" t="s">
        <v>249</v>
      </c>
      <c r="G361" s="242"/>
      <c r="H361" s="245">
        <v>443.077</v>
      </c>
      <c r="I361" s="246"/>
      <c r="J361" s="242"/>
      <c r="K361" s="242"/>
      <c r="L361" s="247"/>
      <c r="M361" s="248"/>
      <c r="N361" s="249"/>
      <c r="O361" s="249"/>
      <c r="P361" s="249"/>
      <c r="Q361" s="249"/>
      <c r="R361" s="249"/>
      <c r="S361" s="249"/>
      <c r="T361" s="250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1" t="s">
        <v>283</v>
      </c>
      <c r="AU361" s="251" t="s">
        <v>90</v>
      </c>
      <c r="AV361" s="13" t="s">
        <v>90</v>
      </c>
      <c r="AW361" s="13" t="s">
        <v>40</v>
      </c>
      <c r="AX361" s="13" t="s">
        <v>88</v>
      </c>
      <c r="AY361" s="251" t="s">
        <v>141</v>
      </c>
    </row>
    <row r="362" s="2" customFormat="1">
      <c r="A362" s="42"/>
      <c r="B362" s="43"/>
      <c r="C362" s="44"/>
      <c r="D362" s="234" t="s">
        <v>414</v>
      </c>
      <c r="E362" s="44"/>
      <c r="F362" s="284" t="s">
        <v>564</v>
      </c>
      <c r="G362" s="44"/>
      <c r="H362" s="44"/>
      <c r="I362" s="44"/>
      <c r="J362" s="44"/>
      <c r="K362" s="44"/>
      <c r="L362" s="48"/>
      <c r="M362" s="232"/>
      <c r="N362" s="233"/>
      <c r="O362" s="88"/>
      <c r="P362" s="88"/>
      <c r="Q362" s="88"/>
      <c r="R362" s="88"/>
      <c r="S362" s="88"/>
      <c r="T362" s="89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U362" s="20" t="s">
        <v>90</v>
      </c>
    </row>
    <row r="363" s="2" customFormat="1">
      <c r="A363" s="42"/>
      <c r="B363" s="43"/>
      <c r="C363" s="44"/>
      <c r="D363" s="234" t="s">
        <v>414</v>
      </c>
      <c r="E363" s="44"/>
      <c r="F363" s="285" t="s">
        <v>348</v>
      </c>
      <c r="G363" s="44"/>
      <c r="H363" s="286">
        <v>0</v>
      </c>
      <c r="I363" s="44"/>
      <c r="J363" s="44"/>
      <c r="K363" s="44"/>
      <c r="L363" s="48"/>
      <c r="M363" s="232"/>
      <c r="N363" s="233"/>
      <c r="O363" s="88"/>
      <c r="P363" s="88"/>
      <c r="Q363" s="88"/>
      <c r="R363" s="88"/>
      <c r="S363" s="88"/>
      <c r="T363" s="89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U363" s="20" t="s">
        <v>90</v>
      </c>
    </row>
    <row r="364" s="2" customFormat="1">
      <c r="A364" s="42"/>
      <c r="B364" s="43"/>
      <c r="C364" s="44"/>
      <c r="D364" s="234" t="s">
        <v>414</v>
      </c>
      <c r="E364" s="44"/>
      <c r="F364" s="285" t="s">
        <v>541</v>
      </c>
      <c r="G364" s="44"/>
      <c r="H364" s="286">
        <v>60.786000000000001</v>
      </c>
      <c r="I364" s="44"/>
      <c r="J364" s="44"/>
      <c r="K364" s="44"/>
      <c r="L364" s="48"/>
      <c r="M364" s="232"/>
      <c r="N364" s="233"/>
      <c r="O364" s="88"/>
      <c r="P364" s="88"/>
      <c r="Q364" s="88"/>
      <c r="R364" s="88"/>
      <c r="S364" s="88"/>
      <c r="T364" s="89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U364" s="20" t="s">
        <v>90</v>
      </c>
    </row>
    <row r="365" s="2" customFormat="1">
      <c r="A365" s="42"/>
      <c r="B365" s="43"/>
      <c r="C365" s="44"/>
      <c r="D365" s="234" t="s">
        <v>414</v>
      </c>
      <c r="E365" s="44"/>
      <c r="F365" s="285" t="s">
        <v>542</v>
      </c>
      <c r="G365" s="44"/>
      <c r="H365" s="286">
        <v>60.786000000000001</v>
      </c>
      <c r="I365" s="44"/>
      <c r="J365" s="44"/>
      <c r="K365" s="44"/>
      <c r="L365" s="48"/>
      <c r="M365" s="232"/>
      <c r="N365" s="233"/>
      <c r="O365" s="88"/>
      <c r="P365" s="88"/>
      <c r="Q365" s="88"/>
      <c r="R365" s="88"/>
      <c r="S365" s="88"/>
      <c r="T365" s="89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U365" s="20" t="s">
        <v>90</v>
      </c>
    </row>
    <row r="366" s="2" customFormat="1">
      <c r="A366" s="42"/>
      <c r="B366" s="43"/>
      <c r="C366" s="44"/>
      <c r="D366" s="234" t="s">
        <v>414</v>
      </c>
      <c r="E366" s="44"/>
      <c r="F366" s="285" t="s">
        <v>543</v>
      </c>
      <c r="G366" s="44"/>
      <c r="H366" s="286">
        <v>44.616</v>
      </c>
      <c r="I366" s="44"/>
      <c r="J366" s="44"/>
      <c r="K366" s="44"/>
      <c r="L366" s="48"/>
      <c r="M366" s="232"/>
      <c r="N366" s="233"/>
      <c r="O366" s="88"/>
      <c r="P366" s="88"/>
      <c r="Q366" s="88"/>
      <c r="R366" s="88"/>
      <c r="S366" s="88"/>
      <c r="T366" s="89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U366" s="20" t="s">
        <v>90</v>
      </c>
    </row>
    <row r="367" s="2" customFormat="1">
      <c r="A367" s="42"/>
      <c r="B367" s="43"/>
      <c r="C367" s="44"/>
      <c r="D367" s="234" t="s">
        <v>414</v>
      </c>
      <c r="E367" s="44"/>
      <c r="F367" s="285" t="s">
        <v>544</v>
      </c>
      <c r="G367" s="44"/>
      <c r="H367" s="286">
        <v>17.16</v>
      </c>
      <c r="I367" s="44"/>
      <c r="J367" s="44"/>
      <c r="K367" s="44"/>
      <c r="L367" s="48"/>
      <c r="M367" s="232"/>
      <c r="N367" s="233"/>
      <c r="O367" s="88"/>
      <c r="P367" s="88"/>
      <c r="Q367" s="88"/>
      <c r="R367" s="88"/>
      <c r="S367" s="88"/>
      <c r="T367" s="89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U367" s="20" t="s">
        <v>90</v>
      </c>
    </row>
    <row r="368" s="2" customFormat="1">
      <c r="A368" s="42"/>
      <c r="B368" s="43"/>
      <c r="C368" s="44"/>
      <c r="D368" s="234" t="s">
        <v>414</v>
      </c>
      <c r="E368" s="44"/>
      <c r="F368" s="285" t="s">
        <v>545</v>
      </c>
      <c r="G368" s="44"/>
      <c r="H368" s="286">
        <v>47.619</v>
      </c>
      <c r="I368" s="44"/>
      <c r="J368" s="44"/>
      <c r="K368" s="44"/>
      <c r="L368" s="48"/>
      <c r="M368" s="232"/>
      <c r="N368" s="233"/>
      <c r="O368" s="88"/>
      <c r="P368" s="88"/>
      <c r="Q368" s="88"/>
      <c r="R368" s="88"/>
      <c r="S368" s="88"/>
      <c r="T368" s="89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U368" s="20" t="s">
        <v>90</v>
      </c>
    </row>
    <row r="369" s="2" customFormat="1">
      <c r="A369" s="42"/>
      <c r="B369" s="43"/>
      <c r="C369" s="44"/>
      <c r="D369" s="234" t="s">
        <v>414</v>
      </c>
      <c r="E369" s="44"/>
      <c r="F369" s="285" t="s">
        <v>546</v>
      </c>
      <c r="G369" s="44"/>
      <c r="H369" s="286">
        <v>33.857999999999997</v>
      </c>
      <c r="I369" s="44"/>
      <c r="J369" s="44"/>
      <c r="K369" s="44"/>
      <c r="L369" s="48"/>
      <c r="M369" s="232"/>
      <c r="N369" s="233"/>
      <c r="O369" s="88"/>
      <c r="P369" s="88"/>
      <c r="Q369" s="88"/>
      <c r="R369" s="88"/>
      <c r="S369" s="88"/>
      <c r="T369" s="89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U369" s="20" t="s">
        <v>90</v>
      </c>
    </row>
    <row r="370" s="2" customFormat="1">
      <c r="A370" s="42"/>
      <c r="B370" s="43"/>
      <c r="C370" s="44"/>
      <c r="D370" s="234" t="s">
        <v>414</v>
      </c>
      <c r="E370" s="44"/>
      <c r="F370" s="285" t="s">
        <v>547</v>
      </c>
      <c r="G370" s="44"/>
      <c r="H370" s="286">
        <v>44.186999999999998</v>
      </c>
      <c r="I370" s="44"/>
      <c r="J370" s="44"/>
      <c r="K370" s="44"/>
      <c r="L370" s="48"/>
      <c r="M370" s="232"/>
      <c r="N370" s="233"/>
      <c r="O370" s="88"/>
      <c r="P370" s="88"/>
      <c r="Q370" s="88"/>
      <c r="R370" s="88"/>
      <c r="S370" s="88"/>
      <c r="T370" s="89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U370" s="20" t="s">
        <v>90</v>
      </c>
    </row>
    <row r="371" s="2" customFormat="1">
      <c r="A371" s="42"/>
      <c r="B371" s="43"/>
      <c r="C371" s="44"/>
      <c r="D371" s="234" t="s">
        <v>414</v>
      </c>
      <c r="E371" s="44"/>
      <c r="F371" s="285" t="s">
        <v>548</v>
      </c>
      <c r="G371" s="44"/>
      <c r="H371" s="286">
        <v>63.095999999999997</v>
      </c>
      <c r="I371" s="44"/>
      <c r="J371" s="44"/>
      <c r="K371" s="44"/>
      <c r="L371" s="48"/>
      <c r="M371" s="232"/>
      <c r="N371" s="233"/>
      <c r="O371" s="88"/>
      <c r="P371" s="88"/>
      <c r="Q371" s="88"/>
      <c r="R371" s="88"/>
      <c r="S371" s="88"/>
      <c r="T371" s="89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U371" s="20" t="s">
        <v>90</v>
      </c>
    </row>
    <row r="372" s="2" customFormat="1">
      <c r="A372" s="42"/>
      <c r="B372" s="43"/>
      <c r="C372" s="44"/>
      <c r="D372" s="234" t="s">
        <v>414</v>
      </c>
      <c r="E372" s="44"/>
      <c r="F372" s="285" t="s">
        <v>549</v>
      </c>
      <c r="G372" s="44"/>
      <c r="H372" s="286">
        <v>67.206999999999994</v>
      </c>
      <c r="I372" s="44"/>
      <c r="J372" s="44"/>
      <c r="K372" s="44"/>
      <c r="L372" s="48"/>
      <c r="M372" s="232"/>
      <c r="N372" s="233"/>
      <c r="O372" s="88"/>
      <c r="P372" s="88"/>
      <c r="Q372" s="88"/>
      <c r="R372" s="88"/>
      <c r="S372" s="88"/>
      <c r="T372" s="89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U372" s="20" t="s">
        <v>90</v>
      </c>
    </row>
    <row r="373" s="2" customFormat="1">
      <c r="A373" s="42"/>
      <c r="B373" s="43"/>
      <c r="C373" s="44"/>
      <c r="D373" s="234" t="s">
        <v>414</v>
      </c>
      <c r="E373" s="44"/>
      <c r="F373" s="285" t="s">
        <v>550</v>
      </c>
      <c r="G373" s="44"/>
      <c r="H373" s="286">
        <v>1.254</v>
      </c>
      <c r="I373" s="44"/>
      <c r="J373" s="44"/>
      <c r="K373" s="44"/>
      <c r="L373" s="48"/>
      <c r="M373" s="232"/>
      <c r="N373" s="233"/>
      <c r="O373" s="88"/>
      <c r="P373" s="88"/>
      <c r="Q373" s="88"/>
      <c r="R373" s="88"/>
      <c r="S373" s="88"/>
      <c r="T373" s="89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U373" s="20" t="s">
        <v>90</v>
      </c>
    </row>
    <row r="374" s="2" customFormat="1">
      <c r="A374" s="42"/>
      <c r="B374" s="43"/>
      <c r="C374" s="44"/>
      <c r="D374" s="234" t="s">
        <v>414</v>
      </c>
      <c r="E374" s="44"/>
      <c r="F374" s="285" t="s">
        <v>551</v>
      </c>
      <c r="G374" s="44"/>
      <c r="H374" s="286">
        <v>1.254</v>
      </c>
      <c r="I374" s="44"/>
      <c r="J374" s="44"/>
      <c r="K374" s="44"/>
      <c r="L374" s="48"/>
      <c r="M374" s="232"/>
      <c r="N374" s="233"/>
      <c r="O374" s="88"/>
      <c r="P374" s="88"/>
      <c r="Q374" s="88"/>
      <c r="R374" s="88"/>
      <c r="S374" s="88"/>
      <c r="T374" s="89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U374" s="20" t="s">
        <v>90</v>
      </c>
    </row>
    <row r="375" s="2" customFormat="1">
      <c r="A375" s="42"/>
      <c r="B375" s="43"/>
      <c r="C375" s="44"/>
      <c r="D375" s="234" t="s">
        <v>414</v>
      </c>
      <c r="E375" s="44"/>
      <c r="F375" s="285" t="s">
        <v>552</v>
      </c>
      <c r="G375" s="44"/>
      <c r="H375" s="286">
        <v>1.254</v>
      </c>
      <c r="I375" s="44"/>
      <c r="J375" s="44"/>
      <c r="K375" s="44"/>
      <c r="L375" s="48"/>
      <c r="M375" s="232"/>
      <c r="N375" s="233"/>
      <c r="O375" s="88"/>
      <c r="P375" s="88"/>
      <c r="Q375" s="88"/>
      <c r="R375" s="88"/>
      <c r="S375" s="88"/>
      <c r="T375" s="89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U375" s="20" t="s">
        <v>90</v>
      </c>
    </row>
    <row r="376" s="2" customFormat="1">
      <c r="A376" s="42"/>
      <c r="B376" s="43"/>
      <c r="C376" s="44"/>
      <c r="D376" s="234" t="s">
        <v>414</v>
      </c>
      <c r="E376" s="44"/>
      <c r="F376" s="285" t="s">
        <v>285</v>
      </c>
      <c r="G376" s="44"/>
      <c r="H376" s="286">
        <v>443.077</v>
      </c>
      <c r="I376" s="44"/>
      <c r="J376" s="44"/>
      <c r="K376" s="44"/>
      <c r="L376" s="48"/>
      <c r="M376" s="232"/>
      <c r="N376" s="233"/>
      <c r="O376" s="88"/>
      <c r="P376" s="88"/>
      <c r="Q376" s="88"/>
      <c r="R376" s="88"/>
      <c r="S376" s="88"/>
      <c r="T376" s="89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U376" s="20" t="s">
        <v>90</v>
      </c>
    </row>
    <row r="377" s="2" customFormat="1" ht="24.15" customHeight="1">
      <c r="A377" s="42"/>
      <c r="B377" s="43"/>
      <c r="C377" s="216" t="s">
        <v>565</v>
      </c>
      <c r="D377" s="216" t="s">
        <v>144</v>
      </c>
      <c r="E377" s="217" t="s">
        <v>566</v>
      </c>
      <c r="F377" s="218" t="s">
        <v>567</v>
      </c>
      <c r="G377" s="219" t="s">
        <v>448</v>
      </c>
      <c r="H377" s="220">
        <v>548.20000000000005</v>
      </c>
      <c r="I377" s="221"/>
      <c r="J377" s="222">
        <f>ROUND(I377*H377,2)</f>
        <v>0</v>
      </c>
      <c r="K377" s="218" t="s">
        <v>148</v>
      </c>
      <c r="L377" s="48"/>
      <c r="M377" s="223" t="s">
        <v>78</v>
      </c>
      <c r="N377" s="224" t="s">
        <v>50</v>
      </c>
      <c r="O377" s="88"/>
      <c r="P377" s="225">
        <f>O377*H377</f>
        <v>0</v>
      </c>
      <c r="Q377" s="225">
        <v>0</v>
      </c>
      <c r="R377" s="225">
        <f>Q377*H377</f>
        <v>0</v>
      </c>
      <c r="S377" s="225">
        <v>0.044999999999999998</v>
      </c>
      <c r="T377" s="226">
        <f>S377*H377</f>
        <v>24.669</v>
      </c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R377" s="227" t="s">
        <v>244</v>
      </c>
      <c r="AT377" s="227" t="s">
        <v>144</v>
      </c>
      <c r="AU377" s="227" t="s">
        <v>90</v>
      </c>
      <c r="AY377" s="20" t="s">
        <v>141</v>
      </c>
      <c r="BE377" s="228">
        <f>IF(N377="základní",J377,0)</f>
        <v>0</v>
      </c>
      <c r="BF377" s="228">
        <f>IF(N377="snížená",J377,0)</f>
        <v>0</v>
      </c>
      <c r="BG377" s="228">
        <f>IF(N377="zákl. přenesená",J377,0)</f>
        <v>0</v>
      </c>
      <c r="BH377" s="228">
        <f>IF(N377="sníž. přenesená",J377,0)</f>
        <v>0</v>
      </c>
      <c r="BI377" s="228">
        <f>IF(N377="nulová",J377,0)</f>
        <v>0</v>
      </c>
      <c r="BJ377" s="20" t="s">
        <v>88</v>
      </c>
      <c r="BK377" s="228">
        <f>ROUND(I377*H377,2)</f>
        <v>0</v>
      </c>
      <c r="BL377" s="20" t="s">
        <v>244</v>
      </c>
      <c r="BM377" s="227" t="s">
        <v>568</v>
      </c>
    </row>
    <row r="378" s="2" customFormat="1">
      <c r="A378" s="42"/>
      <c r="B378" s="43"/>
      <c r="C378" s="44"/>
      <c r="D378" s="229" t="s">
        <v>151</v>
      </c>
      <c r="E378" s="44"/>
      <c r="F378" s="230" t="s">
        <v>569</v>
      </c>
      <c r="G378" s="44"/>
      <c r="H378" s="44"/>
      <c r="I378" s="231"/>
      <c r="J378" s="44"/>
      <c r="K378" s="44"/>
      <c r="L378" s="48"/>
      <c r="M378" s="232"/>
      <c r="N378" s="233"/>
      <c r="O378" s="88"/>
      <c r="P378" s="88"/>
      <c r="Q378" s="88"/>
      <c r="R378" s="88"/>
      <c r="S378" s="88"/>
      <c r="T378" s="89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T378" s="20" t="s">
        <v>151</v>
      </c>
      <c r="AU378" s="20" t="s">
        <v>90</v>
      </c>
    </row>
    <row r="379" s="15" customFormat="1">
      <c r="A379" s="15"/>
      <c r="B379" s="263"/>
      <c r="C379" s="264"/>
      <c r="D379" s="234" t="s">
        <v>283</v>
      </c>
      <c r="E379" s="265" t="s">
        <v>78</v>
      </c>
      <c r="F379" s="266" t="s">
        <v>570</v>
      </c>
      <c r="G379" s="264"/>
      <c r="H379" s="265" t="s">
        <v>78</v>
      </c>
      <c r="I379" s="267"/>
      <c r="J379" s="264"/>
      <c r="K379" s="264"/>
      <c r="L379" s="268"/>
      <c r="M379" s="269"/>
      <c r="N379" s="270"/>
      <c r="O379" s="270"/>
      <c r="P379" s="270"/>
      <c r="Q379" s="270"/>
      <c r="R379" s="270"/>
      <c r="S379" s="270"/>
      <c r="T379" s="271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72" t="s">
        <v>283</v>
      </c>
      <c r="AU379" s="272" t="s">
        <v>90</v>
      </c>
      <c r="AV379" s="15" t="s">
        <v>88</v>
      </c>
      <c r="AW379" s="15" t="s">
        <v>40</v>
      </c>
      <c r="AX379" s="15" t="s">
        <v>80</v>
      </c>
      <c r="AY379" s="272" t="s">
        <v>141</v>
      </c>
    </row>
    <row r="380" s="15" customFormat="1">
      <c r="A380" s="15"/>
      <c r="B380" s="263"/>
      <c r="C380" s="264"/>
      <c r="D380" s="234" t="s">
        <v>283</v>
      </c>
      <c r="E380" s="265" t="s">
        <v>78</v>
      </c>
      <c r="F380" s="266" t="s">
        <v>571</v>
      </c>
      <c r="G380" s="264"/>
      <c r="H380" s="265" t="s">
        <v>78</v>
      </c>
      <c r="I380" s="267"/>
      <c r="J380" s="264"/>
      <c r="K380" s="264"/>
      <c r="L380" s="268"/>
      <c r="M380" s="269"/>
      <c r="N380" s="270"/>
      <c r="O380" s="270"/>
      <c r="P380" s="270"/>
      <c r="Q380" s="270"/>
      <c r="R380" s="270"/>
      <c r="S380" s="270"/>
      <c r="T380" s="271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72" t="s">
        <v>283</v>
      </c>
      <c r="AU380" s="272" t="s">
        <v>90</v>
      </c>
      <c r="AV380" s="15" t="s">
        <v>88</v>
      </c>
      <c r="AW380" s="15" t="s">
        <v>40</v>
      </c>
      <c r="AX380" s="15" t="s">
        <v>80</v>
      </c>
      <c r="AY380" s="272" t="s">
        <v>141</v>
      </c>
    </row>
    <row r="381" s="13" customFormat="1">
      <c r="A381" s="13"/>
      <c r="B381" s="241"/>
      <c r="C381" s="242"/>
      <c r="D381" s="234" t="s">
        <v>283</v>
      </c>
      <c r="E381" s="243" t="s">
        <v>78</v>
      </c>
      <c r="F381" s="244" t="s">
        <v>572</v>
      </c>
      <c r="G381" s="242"/>
      <c r="H381" s="245">
        <v>36</v>
      </c>
      <c r="I381" s="246"/>
      <c r="J381" s="242"/>
      <c r="K381" s="242"/>
      <c r="L381" s="247"/>
      <c r="M381" s="248"/>
      <c r="N381" s="249"/>
      <c r="O381" s="249"/>
      <c r="P381" s="249"/>
      <c r="Q381" s="249"/>
      <c r="R381" s="249"/>
      <c r="S381" s="249"/>
      <c r="T381" s="250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1" t="s">
        <v>283</v>
      </c>
      <c r="AU381" s="251" t="s">
        <v>90</v>
      </c>
      <c r="AV381" s="13" t="s">
        <v>90</v>
      </c>
      <c r="AW381" s="13" t="s">
        <v>40</v>
      </c>
      <c r="AX381" s="13" t="s">
        <v>80</v>
      </c>
      <c r="AY381" s="251" t="s">
        <v>141</v>
      </c>
    </row>
    <row r="382" s="13" customFormat="1">
      <c r="A382" s="13"/>
      <c r="B382" s="241"/>
      <c r="C382" s="242"/>
      <c r="D382" s="234" t="s">
        <v>283</v>
      </c>
      <c r="E382" s="243" t="s">
        <v>78</v>
      </c>
      <c r="F382" s="244" t="s">
        <v>573</v>
      </c>
      <c r="G382" s="242"/>
      <c r="H382" s="245">
        <v>43.200000000000003</v>
      </c>
      <c r="I382" s="246"/>
      <c r="J382" s="242"/>
      <c r="K382" s="242"/>
      <c r="L382" s="247"/>
      <c r="M382" s="248"/>
      <c r="N382" s="249"/>
      <c r="O382" s="249"/>
      <c r="P382" s="249"/>
      <c r="Q382" s="249"/>
      <c r="R382" s="249"/>
      <c r="S382" s="249"/>
      <c r="T382" s="250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51" t="s">
        <v>283</v>
      </c>
      <c r="AU382" s="251" t="s">
        <v>90</v>
      </c>
      <c r="AV382" s="13" t="s">
        <v>90</v>
      </c>
      <c r="AW382" s="13" t="s">
        <v>40</v>
      </c>
      <c r="AX382" s="13" t="s">
        <v>80</v>
      </c>
      <c r="AY382" s="251" t="s">
        <v>141</v>
      </c>
    </row>
    <row r="383" s="16" customFormat="1">
      <c r="A383" s="16"/>
      <c r="B383" s="273"/>
      <c r="C383" s="274"/>
      <c r="D383" s="234" t="s">
        <v>283</v>
      </c>
      <c r="E383" s="275" t="s">
        <v>78</v>
      </c>
      <c r="F383" s="276" t="s">
        <v>358</v>
      </c>
      <c r="G383" s="274"/>
      <c r="H383" s="277">
        <v>79.200000000000003</v>
      </c>
      <c r="I383" s="278"/>
      <c r="J383" s="274"/>
      <c r="K383" s="274"/>
      <c r="L383" s="279"/>
      <c r="M383" s="280"/>
      <c r="N383" s="281"/>
      <c r="O383" s="281"/>
      <c r="P383" s="281"/>
      <c r="Q383" s="281"/>
      <c r="R383" s="281"/>
      <c r="S383" s="281"/>
      <c r="T383" s="282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T383" s="283" t="s">
        <v>283</v>
      </c>
      <c r="AU383" s="283" t="s">
        <v>90</v>
      </c>
      <c r="AV383" s="16" t="s">
        <v>160</v>
      </c>
      <c r="AW383" s="16" t="s">
        <v>40</v>
      </c>
      <c r="AX383" s="16" t="s">
        <v>80</v>
      </c>
      <c r="AY383" s="283" t="s">
        <v>141</v>
      </c>
    </row>
    <row r="384" s="15" customFormat="1">
      <c r="A384" s="15"/>
      <c r="B384" s="263"/>
      <c r="C384" s="264"/>
      <c r="D384" s="234" t="s">
        <v>283</v>
      </c>
      <c r="E384" s="265" t="s">
        <v>78</v>
      </c>
      <c r="F384" s="266" t="s">
        <v>574</v>
      </c>
      <c r="G384" s="264"/>
      <c r="H384" s="265" t="s">
        <v>78</v>
      </c>
      <c r="I384" s="267"/>
      <c r="J384" s="264"/>
      <c r="K384" s="264"/>
      <c r="L384" s="268"/>
      <c r="M384" s="269"/>
      <c r="N384" s="270"/>
      <c r="O384" s="270"/>
      <c r="P384" s="270"/>
      <c r="Q384" s="270"/>
      <c r="R384" s="270"/>
      <c r="S384" s="270"/>
      <c r="T384" s="271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72" t="s">
        <v>283</v>
      </c>
      <c r="AU384" s="272" t="s">
        <v>90</v>
      </c>
      <c r="AV384" s="15" t="s">
        <v>88</v>
      </c>
      <c r="AW384" s="15" t="s">
        <v>40</v>
      </c>
      <c r="AX384" s="15" t="s">
        <v>80</v>
      </c>
      <c r="AY384" s="272" t="s">
        <v>141</v>
      </c>
    </row>
    <row r="385" s="13" customFormat="1">
      <c r="A385" s="13"/>
      <c r="B385" s="241"/>
      <c r="C385" s="242"/>
      <c r="D385" s="234" t="s">
        <v>283</v>
      </c>
      <c r="E385" s="243" t="s">
        <v>78</v>
      </c>
      <c r="F385" s="244" t="s">
        <v>575</v>
      </c>
      <c r="G385" s="242"/>
      <c r="H385" s="245">
        <v>70</v>
      </c>
      <c r="I385" s="246"/>
      <c r="J385" s="242"/>
      <c r="K385" s="242"/>
      <c r="L385" s="247"/>
      <c r="M385" s="248"/>
      <c r="N385" s="249"/>
      <c r="O385" s="249"/>
      <c r="P385" s="249"/>
      <c r="Q385" s="249"/>
      <c r="R385" s="249"/>
      <c r="S385" s="249"/>
      <c r="T385" s="250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1" t="s">
        <v>283</v>
      </c>
      <c r="AU385" s="251" t="s">
        <v>90</v>
      </c>
      <c r="AV385" s="13" t="s">
        <v>90</v>
      </c>
      <c r="AW385" s="13" t="s">
        <v>40</v>
      </c>
      <c r="AX385" s="13" t="s">
        <v>80</v>
      </c>
      <c r="AY385" s="251" t="s">
        <v>141</v>
      </c>
    </row>
    <row r="386" s="13" customFormat="1">
      <c r="A386" s="13"/>
      <c r="B386" s="241"/>
      <c r="C386" s="242"/>
      <c r="D386" s="234" t="s">
        <v>283</v>
      </c>
      <c r="E386" s="243" t="s">
        <v>78</v>
      </c>
      <c r="F386" s="244" t="s">
        <v>576</v>
      </c>
      <c r="G386" s="242"/>
      <c r="H386" s="245">
        <v>70</v>
      </c>
      <c r="I386" s="246"/>
      <c r="J386" s="242"/>
      <c r="K386" s="242"/>
      <c r="L386" s="247"/>
      <c r="M386" s="248"/>
      <c r="N386" s="249"/>
      <c r="O386" s="249"/>
      <c r="P386" s="249"/>
      <c r="Q386" s="249"/>
      <c r="R386" s="249"/>
      <c r="S386" s="249"/>
      <c r="T386" s="250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1" t="s">
        <v>283</v>
      </c>
      <c r="AU386" s="251" t="s">
        <v>90</v>
      </c>
      <c r="AV386" s="13" t="s">
        <v>90</v>
      </c>
      <c r="AW386" s="13" t="s">
        <v>40</v>
      </c>
      <c r="AX386" s="13" t="s">
        <v>80</v>
      </c>
      <c r="AY386" s="251" t="s">
        <v>141</v>
      </c>
    </row>
    <row r="387" s="13" customFormat="1">
      <c r="A387" s="13"/>
      <c r="B387" s="241"/>
      <c r="C387" s="242"/>
      <c r="D387" s="234" t="s">
        <v>283</v>
      </c>
      <c r="E387" s="243" t="s">
        <v>78</v>
      </c>
      <c r="F387" s="244" t="s">
        <v>577</v>
      </c>
      <c r="G387" s="242"/>
      <c r="H387" s="245">
        <v>35</v>
      </c>
      <c r="I387" s="246"/>
      <c r="J387" s="242"/>
      <c r="K387" s="242"/>
      <c r="L387" s="247"/>
      <c r="M387" s="248"/>
      <c r="N387" s="249"/>
      <c r="O387" s="249"/>
      <c r="P387" s="249"/>
      <c r="Q387" s="249"/>
      <c r="R387" s="249"/>
      <c r="S387" s="249"/>
      <c r="T387" s="250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1" t="s">
        <v>283</v>
      </c>
      <c r="AU387" s="251" t="s">
        <v>90</v>
      </c>
      <c r="AV387" s="13" t="s">
        <v>90</v>
      </c>
      <c r="AW387" s="13" t="s">
        <v>40</v>
      </c>
      <c r="AX387" s="13" t="s">
        <v>80</v>
      </c>
      <c r="AY387" s="251" t="s">
        <v>141</v>
      </c>
    </row>
    <row r="388" s="13" customFormat="1">
      <c r="A388" s="13"/>
      <c r="B388" s="241"/>
      <c r="C388" s="242"/>
      <c r="D388" s="234" t="s">
        <v>283</v>
      </c>
      <c r="E388" s="243" t="s">
        <v>78</v>
      </c>
      <c r="F388" s="244" t="s">
        <v>578</v>
      </c>
      <c r="G388" s="242"/>
      <c r="H388" s="245">
        <v>42</v>
      </c>
      <c r="I388" s="246"/>
      <c r="J388" s="242"/>
      <c r="K388" s="242"/>
      <c r="L388" s="247"/>
      <c r="M388" s="248"/>
      <c r="N388" s="249"/>
      <c r="O388" s="249"/>
      <c r="P388" s="249"/>
      <c r="Q388" s="249"/>
      <c r="R388" s="249"/>
      <c r="S388" s="249"/>
      <c r="T388" s="250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51" t="s">
        <v>283</v>
      </c>
      <c r="AU388" s="251" t="s">
        <v>90</v>
      </c>
      <c r="AV388" s="13" t="s">
        <v>90</v>
      </c>
      <c r="AW388" s="13" t="s">
        <v>40</v>
      </c>
      <c r="AX388" s="13" t="s">
        <v>80</v>
      </c>
      <c r="AY388" s="251" t="s">
        <v>141</v>
      </c>
    </row>
    <row r="389" s="13" customFormat="1">
      <c r="A389" s="13"/>
      <c r="B389" s="241"/>
      <c r="C389" s="242"/>
      <c r="D389" s="234" t="s">
        <v>283</v>
      </c>
      <c r="E389" s="243" t="s">
        <v>78</v>
      </c>
      <c r="F389" s="244" t="s">
        <v>579</v>
      </c>
      <c r="G389" s="242"/>
      <c r="H389" s="245">
        <v>21</v>
      </c>
      <c r="I389" s="246"/>
      <c r="J389" s="242"/>
      <c r="K389" s="242"/>
      <c r="L389" s="247"/>
      <c r="M389" s="248"/>
      <c r="N389" s="249"/>
      <c r="O389" s="249"/>
      <c r="P389" s="249"/>
      <c r="Q389" s="249"/>
      <c r="R389" s="249"/>
      <c r="S389" s="249"/>
      <c r="T389" s="250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51" t="s">
        <v>283</v>
      </c>
      <c r="AU389" s="251" t="s">
        <v>90</v>
      </c>
      <c r="AV389" s="13" t="s">
        <v>90</v>
      </c>
      <c r="AW389" s="13" t="s">
        <v>40</v>
      </c>
      <c r="AX389" s="13" t="s">
        <v>80</v>
      </c>
      <c r="AY389" s="251" t="s">
        <v>141</v>
      </c>
    </row>
    <row r="390" s="13" customFormat="1">
      <c r="A390" s="13"/>
      <c r="B390" s="241"/>
      <c r="C390" s="242"/>
      <c r="D390" s="234" t="s">
        <v>283</v>
      </c>
      <c r="E390" s="243" t="s">
        <v>78</v>
      </c>
      <c r="F390" s="244" t="s">
        <v>580</v>
      </c>
      <c r="G390" s="242"/>
      <c r="H390" s="245">
        <v>56</v>
      </c>
      <c r="I390" s="246"/>
      <c r="J390" s="242"/>
      <c r="K390" s="242"/>
      <c r="L390" s="247"/>
      <c r="M390" s="248"/>
      <c r="N390" s="249"/>
      <c r="O390" s="249"/>
      <c r="P390" s="249"/>
      <c r="Q390" s="249"/>
      <c r="R390" s="249"/>
      <c r="S390" s="249"/>
      <c r="T390" s="250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51" t="s">
        <v>283</v>
      </c>
      <c r="AU390" s="251" t="s">
        <v>90</v>
      </c>
      <c r="AV390" s="13" t="s">
        <v>90</v>
      </c>
      <c r="AW390" s="13" t="s">
        <v>40</v>
      </c>
      <c r="AX390" s="13" t="s">
        <v>80</v>
      </c>
      <c r="AY390" s="251" t="s">
        <v>141</v>
      </c>
    </row>
    <row r="391" s="13" customFormat="1">
      <c r="A391" s="13"/>
      <c r="B391" s="241"/>
      <c r="C391" s="242"/>
      <c r="D391" s="234" t="s">
        <v>283</v>
      </c>
      <c r="E391" s="243" t="s">
        <v>78</v>
      </c>
      <c r="F391" s="244" t="s">
        <v>581</v>
      </c>
      <c r="G391" s="242"/>
      <c r="H391" s="245">
        <v>21</v>
      </c>
      <c r="I391" s="246"/>
      <c r="J391" s="242"/>
      <c r="K391" s="242"/>
      <c r="L391" s="247"/>
      <c r="M391" s="248"/>
      <c r="N391" s="249"/>
      <c r="O391" s="249"/>
      <c r="P391" s="249"/>
      <c r="Q391" s="249"/>
      <c r="R391" s="249"/>
      <c r="S391" s="249"/>
      <c r="T391" s="250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1" t="s">
        <v>283</v>
      </c>
      <c r="AU391" s="251" t="s">
        <v>90</v>
      </c>
      <c r="AV391" s="13" t="s">
        <v>90</v>
      </c>
      <c r="AW391" s="13" t="s">
        <v>40</v>
      </c>
      <c r="AX391" s="13" t="s">
        <v>80</v>
      </c>
      <c r="AY391" s="251" t="s">
        <v>141</v>
      </c>
    </row>
    <row r="392" s="13" customFormat="1">
      <c r="A392" s="13"/>
      <c r="B392" s="241"/>
      <c r="C392" s="242"/>
      <c r="D392" s="234" t="s">
        <v>283</v>
      </c>
      <c r="E392" s="243" t="s">
        <v>78</v>
      </c>
      <c r="F392" s="244" t="s">
        <v>582</v>
      </c>
      <c r="G392" s="242"/>
      <c r="H392" s="245">
        <v>77</v>
      </c>
      <c r="I392" s="246"/>
      <c r="J392" s="242"/>
      <c r="K392" s="242"/>
      <c r="L392" s="247"/>
      <c r="M392" s="248"/>
      <c r="N392" s="249"/>
      <c r="O392" s="249"/>
      <c r="P392" s="249"/>
      <c r="Q392" s="249"/>
      <c r="R392" s="249"/>
      <c r="S392" s="249"/>
      <c r="T392" s="250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1" t="s">
        <v>283</v>
      </c>
      <c r="AU392" s="251" t="s">
        <v>90</v>
      </c>
      <c r="AV392" s="13" t="s">
        <v>90</v>
      </c>
      <c r="AW392" s="13" t="s">
        <v>40</v>
      </c>
      <c r="AX392" s="13" t="s">
        <v>80</v>
      </c>
      <c r="AY392" s="251" t="s">
        <v>141</v>
      </c>
    </row>
    <row r="393" s="13" customFormat="1">
      <c r="A393" s="13"/>
      <c r="B393" s="241"/>
      <c r="C393" s="242"/>
      <c r="D393" s="234" t="s">
        <v>283</v>
      </c>
      <c r="E393" s="243" t="s">
        <v>78</v>
      </c>
      <c r="F393" s="244" t="s">
        <v>583</v>
      </c>
      <c r="G393" s="242"/>
      <c r="H393" s="245">
        <v>42</v>
      </c>
      <c r="I393" s="246"/>
      <c r="J393" s="242"/>
      <c r="K393" s="242"/>
      <c r="L393" s="247"/>
      <c r="M393" s="248"/>
      <c r="N393" s="249"/>
      <c r="O393" s="249"/>
      <c r="P393" s="249"/>
      <c r="Q393" s="249"/>
      <c r="R393" s="249"/>
      <c r="S393" s="249"/>
      <c r="T393" s="250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1" t="s">
        <v>283</v>
      </c>
      <c r="AU393" s="251" t="s">
        <v>90</v>
      </c>
      <c r="AV393" s="13" t="s">
        <v>90</v>
      </c>
      <c r="AW393" s="13" t="s">
        <v>40</v>
      </c>
      <c r="AX393" s="13" t="s">
        <v>80</v>
      </c>
      <c r="AY393" s="251" t="s">
        <v>141</v>
      </c>
    </row>
    <row r="394" s="13" customFormat="1">
      <c r="A394" s="13"/>
      <c r="B394" s="241"/>
      <c r="C394" s="242"/>
      <c r="D394" s="234" t="s">
        <v>283</v>
      </c>
      <c r="E394" s="243" t="s">
        <v>78</v>
      </c>
      <c r="F394" s="244" t="s">
        <v>584</v>
      </c>
      <c r="G394" s="242"/>
      <c r="H394" s="245">
        <v>35</v>
      </c>
      <c r="I394" s="246"/>
      <c r="J394" s="242"/>
      <c r="K394" s="242"/>
      <c r="L394" s="247"/>
      <c r="M394" s="248"/>
      <c r="N394" s="249"/>
      <c r="O394" s="249"/>
      <c r="P394" s="249"/>
      <c r="Q394" s="249"/>
      <c r="R394" s="249"/>
      <c r="S394" s="249"/>
      <c r="T394" s="250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1" t="s">
        <v>283</v>
      </c>
      <c r="AU394" s="251" t="s">
        <v>90</v>
      </c>
      <c r="AV394" s="13" t="s">
        <v>90</v>
      </c>
      <c r="AW394" s="13" t="s">
        <v>40</v>
      </c>
      <c r="AX394" s="13" t="s">
        <v>80</v>
      </c>
      <c r="AY394" s="251" t="s">
        <v>141</v>
      </c>
    </row>
    <row r="395" s="16" customFormat="1">
      <c r="A395" s="16"/>
      <c r="B395" s="273"/>
      <c r="C395" s="274"/>
      <c r="D395" s="234" t="s">
        <v>283</v>
      </c>
      <c r="E395" s="275" t="s">
        <v>78</v>
      </c>
      <c r="F395" s="276" t="s">
        <v>358</v>
      </c>
      <c r="G395" s="274"/>
      <c r="H395" s="277">
        <v>469</v>
      </c>
      <c r="I395" s="278"/>
      <c r="J395" s="274"/>
      <c r="K395" s="274"/>
      <c r="L395" s="279"/>
      <c r="M395" s="280"/>
      <c r="N395" s="281"/>
      <c r="O395" s="281"/>
      <c r="P395" s="281"/>
      <c r="Q395" s="281"/>
      <c r="R395" s="281"/>
      <c r="S395" s="281"/>
      <c r="T395" s="282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T395" s="283" t="s">
        <v>283</v>
      </c>
      <c r="AU395" s="283" t="s">
        <v>90</v>
      </c>
      <c r="AV395" s="16" t="s">
        <v>160</v>
      </c>
      <c r="AW395" s="16" t="s">
        <v>40</v>
      </c>
      <c r="AX395" s="16" t="s">
        <v>80</v>
      </c>
      <c r="AY395" s="283" t="s">
        <v>141</v>
      </c>
    </row>
    <row r="396" s="14" customFormat="1">
      <c r="A396" s="14"/>
      <c r="B396" s="252"/>
      <c r="C396" s="253"/>
      <c r="D396" s="234" t="s">
        <v>283</v>
      </c>
      <c r="E396" s="254" t="s">
        <v>78</v>
      </c>
      <c r="F396" s="255" t="s">
        <v>285</v>
      </c>
      <c r="G396" s="253"/>
      <c r="H396" s="256">
        <v>548.20000000000005</v>
      </c>
      <c r="I396" s="257"/>
      <c r="J396" s="253"/>
      <c r="K396" s="253"/>
      <c r="L396" s="258"/>
      <c r="M396" s="259"/>
      <c r="N396" s="260"/>
      <c r="O396" s="260"/>
      <c r="P396" s="260"/>
      <c r="Q396" s="260"/>
      <c r="R396" s="260"/>
      <c r="S396" s="260"/>
      <c r="T396" s="261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2" t="s">
        <v>283</v>
      </c>
      <c r="AU396" s="262" t="s">
        <v>90</v>
      </c>
      <c r="AV396" s="14" t="s">
        <v>166</v>
      </c>
      <c r="AW396" s="14" t="s">
        <v>40</v>
      </c>
      <c r="AX396" s="14" t="s">
        <v>88</v>
      </c>
      <c r="AY396" s="262" t="s">
        <v>141</v>
      </c>
    </row>
    <row r="397" s="12" customFormat="1" ht="22.8" customHeight="1">
      <c r="A397" s="12"/>
      <c r="B397" s="200"/>
      <c r="C397" s="201"/>
      <c r="D397" s="202" t="s">
        <v>79</v>
      </c>
      <c r="E397" s="214" t="s">
        <v>585</v>
      </c>
      <c r="F397" s="214" t="s">
        <v>586</v>
      </c>
      <c r="G397" s="201"/>
      <c r="H397" s="201"/>
      <c r="I397" s="204"/>
      <c r="J397" s="215">
        <f>BK397</f>
        <v>0</v>
      </c>
      <c r="K397" s="201"/>
      <c r="L397" s="206"/>
      <c r="M397" s="207"/>
      <c r="N397" s="208"/>
      <c r="O397" s="208"/>
      <c r="P397" s="209">
        <f>SUM(P398:P428)</f>
        <v>0</v>
      </c>
      <c r="Q397" s="208"/>
      <c r="R397" s="209">
        <f>SUM(R398:R428)</f>
        <v>0</v>
      </c>
      <c r="S397" s="208"/>
      <c r="T397" s="210">
        <f>SUM(T398:T428)</f>
        <v>1.8993885799999999</v>
      </c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R397" s="211" t="s">
        <v>90</v>
      </c>
      <c r="AT397" s="212" t="s">
        <v>79</v>
      </c>
      <c r="AU397" s="212" t="s">
        <v>88</v>
      </c>
      <c r="AY397" s="211" t="s">
        <v>141</v>
      </c>
      <c r="BK397" s="213">
        <f>SUM(BK398:BK428)</f>
        <v>0</v>
      </c>
    </row>
    <row r="398" s="2" customFormat="1" ht="44.25" customHeight="1">
      <c r="A398" s="42"/>
      <c r="B398" s="43"/>
      <c r="C398" s="216" t="s">
        <v>587</v>
      </c>
      <c r="D398" s="216" t="s">
        <v>144</v>
      </c>
      <c r="E398" s="217" t="s">
        <v>588</v>
      </c>
      <c r="F398" s="218" t="s">
        <v>589</v>
      </c>
      <c r="G398" s="219" t="s">
        <v>321</v>
      </c>
      <c r="H398" s="220">
        <v>3.7599999999999998</v>
      </c>
      <c r="I398" s="221"/>
      <c r="J398" s="222">
        <f>ROUND(I398*H398,2)</f>
        <v>0</v>
      </c>
      <c r="K398" s="218" t="s">
        <v>148</v>
      </c>
      <c r="L398" s="48"/>
      <c r="M398" s="223" t="s">
        <v>78</v>
      </c>
      <c r="N398" s="224" t="s">
        <v>50</v>
      </c>
      <c r="O398" s="88"/>
      <c r="P398" s="225">
        <f>O398*H398</f>
        <v>0</v>
      </c>
      <c r="Q398" s="225">
        <v>0</v>
      </c>
      <c r="R398" s="225">
        <f>Q398*H398</f>
        <v>0</v>
      </c>
      <c r="S398" s="225">
        <v>0.017250000000000001</v>
      </c>
      <c r="T398" s="226">
        <f>S398*H398</f>
        <v>0.064860000000000001</v>
      </c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R398" s="227" t="s">
        <v>244</v>
      </c>
      <c r="AT398" s="227" t="s">
        <v>144</v>
      </c>
      <c r="AU398" s="227" t="s">
        <v>90</v>
      </c>
      <c r="AY398" s="20" t="s">
        <v>141</v>
      </c>
      <c r="BE398" s="228">
        <f>IF(N398="základní",J398,0)</f>
        <v>0</v>
      </c>
      <c r="BF398" s="228">
        <f>IF(N398="snížená",J398,0)</f>
        <v>0</v>
      </c>
      <c r="BG398" s="228">
        <f>IF(N398="zákl. přenesená",J398,0)</f>
        <v>0</v>
      </c>
      <c r="BH398" s="228">
        <f>IF(N398="sníž. přenesená",J398,0)</f>
        <v>0</v>
      </c>
      <c r="BI398" s="228">
        <f>IF(N398="nulová",J398,0)</f>
        <v>0</v>
      </c>
      <c r="BJ398" s="20" t="s">
        <v>88</v>
      </c>
      <c r="BK398" s="228">
        <f>ROUND(I398*H398,2)</f>
        <v>0</v>
      </c>
      <c r="BL398" s="20" t="s">
        <v>244</v>
      </c>
      <c r="BM398" s="227" t="s">
        <v>590</v>
      </c>
    </row>
    <row r="399" s="2" customFormat="1">
      <c r="A399" s="42"/>
      <c r="B399" s="43"/>
      <c r="C399" s="44"/>
      <c r="D399" s="229" t="s">
        <v>151</v>
      </c>
      <c r="E399" s="44"/>
      <c r="F399" s="230" t="s">
        <v>591</v>
      </c>
      <c r="G399" s="44"/>
      <c r="H399" s="44"/>
      <c r="I399" s="231"/>
      <c r="J399" s="44"/>
      <c r="K399" s="44"/>
      <c r="L399" s="48"/>
      <c r="M399" s="232"/>
      <c r="N399" s="233"/>
      <c r="O399" s="88"/>
      <c r="P399" s="88"/>
      <c r="Q399" s="88"/>
      <c r="R399" s="88"/>
      <c r="S399" s="88"/>
      <c r="T399" s="89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T399" s="20" t="s">
        <v>151</v>
      </c>
      <c r="AU399" s="20" t="s">
        <v>90</v>
      </c>
    </row>
    <row r="400" s="15" customFormat="1">
      <c r="A400" s="15"/>
      <c r="B400" s="263"/>
      <c r="C400" s="264"/>
      <c r="D400" s="234" t="s">
        <v>283</v>
      </c>
      <c r="E400" s="265" t="s">
        <v>78</v>
      </c>
      <c r="F400" s="266" t="s">
        <v>324</v>
      </c>
      <c r="G400" s="264"/>
      <c r="H400" s="265" t="s">
        <v>78</v>
      </c>
      <c r="I400" s="267"/>
      <c r="J400" s="264"/>
      <c r="K400" s="264"/>
      <c r="L400" s="268"/>
      <c r="M400" s="269"/>
      <c r="N400" s="270"/>
      <c r="O400" s="270"/>
      <c r="P400" s="270"/>
      <c r="Q400" s="270"/>
      <c r="R400" s="270"/>
      <c r="S400" s="270"/>
      <c r="T400" s="271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72" t="s">
        <v>283</v>
      </c>
      <c r="AU400" s="272" t="s">
        <v>90</v>
      </c>
      <c r="AV400" s="15" t="s">
        <v>88</v>
      </c>
      <c r="AW400" s="15" t="s">
        <v>40</v>
      </c>
      <c r="AX400" s="15" t="s">
        <v>80</v>
      </c>
      <c r="AY400" s="272" t="s">
        <v>141</v>
      </c>
    </row>
    <row r="401" s="13" customFormat="1">
      <c r="A401" s="13"/>
      <c r="B401" s="241"/>
      <c r="C401" s="242"/>
      <c r="D401" s="234" t="s">
        <v>283</v>
      </c>
      <c r="E401" s="243" t="s">
        <v>78</v>
      </c>
      <c r="F401" s="244" t="s">
        <v>592</v>
      </c>
      <c r="G401" s="242"/>
      <c r="H401" s="245">
        <v>3.7599999999999998</v>
      </c>
      <c r="I401" s="246"/>
      <c r="J401" s="242"/>
      <c r="K401" s="242"/>
      <c r="L401" s="247"/>
      <c r="M401" s="248"/>
      <c r="N401" s="249"/>
      <c r="O401" s="249"/>
      <c r="P401" s="249"/>
      <c r="Q401" s="249"/>
      <c r="R401" s="249"/>
      <c r="S401" s="249"/>
      <c r="T401" s="250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51" t="s">
        <v>283</v>
      </c>
      <c r="AU401" s="251" t="s">
        <v>90</v>
      </c>
      <c r="AV401" s="13" t="s">
        <v>90</v>
      </c>
      <c r="AW401" s="13" t="s">
        <v>40</v>
      </c>
      <c r="AX401" s="13" t="s">
        <v>80</v>
      </c>
      <c r="AY401" s="251" t="s">
        <v>141</v>
      </c>
    </row>
    <row r="402" s="14" customFormat="1">
      <c r="A402" s="14"/>
      <c r="B402" s="252"/>
      <c r="C402" s="253"/>
      <c r="D402" s="234" t="s">
        <v>283</v>
      </c>
      <c r="E402" s="254" t="s">
        <v>78</v>
      </c>
      <c r="F402" s="255" t="s">
        <v>285</v>
      </c>
      <c r="G402" s="253"/>
      <c r="H402" s="256">
        <v>3.7599999999999998</v>
      </c>
      <c r="I402" s="257"/>
      <c r="J402" s="253"/>
      <c r="K402" s="253"/>
      <c r="L402" s="258"/>
      <c r="M402" s="259"/>
      <c r="N402" s="260"/>
      <c r="O402" s="260"/>
      <c r="P402" s="260"/>
      <c r="Q402" s="260"/>
      <c r="R402" s="260"/>
      <c r="S402" s="260"/>
      <c r="T402" s="261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2" t="s">
        <v>283</v>
      </c>
      <c r="AU402" s="262" t="s">
        <v>90</v>
      </c>
      <c r="AV402" s="14" t="s">
        <v>166</v>
      </c>
      <c r="AW402" s="14" t="s">
        <v>40</v>
      </c>
      <c r="AX402" s="14" t="s">
        <v>88</v>
      </c>
      <c r="AY402" s="262" t="s">
        <v>141</v>
      </c>
    </row>
    <row r="403" s="2" customFormat="1" ht="49.05" customHeight="1">
      <c r="A403" s="42"/>
      <c r="B403" s="43"/>
      <c r="C403" s="216" t="s">
        <v>593</v>
      </c>
      <c r="D403" s="216" t="s">
        <v>144</v>
      </c>
      <c r="E403" s="217" t="s">
        <v>594</v>
      </c>
      <c r="F403" s="218" t="s">
        <v>595</v>
      </c>
      <c r="G403" s="219" t="s">
        <v>321</v>
      </c>
      <c r="H403" s="220">
        <v>68.998000000000005</v>
      </c>
      <c r="I403" s="221"/>
      <c r="J403" s="222">
        <f>ROUND(I403*H403,2)</f>
        <v>0</v>
      </c>
      <c r="K403" s="218" t="s">
        <v>148</v>
      </c>
      <c r="L403" s="48"/>
      <c r="M403" s="223" t="s">
        <v>78</v>
      </c>
      <c r="N403" s="224" t="s">
        <v>50</v>
      </c>
      <c r="O403" s="88"/>
      <c r="P403" s="225">
        <f>O403*H403</f>
        <v>0</v>
      </c>
      <c r="Q403" s="225">
        <v>0</v>
      </c>
      <c r="R403" s="225">
        <f>Q403*H403</f>
        <v>0</v>
      </c>
      <c r="S403" s="225">
        <v>0.01721</v>
      </c>
      <c r="T403" s="226">
        <f>S403*H403</f>
        <v>1.18745558</v>
      </c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R403" s="227" t="s">
        <v>244</v>
      </c>
      <c r="AT403" s="227" t="s">
        <v>144</v>
      </c>
      <c r="AU403" s="227" t="s">
        <v>90</v>
      </c>
      <c r="AY403" s="20" t="s">
        <v>141</v>
      </c>
      <c r="BE403" s="228">
        <f>IF(N403="základní",J403,0)</f>
        <v>0</v>
      </c>
      <c r="BF403" s="228">
        <f>IF(N403="snížená",J403,0)</f>
        <v>0</v>
      </c>
      <c r="BG403" s="228">
        <f>IF(N403="zákl. přenesená",J403,0)</f>
        <v>0</v>
      </c>
      <c r="BH403" s="228">
        <f>IF(N403="sníž. přenesená",J403,0)</f>
        <v>0</v>
      </c>
      <c r="BI403" s="228">
        <f>IF(N403="nulová",J403,0)</f>
        <v>0</v>
      </c>
      <c r="BJ403" s="20" t="s">
        <v>88</v>
      </c>
      <c r="BK403" s="228">
        <f>ROUND(I403*H403,2)</f>
        <v>0</v>
      </c>
      <c r="BL403" s="20" t="s">
        <v>244</v>
      </c>
      <c r="BM403" s="227" t="s">
        <v>596</v>
      </c>
    </row>
    <row r="404" s="2" customFormat="1">
      <c r="A404" s="42"/>
      <c r="B404" s="43"/>
      <c r="C404" s="44"/>
      <c r="D404" s="229" t="s">
        <v>151</v>
      </c>
      <c r="E404" s="44"/>
      <c r="F404" s="230" t="s">
        <v>597</v>
      </c>
      <c r="G404" s="44"/>
      <c r="H404" s="44"/>
      <c r="I404" s="231"/>
      <c r="J404" s="44"/>
      <c r="K404" s="44"/>
      <c r="L404" s="48"/>
      <c r="M404" s="232"/>
      <c r="N404" s="233"/>
      <c r="O404" s="88"/>
      <c r="P404" s="88"/>
      <c r="Q404" s="88"/>
      <c r="R404" s="88"/>
      <c r="S404" s="88"/>
      <c r="T404" s="89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T404" s="20" t="s">
        <v>151</v>
      </c>
      <c r="AU404" s="20" t="s">
        <v>90</v>
      </c>
    </row>
    <row r="405" s="15" customFormat="1">
      <c r="A405" s="15"/>
      <c r="B405" s="263"/>
      <c r="C405" s="264"/>
      <c r="D405" s="234" t="s">
        <v>283</v>
      </c>
      <c r="E405" s="265" t="s">
        <v>78</v>
      </c>
      <c r="F405" s="266" t="s">
        <v>324</v>
      </c>
      <c r="G405" s="264"/>
      <c r="H405" s="265" t="s">
        <v>78</v>
      </c>
      <c r="I405" s="267"/>
      <c r="J405" s="264"/>
      <c r="K405" s="264"/>
      <c r="L405" s="268"/>
      <c r="M405" s="269"/>
      <c r="N405" s="270"/>
      <c r="O405" s="270"/>
      <c r="P405" s="270"/>
      <c r="Q405" s="270"/>
      <c r="R405" s="270"/>
      <c r="S405" s="270"/>
      <c r="T405" s="271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72" t="s">
        <v>283</v>
      </c>
      <c r="AU405" s="272" t="s">
        <v>90</v>
      </c>
      <c r="AV405" s="15" t="s">
        <v>88</v>
      </c>
      <c r="AW405" s="15" t="s">
        <v>40</v>
      </c>
      <c r="AX405" s="15" t="s">
        <v>80</v>
      </c>
      <c r="AY405" s="272" t="s">
        <v>141</v>
      </c>
    </row>
    <row r="406" s="13" customFormat="1">
      <c r="A406" s="13"/>
      <c r="B406" s="241"/>
      <c r="C406" s="242"/>
      <c r="D406" s="234" t="s">
        <v>283</v>
      </c>
      <c r="E406" s="243" t="s">
        <v>78</v>
      </c>
      <c r="F406" s="244" t="s">
        <v>598</v>
      </c>
      <c r="G406" s="242"/>
      <c r="H406" s="245">
        <v>15.158</v>
      </c>
      <c r="I406" s="246"/>
      <c r="J406" s="242"/>
      <c r="K406" s="242"/>
      <c r="L406" s="247"/>
      <c r="M406" s="248"/>
      <c r="N406" s="249"/>
      <c r="O406" s="249"/>
      <c r="P406" s="249"/>
      <c r="Q406" s="249"/>
      <c r="R406" s="249"/>
      <c r="S406" s="249"/>
      <c r="T406" s="250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51" t="s">
        <v>283</v>
      </c>
      <c r="AU406" s="251" t="s">
        <v>90</v>
      </c>
      <c r="AV406" s="13" t="s">
        <v>90</v>
      </c>
      <c r="AW406" s="13" t="s">
        <v>40</v>
      </c>
      <c r="AX406" s="13" t="s">
        <v>80</v>
      </c>
      <c r="AY406" s="251" t="s">
        <v>141</v>
      </c>
    </row>
    <row r="407" s="13" customFormat="1">
      <c r="A407" s="13"/>
      <c r="B407" s="241"/>
      <c r="C407" s="242"/>
      <c r="D407" s="234" t="s">
        <v>283</v>
      </c>
      <c r="E407" s="243" t="s">
        <v>78</v>
      </c>
      <c r="F407" s="244" t="s">
        <v>599</v>
      </c>
      <c r="G407" s="242"/>
      <c r="H407" s="245">
        <v>48.840000000000003</v>
      </c>
      <c r="I407" s="246"/>
      <c r="J407" s="242"/>
      <c r="K407" s="242"/>
      <c r="L407" s="247"/>
      <c r="M407" s="248"/>
      <c r="N407" s="249"/>
      <c r="O407" s="249"/>
      <c r="P407" s="249"/>
      <c r="Q407" s="249"/>
      <c r="R407" s="249"/>
      <c r="S407" s="249"/>
      <c r="T407" s="250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51" t="s">
        <v>283</v>
      </c>
      <c r="AU407" s="251" t="s">
        <v>90</v>
      </c>
      <c r="AV407" s="13" t="s">
        <v>90</v>
      </c>
      <c r="AW407" s="13" t="s">
        <v>40</v>
      </c>
      <c r="AX407" s="13" t="s">
        <v>80</v>
      </c>
      <c r="AY407" s="251" t="s">
        <v>141</v>
      </c>
    </row>
    <row r="408" s="13" customFormat="1">
      <c r="A408" s="13"/>
      <c r="B408" s="241"/>
      <c r="C408" s="242"/>
      <c r="D408" s="234" t="s">
        <v>283</v>
      </c>
      <c r="E408" s="243" t="s">
        <v>78</v>
      </c>
      <c r="F408" s="244" t="s">
        <v>600</v>
      </c>
      <c r="G408" s="242"/>
      <c r="H408" s="245">
        <v>5</v>
      </c>
      <c r="I408" s="246"/>
      <c r="J408" s="242"/>
      <c r="K408" s="242"/>
      <c r="L408" s="247"/>
      <c r="M408" s="248"/>
      <c r="N408" s="249"/>
      <c r="O408" s="249"/>
      <c r="P408" s="249"/>
      <c r="Q408" s="249"/>
      <c r="R408" s="249"/>
      <c r="S408" s="249"/>
      <c r="T408" s="250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1" t="s">
        <v>283</v>
      </c>
      <c r="AU408" s="251" t="s">
        <v>90</v>
      </c>
      <c r="AV408" s="13" t="s">
        <v>90</v>
      </c>
      <c r="AW408" s="13" t="s">
        <v>40</v>
      </c>
      <c r="AX408" s="13" t="s">
        <v>80</v>
      </c>
      <c r="AY408" s="251" t="s">
        <v>141</v>
      </c>
    </row>
    <row r="409" s="14" customFormat="1">
      <c r="A409" s="14"/>
      <c r="B409" s="252"/>
      <c r="C409" s="253"/>
      <c r="D409" s="234" t="s">
        <v>283</v>
      </c>
      <c r="E409" s="254" t="s">
        <v>78</v>
      </c>
      <c r="F409" s="255" t="s">
        <v>285</v>
      </c>
      <c r="G409" s="253"/>
      <c r="H409" s="256">
        <v>68.998000000000005</v>
      </c>
      <c r="I409" s="257"/>
      <c r="J409" s="253"/>
      <c r="K409" s="253"/>
      <c r="L409" s="258"/>
      <c r="M409" s="259"/>
      <c r="N409" s="260"/>
      <c r="O409" s="260"/>
      <c r="P409" s="260"/>
      <c r="Q409" s="260"/>
      <c r="R409" s="260"/>
      <c r="S409" s="260"/>
      <c r="T409" s="261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2" t="s">
        <v>283</v>
      </c>
      <c r="AU409" s="262" t="s">
        <v>90</v>
      </c>
      <c r="AV409" s="14" t="s">
        <v>166</v>
      </c>
      <c r="AW409" s="14" t="s">
        <v>40</v>
      </c>
      <c r="AX409" s="14" t="s">
        <v>88</v>
      </c>
      <c r="AY409" s="262" t="s">
        <v>141</v>
      </c>
    </row>
    <row r="410" s="2" customFormat="1" ht="49.05" customHeight="1">
      <c r="A410" s="42"/>
      <c r="B410" s="43"/>
      <c r="C410" s="216" t="s">
        <v>601</v>
      </c>
      <c r="D410" s="216" t="s">
        <v>144</v>
      </c>
      <c r="E410" s="217" t="s">
        <v>602</v>
      </c>
      <c r="F410" s="218" t="s">
        <v>603</v>
      </c>
      <c r="G410" s="219" t="s">
        <v>321</v>
      </c>
      <c r="H410" s="220">
        <v>28.468</v>
      </c>
      <c r="I410" s="221"/>
      <c r="J410" s="222">
        <f>ROUND(I410*H410,2)</f>
        <v>0</v>
      </c>
      <c r="K410" s="218" t="s">
        <v>148</v>
      </c>
      <c r="L410" s="48"/>
      <c r="M410" s="223" t="s">
        <v>78</v>
      </c>
      <c r="N410" s="224" t="s">
        <v>50</v>
      </c>
      <c r="O410" s="88"/>
      <c r="P410" s="225">
        <f>O410*H410</f>
        <v>0</v>
      </c>
      <c r="Q410" s="225">
        <v>0</v>
      </c>
      <c r="R410" s="225">
        <f>Q410*H410</f>
        <v>0</v>
      </c>
      <c r="S410" s="225">
        <v>0.017250000000000001</v>
      </c>
      <c r="T410" s="226">
        <f>S410*H410</f>
        <v>0.49107300000000004</v>
      </c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R410" s="227" t="s">
        <v>244</v>
      </c>
      <c r="AT410" s="227" t="s">
        <v>144</v>
      </c>
      <c r="AU410" s="227" t="s">
        <v>90</v>
      </c>
      <c r="AY410" s="20" t="s">
        <v>141</v>
      </c>
      <c r="BE410" s="228">
        <f>IF(N410="základní",J410,0)</f>
        <v>0</v>
      </c>
      <c r="BF410" s="228">
        <f>IF(N410="snížená",J410,0)</f>
        <v>0</v>
      </c>
      <c r="BG410" s="228">
        <f>IF(N410="zákl. přenesená",J410,0)</f>
        <v>0</v>
      </c>
      <c r="BH410" s="228">
        <f>IF(N410="sníž. přenesená",J410,0)</f>
        <v>0</v>
      </c>
      <c r="BI410" s="228">
        <f>IF(N410="nulová",J410,0)</f>
        <v>0</v>
      </c>
      <c r="BJ410" s="20" t="s">
        <v>88</v>
      </c>
      <c r="BK410" s="228">
        <f>ROUND(I410*H410,2)</f>
        <v>0</v>
      </c>
      <c r="BL410" s="20" t="s">
        <v>244</v>
      </c>
      <c r="BM410" s="227" t="s">
        <v>604</v>
      </c>
    </row>
    <row r="411" s="2" customFormat="1">
      <c r="A411" s="42"/>
      <c r="B411" s="43"/>
      <c r="C411" s="44"/>
      <c r="D411" s="229" t="s">
        <v>151</v>
      </c>
      <c r="E411" s="44"/>
      <c r="F411" s="230" t="s">
        <v>605</v>
      </c>
      <c r="G411" s="44"/>
      <c r="H411" s="44"/>
      <c r="I411" s="231"/>
      <c r="J411" s="44"/>
      <c r="K411" s="44"/>
      <c r="L411" s="48"/>
      <c r="M411" s="232"/>
      <c r="N411" s="233"/>
      <c r="O411" s="88"/>
      <c r="P411" s="88"/>
      <c r="Q411" s="88"/>
      <c r="R411" s="88"/>
      <c r="S411" s="88"/>
      <c r="T411" s="89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T411" s="20" t="s">
        <v>151</v>
      </c>
      <c r="AU411" s="20" t="s">
        <v>90</v>
      </c>
    </row>
    <row r="412" s="15" customFormat="1">
      <c r="A412" s="15"/>
      <c r="B412" s="263"/>
      <c r="C412" s="264"/>
      <c r="D412" s="234" t="s">
        <v>283</v>
      </c>
      <c r="E412" s="265" t="s">
        <v>78</v>
      </c>
      <c r="F412" s="266" t="s">
        <v>606</v>
      </c>
      <c r="G412" s="264"/>
      <c r="H412" s="265" t="s">
        <v>78</v>
      </c>
      <c r="I412" s="267"/>
      <c r="J412" s="264"/>
      <c r="K412" s="264"/>
      <c r="L412" s="268"/>
      <c r="M412" s="269"/>
      <c r="N412" s="270"/>
      <c r="O412" s="270"/>
      <c r="P412" s="270"/>
      <c r="Q412" s="270"/>
      <c r="R412" s="270"/>
      <c r="S412" s="270"/>
      <c r="T412" s="271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72" t="s">
        <v>283</v>
      </c>
      <c r="AU412" s="272" t="s">
        <v>90</v>
      </c>
      <c r="AV412" s="15" t="s">
        <v>88</v>
      </c>
      <c r="AW412" s="15" t="s">
        <v>40</v>
      </c>
      <c r="AX412" s="15" t="s">
        <v>80</v>
      </c>
      <c r="AY412" s="272" t="s">
        <v>141</v>
      </c>
    </row>
    <row r="413" s="13" customFormat="1">
      <c r="A413" s="13"/>
      <c r="B413" s="241"/>
      <c r="C413" s="242"/>
      <c r="D413" s="234" t="s">
        <v>283</v>
      </c>
      <c r="E413" s="243" t="s">
        <v>78</v>
      </c>
      <c r="F413" s="244" t="s">
        <v>607</v>
      </c>
      <c r="G413" s="242"/>
      <c r="H413" s="245">
        <v>4</v>
      </c>
      <c r="I413" s="246"/>
      <c r="J413" s="242"/>
      <c r="K413" s="242"/>
      <c r="L413" s="247"/>
      <c r="M413" s="248"/>
      <c r="N413" s="249"/>
      <c r="O413" s="249"/>
      <c r="P413" s="249"/>
      <c r="Q413" s="249"/>
      <c r="R413" s="249"/>
      <c r="S413" s="249"/>
      <c r="T413" s="250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51" t="s">
        <v>283</v>
      </c>
      <c r="AU413" s="251" t="s">
        <v>90</v>
      </c>
      <c r="AV413" s="13" t="s">
        <v>90</v>
      </c>
      <c r="AW413" s="13" t="s">
        <v>40</v>
      </c>
      <c r="AX413" s="13" t="s">
        <v>80</v>
      </c>
      <c r="AY413" s="251" t="s">
        <v>141</v>
      </c>
    </row>
    <row r="414" s="13" customFormat="1">
      <c r="A414" s="13"/>
      <c r="B414" s="241"/>
      <c r="C414" s="242"/>
      <c r="D414" s="234" t="s">
        <v>283</v>
      </c>
      <c r="E414" s="243" t="s">
        <v>78</v>
      </c>
      <c r="F414" s="244" t="s">
        <v>608</v>
      </c>
      <c r="G414" s="242"/>
      <c r="H414" s="245">
        <v>4</v>
      </c>
      <c r="I414" s="246"/>
      <c r="J414" s="242"/>
      <c r="K414" s="242"/>
      <c r="L414" s="247"/>
      <c r="M414" s="248"/>
      <c r="N414" s="249"/>
      <c r="O414" s="249"/>
      <c r="P414" s="249"/>
      <c r="Q414" s="249"/>
      <c r="R414" s="249"/>
      <c r="S414" s="249"/>
      <c r="T414" s="250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51" t="s">
        <v>283</v>
      </c>
      <c r="AU414" s="251" t="s">
        <v>90</v>
      </c>
      <c r="AV414" s="13" t="s">
        <v>90</v>
      </c>
      <c r="AW414" s="13" t="s">
        <v>40</v>
      </c>
      <c r="AX414" s="13" t="s">
        <v>80</v>
      </c>
      <c r="AY414" s="251" t="s">
        <v>141</v>
      </c>
    </row>
    <row r="415" s="13" customFormat="1">
      <c r="A415" s="13"/>
      <c r="B415" s="241"/>
      <c r="C415" s="242"/>
      <c r="D415" s="234" t="s">
        <v>283</v>
      </c>
      <c r="E415" s="243" t="s">
        <v>78</v>
      </c>
      <c r="F415" s="244" t="s">
        <v>609</v>
      </c>
      <c r="G415" s="242"/>
      <c r="H415" s="245">
        <v>5.4080000000000004</v>
      </c>
      <c r="I415" s="246"/>
      <c r="J415" s="242"/>
      <c r="K415" s="242"/>
      <c r="L415" s="247"/>
      <c r="M415" s="248"/>
      <c r="N415" s="249"/>
      <c r="O415" s="249"/>
      <c r="P415" s="249"/>
      <c r="Q415" s="249"/>
      <c r="R415" s="249"/>
      <c r="S415" s="249"/>
      <c r="T415" s="250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1" t="s">
        <v>283</v>
      </c>
      <c r="AU415" s="251" t="s">
        <v>90</v>
      </c>
      <c r="AV415" s="13" t="s">
        <v>90</v>
      </c>
      <c r="AW415" s="13" t="s">
        <v>40</v>
      </c>
      <c r="AX415" s="13" t="s">
        <v>80</v>
      </c>
      <c r="AY415" s="251" t="s">
        <v>141</v>
      </c>
    </row>
    <row r="416" s="13" customFormat="1">
      <c r="A416" s="13"/>
      <c r="B416" s="241"/>
      <c r="C416" s="242"/>
      <c r="D416" s="234" t="s">
        <v>283</v>
      </c>
      <c r="E416" s="243" t="s">
        <v>78</v>
      </c>
      <c r="F416" s="244" t="s">
        <v>610</v>
      </c>
      <c r="G416" s="242"/>
      <c r="H416" s="245">
        <v>2.0800000000000001</v>
      </c>
      <c r="I416" s="246"/>
      <c r="J416" s="242"/>
      <c r="K416" s="242"/>
      <c r="L416" s="247"/>
      <c r="M416" s="248"/>
      <c r="N416" s="249"/>
      <c r="O416" s="249"/>
      <c r="P416" s="249"/>
      <c r="Q416" s="249"/>
      <c r="R416" s="249"/>
      <c r="S416" s="249"/>
      <c r="T416" s="250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1" t="s">
        <v>283</v>
      </c>
      <c r="AU416" s="251" t="s">
        <v>90</v>
      </c>
      <c r="AV416" s="13" t="s">
        <v>90</v>
      </c>
      <c r="AW416" s="13" t="s">
        <v>40</v>
      </c>
      <c r="AX416" s="13" t="s">
        <v>80</v>
      </c>
      <c r="AY416" s="251" t="s">
        <v>141</v>
      </c>
    </row>
    <row r="417" s="13" customFormat="1">
      <c r="A417" s="13"/>
      <c r="B417" s="241"/>
      <c r="C417" s="242"/>
      <c r="D417" s="234" t="s">
        <v>283</v>
      </c>
      <c r="E417" s="243" t="s">
        <v>78</v>
      </c>
      <c r="F417" s="244" t="s">
        <v>611</v>
      </c>
      <c r="G417" s="242"/>
      <c r="H417" s="245">
        <v>1.4159999999999999</v>
      </c>
      <c r="I417" s="246"/>
      <c r="J417" s="242"/>
      <c r="K417" s="242"/>
      <c r="L417" s="247"/>
      <c r="M417" s="248"/>
      <c r="N417" s="249"/>
      <c r="O417" s="249"/>
      <c r="P417" s="249"/>
      <c r="Q417" s="249"/>
      <c r="R417" s="249"/>
      <c r="S417" s="249"/>
      <c r="T417" s="250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1" t="s">
        <v>283</v>
      </c>
      <c r="AU417" s="251" t="s">
        <v>90</v>
      </c>
      <c r="AV417" s="13" t="s">
        <v>90</v>
      </c>
      <c r="AW417" s="13" t="s">
        <v>40</v>
      </c>
      <c r="AX417" s="13" t="s">
        <v>80</v>
      </c>
      <c r="AY417" s="251" t="s">
        <v>141</v>
      </c>
    </row>
    <row r="418" s="13" customFormat="1">
      <c r="A418" s="13"/>
      <c r="B418" s="241"/>
      <c r="C418" s="242"/>
      <c r="D418" s="234" t="s">
        <v>283</v>
      </c>
      <c r="E418" s="243" t="s">
        <v>78</v>
      </c>
      <c r="F418" s="244" t="s">
        <v>612</v>
      </c>
      <c r="G418" s="242"/>
      <c r="H418" s="245">
        <v>5.3559999999999999</v>
      </c>
      <c r="I418" s="246"/>
      <c r="J418" s="242"/>
      <c r="K418" s="242"/>
      <c r="L418" s="247"/>
      <c r="M418" s="248"/>
      <c r="N418" s="249"/>
      <c r="O418" s="249"/>
      <c r="P418" s="249"/>
      <c r="Q418" s="249"/>
      <c r="R418" s="249"/>
      <c r="S418" s="249"/>
      <c r="T418" s="250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1" t="s">
        <v>283</v>
      </c>
      <c r="AU418" s="251" t="s">
        <v>90</v>
      </c>
      <c r="AV418" s="13" t="s">
        <v>90</v>
      </c>
      <c r="AW418" s="13" t="s">
        <v>40</v>
      </c>
      <c r="AX418" s="13" t="s">
        <v>80</v>
      </c>
      <c r="AY418" s="251" t="s">
        <v>141</v>
      </c>
    </row>
    <row r="419" s="13" customFormat="1">
      <c r="A419" s="13"/>
      <c r="B419" s="241"/>
      <c r="C419" s="242"/>
      <c r="D419" s="234" t="s">
        <v>283</v>
      </c>
      <c r="E419" s="243" t="s">
        <v>78</v>
      </c>
      <c r="F419" s="244" t="s">
        <v>613</v>
      </c>
      <c r="G419" s="242"/>
      <c r="H419" s="245">
        <v>2.2080000000000002</v>
      </c>
      <c r="I419" s="246"/>
      <c r="J419" s="242"/>
      <c r="K419" s="242"/>
      <c r="L419" s="247"/>
      <c r="M419" s="248"/>
      <c r="N419" s="249"/>
      <c r="O419" s="249"/>
      <c r="P419" s="249"/>
      <c r="Q419" s="249"/>
      <c r="R419" s="249"/>
      <c r="S419" s="249"/>
      <c r="T419" s="250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1" t="s">
        <v>283</v>
      </c>
      <c r="AU419" s="251" t="s">
        <v>90</v>
      </c>
      <c r="AV419" s="13" t="s">
        <v>90</v>
      </c>
      <c r="AW419" s="13" t="s">
        <v>40</v>
      </c>
      <c r="AX419" s="13" t="s">
        <v>80</v>
      </c>
      <c r="AY419" s="251" t="s">
        <v>141</v>
      </c>
    </row>
    <row r="420" s="13" customFormat="1">
      <c r="A420" s="13"/>
      <c r="B420" s="241"/>
      <c r="C420" s="242"/>
      <c r="D420" s="234" t="s">
        <v>283</v>
      </c>
      <c r="E420" s="243" t="s">
        <v>78</v>
      </c>
      <c r="F420" s="244" t="s">
        <v>614</v>
      </c>
      <c r="G420" s="242"/>
      <c r="H420" s="245">
        <v>4</v>
      </c>
      <c r="I420" s="246"/>
      <c r="J420" s="242"/>
      <c r="K420" s="242"/>
      <c r="L420" s="247"/>
      <c r="M420" s="248"/>
      <c r="N420" s="249"/>
      <c r="O420" s="249"/>
      <c r="P420" s="249"/>
      <c r="Q420" s="249"/>
      <c r="R420" s="249"/>
      <c r="S420" s="249"/>
      <c r="T420" s="250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1" t="s">
        <v>283</v>
      </c>
      <c r="AU420" s="251" t="s">
        <v>90</v>
      </c>
      <c r="AV420" s="13" t="s">
        <v>90</v>
      </c>
      <c r="AW420" s="13" t="s">
        <v>40</v>
      </c>
      <c r="AX420" s="13" t="s">
        <v>80</v>
      </c>
      <c r="AY420" s="251" t="s">
        <v>141</v>
      </c>
    </row>
    <row r="421" s="14" customFormat="1">
      <c r="A421" s="14"/>
      <c r="B421" s="252"/>
      <c r="C421" s="253"/>
      <c r="D421" s="234" t="s">
        <v>283</v>
      </c>
      <c r="E421" s="254" t="s">
        <v>78</v>
      </c>
      <c r="F421" s="255" t="s">
        <v>285</v>
      </c>
      <c r="G421" s="253"/>
      <c r="H421" s="256">
        <v>28.468</v>
      </c>
      <c r="I421" s="257"/>
      <c r="J421" s="253"/>
      <c r="K421" s="253"/>
      <c r="L421" s="258"/>
      <c r="M421" s="259"/>
      <c r="N421" s="260"/>
      <c r="O421" s="260"/>
      <c r="P421" s="260"/>
      <c r="Q421" s="260"/>
      <c r="R421" s="260"/>
      <c r="S421" s="260"/>
      <c r="T421" s="261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62" t="s">
        <v>283</v>
      </c>
      <c r="AU421" s="262" t="s">
        <v>90</v>
      </c>
      <c r="AV421" s="14" t="s">
        <v>166</v>
      </c>
      <c r="AW421" s="14" t="s">
        <v>40</v>
      </c>
      <c r="AX421" s="14" t="s">
        <v>88</v>
      </c>
      <c r="AY421" s="262" t="s">
        <v>141</v>
      </c>
    </row>
    <row r="422" s="2" customFormat="1" ht="44.25" customHeight="1">
      <c r="A422" s="42"/>
      <c r="B422" s="43"/>
      <c r="C422" s="216" t="s">
        <v>615</v>
      </c>
      <c r="D422" s="216" t="s">
        <v>144</v>
      </c>
      <c r="E422" s="217" t="s">
        <v>616</v>
      </c>
      <c r="F422" s="218" t="s">
        <v>617</v>
      </c>
      <c r="G422" s="219" t="s">
        <v>618</v>
      </c>
      <c r="H422" s="220">
        <v>26</v>
      </c>
      <c r="I422" s="221"/>
      <c r="J422" s="222">
        <f>ROUND(I422*H422,2)</f>
        <v>0</v>
      </c>
      <c r="K422" s="218" t="s">
        <v>148</v>
      </c>
      <c r="L422" s="48"/>
      <c r="M422" s="223" t="s">
        <v>78</v>
      </c>
      <c r="N422" s="224" t="s">
        <v>50</v>
      </c>
      <c r="O422" s="88"/>
      <c r="P422" s="225">
        <f>O422*H422</f>
        <v>0</v>
      </c>
      <c r="Q422" s="225">
        <v>0</v>
      </c>
      <c r="R422" s="225">
        <f>Q422*H422</f>
        <v>0</v>
      </c>
      <c r="S422" s="225">
        <v>0.0060000000000000001</v>
      </c>
      <c r="T422" s="226">
        <f>S422*H422</f>
        <v>0.156</v>
      </c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R422" s="227" t="s">
        <v>244</v>
      </c>
      <c r="AT422" s="227" t="s">
        <v>144</v>
      </c>
      <c r="AU422" s="227" t="s">
        <v>90</v>
      </c>
      <c r="AY422" s="20" t="s">
        <v>141</v>
      </c>
      <c r="BE422" s="228">
        <f>IF(N422="základní",J422,0)</f>
        <v>0</v>
      </c>
      <c r="BF422" s="228">
        <f>IF(N422="snížená",J422,0)</f>
        <v>0</v>
      </c>
      <c r="BG422" s="228">
        <f>IF(N422="zákl. přenesená",J422,0)</f>
        <v>0</v>
      </c>
      <c r="BH422" s="228">
        <f>IF(N422="sníž. přenesená",J422,0)</f>
        <v>0</v>
      </c>
      <c r="BI422" s="228">
        <f>IF(N422="nulová",J422,0)</f>
        <v>0</v>
      </c>
      <c r="BJ422" s="20" t="s">
        <v>88</v>
      </c>
      <c r="BK422" s="228">
        <f>ROUND(I422*H422,2)</f>
        <v>0</v>
      </c>
      <c r="BL422" s="20" t="s">
        <v>244</v>
      </c>
      <c r="BM422" s="227" t="s">
        <v>619</v>
      </c>
    </row>
    <row r="423" s="2" customFormat="1">
      <c r="A423" s="42"/>
      <c r="B423" s="43"/>
      <c r="C423" s="44"/>
      <c r="D423" s="229" t="s">
        <v>151</v>
      </c>
      <c r="E423" s="44"/>
      <c r="F423" s="230" t="s">
        <v>620</v>
      </c>
      <c r="G423" s="44"/>
      <c r="H423" s="44"/>
      <c r="I423" s="231"/>
      <c r="J423" s="44"/>
      <c r="K423" s="44"/>
      <c r="L423" s="48"/>
      <c r="M423" s="232"/>
      <c r="N423" s="233"/>
      <c r="O423" s="88"/>
      <c r="P423" s="88"/>
      <c r="Q423" s="88"/>
      <c r="R423" s="88"/>
      <c r="S423" s="88"/>
      <c r="T423" s="89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T423" s="20" t="s">
        <v>151</v>
      </c>
      <c r="AU423" s="20" t="s">
        <v>90</v>
      </c>
    </row>
    <row r="424" s="15" customFormat="1">
      <c r="A424" s="15"/>
      <c r="B424" s="263"/>
      <c r="C424" s="264"/>
      <c r="D424" s="234" t="s">
        <v>283</v>
      </c>
      <c r="E424" s="265" t="s">
        <v>78</v>
      </c>
      <c r="F424" s="266" t="s">
        <v>324</v>
      </c>
      <c r="G424" s="264"/>
      <c r="H424" s="265" t="s">
        <v>78</v>
      </c>
      <c r="I424" s="267"/>
      <c r="J424" s="264"/>
      <c r="K424" s="264"/>
      <c r="L424" s="268"/>
      <c r="M424" s="269"/>
      <c r="N424" s="270"/>
      <c r="O424" s="270"/>
      <c r="P424" s="270"/>
      <c r="Q424" s="270"/>
      <c r="R424" s="270"/>
      <c r="S424" s="270"/>
      <c r="T424" s="271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72" t="s">
        <v>283</v>
      </c>
      <c r="AU424" s="272" t="s">
        <v>90</v>
      </c>
      <c r="AV424" s="15" t="s">
        <v>88</v>
      </c>
      <c r="AW424" s="15" t="s">
        <v>40</v>
      </c>
      <c r="AX424" s="15" t="s">
        <v>80</v>
      </c>
      <c r="AY424" s="272" t="s">
        <v>141</v>
      </c>
    </row>
    <row r="425" s="13" customFormat="1">
      <c r="A425" s="13"/>
      <c r="B425" s="241"/>
      <c r="C425" s="242"/>
      <c r="D425" s="234" t="s">
        <v>283</v>
      </c>
      <c r="E425" s="243" t="s">
        <v>78</v>
      </c>
      <c r="F425" s="244" t="s">
        <v>621</v>
      </c>
      <c r="G425" s="242"/>
      <c r="H425" s="245">
        <v>5</v>
      </c>
      <c r="I425" s="246"/>
      <c r="J425" s="242"/>
      <c r="K425" s="242"/>
      <c r="L425" s="247"/>
      <c r="M425" s="248"/>
      <c r="N425" s="249"/>
      <c r="O425" s="249"/>
      <c r="P425" s="249"/>
      <c r="Q425" s="249"/>
      <c r="R425" s="249"/>
      <c r="S425" s="249"/>
      <c r="T425" s="250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1" t="s">
        <v>283</v>
      </c>
      <c r="AU425" s="251" t="s">
        <v>90</v>
      </c>
      <c r="AV425" s="13" t="s">
        <v>90</v>
      </c>
      <c r="AW425" s="13" t="s">
        <v>40</v>
      </c>
      <c r="AX425" s="13" t="s">
        <v>80</v>
      </c>
      <c r="AY425" s="251" t="s">
        <v>141</v>
      </c>
    </row>
    <row r="426" s="13" customFormat="1">
      <c r="A426" s="13"/>
      <c r="B426" s="241"/>
      <c r="C426" s="242"/>
      <c r="D426" s="234" t="s">
        <v>283</v>
      </c>
      <c r="E426" s="243" t="s">
        <v>78</v>
      </c>
      <c r="F426" s="244" t="s">
        <v>622</v>
      </c>
      <c r="G426" s="242"/>
      <c r="H426" s="245">
        <v>18</v>
      </c>
      <c r="I426" s="246"/>
      <c r="J426" s="242"/>
      <c r="K426" s="242"/>
      <c r="L426" s="247"/>
      <c r="M426" s="248"/>
      <c r="N426" s="249"/>
      <c r="O426" s="249"/>
      <c r="P426" s="249"/>
      <c r="Q426" s="249"/>
      <c r="R426" s="249"/>
      <c r="S426" s="249"/>
      <c r="T426" s="250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51" t="s">
        <v>283</v>
      </c>
      <c r="AU426" s="251" t="s">
        <v>90</v>
      </c>
      <c r="AV426" s="13" t="s">
        <v>90</v>
      </c>
      <c r="AW426" s="13" t="s">
        <v>40</v>
      </c>
      <c r="AX426" s="13" t="s">
        <v>80</v>
      </c>
      <c r="AY426" s="251" t="s">
        <v>141</v>
      </c>
    </row>
    <row r="427" s="13" customFormat="1">
      <c r="A427" s="13"/>
      <c r="B427" s="241"/>
      <c r="C427" s="242"/>
      <c r="D427" s="234" t="s">
        <v>283</v>
      </c>
      <c r="E427" s="243" t="s">
        <v>78</v>
      </c>
      <c r="F427" s="244" t="s">
        <v>623</v>
      </c>
      <c r="G427" s="242"/>
      <c r="H427" s="245">
        <v>3</v>
      </c>
      <c r="I427" s="246"/>
      <c r="J427" s="242"/>
      <c r="K427" s="242"/>
      <c r="L427" s="247"/>
      <c r="M427" s="248"/>
      <c r="N427" s="249"/>
      <c r="O427" s="249"/>
      <c r="P427" s="249"/>
      <c r="Q427" s="249"/>
      <c r="R427" s="249"/>
      <c r="S427" s="249"/>
      <c r="T427" s="250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1" t="s">
        <v>283</v>
      </c>
      <c r="AU427" s="251" t="s">
        <v>90</v>
      </c>
      <c r="AV427" s="13" t="s">
        <v>90</v>
      </c>
      <c r="AW427" s="13" t="s">
        <v>40</v>
      </c>
      <c r="AX427" s="13" t="s">
        <v>80</v>
      </c>
      <c r="AY427" s="251" t="s">
        <v>141</v>
      </c>
    </row>
    <row r="428" s="14" customFormat="1">
      <c r="A428" s="14"/>
      <c r="B428" s="252"/>
      <c r="C428" s="253"/>
      <c r="D428" s="234" t="s">
        <v>283</v>
      </c>
      <c r="E428" s="254" t="s">
        <v>78</v>
      </c>
      <c r="F428" s="255" t="s">
        <v>285</v>
      </c>
      <c r="G428" s="253"/>
      <c r="H428" s="256">
        <v>26</v>
      </c>
      <c r="I428" s="257"/>
      <c r="J428" s="253"/>
      <c r="K428" s="253"/>
      <c r="L428" s="258"/>
      <c r="M428" s="259"/>
      <c r="N428" s="260"/>
      <c r="O428" s="260"/>
      <c r="P428" s="260"/>
      <c r="Q428" s="260"/>
      <c r="R428" s="260"/>
      <c r="S428" s="260"/>
      <c r="T428" s="261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2" t="s">
        <v>283</v>
      </c>
      <c r="AU428" s="262" t="s">
        <v>90</v>
      </c>
      <c r="AV428" s="14" t="s">
        <v>166</v>
      </c>
      <c r="AW428" s="14" t="s">
        <v>40</v>
      </c>
      <c r="AX428" s="14" t="s">
        <v>88</v>
      </c>
      <c r="AY428" s="262" t="s">
        <v>141</v>
      </c>
    </row>
    <row r="429" s="12" customFormat="1" ht="22.8" customHeight="1">
      <c r="A429" s="12"/>
      <c r="B429" s="200"/>
      <c r="C429" s="201"/>
      <c r="D429" s="202" t="s">
        <v>79</v>
      </c>
      <c r="E429" s="214" t="s">
        <v>624</v>
      </c>
      <c r="F429" s="214" t="s">
        <v>625</v>
      </c>
      <c r="G429" s="201"/>
      <c r="H429" s="201"/>
      <c r="I429" s="204"/>
      <c r="J429" s="215">
        <f>BK429</f>
        <v>0</v>
      </c>
      <c r="K429" s="201"/>
      <c r="L429" s="206"/>
      <c r="M429" s="207"/>
      <c r="N429" s="208"/>
      <c r="O429" s="208"/>
      <c r="P429" s="209">
        <f>SUM(P430:P454)</f>
        <v>0</v>
      </c>
      <c r="Q429" s="208"/>
      <c r="R429" s="209">
        <f>SUM(R430:R454)</f>
        <v>0</v>
      </c>
      <c r="S429" s="208"/>
      <c r="T429" s="210">
        <f>SUM(T430:T454)</f>
        <v>0.34598460000000003</v>
      </c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R429" s="211" t="s">
        <v>90</v>
      </c>
      <c r="AT429" s="212" t="s">
        <v>79</v>
      </c>
      <c r="AU429" s="212" t="s">
        <v>88</v>
      </c>
      <c r="AY429" s="211" t="s">
        <v>141</v>
      </c>
      <c r="BK429" s="213">
        <f>SUM(BK430:BK454)</f>
        <v>0</v>
      </c>
    </row>
    <row r="430" s="2" customFormat="1" ht="24.15" customHeight="1">
      <c r="A430" s="42"/>
      <c r="B430" s="43"/>
      <c r="C430" s="216" t="s">
        <v>626</v>
      </c>
      <c r="D430" s="216" t="s">
        <v>144</v>
      </c>
      <c r="E430" s="217" t="s">
        <v>627</v>
      </c>
      <c r="F430" s="218" t="s">
        <v>628</v>
      </c>
      <c r="G430" s="219" t="s">
        <v>448</v>
      </c>
      <c r="H430" s="220">
        <v>13.890000000000001</v>
      </c>
      <c r="I430" s="221"/>
      <c r="J430" s="222">
        <f>ROUND(I430*H430,2)</f>
        <v>0</v>
      </c>
      <c r="K430" s="218" t="s">
        <v>148</v>
      </c>
      <c r="L430" s="48"/>
      <c r="M430" s="223" t="s">
        <v>78</v>
      </c>
      <c r="N430" s="224" t="s">
        <v>50</v>
      </c>
      <c r="O430" s="88"/>
      <c r="P430" s="225">
        <f>O430*H430</f>
        <v>0</v>
      </c>
      <c r="Q430" s="225">
        <v>0</v>
      </c>
      <c r="R430" s="225">
        <f>Q430*H430</f>
        <v>0</v>
      </c>
      <c r="S430" s="225">
        <v>0.0017700000000000001</v>
      </c>
      <c r="T430" s="226">
        <f>S430*H430</f>
        <v>0.024585300000000001</v>
      </c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R430" s="227" t="s">
        <v>244</v>
      </c>
      <c r="AT430" s="227" t="s">
        <v>144</v>
      </c>
      <c r="AU430" s="227" t="s">
        <v>90</v>
      </c>
      <c r="AY430" s="20" t="s">
        <v>141</v>
      </c>
      <c r="BE430" s="228">
        <f>IF(N430="základní",J430,0)</f>
        <v>0</v>
      </c>
      <c r="BF430" s="228">
        <f>IF(N430="snížená",J430,0)</f>
        <v>0</v>
      </c>
      <c r="BG430" s="228">
        <f>IF(N430="zákl. přenesená",J430,0)</f>
        <v>0</v>
      </c>
      <c r="BH430" s="228">
        <f>IF(N430="sníž. přenesená",J430,0)</f>
        <v>0</v>
      </c>
      <c r="BI430" s="228">
        <f>IF(N430="nulová",J430,0)</f>
        <v>0</v>
      </c>
      <c r="BJ430" s="20" t="s">
        <v>88</v>
      </c>
      <c r="BK430" s="228">
        <f>ROUND(I430*H430,2)</f>
        <v>0</v>
      </c>
      <c r="BL430" s="20" t="s">
        <v>244</v>
      </c>
      <c r="BM430" s="227" t="s">
        <v>629</v>
      </c>
    </row>
    <row r="431" s="2" customFormat="1">
      <c r="A431" s="42"/>
      <c r="B431" s="43"/>
      <c r="C431" s="44"/>
      <c r="D431" s="229" t="s">
        <v>151</v>
      </c>
      <c r="E431" s="44"/>
      <c r="F431" s="230" t="s">
        <v>630</v>
      </c>
      <c r="G431" s="44"/>
      <c r="H431" s="44"/>
      <c r="I431" s="231"/>
      <c r="J431" s="44"/>
      <c r="K431" s="44"/>
      <c r="L431" s="48"/>
      <c r="M431" s="232"/>
      <c r="N431" s="233"/>
      <c r="O431" s="88"/>
      <c r="P431" s="88"/>
      <c r="Q431" s="88"/>
      <c r="R431" s="88"/>
      <c r="S431" s="88"/>
      <c r="T431" s="89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T431" s="20" t="s">
        <v>151</v>
      </c>
      <c r="AU431" s="20" t="s">
        <v>90</v>
      </c>
    </row>
    <row r="432" s="13" customFormat="1">
      <c r="A432" s="13"/>
      <c r="B432" s="241"/>
      <c r="C432" s="242"/>
      <c r="D432" s="234" t="s">
        <v>283</v>
      </c>
      <c r="E432" s="243" t="s">
        <v>78</v>
      </c>
      <c r="F432" s="244" t="s">
        <v>631</v>
      </c>
      <c r="G432" s="242"/>
      <c r="H432" s="245">
        <v>13.890000000000001</v>
      </c>
      <c r="I432" s="246"/>
      <c r="J432" s="242"/>
      <c r="K432" s="242"/>
      <c r="L432" s="247"/>
      <c r="M432" s="248"/>
      <c r="N432" s="249"/>
      <c r="O432" s="249"/>
      <c r="P432" s="249"/>
      <c r="Q432" s="249"/>
      <c r="R432" s="249"/>
      <c r="S432" s="249"/>
      <c r="T432" s="250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1" t="s">
        <v>283</v>
      </c>
      <c r="AU432" s="251" t="s">
        <v>90</v>
      </c>
      <c r="AV432" s="13" t="s">
        <v>90</v>
      </c>
      <c r="AW432" s="13" t="s">
        <v>40</v>
      </c>
      <c r="AX432" s="13" t="s">
        <v>80</v>
      </c>
      <c r="AY432" s="251" t="s">
        <v>141</v>
      </c>
    </row>
    <row r="433" s="14" customFormat="1">
      <c r="A433" s="14"/>
      <c r="B433" s="252"/>
      <c r="C433" s="253"/>
      <c r="D433" s="234" t="s">
        <v>283</v>
      </c>
      <c r="E433" s="254" t="s">
        <v>78</v>
      </c>
      <c r="F433" s="255" t="s">
        <v>285</v>
      </c>
      <c r="G433" s="253"/>
      <c r="H433" s="256">
        <v>13.890000000000001</v>
      </c>
      <c r="I433" s="257"/>
      <c r="J433" s="253"/>
      <c r="K433" s="253"/>
      <c r="L433" s="258"/>
      <c r="M433" s="259"/>
      <c r="N433" s="260"/>
      <c r="O433" s="260"/>
      <c r="P433" s="260"/>
      <c r="Q433" s="260"/>
      <c r="R433" s="260"/>
      <c r="S433" s="260"/>
      <c r="T433" s="261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262" t="s">
        <v>283</v>
      </c>
      <c r="AU433" s="262" t="s">
        <v>90</v>
      </c>
      <c r="AV433" s="14" t="s">
        <v>166</v>
      </c>
      <c r="AW433" s="14" t="s">
        <v>40</v>
      </c>
      <c r="AX433" s="14" t="s">
        <v>88</v>
      </c>
      <c r="AY433" s="262" t="s">
        <v>141</v>
      </c>
    </row>
    <row r="434" s="2" customFormat="1" ht="24.15" customHeight="1">
      <c r="A434" s="42"/>
      <c r="B434" s="43"/>
      <c r="C434" s="216" t="s">
        <v>632</v>
      </c>
      <c r="D434" s="216" t="s">
        <v>144</v>
      </c>
      <c r="E434" s="217" t="s">
        <v>633</v>
      </c>
      <c r="F434" s="218" t="s">
        <v>634</v>
      </c>
      <c r="G434" s="219" t="s">
        <v>448</v>
      </c>
      <c r="H434" s="220">
        <v>8.3399999999999999</v>
      </c>
      <c r="I434" s="221"/>
      <c r="J434" s="222">
        <f>ROUND(I434*H434,2)</f>
        <v>0</v>
      </c>
      <c r="K434" s="218" t="s">
        <v>148</v>
      </c>
      <c r="L434" s="48"/>
      <c r="M434" s="223" t="s">
        <v>78</v>
      </c>
      <c r="N434" s="224" t="s">
        <v>50</v>
      </c>
      <c r="O434" s="88"/>
      <c r="P434" s="225">
        <f>O434*H434</f>
        <v>0</v>
      </c>
      <c r="Q434" s="225">
        <v>0</v>
      </c>
      <c r="R434" s="225">
        <f>Q434*H434</f>
        <v>0</v>
      </c>
      <c r="S434" s="225">
        <v>0.00167</v>
      </c>
      <c r="T434" s="226">
        <f>S434*H434</f>
        <v>0.013927800000000001</v>
      </c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R434" s="227" t="s">
        <v>244</v>
      </c>
      <c r="AT434" s="227" t="s">
        <v>144</v>
      </c>
      <c r="AU434" s="227" t="s">
        <v>90</v>
      </c>
      <c r="AY434" s="20" t="s">
        <v>141</v>
      </c>
      <c r="BE434" s="228">
        <f>IF(N434="základní",J434,0)</f>
        <v>0</v>
      </c>
      <c r="BF434" s="228">
        <f>IF(N434="snížená",J434,0)</f>
        <v>0</v>
      </c>
      <c r="BG434" s="228">
        <f>IF(N434="zákl. přenesená",J434,0)</f>
        <v>0</v>
      </c>
      <c r="BH434" s="228">
        <f>IF(N434="sníž. přenesená",J434,0)</f>
        <v>0</v>
      </c>
      <c r="BI434" s="228">
        <f>IF(N434="nulová",J434,0)</f>
        <v>0</v>
      </c>
      <c r="BJ434" s="20" t="s">
        <v>88</v>
      </c>
      <c r="BK434" s="228">
        <f>ROUND(I434*H434,2)</f>
        <v>0</v>
      </c>
      <c r="BL434" s="20" t="s">
        <v>244</v>
      </c>
      <c r="BM434" s="227" t="s">
        <v>635</v>
      </c>
    </row>
    <row r="435" s="2" customFormat="1">
      <c r="A435" s="42"/>
      <c r="B435" s="43"/>
      <c r="C435" s="44"/>
      <c r="D435" s="229" t="s">
        <v>151</v>
      </c>
      <c r="E435" s="44"/>
      <c r="F435" s="230" t="s">
        <v>636</v>
      </c>
      <c r="G435" s="44"/>
      <c r="H435" s="44"/>
      <c r="I435" s="231"/>
      <c r="J435" s="44"/>
      <c r="K435" s="44"/>
      <c r="L435" s="48"/>
      <c r="M435" s="232"/>
      <c r="N435" s="233"/>
      <c r="O435" s="88"/>
      <c r="P435" s="88"/>
      <c r="Q435" s="88"/>
      <c r="R435" s="88"/>
      <c r="S435" s="88"/>
      <c r="T435" s="89"/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T435" s="20" t="s">
        <v>151</v>
      </c>
      <c r="AU435" s="20" t="s">
        <v>90</v>
      </c>
    </row>
    <row r="436" s="13" customFormat="1">
      <c r="A436" s="13"/>
      <c r="B436" s="241"/>
      <c r="C436" s="242"/>
      <c r="D436" s="234" t="s">
        <v>283</v>
      </c>
      <c r="E436" s="243" t="s">
        <v>78</v>
      </c>
      <c r="F436" s="244" t="s">
        <v>637</v>
      </c>
      <c r="G436" s="242"/>
      <c r="H436" s="245">
        <v>2.7799999999999998</v>
      </c>
      <c r="I436" s="246"/>
      <c r="J436" s="242"/>
      <c r="K436" s="242"/>
      <c r="L436" s="247"/>
      <c r="M436" s="248"/>
      <c r="N436" s="249"/>
      <c r="O436" s="249"/>
      <c r="P436" s="249"/>
      <c r="Q436" s="249"/>
      <c r="R436" s="249"/>
      <c r="S436" s="249"/>
      <c r="T436" s="250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51" t="s">
        <v>283</v>
      </c>
      <c r="AU436" s="251" t="s">
        <v>90</v>
      </c>
      <c r="AV436" s="13" t="s">
        <v>90</v>
      </c>
      <c r="AW436" s="13" t="s">
        <v>40</v>
      </c>
      <c r="AX436" s="13" t="s">
        <v>80</v>
      </c>
      <c r="AY436" s="251" t="s">
        <v>141</v>
      </c>
    </row>
    <row r="437" s="13" customFormat="1">
      <c r="A437" s="13"/>
      <c r="B437" s="241"/>
      <c r="C437" s="242"/>
      <c r="D437" s="234" t="s">
        <v>283</v>
      </c>
      <c r="E437" s="243" t="s">
        <v>78</v>
      </c>
      <c r="F437" s="244" t="s">
        <v>638</v>
      </c>
      <c r="G437" s="242"/>
      <c r="H437" s="245">
        <v>5.5599999999999996</v>
      </c>
      <c r="I437" s="246"/>
      <c r="J437" s="242"/>
      <c r="K437" s="242"/>
      <c r="L437" s="247"/>
      <c r="M437" s="248"/>
      <c r="N437" s="249"/>
      <c r="O437" s="249"/>
      <c r="P437" s="249"/>
      <c r="Q437" s="249"/>
      <c r="R437" s="249"/>
      <c r="S437" s="249"/>
      <c r="T437" s="250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1" t="s">
        <v>283</v>
      </c>
      <c r="AU437" s="251" t="s">
        <v>90</v>
      </c>
      <c r="AV437" s="13" t="s">
        <v>90</v>
      </c>
      <c r="AW437" s="13" t="s">
        <v>40</v>
      </c>
      <c r="AX437" s="13" t="s">
        <v>80</v>
      </c>
      <c r="AY437" s="251" t="s">
        <v>141</v>
      </c>
    </row>
    <row r="438" s="14" customFormat="1">
      <c r="A438" s="14"/>
      <c r="B438" s="252"/>
      <c r="C438" s="253"/>
      <c r="D438" s="234" t="s">
        <v>283</v>
      </c>
      <c r="E438" s="254" t="s">
        <v>78</v>
      </c>
      <c r="F438" s="255" t="s">
        <v>285</v>
      </c>
      <c r="G438" s="253"/>
      <c r="H438" s="256">
        <v>8.3399999999999999</v>
      </c>
      <c r="I438" s="257"/>
      <c r="J438" s="253"/>
      <c r="K438" s="253"/>
      <c r="L438" s="258"/>
      <c r="M438" s="259"/>
      <c r="N438" s="260"/>
      <c r="O438" s="260"/>
      <c r="P438" s="260"/>
      <c r="Q438" s="260"/>
      <c r="R438" s="260"/>
      <c r="S438" s="260"/>
      <c r="T438" s="261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2" t="s">
        <v>283</v>
      </c>
      <c r="AU438" s="262" t="s">
        <v>90</v>
      </c>
      <c r="AV438" s="14" t="s">
        <v>166</v>
      </c>
      <c r="AW438" s="14" t="s">
        <v>40</v>
      </c>
      <c r="AX438" s="14" t="s">
        <v>88</v>
      </c>
      <c r="AY438" s="262" t="s">
        <v>141</v>
      </c>
    </row>
    <row r="439" s="2" customFormat="1" ht="24.15" customHeight="1">
      <c r="A439" s="42"/>
      <c r="B439" s="43"/>
      <c r="C439" s="216" t="s">
        <v>639</v>
      </c>
      <c r="D439" s="216" t="s">
        <v>144</v>
      </c>
      <c r="E439" s="217" t="s">
        <v>640</v>
      </c>
      <c r="F439" s="218" t="s">
        <v>641</v>
      </c>
      <c r="G439" s="219" t="s">
        <v>448</v>
      </c>
      <c r="H439" s="220">
        <v>34.75</v>
      </c>
      <c r="I439" s="221"/>
      <c r="J439" s="222">
        <f>ROUND(I439*H439,2)</f>
        <v>0</v>
      </c>
      <c r="K439" s="218" t="s">
        <v>148</v>
      </c>
      <c r="L439" s="48"/>
      <c r="M439" s="223" t="s">
        <v>78</v>
      </c>
      <c r="N439" s="224" t="s">
        <v>50</v>
      </c>
      <c r="O439" s="88"/>
      <c r="P439" s="225">
        <f>O439*H439</f>
        <v>0</v>
      </c>
      <c r="Q439" s="225">
        <v>0</v>
      </c>
      <c r="R439" s="225">
        <f>Q439*H439</f>
        <v>0</v>
      </c>
      <c r="S439" s="225">
        <v>0.0022300000000000002</v>
      </c>
      <c r="T439" s="226">
        <f>S439*H439</f>
        <v>0.077492500000000006</v>
      </c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R439" s="227" t="s">
        <v>244</v>
      </c>
      <c r="AT439" s="227" t="s">
        <v>144</v>
      </c>
      <c r="AU439" s="227" t="s">
        <v>90</v>
      </c>
      <c r="AY439" s="20" t="s">
        <v>141</v>
      </c>
      <c r="BE439" s="228">
        <f>IF(N439="základní",J439,0)</f>
        <v>0</v>
      </c>
      <c r="BF439" s="228">
        <f>IF(N439="snížená",J439,0)</f>
        <v>0</v>
      </c>
      <c r="BG439" s="228">
        <f>IF(N439="zákl. přenesená",J439,0)</f>
        <v>0</v>
      </c>
      <c r="BH439" s="228">
        <f>IF(N439="sníž. přenesená",J439,0)</f>
        <v>0</v>
      </c>
      <c r="BI439" s="228">
        <f>IF(N439="nulová",J439,0)</f>
        <v>0</v>
      </c>
      <c r="BJ439" s="20" t="s">
        <v>88</v>
      </c>
      <c r="BK439" s="228">
        <f>ROUND(I439*H439,2)</f>
        <v>0</v>
      </c>
      <c r="BL439" s="20" t="s">
        <v>244</v>
      </c>
      <c r="BM439" s="227" t="s">
        <v>642</v>
      </c>
    </row>
    <row r="440" s="2" customFormat="1">
      <c r="A440" s="42"/>
      <c r="B440" s="43"/>
      <c r="C440" s="44"/>
      <c r="D440" s="229" t="s">
        <v>151</v>
      </c>
      <c r="E440" s="44"/>
      <c r="F440" s="230" t="s">
        <v>643</v>
      </c>
      <c r="G440" s="44"/>
      <c r="H440" s="44"/>
      <c r="I440" s="231"/>
      <c r="J440" s="44"/>
      <c r="K440" s="44"/>
      <c r="L440" s="48"/>
      <c r="M440" s="232"/>
      <c r="N440" s="233"/>
      <c r="O440" s="88"/>
      <c r="P440" s="88"/>
      <c r="Q440" s="88"/>
      <c r="R440" s="88"/>
      <c r="S440" s="88"/>
      <c r="T440" s="89"/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T440" s="20" t="s">
        <v>151</v>
      </c>
      <c r="AU440" s="20" t="s">
        <v>90</v>
      </c>
    </row>
    <row r="441" s="13" customFormat="1">
      <c r="A441" s="13"/>
      <c r="B441" s="241"/>
      <c r="C441" s="242"/>
      <c r="D441" s="234" t="s">
        <v>283</v>
      </c>
      <c r="E441" s="243" t="s">
        <v>78</v>
      </c>
      <c r="F441" s="244" t="s">
        <v>644</v>
      </c>
      <c r="G441" s="242"/>
      <c r="H441" s="245">
        <v>34.75</v>
      </c>
      <c r="I441" s="246"/>
      <c r="J441" s="242"/>
      <c r="K441" s="242"/>
      <c r="L441" s="247"/>
      <c r="M441" s="248"/>
      <c r="N441" s="249"/>
      <c r="O441" s="249"/>
      <c r="P441" s="249"/>
      <c r="Q441" s="249"/>
      <c r="R441" s="249"/>
      <c r="S441" s="249"/>
      <c r="T441" s="250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51" t="s">
        <v>283</v>
      </c>
      <c r="AU441" s="251" t="s">
        <v>90</v>
      </c>
      <c r="AV441" s="13" t="s">
        <v>90</v>
      </c>
      <c r="AW441" s="13" t="s">
        <v>40</v>
      </c>
      <c r="AX441" s="13" t="s">
        <v>80</v>
      </c>
      <c r="AY441" s="251" t="s">
        <v>141</v>
      </c>
    </row>
    <row r="442" s="14" customFormat="1">
      <c r="A442" s="14"/>
      <c r="B442" s="252"/>
      <c r="C442" s="253"/>
      <c r="D442" s="234" t="s">
        <v>283</v>
      </c>
      <c r="E442" s="254" t="s">
        <v>78</v>
      </c>
      <c r="F442" s="255" t="s">
        <v>285</v>
      </c>
      <c r="G442" s="253"/>
      <c r="H442" s="256">
        <v>34.75</v>
      </c>
      <c r="I442" s="257"/>
      <c r="J442" s="253"/>
      <c r="K442" s="253"/>
      <c r="L442" s="258"/>
      <c r="M442" s="259"/>
      <c r="N442" s="260"/>
      <c r="O442" s="260"/>
      <c r="P442" s="260"/>
      <c r="Q442" s="260"/>
      <c r="R442" s="260"/>
      <c r="S442" s="260"/>
      <c r="T442" s="261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62" t="s">
        <v>283</v>
      </c>
      <c r="AU442" s="262" t="s">
        <v>90</v>
      </c>
      <c r="AV442" s="14" t="s">
        <v>166</v>
      </c>
      <c r="AW442" s="14" t="s">
        <v>40</v>
      </c>
      <c r="AX442" s="14" t="s">
        <v>88</v>
      </c>
      <c r="AY442" s="262" t="s">
        <v>141</v>
      </c>
    </row>
    <row r="443" s="2" customFormat="1" ht="21.75" customHeight="1">
      <c r="A443" s="42"/>
      <c r="B443" s="43"/>
      <c r="C443" s="216" t="s">
        <v>645</v>
      </c>
      <c r="D443" s="216" t="s">
        <v>144</v>
      </c>
      <c r="E443" s="217" t="s">
        <v>646</v>
      </c>
      <c r="F443" s="218" t="s">
        <v>647</v>
      </c>
      <c r="G443" s="219" t="s">
        <v>448</v>
      </c>
      <c r="H443" s="220">
        <v>27.699999999999999</v>
      </c>
      <c r="I443" s="221"/>
      <c r="J443" s="222">
        <f>ROUND(I443*H443,2)</f>
        <v>0</v>
      </c>
      <c r="K443" s="218" t="s">
        <v>148</v>
      </c>
      <c r="L443" s="48"/>
      <c r="M443" s="223" t="s">
        <v>78</v>
      </c>
      <c r="N443" s="224" t="s">
        <v>50</v>
      </c>
      <c r="O443" s="88"/>
      <c r="P443" s="225">
        <f>O443*H443</f>
        <v>0</v>
      </c>
      <c r="Q443" s="225">
        <v>0</v>
      </c>
      <c r="R443" s="225">
        <f>Q443*H443</f>
        <v>0</v>
      </c>
      <c r="S443" s="225">
        <v>0.00175</v>
      </c>
      <c r="T443" s="226">
        <f>S443*H443</f>
        <v>0.048474999999999997</v>
      </c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R443" s="227" t="s">
        <v>244</v>
      </c>
      <c r="AT443" s="227" t="s">
        <v>144</v>
      </c>
      <c r="AU443" s="227" t="s">
        <v>90</v>
      </c>
      <c r="AY443" s="20" t="s">
        <v>141</v>
      </c>
      <c r="BE443" s="228">
        <f>IF(N443="základní",J443,0)</f>
        <v>0</v>
      </c>
      <c r="BF443" s="228">
        <f>IF(N443="snížená",J443,0)</f>
        <v>0</v>
      </c>
      <c r="BG443" s="228">
        <f>IF(N443="zákl. přenesená",J443,0)</f>
        <v>0</v>
      </c>
      <c r="BH443" s="228">
        <f>IF(N443="sníž. přenesená",J443,0)</f>
        <v>0</v>
      </c>
      <c r="BI443" s="228">
        <f>IF(N443="nulová",J443,0)</f>
        <v>0</v>
      </c>
      <c r="BJ443" s="20" t="s">
        <v>88</v>
      </c>
      <c r="BK443" s="228">
        <f>ROUND(I443*H443,2)</f>
        <v>0</v>
      </c>
      <c r="BL443" s="20" t="s">
        <v>244</v>
      </c>
      <c r="BM443" s="227" t="s">
        <v>648</v>
      </c>
    </row>
    <row r="444" s="2" customFormat="1">
      <c r="A444" s="42"/>
      <c r="B444" s="43"/>
      <c r="C444" s="44"/>
      <c r="D444" s="229" t="s">
        <v>151</v>
      </c>
      <c r="E444" s="44"/>
      <c r="F444" s="230" t="s">
        <v>649</v>
      </c>
      <c r="G444" s="44"/>
      <c r="H444" s="44"/>
      <c r="I444" s="231"/>
      <c r="J444" s="44"/>
      <c r="K444" s="44"/>
      <c r="L444" s="48"/>
      <c r="M444" s="232"/>
      <c r="N444" s="233"/>
      <c r="O444" s="88"/>
      <c r="P444" s="88"/>
      <c r="Q444" s="88"/>
      <c r="R444" s="88"/>
      <c r="S444" s="88"/>
      <c r="T444" s="89"/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T444" s="20" t="s">
        <v>151</v>
      </c>
      <c r="AU444" s="20" t="s">
        <v>90</v>
      </c>
    </row>
    <row r="445" s="13" customFormat="1">
      <c r="A445" s="13"/>
      <c r="B445" s="241"/>
      <c r="C445" s="242"/>
      <c r="D445" s="234" t="s">
        <v>283</v>
      </c>
      <c r="E445" s="243" t="s">
        <v>78</v>
      </c>
      <c r="F445" s="244" t="s">
        <v>650</v>
      </c>
      <c r="G445" s="242"/>
      <c r="H445" s="245">
        <v>27.699999999999999</v>
      </c>
      <c r="I445" s="246"/>
      <c r="J445" s="242"/>
      <c r="K445" s="242"/>
      <c r="L445" s="247"/>
      <c r="M445" s="248"/>
      <c r="N445" s="249"/>
      <c r="O445" s="249"/>
      <c r="P445" s="249"/>
      <c r="Q445" s="249"/>
      <c r="R445" s="249"/>
      <c r="S445" s="249"/>
      <c r="T445" s="250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51" t="s">
        <v>283</v>
      </c>
      <c r="AU445" s="251" t="s">
        <v>90</v>
      </c>
      <c r="AV445" s="13" t="s">
        <v>90</v>
      </c>
      <c r="AW445" s="13" t="s">
        <v>40</v>
      </c>
      <c r="AX445" s="13" t="s">
        <v>80</v>
      </c>
      <c r="AY445" s="251" t="s">
        <v>141</v>
      </c>
    </row>
    <row r="446" s="14" customFormat="1">
      <c r="A446" s="14"/>
      <c r="B446" s="252"/>
      <c r="C446" s="253"/>
      <c r="D446" s="234" t="s">
        <v>283</v>
      </c>
      <c r="E446" s="254" t="s">
        <v>78</v>
      </c>
      <c r="F446" s="255" t="s">
        <v>285</v>
      </c>
      <c r="G446" s="253"/>
      <c r="H446" s="256">
        <v>27.699999999999999</v>
      </c>
      <c r="I446" s="257"/>
      <c r="J446" s="253"/>
      <c r="K446" s="253"/>
      <c r="L446" s="258"/>
      <c r="M446" s="259"/>
      <c r="N446" s="260"/>
      <c r="O446" s="260"/>
      <c r="P446" s="260"/>
      <c r="Q446" s="260"/>
      <c r="R446" s="260"/>
      <c r="S446" s="260"/>
      <c r="T446" s="261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62" t="s">
        <v>283</v>
      </c>
      <c r="AU446" s="262" t="s">
        <v>90</v>
      </c>
      <c r="AV446" s="14" t="s">
        <v>166</v>
      </c>
      <c r="AW446" s="14" t="s">
        <v>40</v>
      </c>
      <c r="AX446" s="14" t="s">
        <v>88</v>
      </c>
      <c r="AY446" s="262" t="s">
        <v>141</v>
      </c>
    </row>
    <row r="447" s="2" customFormat="1" ht="24.15" customHeight="1">
      <c r="A447" s="42"/>
      <c r="B447" s="43"/>
      <c r="C447" s="216" t="s">
        <v>651</v>
      </c>
      <c r="D447" s="216" t="s">
        <v>144</v>
      </c>
      <c r="E447" s="217" t="s">
        <v>652</v>
      </c>
      <c r="F447" s="218" t="s">
        <v>653</v>
      </c>
      <c r="G447" s="219" t="s">
        <v>448</v>
      </c>
      <c r="H447" s="220">
        <v>13.890000000000001</v>
      </c>
      <c r="I447" s="221"/>
      <c r="J447" s="222">
        <f>ROUND(I447*H447,2)</f>
        <v>0</v>
      </c>
      <c r="K447" s="218" t="s">
        <v>148</v>
      </c>
      <c r="L447" s="48"/>
      <c r="M447" s="223" t="s">
        <v>78</v>
      </c>
      <c r="N447" s="224" t="s">
        <v>50</v>
      </c>
      <c r="O447" s="88"/>
      <c r="P447" s="225">
        <f>O447*H447</f>
        <v>0</v>
      </c>
      <c r="Q447" s="225">
        <v>0</v>
      </c>
      <c r="R447" s="225">
        <f>Q447*H447</f>
        <v>0</v>
      </c>
      <c r="S447" s="225">
        <v>0.0025999999999999999</v>
      </c>
      <c r="T447" s="226">
        <f>S447*H447</f>
        <v>0.036114</v>
      </c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R447" s="227" t="s">
        <v>244</v>
      </c>
      <c r="AT447" s="227" t="s">
        <v>144</v>
      </c>
      <c r="AU447" s="227" t="s">
        <v>90</v>
      </c>
      <c r="AY447" s="20" t="s">
        <v>141</v>
      </c>
      <c r="BE447" s="228">
        <f>IF(N447="základní",J447,0)</f>
        <v>0</v>
      </c>
      <c r="BF447" s="228">
        <f>IF(N447="snížená",J447,0)</f>
        <v>0</v>
      </c>
      <c r="BG447" s="228">
        <f>IF(N447="zákl. přenesená",J447,0)</f>
        <v>0</v>
      </c>
      <c r="BH447" s="228">
        <f>IF(N447="sníž. přenesená",J447,0)</f>
        <v>0</v>
      </c>
      <c r="BI447" s="228">
        <f>IF(N447="nulová",J447,0)</f>
        <v>0</v>
      </c>
      <c r="BJ447" s="20" t="s">
        <v>88</v>
      </c>
      <c r="BK447" s="228">
        <f>ROUND(I447*H447,2)</f>
        <v>0</v>
      </c>
      <c r="BL447" s="20" t="s">
        <v>244</v>
      </c>
      <c r="BM447" s="227" t="s">
        <v>654</v>
      </c>
    </row>
    <row r="448" s="2" customFormat="1">
      <c r="A448" s="42"/>
      <c r="B448" s="43"/>
      <c r="C448" s="44"/>
      <c r="D448" s="229" t="s">
        <v>151</v>
      </c>
      <c r="E448" s="44"/>
      <c r="F448" s="230" t="s">
        <v>655</v>
      </c>
      <c r="G448" s="44"/>
      <c r="H448" s="44"/>
      <c r="I448" s="231"/>
      <c r="J448" s="44"/>
      <c r="K448" s="44"/>
      <c r="L448" s="48"/>
      <c r="M448" s="232"/>
      <c r="N448" s="233"/>
      <c r="O448" s="88"/>
      <c r="P448" s="88"/>
      <c r="Q448" s="88"/>
      <c r="R448" s="88"/>
      <c r="S448" s="88"/>
      <c r="T448" s="89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T448" s="20" t="s">
        <v>151</v>
      </c>
      <c r="AU448" s="20" t="s">
        <v>90</v>
      </c>
    </row>
    <row r="449" s="13" customFormat="1">
      <c r="A449" s="13"/>
      <c r="B449" s="241"/>
      <c r="C449" s="242"/>
      <c r="D449" s="234" t="s">
        <v>283</v>
      </c>
      <c r="E449" s="243" t="s">
        <v>78</v>
      </c>
      <c r="F449" s="244" t="s">
        <v>631</v>
      </c>
      <c r="G449" s="242"/>
      <c r="H449" s="245">
        <v>13.890000000000001</v>
      </c>
      <c r="I449" s="246"/>
      <c r="J449" s="242"/>
      <c r="K449" s="242"/>
      <c r="L449" s="247"/>
      <c r="M449" s="248"/>
      <c r="N449" s="249"/>
      <c r="O449" s="249"/>
      <c r="P449" s="249"/>
      <c r="Q449" s="249"/>
      <c r="R449" s="249"/>
      <c r="S449" s="249"/>
      <c r="T449" s="250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1" t="s">
        <v>283</v>
      </c>
      <c r="AU449" s="251" t="s">
        <v>90</v>
      </c>
      <c r="AV449" s="13" t="s">
        <v>90</v>
      </c>
      <c r="AW449" s="13" t="s">
        <v>40</v>
      </c>
      <c r="AX449" s="13" t="s">
        <v>80</v>
      </c>
      <c r="AY449" s="251" t="s">
        <v>141</v>
      </c>
    </row>
    <row r="450" s="14" customFormat="1">
      <c r="A450" s="14"/>
      <c r="B450" s="252"/>
      <c r="C450" s="253"/>
      <c r="D450" s="234" t="s">
        <v>283</v>
      </c>
      <c r="E450" s="254" t="s">
        <v>78</v>
      </c>
      <c r="F450" s="255" t="s">
        <v>285</v>
      </c>
      <c r="G450" s="253"/>
      <c r="H450" s="256">
        <v>13.890000000000001</v>
      </c>
      <c r="I450" s="257"/>
      <c r="J450" s="253"/>
      <c r="K450" s="253"/>
      <c r="L450" s="258"/>
      <c r="M450" s="259"/>
      <c r="N450" s="260"/>
      <c r="O450" s="260"/>
      <c r="P450" s="260"/>
      <c r="Q450" s="260"/>
      <c r="R450" s="260"/>
      <c r="S450" s="260"/>
      <c r="T450" s="261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62" t="s">
        <v>283</v>
      </c>
      <c r="AU450" s="262" t="s">
        <v>90</v>
      </c>
      <c r="AV450" s="14" t="s">
        <v>166</v>
      </c>
      <c r="AW450" s="14" t="s">
        <v>40</v>
      </c>
      <c r="AX450" s="14" t="s">
        <v>88</v>
      </c>
      <c r="AY450" s="262" t="s">
        <v>141</v>
      </c>
    </row>
    <row r="451" s="2" customFormat="1" ht="16.5" customHeight="1">
      <c r="A451" s="42"/>
      <c r="B451" s="43"/>
      <c r="C451" s="216" t="s">
        <v>656</v>
      </c>
      <c r="D451" s="216" t="s">
        <v>144</v>
      </c>
      <c r="E451" s="217" t="s">
        <v>657</v>
      </c>
      <c r="F451" s="218" t="s">
        <v>658</v>
      </c>
      <c r="G451" s="219" t="s">
        <v>618</v>
      </c>
      <c r="H451" s="220">
        <v>14</v>
      </c>
      <c r="I451" s="221"/>
      <c r="J451" s="222">
        <f>ROUND(I451*H451,2)</f>
        <v>0</v>
      </c>
      <c r="K451" s="218" t="s">
        <v>148</v>
      </c>
      <c r="L451" s="48"/>
      <c r="M451" s="223" t="s">
        <v>78</v>
      </c>
      <c r="N451" s="224" t="s">
        <v>50</v>
      </c>
      <c r="O451" s="88"/>
      <c r="P451" s="225">
        <f>O451*H451</f>
        <v>0</v>
      </c>
      <c r="Q451" s="225">
        <v>0</v>
      </c>
      <c r="R451" s="225">
        <f>Q451*H451</f>
        <v>0</v>
      </c>
      <c r="S451" s="225">
        <v>0.0094000000000000004</v>
      </c>
      <c r="T451" s="226">
        <f>S451*H451</f>
        <v>0.1316</v>
      </c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R451" s="227" t="s">
        <v>244</v>
      </c>
      <c r="AT451" s="227" t="s">
        <v>144</v>
      </c>
      <c r="AU451" s="227" t="s">
        <v>90</v>
      </c>
      <c r="AY451" s="20" t="s">
        <v>141</v>
      </c>
      <c r="BE451" s="228">
        <f>IF(N451="základní",J451,0)</f>
        <v>0</v>
      </c>
      <c r="BF451" s="228">
        <f>IF(N451="snížená",J451,0)</f>
        <v>0</v>
      </c>
      <c r="BG451" s="228">
        <f>IF(N451="zákl. přenesená",J451,0)</f>
        <v>0</v>
      </c>
      <c r="BH451" s="228">
        <f>IF(N451="sníž. přenesená",J451,0)</f>
        <v>0</v>
      </c>
      <c r="BI451" s="228">
        <f>IF(N451="nulová",J451,0)</f>
        <v>0</v>
      </c>
      <c r="BJ451" s="20" t="s">
        <v>88</v>
      </c>
      <c r="BK451" s="228">
        <f>ROUND(I451*H451,2)</f>
        <v>0</v>
      </c>
      <c r="BL451" s="20" t="s">
        <v>244</v>
      </c>
      <c r="BM451" s="227" t="s">
        <v>659</v>
      </c>
    </row>
    <row r="452" s="2" customFormat="1">
      <c r="A452" s="42"/>
      <c r="B452" s="43"/>
      <c r="C452" s="44"/>
      <c r="D452" s="229" t="s">
        <v>151</v>
      </c>
      <c r="E452" s="44"/>
      <c r="F452" s="230" t="s">
        <v>660</v>
      </c>
      <c r="G452" s="44"/>
      <c r="H452" s="44"/>
      <c r="I452" s="231"/>
      <c r="J452" s="44"/>
      <c r="K452" s="44"/>
      <c r="L452" s="48"/>
      <c r="M452" s="232"/>
      <c r="N452" s="233"/>
      <c r="O452" s="88"/>
      <c r="P452" s="88"/>
      <c r="Q452" s="88"/>
      <c r="R452" s="88"/>
      <c r="S452" s="88"/>
      <c r="T452" s="89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T452" s="20" t="s">
        <v>151</v>
      </c>
      <c r="AU452" s="20" t="s">
        <v>90</v>
      </c>
    </row>
    <row r="453" s="2" customFormat="1" ht="16.5" customHeight="1">
      <c r="A453" s="42"/>
      <c r="B453" s="43"/>
      <c r="C453" s="216" t="s">
        <v>661</v>
      </c>
      <c r="D453" s="216" t="s">
        <v>144</v>
      </c>
      <c r="E453" s="217" t="s">
        <v>662</v>
      </c>
      <c r="F453" s="218" t="s">
        <v>663</v>
      </c>
      <c r="G453" s="219" t="s">
        <v>448</v>
      </c>
      <c r="H453" s="220">
        <v>3.5</v>
      </c>
      <c r="I453" s="221"/>
      <c r="J453" s="222">
        <f>ROUND(I453*H453,2)</f>
        <v>0</v>
      </c>
      <c r="K453" s="218" t="s">
        <v>148</v>
      </c>
      <c r="L453" s="48"/>
      <c r="M453" s="223" t="s">
        <v>78</v>
      </c>
      <c r="N453" s="224" t="s">
        <v>50</v>
      </c>
      <c r="O453" s="88"/>
      <c r="P453" s="225">
        <f>O453*H453</f>
        <v>0</v>
      </c>
      <c r="Q453" s="225">
        <v>0</v>
      </c>
      <c r="R453" s="225">
        <f>Q453*H453</f>
        <v>0</v>
      </c>
      <c r="S453" s="225">
        <v>0.0039399999999999999</v>
      </c>
      <c r="T453" s="226">
        <f>S453*H453</f>
        <v>0.01379</v>
      </c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R453" s="227" t="s">
        <v>244</v>
      </c>
      <c r="AT453" s="227" t="s">
        <v>144</v>
      </c>
      <c r="AU453" s="227" t="s">
        <v>90</v>
      </c>
      <c r="AY453" s="20" t="s">
        <v>141</v>
      </c>
      <c r="BE453" s="228">
        <f>IF(N453="základní",J453,0)</f>
        <v>0</v>
      </c>
      <c r="BF453" s="228">
        <f>IF(N453="snížená",J453,0)</f>
        <v>0</v>
      </c>
      <c r="BG453" s="228">
        <f>IF(N453="zákl. přenesená",J453,0)</f>
        <v>0</v>
      </c>
      <c r="BH453" s="228">
        <f>IF(N453="sníž. přenesená",J453,0)</f>
        <v>0</v>
      </c>
      <c r="BI453" s="228">
        <f>IF(N453="nulová",J453,0)</f>
        <v>0</v>
      </c>
      <c r="BJ453" s="20" t="s">
        <v>88</v>
      </c>
      <c r="BK453" s="228">
        <f>ROUND(I453*H453,2)</f>
        <v>0</v>
      </c>
      <c r="BL453" s="20" t="s">
        <v>244</v>
      </c>
      <c r="BM453" s="227" t="s">
        <v>664</v>
      </c>
    </row>
    <row r="454" s="2" customFormat="1">
      <c r="A454" s="42"/>
      <c r="B454" s="43"/>
      <c r="C454" s="44"/>
      <c r="D454" s="229" t="s">
        <v>151</v>
      </c>
      <c r="E454" s="44"/>
      <c r="F454" s="230" t="s">
        <v>665</v>
      </c>
      <c r="G454" s="44"/>
      <c r="H454" s="44"/>
      <c r="I454" s="231"/>
      <c r="J454" s="44"/>
      <c r="K454" s="44"/>
      <c r="L454" s="48"/>
      <c r="M454" s="232"/>
      <c r="N454" s="233"/>
      <c r="O454" s="88"/>
      <c r="P454" s="88"/>
      <c r="Q454" s="88"/>
      <c r="R454" s="88"/>
      <c r="S454" s="88"/>
      <c r="T454" s="89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T454" s="20" t="s">
        <v>151</v>
      </c>
      <c r="AU454" s="20" t="s">
        <v>90</v>
      </c>
    </row>
    <row r="455" s="12" customFormat="1" ht="22.8" customHeight="1">
      <c r="A455" s="12"/>
      <c r="B455" s="200"/>
      <c r="C455" s="201"/>
      <c r="D455" s="202" t="s">
        <v>79</v>
      </c>
      <c r="E455" s="214" t="s">
        <v>666</v>
      </c>
      <c r="F455" s="214" t="s">
        <v>667</v>
      </c>
      <c r="G455" s="201"/>
      <c r="H455" s="201"/>
      <c r="I455" s="204"/>
      <c r="J455" s="215">
        <f>BK455</f>
        <v>0</v>
      </c>
      <c r="K455" s="201"/>
      <c r="L455" s="206"/>
      <c r="M455" s="207"/>
      <c r="N455" s="208"/>
      <c r="O455" s="208"/>
      <c r="P455" s="209">
        <f>SUM(P456:P490)</f>
        <v>0</v>
      </c>
      <c r="Q455" s="208"/>
      <c r="R455" s="209">
        <f>SUM(R456:R490)</f>
        <v>0</v>
      </c>
      <c r="S455" s="208"/>
      <c r="T455" s="210">
        <f>SUM(T456:T490)</f>
        <v>0.81882102000000001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211" t="s">
        <v>90</v>
      </c>
      <c r="AT455" s="212" t="s">
        <v>79</v>
      </c>
      <c r="AU455" s="212" t="s">
        <v>88</v>
      </c>
      <c r="AY455" s="211" t="s">
        <v>141</v>
      </c>
      <c r="BK455" s="213">
        <f>SUM(BK456:BK490)</f>
        <v>0</v>
      </c>
    </row>
    <row r="456" s="2" customFormat="1" ht="37.8" customHeight="1">
      <c r="A456" s="42"/>
      <c r="B456" s="43"/>
      <c r="C456" s="216" t="s">
        <v>668</v>
      </c>
      <c r="D456" s="216" t="s">
        <v>144</v>
      </c>
      <c r="E456" s="217" t="s">
        <v>669</v>
      </c>
      <c r="F456" s="218" t="s">
        <v>670</v>
      </c>
      <c r="G456" s="219" t="s">
        <v>618</v>
      </c>
      <c r="H456" s="220">
        <v>43.090000000000003</v>
      </c>
      <c r="I456" s="221"/>
      <c r="J456" s="222">
        <f>ROUND(I456*H456,2)</f>
        <v>0</v>
      </c>
      <c r="K456" s="218" t="s">
        <v>148</v>
      </c>
      <c r="L456" s="48"/>
      <c r="M456" s="223" t="s">
        <v>78</v>
      </c>
      <c r="N456" s="224" t="s">
        <v>50</v>
      </c>
      <c r="O456" s="88"/>
      <c r="P456" s="225">
        <f>O456*H456</f>
        <v>0</v>
      </c>
      <c r="Q456" s="225">
        <v>0</v>
      </c>
      <c r="R456" s="225">
        <f>Q456*H456</f>
        <v>0</v>
      </c>
      <c r="S456" s="225">
        <v>0.0050000000000000001</v>
      </c>
      <c r="T456" s="226">
        <f>S456*H456</f>
        <v>0.21545000000000003</v>
      </c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R456" s="227" t="s">
        <v>244</v>
      </c>
      <c r="AT456" s="227" t="s">
        <v>144</v>
      </c>
      <c r="AU456" s="227" t="s">
        <v>90</v>
      </c>
      <c r="AY456" s="20" t="s">
        <v>141</v>
      </c>
      <c r="BE456" s="228">
        <f>IF(N456="základní",J456,0)</f>
        <v>0</v>
      </c>
      <c r="BF456" s="228">
        <f>IF(N456="snížená",J456,0)</f>
        <v>0</v>
      </c>
      <c r="BG456" s="228">
        <f>IF(N456="zákl. přenesená",J456,0)</f>
        <v>0</v>
      </c>
      <c r="BH456" s="228">
        <f>IF(N456="sníž. přenesená",J456,0)</f>
        <v>0</v>
      </c>
      <c r="BI456" s="228">
        <f>IF(N456="nulová",J456,0)</f>
        <v>0</v>
      </c>
      <c r="BJ456" s="20" t="s">
        <v>88</v>
      </c>
      <c r="BK456" s="228">
        <f>ROUND(I456*H456,2)</f>
        <v>0</v>
      </c>
      <c r="BL456" s="20" t="s">
        <v>244</v>
      </c>
      <c r="BM456" s="227" t="s">
        <v>671</v>
      </c>
    </row>
    <row r="457" s="2" customFormat="1">
      <c r="A457" s="42"/>
      <c r="B457" s="43"/>
      <c r="C457" s="44"/>
      <c r="D457" s="229" t="s">
        <v>151</v>
      </c>
      <c r="E457" s="44"/>
      <c r="F457" s="230" t="s">
        <v>672</v>
      </c>
      <c r="G457" s="44"/>
      <c r="H457" s="44"/>
      <c r="I457" s="231"/>
      <c r="J457" s="44"/>
      <c r="K457" s="44"/>
      <c r="L457" s="48"/>
      <c r="M457" s="232"/>
      <c r="N457" s="233"/>
      <c r="O457" s="88"/>
      <c r="P457" s="88"/>
      <c r="Q457" s="88"/>
      <c r="R457" s="88"/>
      <c r="S457" s="88"/>
      <c r="T457" s="89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T457" s="20" t="s">
        <v>151</v>
      </c>
      <c r="AU457" s="20" t="s">
        <v>90</v>
      </c>
    </row>
    <row r="458" s="13" customFormat="1">
      <c r="A458" s="13"/>
      <c r="B458" s="241"/>
      <c r="C458" s="242"/>
      <c r="D458" s="234" t="s">
        <v>283</v>
      </c>
      <c r="E458" s="243" t="s">
        <v>78</v>
      </c>
      <c r="F458" s="244" t="s">
        <v>637</v>
      </c>
      <c r="G458" s="242"/>
      <c r="H458" s="245">
        <v>2.7799999999999998</v>
      </c>
      <c r="I458" s="246"/>
      <c r="J458" s="242"/>
      <c r="K458" s="242"/>
      <c r="L458" s="247"/>
      <c r="M458" s="248"/>
      <c r="N458" s="249"/>
      <c r="O458" s="249"/>
      <c r="P458" s="249"/>
      <c r="Q458" s="249"/>
      <c r="R458" s="249"/>
      <c r="S458" s="249"/>
      <c r="T458" s="250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51" t="s">
        <v>283</v>
      </c>
      <c r="AU458" s="251" t="s">
        <v>90</v>
      </c>
      <c r="AV458" s="13" t="s">
        <v>90</v>
      </c>
      <c r="AW458" s="13" t="s">
        <v>40</v>
      </c>
      <c r="AX458" s="13" t="s">
        <v>80</v>
      </c>
      <c r="AY458" s="251" t="s">
        <v>141</v>
      </c>
    </row>
    <row r="459" s="13" customFormat="1">
      <c r="A459" s="13"/>
      <c r="B459" s="241"/>
      <c r="C459" s="242"/>
      <c r="D459" s="234" t="s">
        <v>283</v>
      </c>
      <c r="E459" s="243" t="s">
        <v>78</v>
      </c>
      <c r="F459" s="244" t="s">
        <v>644</v>
      </c>
      <c r="G459" s="242"/>
      <c r="H459" s="245">
        <v>34.75</v>
      </c>
      <c r="I459" s="246"/>
      <c r="J459" s="242"/>
      <c r="K459" s="242"/>
      <c r="L459" s="247"/>
      <c r="M459" s="248"/>
      <c r="N459" s="249"/>
      <c r="O459" s="249"/>
      <c r="P459" s="249"/>
      <c r="Q459" s="249"/>
      <c r="R459" s="249"/>
      <c r="S459" s="249"/>
      <c r="T459" s="250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51" t="s">
        <v>283</v>
      </c>
      <c r="AU459" s="251" t="s">
        <v>90</v>
      </c>
      <c r="AV459" s="13" t="s">
        <v>90</v>
      </c>
      <c r="AW459" s="13" t="s">
        <v>40</v>
      </c>
      <c r="AX459" s="13" t="s">
        <v>80</v>
      </c>
      <c r="AY459" s="251" t="s">
        <v>141</v>
      </c>
    </row>
    <row r="460" s="13" customFormat="1">
      <c r="A460" s="13"/>
      <c r="B460" s="241"/>
      <c r="C460" s="242"/>
      <c r="D460" s="234" t="s">
        <v>283</v>
      </c>
      <c r="E460" s="243" t="s">
        <v>78</v>
      </c>
      <c r="F460" s="244" t="s">
        <v>638</v>
      </c>
      <c r="G460" s="242"/>
      <c r="H460" s="245">
        <v>5.5599999999999996</v>
      </c>
      <c r="I460" s="246"/>
      <c r="J460" s="242"/>
      <c r="K460" s="242"/>
      <c r="L460" s="247"/>
      <c r="M460" s="248"/>
      <c r="N460" s="249"/>
      <c r="O460" s="249"/>
      <c r="P460" s="249"/>
      <c r="Q460" s="249"/>
      <c r="R460" s="249"/>
      <c r="S460" s="249"/>
      <c r="T460" s="250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51" t="s">
        <v>283</v>
      </c>
      <c r="AU460" s="251" t="s">
        <v>90</v>
      </c>
      <c r="AV460" s="13" t="s">
        <v>90</v>
      </c>
      <c r="AW460" s="13" t="s">
        <v>40</v>
      </c>
      <c r="AX460" s="13" t="s">
        <v>80</v>
      </c>
      <c r="AY460" s="251" t="s">
        <v>141</v>
      </c>
    </row>
    <row r="461" s="14" customFormat="1">
      <c r="A461" s="14"/>
      <c r="B461" s="252"/>
      <c r="C461" s="253"/>
      <c r="D461" s="234" t="s">
        <v>283</v>
      </c>
      <c r="E461" s="254" t="s">
        <v>78</v>
      </c>
      <c r="F461" s="255" t="s">
        <v>285</v>
      </c>
      <c r="G461" s="253"/>
      <c r="H461" s="256">
        <v>43.090000000000003</v>
      </c>
      <c r="I461" s="257"/>
      <c r="J461" s="253"/>
      <c r="K461" s="253"/>
      <c r="L461" s="258"/>
      <c r="M461" s="259"/>
      <c r="N461" s="260"/>
      <c r="O461" s="260"/>
      <c r="P461" s="260"/>
      <c r="Q461" s="260"/>
      <c r="R461" s="260"/>
      <c r="S461" s="260"/>
      <c r="T461" s="261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2" t="s">
        <v>283</v>
      </c>
      <c r="AU461" s="262" t="s">
        <v>90</v>
      </c>
      <c r="AV461" s="14" t="s">
        <v>166</v>
      </c>
      <c r="AW461" s="14" t="s">
        <v>40</v>
      </c>
      <c r="AX461" s="14" t="s">
        <v>88</v>
      </c>
      <c r="AY461" s="262" t="s">
        <v>141</v>
      </c>
    </row>
    <row r="462" s="2" customFormat="1" ht="24.15" customHeight="1">
      <c r="A462" s="42"/>
      <c r="B462" s="43"/>
      <c r="C462" s="216" t="s">
        <v>673</v>
      </c>
      <c r="D462" s="216" t="s">
        <v>144</v>
      </c>
      <c r="E462" s="217" t="s">
        <v>674</v>
      </c>
      <c r="F462" s="218" t="s">
        <v>675</v>
      </c>
      <c r="G462" s="219" t="s">
        <v>321</v>
      </c>
      <c r="H462" s="220">
        <v>3.3090000000000002</v>
      </c>
      <c r="I462" s="221"/>
      <c r="J462" s="222">
        <f>ROUND(I462*H462,2)</f>
        <v>0</v>
      </c>
      <c r="K462" s="218" t="s">
        <v>148</v>
      </c>
      <c r="L462" s="48"/>
      <c r="M462" s="223" t="s">
        <v>78</v>
      </c>
      <c r="N462" s="224" t="s">
        <v>50</v>
      </c>
      <c r="O462" s="88"/>
      <c r="P462" s="225">
        <f>O462*H462</f>
        <v>0</v>
      </c>
      <c r="Q462" s="225">
        <v>0</v>
      </c>
      <c r="R462" s="225">
        <f>Q462*H462</f>
        <v>0</v>
      </c>
      <c r="S462" s="225">
        <v>0.00762</v>
      </c>
      <c r="T462" s="226">
        <f>S462*H462</f>
        <v>0.02521458</v>
      </c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R462" s="227" t="s">
        <v>244</v>
      </c>
      <c r="AT462" s="227" t="s">
        <v>144</v>
      </c>
      <c r="AU462" s="227" t="s">
        <v>90</v>
      </c>
      <c r="AY462" s="20" t="s">
        <v>141</v>
      </c>
      <c r="BE462" s="228">
        <f>IF(N462="základní",J462,0)</f>
        <v>0</v>
      </c>
      <c r="BF462" s="228">
        <f>IF(N462="snížená",J462,0)</f>
        <v>0</v>
      </c>
      <c r="BG462" s="228">
        <f>IF(N462="zákl. přenesená",J462,0)</f>
        <v>0</v>
      </c>
      <c r="BH462" s="228">
        <f>IF(N462="sníž. přenesená",J462,0)</f>
        <v>0</v>
      </c>
      <c r="BI462" s="228">
        <f>IF(N462="nulová",J462,0)</f>
        <v>0</v>
      </c>
      <c r="BJ462" s="20" t="s">
        <v>88</v>
      </c>
      <c r="BK462" s="228">
        <f>ROUND(I462*H462,2)</f>
        <v>0</v>
      </c>
      <c r="BL462" s="20" t="s">
        <v>244</v>
      </c>
      <c r="BM462" s="227" t="s">
        <v>676</v>
      </c>
    </row>
    <row r="463" s="2" customFormat="1">
      <c r="A463" s="42"/>
      <c r="B463" s="43"/>
      <c r="C463" s="44"/>
      <c r="D463" s="229" t="s">
        <v>151</v>
      </c>
      <c r="E463" s="44"/>
      <c r="F463" s="230" t="s">
        <v>677</v>
      </c>
      <c r="G463" s="44"/>
      <c r="H463" s="44"/>
      <c r="I463" s="231"/>
      <c r="J463" s="44"/>
      <c r="K463" s="44"/>
      <c r="L463" s="48"/>
      <c r="M463" s="232"/>
      <c r="N463" s="233"/>
      <c r="O463" s="88"/>
      <c r="P463" s="88"/>
      <c r="Q463" s="88"/>
      <c r="R463" s="88"/>
      <c r="S463" s="88"/>
      <c r="T463" s="89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T463" s="20" t="s">
        <v>151</v>
      </c>
      <c r="AU463" s="20" t="s">
        <v>90</v>
      </c>
    </row>
    <row r="464" s="13" customFormat="1">
      <c r="A464" s="13"/>
      <c r="B464" s="241"/>
      <c r="C464" s="242"/>
      <c r="D464" s="234" t="s">
        <v>283</v>
      </c>
      <c r="E464" s="243" t="s">
        <v>78</v>
      </c>
      <c r="F464" s="244" t="s">
        <v>678</v>
      </c>
      <c r="G464" s="242"/>
      <c r="H464" s="245">
        <v>1.7729999999999999</v>
      </c>
      <c r="I464" s="246"/>
      <c r="J464" s="242"/>
      <c r="K464" s="242"/>
      <c r="L464" s="247"/>
      <c r="M464" s="248"/>
      <c r="N464" s="249"/>
      <c r="O464" s="249"/>
      <c r="P464" s="249"/>
      <c r="Q464" s="249"/>
      <c r="R464" s="249"/>
      <c r="S464" s="249"/>
      <c r="T464" s="250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51" t="s">
        <v>283</v>
      </c>
      <c r="AU464" s="251" t="s">
        <v>90</v>
      </c>
      <c r="AV464" s="13" t="s">
        <v>90</v>
      </c>
      <c r="AW464" s="13" t="s">
        <v>40</v>
      </c>
      <c r="AX464" s="13" t="s">
        <v>80</v>
      </c>
      <c r="AY464" s="251" t="s">
        <v>141</v>
      </c>
    </row>
    <row r="465" s="13" customFormat="1">
      <c r="A465" s="13"/>
      <c r="B465" s="241"/>
      <c r="C465" s="242"/>
      <c r="D465" s="234" t="s">
        <v>283</v>
      </c>
      <c r="E465" s="243" t="s">
        <v>78</v>
      </c>
      <c r="F465" s="244" t="s">
        <v>679</v>
      </c>
      <c r="G465" s="242"/>
      <c r="H465" s="245">
        <v>1.536</v>
      </c>
      <c r="I465" s="246"/>
      <c r="J465" s="242"/>
      <c r="K465" s="242"/>
      <c r="L465" s="247"/>
      <c r="M465" s="248"/>
      <c r="N465" s="249"/>
      <c r="O465" s="249"/>
      <c r="P465" s="249"/>
      <c r="Q465" s="249"/>
      <c r="R465" s="249"/>
      <c r="S465" s="249"/>
      <c r="T465" s="250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51" t="s">
        <v>283</v>
      </c>
      <c r="AU465" s="251" t="s">
        <v>90</v>
      </c>
      <c r="AV465" s="13" t="s">
        <v>90</v>
      </c>
      <c r="AW465" s="13" t="s">
        <v>40</v>
      </c>
      <c r="AX465" s="13" t="s">
        <v>80</v>
      </c>
      <c r="AY465" s="251" t="s">
        <v>141</v>
      </c>
    </row>
    <row r="466" s="14" customFormat="1">
      <c r="A466" s="14"/>
      <c r="B466" s="252"/>
      <c r="C466" s="253"/>
      <c r="D466" s="234" t="s">
        <v>283</v>
      </c>
      <c r="E466" s="254" t="s">
        <v>78</v>
      </c>
      <c r="F466" s="255" t="s">
        <v>285</v>
      </c>
      <c r="G466" s="253"/>
      <c r="H466" s="256">
        <v>3.3090000000000002</v>
      </c>
      <c r="I466" s="257"/>
      <c r="J466" s="253"/>
      <c r="K466" s="253"/>
      <c r="L466" s="258"/>
      <c r="M466" s="259"/>
      <c r="N466" s="260"/>
      <c r="O466" s="260"/>
      <c r="P466" s="260"/>
      <c r="Q466" s="260"/>
      <c r="R466" s="260"/>
      <c r="S466" s="260"/>
      <c r="T466" s="261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62" t="s">
        <v>283</v>
      </c>
      <c r="AU466" s="262" t="s">
        <v>90</v>
      </c>
      <c r="AV466" s="14" t="s">
        <v>166</v>
      </c>
      <c r="AW466" s="14" t="s">
        <v>40</v>
      </c>
      <c r="AX466" s="14" t="s">
        <v>88</v>
      </c>
      <c r="AY466" s="262" t="s">
        <v>141</v>
      </c>
    </row>
    <row r="467" s="2" customFormat="1" ht="24.15" customHeight="1">
      <c r="A467" s="42"/>
      <c r="B467" s="43"/>
      <c r="C467" s="216" t="s">
        <v>680</v>
      </c>
      <c r="D467" s="216" t="s">
        <v>144</v>
      </c>
      <c r="E467" s="217" t="s">
        <v>681</v>
      </c>
      <c r="F467" s="218" t="s">
        <v>682</v>
      </c>
      <c r="G467" s="219" t="s">
        <v>321</v>
      </c>
      <c r="H467" s="220">
        <v>19.948</v>
      </c>
      <c r="I467" s="221"/>
      <c r="J467" s="222">
        <f>ROUND(I467*H467,2)</f>
        <v>0</v>
      </c>
      <c r="K467" s="218" t="s">
        <v>148</v>
      </c>
      <c r="L467" s="48"/>
      <c r="M467" s="223" t="s">
        <v>78</v>
      </c>
      <c r="N467" s="224" t="s">
        <v>50</v>
      </c>
      <c r="O467" s="88"/>
      <c r="P467" s="225">
        <f>O467*H467</f>
        <v>0</v>
      </c>
      <c r="Q467" s="225">
        <v>0</v>
      </c>
      <c r="R467" s="225">
        <f>Q467*H467</f>
        <v>0</v>
      </c>
      <c r="S467" s="225">
        <v>0.0085299999999999994</v>
      </c>
      <c r="T467" s="226">
        <f>S467*H467</f>
        <v>0.17015643999999999</v>
      </c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R467" s="227" t="s">
        <v>244</v>
      </c>
      <c r="AT467" s="227" t="s">
        <v>144</v>
      </c>
      <c r="AU467" s="227" t="s">
        <v>90</v>
      </c>
      <c r="AY467" s="20" t="s">
        <v>141</v>
      </c>
      <c r="BE467" s="228">
        <f>IF(N467="základní",J467,0)</f>
        <v>0</v>
      </c>
      <c r="BF467" s="228">
        <f>IF(N467="snížená",J467,0)</f>
        <v>0</v>
      </c>
      <c r="BG467" s="228">
        <f>IF(N467="zákl. přenesená",J467,0)</f>
        <v>0</v>
      </c>
      <c r="BH467" s="228">
        <f>IF(N467="sníž. přenesená",J467,0)</f>
        <v>0</v>
      </c>
      <c r="BI467" s="228">
        <f>IF(N467="nulová",J467,0)</f>
        <v>0</v>
      </c>
      <c r="BJ467" s="20" t="s">
        <v>88</v>
      </c>
      <c r="BK467" s="228">
        <f>ROUND(I467*H467,2)</f>
        <v>0</v>
      </c>
      <c r="BL467" s="20" t="s">
        <v>244</v>
      </c>
      <c r="BM467" s="227" t="s">
        <v>683</v>
      </c>
    </row>
    <row r="468" s="2" customFormat="1">
      <c r="A468" s="42"/>
      <c r="B468" s="43"/>
      <c r="C468" s="44"/>
      <c r="D468" s="229" t="s">
        <v>151</v>
      </c>
      <c r="E468" s="44"/>
      <c r="F468" s="230" t="s">
        <v>684</v>
      </c>
      <c r="G468" s="44"/>
      <c r="H468" s="44"/>
      <c r="I468" s="231"/>
      <c r="J468" s="44"/>
      <c r="K468" s="44"/>
      <c r="L468" s="48"/>
      <c r="M468" s="232"/>
      <c r="N468" s="233"/>
      <c r="O468" s="88"/>
      <c r="P468" s="88"/>
      <c r="Q468" s="88"/>
      <c r="R468" s="88"/>
      <c r="S468" s="88"/>
      <c r="T468" s="89"/>
      <c r="U468" s="42"/>
      <c r="V468" s="42"/>
      <c r="W468" s="42"/>
      <c r="X468" s="42"/>
      <c r="Y468" s="42"/>
      <c r="Z468" s="42"/>
      <c r="AA468" s="42"/>
      <c r="AB468" s="42"/>
      <c r="AC468" s="42"/>
      <c r="AD468" s="42"/>
      <c r="AE468" s="42"/>
      <c r="AT468" s="20" t="s">
        <v>151</v>
      </c>
      <c r="AU468" s="20" t="s">
        <v>90</v>
      </c>
    </row>
    <row r="469" s="13" customFormat="1">
      <c r="A469" s="13"/>
      <c r="B469" s="241"/>
      <c r="C469" s="242"/>
      <c r="D469" s="234" t="s">
        <v>283</v>
      </c>
      <c r="E469" s="243" t="s">
        <v>78</v>
      </c>
      <c r="F469" s="244" t="s">
        <v>685</v>
      </c>
      <c r="G469" s="242"/>
      <c r="H469" s="245">
        <v>2.5430000000000001</v>
      </c>
      <c r="I469" s="246"/>
      <c r="J469" s="242"/>
      <c r="K469" s="242"/>
      <c r="L469" s="247"/>
      <c r="M469" s="248"/>
      <c r="N469" s="249"/>
      <c r="O469" s="249"/>
      <c r="P469" s="249"/>
      <c r="Q469" s="249"/>
      <c r="R469" s="249"/>
      <c r="S469" s="249"/>
      <c r="T469" s="250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51" t="s">
        <v>283</v>
      </c>
      <c r="AU469" s="251" t="s">
        <v>90</v>
      </c>
      <c r="AV469" s="13" t="s">
        <v>90</v>
      </c>
      <c r="AW469" s="13" t="s">
        <v>40</v>
      </c>
      <c r="AX469" s="13" t="s">
        <v>80</v>
      </c>
      <c r="AY469" s="251" t="s">
        <v>141</v>
      </c>
    </row>
    <row r="470" s="13" customFormat="1">
      <c r="A470" s="13"/>
      <c r="B470" s="241"/>
      <c r="C470" s="242"/>
      <c r="D470" s="234" t="s">
        <v>283</v>
      </c>
      <c r="E470" s="243" t="s">
        <v>78</v>
      </c>
      <c r="F470" s="244" t="s">
        <v>686</v>
      </c>
      <c r="G470" s="242"/>
      <c r="H470" s="245">
        <v>2.5430000000000001</v>
      </c>
      <c r="I470" s="246"/>
      <c r="J470" s="242"/>
      <c r="K470" s="242"/>
      <c r="L470" s="247"/>
      <c r="M470" s="248"/>
      <c r="N470" s="249"/>
      <c r="O470" s="249"/>
      <c r="P470" s="249"/>
      <c r="Q470" s="249"/>
      <c r="R470" s="249"/>
      <c r="S470" s="249"/>
      <c r="T470" s="250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1" t="s">
        <v>283</v>
      </c>
      <c r="AU470" s="251" t="s">
        <v>90</v>
      </c>
      <c r="AV470" s="13" t="s">
        <v>90</v>
      </c>
      <c r="AW470" s="13" t="s">
        <v>40</v>
      </c>
      <c r="AX470" s="13" t="s">
        <v>80</v>
      </c>
      <c r="AY470" s="251" t="s">
        <v>141</v>
      </c>
    </row>
    <row r="471" s="13" customFormat="1">
      <c r="A471" s="13"/>
      <c r="B471" s="241"/>
      <c r="C471" s="242"/>
      <c r="D471" s="234" t="s">
        <v>283</v>
      </c>
      <c r="E471" s="243" t="s">
        <v>78</v>
      </c>
      <c r="F471" s="244" t="s">
        <v>687</v>
      </c>
      <c r="G471" s="242"/>
      <c r="H471" s="245">
        <v>2.5430000000000001</v>
      </c>
      <c r="I471" s="246"/>
      <c r="J471" s="242"/>
      <c r="K471" s="242"/>
      <c r="L471" s="247"/>
      <c r="M471" s="248"/>
      <c r="N471" s="249"/>
      <c r="O471" s="249"/>
      <c r="P471" s="249"/>
      <c r="Q471" s="249"/>
      <c r="R471" s="249"/>
      <c r="S471" s="249"/>
      <c r="T471" s="250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1" t="s">
        <v>283</v>
      </c>
      <c r="AU471" s="251" t="s">
        <v>90</v>
      </c>
      <c r="AV471" s="13" t="s">
        <v>90</v>
      </c>
      <c r="AW471" s="13" t="s">
        <v>40</v>
      </c>
      <c r="AX471" s="13" t="s">
        <v>80</v>
      </c>
      <c r="AY471" s="251" t="s">
        <v>141</v>
      </c>
    </row>
    <row r="472" s="13" customFormat="1">
      <c r="A472" s="13"/>
      <c r="B472" s="241"/>
      <c r="C472" s="242"/>
      <c r="D472" s="234" t="s">
        <v>283</v>
      </c>
      <c r="E472" s="243" t="s">
        <v>78</v>
      </c>
      <c r="F472" s="244" t="s">
        <v>688</v>
      </c>
      <c r="G472" s="242"/>
      <c r="H472" s="245">
        <v>2.5430000000000001</v>
      </c>
      <c r="I472" s="246"/>
      <c r="J472" s="242"/>
      <c r="K472" s="242"/>
      <c r="L472" s="247"/>
      <c r="M472" s="248"/>
      <c r="N472" s="249"/>
      <c r="O472" s="249"/>
      <c r="P472" s="249"/>
      <c r="Q472" s="249"/>
      <c r="R472" s="249"/>
      <c r="S472" s="249"/>
      <c r="T472" s="250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51" t="s">
        <v>283</v>
      </c>
      <c r="AU472" s="251" t="s">
        <v>90</v>
      </c>
      <c r="AV472" s="13" t="s">
        <v>90</v>
      </c>
      <c r="AW472" s="13" t="s">
        <v>40</v>
      </c>
      <c r="AX472" s="13" t="s">
        <v>80</v>
      </c>
      <c r="AY472" s="251" t="s">
        <v>141</v>
      </c>
    </row>
    <row r="473" s="13" customFormat="1">
      <c r="A473" s="13"/>
      <c r="B473" s="241"/>
      <c r="C473" s="242"/>
      <c r="D473" s="234" t="s">
        <v>283</v>
      </c>
      <c r="E473" s="243" t="s">
        <v>78</v>
      </c>
      <c r="F473" s="244" t="s">
        <v>689</v>
      </c>
      <c r="G473" s="242"/>
      <c r="H473" s="245">
        <v>2.1469999999999998</v>
      </c>
      <c r="I473" s="246"/>
      <c r="J473" s="242"/>
      <c r="K473" s="242"/>
      <c r="L473" s="247"/>
      <c r="M473" s="248"/>
      <c r="N473" s="249"/>
      <c r="O473" s="249"/>
      <c r="P473" s="249"/>
      <c r="Q473" s="249"/>
      <c r="R473" s="249"/>
      <c r="S473" s="249"/>
      <c r="T473" s="250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51" t="s">
        <v>283</v>
      </c>
      <c r="AU473" s="251" t="s">
        <v>90</v>
      </c>
      <c r="AV473" s="13" t="s">
        <v>90</v>
      </c>
      <c r="AW473" s="13" t="s">
        <v>40</v>
      </c>
      <c r="AX473" s="13" t="s">
        <v>80</v>
      </c>
      <c r="AY473" s="251" t="s">
        <v>141</v>
      </c>
    </row>
    <row r="474" s="13" customFormat="1">
      <c r="A474" s="13"/>
      <c r="B474" s="241"/>
      <c r="C474" s="242"/>
      <c r="D474" s="234" t="s">
        <v>283</v>
      </c>
      <c r="E474" s="243" t="s">
        <v>78</v>
      </c>
      <c r="F474" s="244" t="s">
        <v>690</v>
      </c>
      <c r="G474" s="242"/>
      <c r="H474" s="245">
        <v>2.5430000000000001</v>
      </c>
      <c r="I474" s="246"/>
      <c r="J474" s="242"/>
      <c r="K474" s="242"/>
      <c r="L474" s="247"/>
      <c r="M474" s="248"/>
      <c r="N474" s="249"/>
      <c r="O474" s="249"/>
      <c r="P474" s="249"/>
      <c r="Q474" s="249"/>
      <c r="R474" s="249"/>
      <c r="S474" s="249"/>
      <c r="T474" s="250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1" t="s">
        <v>283</v>
      </c>
      <c r="AU474" s="251" t="s">
        <v>90</v>
      </c>
      <c r="AV474" s="13" t="s">
        <v>90</v>
      </c>
      <c r="AW474" s="13" t="s">
        <v>40</v>
      </c>
      <c r="AX474" s="13" t="s">
        <v>80</v>
      </c>
      <c r="AY474" s="251" t="s">
        <v>141</v>
      </c>
    </row>
    <row r="475" s="13" customFormat="1">
      <c r="A475" s="13"/>
      <c r="B475" s="241"/>
      <c r="C475" s="242"/>
      <c r="D475" s="234" t="s">
        <v>283</v>
      </c>
      <c r="E475" s="243" t="s">
        <v>78</v>
      </c>
      <c r="F475" s="244" t="s">
        <v>691</v>
      </c>
      <c r="G475" s="242"/>
      <c r="H475" s="245">
        <v>2.5430000000000001</v>
      </c>
      <c r="I475" s="246"/>
      <c r="J475" s="242"/>
      <c r="K475" s="242"/>
      <c r="L475" s="247"/>
      <c r="M475" s="248"/>
      <c r="N475" s="249"/>
      <c r="O475" s="249"/>
      <c r="P475" s="249"/>
      <c r="Q475" s="249"/>
      <c r="R475" s="249"/>
      <c r="S475" s="249"/>
      <c r="T475" s="250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1" t="s">
        <v>283</v>
      </c>
      <c r="AU475" s="251" t="s">
        <v>90</v>
      </c>
      <c r="AV475" s="13" t="s">
        <v>90</v>
      </c>
      <c r="AW475" s="13" t="s">
        <v>40</v>
      </c>
      <c r="AX475" s="13" t="s">
        <v>80</v>
      </c>
      <c r="AY475" s="251" t="s">
        <v>141</v>
      </c>
    </row>
    <row r="476" s="13" customFormat="1">
      <c r="A476" s="13"/>
      <c r="B476" s="241"/>
      <c r="C476" s="242"/>
      <c r="D476" s="234" t="s">
        <v>283</v>
      </c>
      <c r="E476" s="243" t="s">
        <v>78</v>
      </c>
      <c r="F476" s="244" t="s">
        <v>692</v>
      </c>
      <c r="G476" s="242"/>
      <c r="H476" s="245">
        <v>2.5430000000000001</v>
      </c>
      <c r="I476" s="246"/>
      <c r="J476" s="242"/>
      <c r="K476" s="242"/>
      <c r="L476" s="247"/>
      <c r="M476" s="248"/>
      <c r="N476" s="249"/>
      <c r="O476" s="249"/>
      <c r="P476" s="249"/>
      <c r="Q476" s="249"/>
      <c r="R476" s="249"/>
      <c r="S476" s="249"/>
      <c r="T476" s="250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51" t="s">
        <v>283</v>
      </c>
      <c r="AU476" s="251" t="s">
        <v>90</v>
      </c>
      <c r="AV476" s="13" t="s">
        <v>90</v>
      </c>
      <c r="AW476" s="13" t="s">
        <v>40</v>
      </c>
      <c r="AX476" s="13" t="s">
        <v>80</v>
      </c>
      <c r="AY476" s="251" t="s">
        <v>141</v>
      </c>
    </row>
    <row r="477" s="14" customFormat="1">
      <c r="A477" s="14"/>
      <c r="B477" s="252"/>
      <c r="C477" s="253"/>
      <c r="D477" s="234" t="s">
        <v>283</v>
      </c>
      <c r="E477" s="254" t="s">
        <v>78</v>
      </c>
      <c r="F477" s="255" t="s">
        <v>285</v>
      </c>
      <c r="G477" s="253"/>
      <c r="H477" s="256">
        <v>19.948</v>
      </c>
      <c r="I477" s="257"/>
      <c r="J477" s="253"/>
      <c r="K477" s="253"/>
      <c r="L477" s="258"/>
      <c r="M477" s="259"/>
      <c r="N477" s="260"/>
      <c r="O477" s="260"/>
      <c r="P477" s="260"/>
      <c r="Q477" s="260"/>
      <c r="R477" s="260"/>
      <c r="S477" s="260"/>
      <c r="T477" s="261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2" t="s">
        <v>283</v>
      </c>
      <c r="AU477" s="262" t="s">
        <v>90</v>
      </c>
      <c r="AV477" s="14" t="s">
        <v>166</v>
      </c>
      <c r="AW477" s="14" t="s">
        <v>40</v>
      </c>
      <c r="AX477" s="14" t="s">
        <v>88</v>
      </c>
      <c r="AY477" s="262" t="s">
        <v>141</v>
      </c>
    </row>
    <row r="478" s="2" customFormat="1" ht="24.15" customHeight="1">
      <c r="A478" s="42"/>
      <c r="B478" s="43"/>
      <c r="C478" s="216" t="s">
        <v>693</v>
      </c>
      <c r="D478" s="216" t="s">
        <v>144</v>
      </c>
      <c r="E478" s="217" t="s">
        <v>694</v>
      </c>
      <c r="F478" s="218" t="s">
        <v>695</v>
      </c>
      <c r="G478" s="219" t="s">
        <v>618</v>
      </c>
      <c r="H478" s="220">
        <v>17</v>
      </c>
      <c r="I478" s="221"/>
      <c r="J478" s="222">
        <f>ROUND(I478*H478,2)</f>
        <v>0</v>
      </c>
      <c r="K478" s="218" t="s">
        <v>148</v>
      </c>
      <c r="L478" s="48"/>
      <c r="M478" s="223" t="s">
        <v>78</v>
      </c>
      <c r="N478" s="224" t="s">
        <v>50</v>
      </c>
      <c r="O478" s="88"/>
      <c r="P478" s="225">
        <f>O478*H478</f>
        <v>0</v>
      </c>
      <c r="Q478" s="225">
        <v>0</v>
      </c>
      <c r="R478" s="225">
        <f>Q478*H478</f>
        <v>0</v>
      </c>
      <c r="S478" s="225">
        <v>0.024</v>
      </c>
      <c r="T478" s="226">
        <f>S478*H478</f>
        <v>0.40800000000000003</v>
      </c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R478" s="227" t="s">
        <v>244</v>
      </c>
      <c r="AT478" s="227" t="s">
        <v>144</v>
      </c>
      <c r="AU478" s="227" t="s">
        <v>90</v>
      </c>
      <c r="AY478" s="20" t="s">
        <v>141</v>
      </c>
      <c r="BE478" s="228">
        <f>IF(N478="základní",J478,0)</f>
        <v>0</v>
      </c>
      <c r="BF478" s="228">
        <f>IF(N478="snížená",J478,0)</f>
        <v>0</v>
      </c>
      <c r="BG478" s="228">
        <f>IF(N478="zákl. přenesená",J478,0)</f>
        <v>0</v>
      </c>
      <c r="BH478" s="228">
        <f>IF(N478="sníž. přenesená",J478,0)</f>
        <v>0</v>
      </c>
      <c r="BI478" s="228">
        <f>IF(N478="nulová",J478,0)</f>
        <v>0</v>
      </c>
      <c r="BJ478" s="20" t="s">
        <v>88</v>
      </c>
      <c r="BK478" s="228">
        <f>ROUND(I478*H478,2)</f>
        <v>0</v>
      </c>
      <c r="BL478" s="20" t="s">
        <v>244</v>
      </c>
      <c r="BM478" s="227" t="s">
        <v>696</v>
      </c>
    </row>
    <row r="479" s="2" customFormat="1">
      <c r="A479" s="42"/>
      <c r="B479" s="43"/>
      <c r="C479" s="44"/>
      <c r="D479" s="229" t="s">
        <v>151</v>
      </c>
      <c r="E479" s="44"/>
      <c r="F479" s="230" t="s">
        <v>697</v>
      </c>
      <c r="G479" s="44"/>
      <c r="H479" s="44"/>
      <c r="I479" s="231"/>
      <c r="J479" s="44"/>
      <c r="K479" s="44"/>
      <c r="L479" s="48"/>
      <c r="M479" s="232"/>
      <c r="N479" s="233"/>
      <c r="O479" s="88"/>
      <c r="P479" s="88"/>
      <c r="Q479" s="88"/>
      <c r="R479" s="88"/>
      <c r="S479" s="88"/>
      <c r="T479" s="89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T479" s="20" t="s">
        <v>151</v>
      </c>
      <c r="AU479" s="20" t="s">
        <v>90</v>
      </c>
    </row>
    <row r="480" s="13" customFormat="1">
      <c r="A480" s="13"/>
      <c r="B480" s="241"/>
      <c r="C480" s="242"/>
      <c r="D480" s="234" t="s">
        <v>283</v>
      </c>
      <c r="E480" s="243" t="s">
        <v>78</v>
      </c>
      <c r="F480" s="244" t="s">
        <v>698</v>
      </c>
      <c r="G480" s="242"/>
      <c r="H480" s="245">
        <v>2</v>
      </c>
      <c r="I480" s="246"/>
      <c r="J480" s="242"/>
      <c r="K480" s="242"/>
      <c r="L480" s="247"/>
      <c r="M480" s="248"/>
      <c r="N480" s="249"/>
      <c r="O480" s="249"/>
      <c r="P480" s="249"/>
      <c r="Q480" s="249"/>
      <c r="R480" s="249"/>
      <c r="S480" s="249"/>
      <c r="T480" s="250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1" t="s">
        <v>283</v>
      </c>
      <c r="AU480" s="251" t="s">
        <v>90</v>
      </c>
      <c r="AV480" s="13" t="s">
        <v>90</v>
      </c>
      <c r="AW480" s="13" t="s">
        <v>40</v>
      </c>
      <c r="AX480" s="13" t="s">
        <v>80</v>
      </c>
      <c r="AY480" s="251" t="s">
        <v>141</v>
      </c>
    </row>
    <row r="481" s="13" customFormat="1">
      <c r="A481" s="13"/>
      <c r="B481" s="241"/>
      <c r="C481" s="242"/>
      <c r="D481" s="234" t="s">
        <v>283</v>
      </c>
      <c r="E481" s="243" t="s">
        <v>78</v>
      </c>
      <c r="F481" s="244" t="s">
        <v>699</v>
      </c>
      <c r="G481" s="242"/>
      <c r="H481" s="245">
        <v>2</v>
      </c>
      <c r="I481" s="246"/>
      <c r="J481" s="242"/>
      <c r="K481" s="242"/>
      <c r="L481" s="247"/>
      <c r="M481" s="248"/>
      <c r="N481" s="249"/>
      <c r="O481" s="249"/>
      <c r="P481" s="249"/>
      <c r="Q481" s="249"/>
      <c r="R481" s="249"/>
      <c r="S481" s="249"/>
      <c r="T481" s="250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51" t="s">
        <v>283</v>
      </c>
      <c r="AU481" s="251" t="s">
        <v>90</v>
      </c>
      <c r="AV481" s="13" t="s">
        <v>90</v>
      </c>
      <c r="AW481" s="13" t="s">
        <v>40</v>
      </c>
      <c r="AX481" s="13" t="s">
        <v>80</v>
      </c>
      <c r="AY481" s="251" t="s">
        <v>141</v>
      </c>
    </row>
    <row r="482" s="13" customFormat="1">
      <c r="A482" s="13"/>
      <c r="B482" s="241"/>
      <c r="C482" s="242"/>
      <c r="D482" s="234" t="s">
        <v>283</v>
      </c>
      <c r="E482" s="243" t="s">
        <v>78</v>
      </c>
      <c r="F482" s="244" t="s">
        <v>700</v>
      </c>
      <c r="G482" s="242"/>
      <c r="H482" s="245">
        <v>2</v>
      </c>
      <c r="I482" s="246"/>
      <c r="J482" s="242"/>
      <c r="K482" s="242"/>
      <c r="L482" s="247"/>
      <c r="M482" s="248"/>
      <c r="N482" s="249"/>
      <c r="O482" s="249"/>
      <c r="P482" s="249"/>
      <c r="Q482" s="249"/>
      <c r="R482" s="249"/>
      <c r="S482" s="249"/>
      <c r="T482" s="250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51" t="s">
        <v>283</v>
      </c>
      <c r="AU482" s="251" t="s">
        <v>90</v>
      </c>
      <c r="AV482" s="13" t="s">
        <v>90</v>
      </c>
      <c r="AW482" s="13" t="s">
        <v>40</v>
      </c>
      <c r="AX482" s="13" t="s">
        <v>80</v>
      </c>
      <c r="AY482" s="251" t="s">
        <v>141</v>
      </c>
    </row>
    <row r="483" s="13" customFormat="1">
      <c r="A483" s="13"/>
      <c r="B483" s="241"/>
      <c r="C483" s="242"/>
      <c r="D483" s="234" t="s">
        <v>283</v>
      </c>
      <c r="E483" s="243" t="s">
        <v>78</v>
      </c>
      <c r="F483" s="244" t="s">
        <v>701</v>
      </c>
      <c r="G483" s="242"/>
      <c r="H483" s="245">
        <v>1</v>
      </c>
      <c r="I483" s="246"/>
      <c r="J483" s="242"/>
      <c r="K483" s="242"/>
      <c r="L483" s="247"/>
      <c r="M483" s="248"/>
      <c r="N483" s="249"/>
      <c r="O483" s="249"/>
      <c r="P483" s="249"/>
      <c r="Q483" s="249"/>
      <c r="R483" s="249"/>
      <c r="S483" s="249"/>
      <c r="T483" s="250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51" t="s">
        <v>283</v>
      </c>
      <c r="AU483" s="251" t="s">
        <v>90</v>
      </c>
      <c r="AV483" s="13" t="s">
        <v>90</v>
      </c>
      <c r="AW483" s="13" t="s">
        <v>40</v>
      </c>
      <c r="AX483" s="13" t="s">
        <v>80</v>
      </c>
      <c r="AY483" s="251" t="s">
        <v>141</v>
      </c>
    </row>
    <row r="484" s="13" customFormat="1">
      <c r="A484" s="13"/>
      <c r="B484" s="241"/>
      <c r="C484" s="242"/>
      <c r="D484" s="234" t="s">
        <v>283</v>
      </c>
      <c r="E484" s="243" t="s">
        <v>78</v>
      </c>
      <c r="F484" s="244" t="s">
        <v>702</v>
      </c>
      <c r="G484" s="242"/>
      <c r="H484" s="245">
        <v>2</v>
      </c>
      <c r="I484" s="246"/>
      <c r="J484" s="242"/>
      <c r="K484" s="242"/>
      <c r="L484" s="247"/>
      <c r="M484" s="248"/>
      <c r="N484" s="249"/>
      <c r="O484" s="249"/>
      <c r="P484" s="249"/>
      <c r="Q484" s="249"/>
      <c r="R484" s="249"/>
      <c r="S484" s="249"/>
      <c r="T484" s="250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51" t="s">
        <v>283</v>
      </c>
      <c r="AU484" s="251" t="s">
        <v>90</v>
      </c>
      <c r="AV484" s="13" t="s">
        <v>90</v>
      </c>
      <c r="AW484" s="13" t="s">
        <v>40</v>
      </c>
      <c r="AX484" s="13" t="s">
        <v>80</v>
      </c>
      <c r="AY484" s="251" t="s">
        <v>141</v>
      </c>
    </row>
    <row r="485" s="13" customFormat="1">
      <c r="A485" s="13"/>
      <c r="B485" s="241"/>
      <c r="C485" s="242"/>
      <c r="D485" s="234" t="s">
        <v>283</v>
      </c>
      <c r="E485" s="243" t="s">
        <v>78</v>
      </c>
      <c r="F485" s="244" t="s">
        <v>703</v>
      </c>
      <c r="G485" s="242"/>
      <c r="H485" s="245">
        <v>1</v>
      </c>
      <c r="I485" s="246"/>
      <c r="J485" s="242"/>
      <c r="K485" s="242"/>
      <c r="L485" s="247"/>
      <c r="M485" s="248"/>
      <c r="N485" s="249"/>
      <c r="O485" s="249"/>
      <c r="P485" s="249"/>
      <c r="Q485" s="249"/>
      <c r="R485" s="249"/>
      <c r="S485" s="249"/>
      <c r="T485" s="250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51" t="s">
        <v>283</v>
      </c>
      <c r="AU485" s="251" t="s">
        <v>90</v>
      </c>
      <c r="AV485" s="13" t="s">
        <v>90</v>
      </c>
      <c r="AW485" s="13" t="s">
        <v>40</v>
      </c>
      <c r="AX485" s="13" t="s">
        <v>80</v>
      </c>
      <c r="AY485" s="251" t="s">
        <v>141</v>
      </c>
    </row>
    <row r="486" s="13" customFormat="1">
      <c r="A486" s="13"/>
      <c r="B486" s="241"/>
      <c r="C486" s="242"/>
      <c r="D486" s="234" t="s">
        <v>283</v>
      </c>
      <c r="E486" s="243" t="s">
        <v>78</v>
      </c>
      <c r="F486" s="244" t="s">
        <v>704</v>
      </c>
      <c r="G486" s="242"/>
      <c r="H486" s="245">
        <v>2</v>
      </c>
      <c r="I486" s="246"/>
      <c r="J486" s="242"/>
      <c r="K486" s="242"/>
      <c r="L486" s="247"/>
      <c r="M486" s="248"/>
      <c r="N486" s="249"/>
      <c r="O486" s="249"/>
      <c r="P486" s="249"/>
      <c r="Q486" s="249"/>
      <c r="R486" s="249"/>
      <c r="S486" s="249"/>
      <c r="T486" s="250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51" t="s">
        <v>283</v>
      </c>
      <c r="AU486" s="251" t="s">
        <v>90</v>
      </c>
      <c r="AV486" s="13" t="s">
        <v>90</v>
      </c>
      <c r="AW486" s="13" t="s">
        <v>40</v>
      </c>
      <c r="AX486" s="13" t="s">
        <v>80</v>
      </c>
      <c r="AY486" s="251" t="s">
        <v>141</v>
      </c>
    </row>
    <row r="487" s="13" customFormat="1">
      <c r="A487" s="13"/>
      <c r="B487" s="241"/>
      <c r="C487" s="242"/>
      <c r="D487" s="234" t="s">
        <v>283</v>
      </c>
      <c r="E487" s="243" t="s">
        <v>78</v>
      </c>
      <c r="F487" s="244" t="s">
        <v>705</v>
      </c>
      <c r="G487" s="242"/>
      <c r="H487" s="245">
        <v>1</v>
      </c>
      <c r="I487" s="246"/>
      <c r="J487" s="242"/>
      <c r="K487" s="242"/>
      <c r="L487" s="247"/>
      <c r="M487" s="248"/>
      <c r="N487" s="249"/>
      <c r="O487" s="249"/>
      <c r="P487" s="249"/>
      <c r="Q487" s="249"/>
      <c r="R487" s="249"/>
      <c r="S487" s="249"/>
      <c r="T487" s="250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51" t="s">
        <v>283</v>
      </c>
      <c r="AU487" s="251" t="s">
        <v>90</v>
      </c>
      <c r="AV487" s="13" t="s">
        <v>90</v>
      </c>
      <c r="AW487" s="13" t="s">
        <v>40</v>
      </c>
      <c r="AX487" s="13" t="s">
        <v>80</v>
      </c>
      <c r="AY487" s="251" t="s">
        <v>141</v>
      </c>
    </row>
    <row r="488" s="13" customFormat="1">
      <c r="A488" s="13"/>
      <c r="B488" s="241"/>
      <c r="C488" s="242"/>
      <c r="D488" s="234" t="s">
        <v>283</v>
      </c>
      <c r="E488" s="243" t="s">
        <v>78</v>
      </c>
      <c r="F488" s="244" t="s">
        <v>706</v>
      </c>
      <c r="G488" s="242"/>
      <c r="H488" s="245">
        <v>2</v>
      </c>
      <c r="I488" s="246"/>
      <c r="J488" s="242"/>
      <c r="K488" s="242"/>
      <c r="L488" s="247"/>
      <c r="M488" s="248"/>
      <c r="N488" s="249"/>
      <c r="O488" s="249"/>
      <c r="P488" s="249"/>
      <c r="Q488" s="249"/>
      <c r="R488" s="249"/>
      <c r="S488" s="249"/>
      <c r="T488" s="250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51" t="s">
        <v>283</v>
      </c>
      <c r="AU488" s="251" t="s">
        <v>90</v>
      </c>
      <c r="AV488" s="13" t="s">
        <v>90</v>
      </c>
      <c r="AW488" s="13" t="s">
        <v>40</v>
      </c>
      <c r="AX488" s="13" t="s">
        <v>80</v>
      </c>
      <c r="AY488" s="251" t="s">
        <v>141</v>
      </c>
    </row>
    <row r="489" s="13" customFormat="1">
      <c r="A489" s="13"/>
      <c r="B489" s="241"/>
      <c r="C489" s="242"/>
      <c r="D489" s="234" t="s">
        <v>283</v>
      </c>
      <c r="E489" s="243" t="s">
        <v>78</v>
      </c>
      <c r="F489" s="244" t="s">
        <v>707</v>
      </c>
      <c r="G489" s="242"/>
      <c r="H489" s="245">
        <v>2</v>
      </c>
      <c r="I489" s="246"/>
      <c r="J489" s="242"/>
      <c r="K489" s="242"/>
      <c r="L489" s="247"/>
      <c r="M489" s="248"/>
      <c r="N489" s="249"/>
      <c r="O489" s="249"/>
      <c r="P489" s="249"/>
      <c r="Q489" s="249"/>
      <c r="R489" s="249"/>
      <c r="S489" s="249"/>
      <c r="T489" s="250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1" t="s">
        <v>283</v>
      </c>
      <c r="AU489" s="251" t="s">
        <v>90</v>
      </c>
      <c r="AV489" s="13" t="s">
        <v>90</v>
      </c>
      <c r="AW489" s="13" t="s">
        <v>40</v>
      </c>
      <c r="AX489" s="13" t="s">
        <v>80</v>
      </c>
      <c r="AY489" s="251" t="s">
        <v>141</v>
      </c>
    </row>
    <row r="490" s="14" customFormat="1">
      <c r="A490" s="14"/>
      <c r="B490" s="252"/>
      <c r="C490" s="253"/>
      <c r="D490" s="234" t="s">
        <v>283</v>
      </c>
      <c r="E490" s="254" t="s">
        <v>78</v>
      </c>
      <c r="F490" s="255" t="s">
        <v>285</v>
      </c>
      <c r="G490" s="253"/>
      <c r="H490" s="256">
        <v>17</v>
      </c>
      <c r="I490" s="257"/>
      <c r="J490" s="253"/>
      <c r="K490" s="253"/>
      <c r="L490" s="258"/>
      <c r="M490" s="259"/>
      <c r="N490" s="260"/>
      <c r="O490" s="260"/>
      <c r="P490" s="260"/>
      <c r="Q490" s="260"/>
      <c r="R490" s="260"/>
      <c r="S490" s="260"/>
      <c r="T490" s="261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2" t="s">
        <v>283</v>
      </c>
      <c r="AU490" s="262" t="s">
        <v>90</v>
      </c>
      <c r="AV490" s="14" t="s">
        <v>166</v>
      </c>
      <c r="AW490" s="14" t="s">
        <v>40</v>
      </c>
      <c r="AX490" s="14" t="s">
        <v>88</v>
      </c>
      <c r="AY490" s="262" t="s">
        <v>141</v>
      </c>
    </row>
    <row r="491" s="12" customFormat="1" ht="22.8" customHeight="1">
      <c r="A491" s="12"/>
      <c r="B491" s="200"/>
      <c r="C491" s="201"/>
      <c r="D491" s="202" t="s">
        <v>79</v>
      </c>
      <c r="E491" s="214" t="s">
        <v>708</v>
      </c>
      <c r="F491" s="214" t="s">
        <v>709</v>
      </c>
      <c r="G491" s="201"/>
      <c r="H491" s="201"/>
      <c r="I491" s="204"/>
      <c r="J491" s="215">
        <f>BK491</f>
        <v>0</v>
      </c>
      <c r="K491" s="201"/>
      <c r="L491" s="206"/>
      <c r="M491" s="207"/>
      <c r="N491" s="208"/>
      <c r="O491" s="208"/>
      <c r="P491" s="209">
        <f>SUM(P492:P505)</f>
        <v>0</v>
      </c>
      <c r="Q491" s="208"/>
      <c r="R491" s="209">
        <f>SUM(R492:R505)</f>
        <v>0</v>
      </c>
      <c r="S491" s="208"/>
      <c r="T491" s="210">
        <f>SUM(T492:T505)</f>
        <v>6.5897249999999996</v>
      </c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R491" s="211" t="s">
        <v>90</v>
      </c>
      <c r="AT491" s="212" t="s">
        <v>79</v>
      </c>
      <c r="AU491" s="212" t="s">
        <v>88</v>
      </c>
      <c r="AY491" s="211" t="s">
        <v>141</v>
      </c>
      <c r="BK491" s="213">
        <f>SUM(BK492:BK505)</f>
        <v>0</v>
      </c>
    </row>
    <row r="492" s="2" customFormat="1" ht="21.75" customHeight="1">
      <c r="A492" s="42"/>
      <c r="B492" s="43"/>
      <c r="C492" s="216" t="s">
        <v>710</v>
      </c>
      <c r="D492" s="216" t="s">
        <v>144</v>
      </c>
      <c r="E492" s="217" t="s">
        <v>711</v>
      </c>
      <c r="F492" s="218" t="s">
        <v>712</v>
      </c>
      <c r="G492" s="219" t="s">
        <v>321</v>
      </c>
      <c r="H492" s="220">
        <v>439.315</v>
      </c>
      <c r="I492" s="221"/>
      <c r="J492" s="222">
        <f>ROUND(I492*H492,2)</f>
        <v>0</v>
      </c>
      <c r="K492" s="218" t="s">
        <v>148</v>
      </c>
      <c r="L492" s="48"/>
      <c r="M492" s="223" t="s">
        <v>78</v>
      </c>
      <c r="N492" s="224" t="s">
        <v>50</v>
      </c>
      <c r="O492" s="88"/>
      <c r="P492" s="225">
        <f>O492*H492</f>
        <v>0</v>
      </c>
      <c r="Q492" s="225">
        <v>0</v>
      </c>
      <c r="R492" s="225">
        <f>Q492*H492</f>
        <v>0</v>
      </c>
      <c r="S492" s="225">
        <v>0.014999999999999999</v>
      </c>
      <c r="T492" s="226">
        <f>S492*H492</f>
        <v>6.5897249999999996</v>
      </c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R492" s="227" t="s">
        <v>244</v>
      </c>
      <c r="AT492" s="227" t="s">
        <v>144</v>
      </c>
      <c r="AU492" s="227" t="s">
        <v>90</v>
      </c>
      <c r="AY492" s="20" t="s">
        <v>141</v>
      </c>
      <c r="BE492" s="228">
        <f>IF(N492="základní",J492,0)</f>
        <v>0</v>
      </c>
      <c r="BF492" s="228">
        <f>IF(N492="snížená",J492,0)</f>
        <v>0</v>
      </c>
      <c r="BG492" s="228">
        <f>IF(N492="zákl. přenesená",J492,0)</f>
        <v>0</v>
      </c>
      <c r="BH492" s="228">
        <f>IF(N492="sníž. přenesená",J492,0)</f>
        <v>0</v>
      </c>
      <c r="BI492" s="228">
        <f>IF(N492="nulová",J492,0)</f>
        <v>0</v>
      </c>
      <c r="BJ492" s="20" t="s">
        <v>88</v>
      </c>
      <c r="BK492" s="228">
        <f>ROUND(I492*H492,2)</f>
        <v>0</v>
      </c>
      <c r="BL492" s="20" t="s">
        <v>244</v>
      </c>
      <c r="BM492" s="227" t="s">
        <v>713</v>
      </c>
    </row>
    <row r="493" s="2" customFormat="1">
      <c r="A493" s="42"/>
      <c r="B493" s="43"/>
      <c r="C493" s="44"/>
      <c r="D493" s="229" t="s">
        <v>151</v>
      </c>
      <c r="E493" s="44"/>
      <c r="F493" s="230" t="s">
        <v>714</v>
      </c>
      <c r="G493" s="44"/>
      <c r="H493" s="44"/>
      <c r="I493" s="231"/>
      <c r="J493" s="44"/>
      <c r="K493" s="44"/>
      <c r="L493" s="48"/>
      <c r="M493" s="232"/>
      <c r="N493" s="233"/>
      <c r="O493" s="88"/>
      <c r="P493" s="88"/>
      <c r="Q493" s="88"/>
      <c r="R493" s="88"/>
      <c r="S493" s="88"/>
      <c r="T493" s="89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T493" s="20" t="s">
        <v>151</v>
      </c>
      <c r="AU493" s="20" t="s">
        <v>90</v>
      </c>
    </row>
    <row r="494" s="13" customFormat="1">
      <c r="A494" s="13"/>
      <c r="B494" s="241"/>
      <c r="C494" s="242"/>
      <c r="D494" s="234" t="s">
        <v>283</v>
      </c>
      <c r="E494" s="243" t="s">
        <v>78</v>
      </c>
      <c r="F494" s="244" t="s">
        <v>252</v>
      </c>
      <c r="G494" s="242"/>
      <c r="H494" s="245">
        <v>439.315</v>
      </c>
      <c r="I494" s="246"/>
      <c r="J494" s="242"/>
      <c r="K494" s="242"/>
      <c r="L494" s="247"/>
      <c r="M494" s="248"/>
      <c r="N494" s="249"/>
      <c r="O494" s="249"/>
      <c r="P494" s="249"/>
      <c r="Q494" s="249"/>
      <c r="R494" s="249"/>
      <c r="S494" s="249"/>
      <c r="T494" s="250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1" t="s">
        <v>283</v>
      </c>
      <c r="AU494" s="251" t="s">
        <v>90</v>
      </c>
      <c r="AV494" s="13" t="s">
        <v>90</v>
      </c>
      <c r="AW494" s="13" t="s">
        <v>40</v>
      </c>
      <c r="AX494" s="13" t="s">
        <v>88</v>
      </c>
      <c r="AY494" s="251" t="s">
        <v>141</v>
      </c>
    </row>
    <row r="495" s="2" customFormat="1">
      <c r="A495" s="42"/>
      <c r="B495" s="43"/>
      <c r="C495" s="44"/>
      <c r="D495" s="234" t="s">
        <v>414</v>
      </c>
      <c r="E495" s="44"/>
      <c r="F495" s="284" t="s">
        <v>558</v>
      </c>
      <c r="G495" s="44"/>
      <c r="H495" s="44"/>
      <c r="I495" s="44"/>
      <c r="J495" s="44"/>
      <c r="K495" s="44"/>
      <c r="L495" s="48"/>
      <c r="M495" s="232"/>
      <c r="N495" s="233"/>
      <c r="O495" s="88"/>
      <c r="P495" s="88"/>
      <c r="Q495" s="88"/>
      <c r="R495" s="88"/>
      <c r="S495" s="88"/>
      <c r="T495" s="89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U495" s="20" t="s">
        <v>90</v>
      </c>
    </row>
    <row r="496" s="2" customFormat="1">
      <c r="A496" s="42"/>
      <c r="B496" s="43"/>
      <c r="C496" s="44"/>
      <c r="D496" s="234" t="s">
        <v>414</v>
      </c>
      <c r="E496" s="44"/>
      <c r="F496" s="285" t="s">
        <v>541</v>
      </c>
      <c r="G496" s="44"/>
      <c r="H496" s="286">
        <v>60.786000000000001</v>
      </c>
      <c r="I496" s="44"/>
      <c r="J496" s="44"/>
      <c r="K496" s="44"/>
      <c r="L496" s="48"/>
      <c r="M496" s="232"/>
      <c r="N496" s="233"/>
      <c r="O496" s="88"/>
      <c r="P496" s="88"/>
      <c r="Q496" s="88"/>
      <c r="R496" s="88"/>
      <c r="S496" s="88"/>
      <c r="T496" s="89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U496" s="20" t="s">
        <v>90</v>
      </c>
    </row>
    <row r="497" s="2" customFormat="1">
      <c r="A497" s="42"/>
      <c r="B497" s="43"/>
      <c r="C497" s="44"/>
      <c r="D497" s="234" t="s">
        <v>414</v>
      </c>
      <c r="E497" s="44"/>
      <c r="F497" s="285" t="s">
        <v>542</v>
      </c>
      <c r="G497" s="44"/>
      <c r="H497" s="286">
        <v>60.786000000000001</v>
      </c>
      <c r="I497" s="44"/>
      <c r="J497" s="44"/>
      <c r="K497" s="44"/>
      <c r="L497" s="48"/>
      <c r="M497" s="232"/>
      <c r="N497" s="233"/>
      <c r="O497" s="88"/>
      <c r="P497" s="88"/>
      <c r="Q497" s="88"/>
      <c r="R497" s="88"/>
      <c r="S497" s="88"/>
      <c r="T497" s="89"/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U497" s="20" t="s">
        <v>90</v>
      </c>
    </row>
    <row r="498" s="2" customFormat="1">
      <c r="A498" s="42"/>
      <c r="B498" s="43"/>
      <c r="C498" s="44"/>
      <c r="D498" s="234" t="s">
        <v>414</v>
      </c>
      <c r="E498" s="44"/>
      <c r="F498" s="285" t="s">
        <v>543</v>
      </c>
      <c r="G498" s="44"/>
      <c r="H498" s="286">
        <v>44.616</v>
      </c>
      <c r="I498" s="44"/>
      <c r="J498" s="44"/>
      <c r="K498" s="44"/>
      <c r="L498" s="48"/>
      <c r="M498" s="232"/>
      <c r="N498" s="233"/>
      <c r="O498" s="88"/>
      <c r="P498" s="88"/>
      <c r="Q498" s="88"/>
      <c r="R498" s="88"/>
      <c r="S498" s="88"/>
      <c r="T498" s="89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U498" s="20" t="s">
        <v>90</v>
      </c>
    </row>
    <row r="499" s="2" customFormat="1">
      <c r="A499" s="42"/>
      <c r="B499" s="43"/>
      <c r="C499" s="44"/>
      <c r="D499" s="234" t="s">
        <v>414</v>
      </c>
      <c r="E499" s="44"/>
      <c r="F499" s="285" t="s">
        <v>544</v>
      </c>
      <c r="G499" s="44"/>
      <c r="H499" s="286">
        <v>17.16</v>
      </c>
      <c r="I499" s="44"/>
      <c r="J499" s="44"/>
      <c r="K499" s="44"/>
      <c r="L499" s="48"/>
      <c r="M499" s="232"/>
      <c r="N499" s="233"/>
      <c r="O499" s="88"/>
      <c r="P499" s="88"/>
      <c r="Q499" s="88"/>
      <c r="R499" s="88"/>
      <c r="S499" s="88"/>
      <c r="T499" s="89"/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U499" s="20" t="s">
        <v>90</v>
      </c>
    </row>
    <row r="500" s="2" customFormat="1">
      <c r="A500" s="42"/>
      <c r="B500" s="43"/>
      <c r="C500" s="44"/>
      <c r="D500" s="234" t="s">
        <v>414</v>
      </c>
      <c r="E500" s="44"/>
      <c r="F500" s="285" t="s">
        <v>545</v>
      </c>
      <c r="G500" s="44"/>
      <c r="H500" s="286">
        <v>47.619</v>
      </c>
      <c r="I500" s="44"/>
      <c r="J500" s="44"/>
      <c r="K500" s="44"/>
      <c r="L500" s="48"/>
      <c r="M500" s="232"/>
      <c r="N500" s="233"/>
      <c r="O500" s="88"/>
      <c r="P500" s="88"/>
      <c r="Q500" s="88"/>
      <c r="R500" s="88"/>
      <c r="S500" s="88"/>
      <c r="T500" s="89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U500" s="20" t="s">
        <v>90</v>
      </c>
    </row>
    <row r="501" s="2" customFormat="1">
      <c r="A501" s="42"/>
      <c r="B501" s="43"/>
      <c r="C501" s="44"/>
      <c r="D501" s="234" t="s">
        <v>414</v>
      </c>
      <c r="E501" s="44"/>
      <c r="F501" s="285" t="s">
        <v>546</v>
      </c>
      <c r="G501" s="44"/>
      <c r="H501" s="286">
        <v>33.857999999999997</v>
      </c>
      <c r="I501" s="44"/>
      <c r="J501" s="44"/>
      <c r="K501" s="44"/>
      <c r="L501" s="48"/>
      <c r="M501" s="232"/>
      <c r="N501" s="233"/>
      <c r="O501" s="88"/>
      <c r="P501" s="88"/>
      <c r="Q501" s="88"/>
      <c r="R501" s="88"/>
      <c r="S501" s="88"/>
      <c r="T501" s="89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U501" s="20" t="s">
        <v>90</v>
      </c>
    </row>
    <row r="502" s="2" customFormat="1">
      <c r="A502" s="42"/>
      <c r="B502" s="43"/>
      <c r="C502" s="44"/>
      <c r="D502" s="234" t="s">
        <v>414</v>
      </c>
      <c r="E502" s="44"/>
      <c r="F502" s="285" t="s">
        <v>547</v>
      </c>
      <c r="G502" s="44"/>
      <c r="H502" s="286">
        <v>44.186999999999998</v>
      </c>
      <c r="I502" s="44"/>
      <c r="J502" s="44"/>
      <c r="K502" s="44"/>
      <c r="L502" s="48"/>
      <c r="M502" s="232"/>
      <c r="N502" s="233"/>
      <c r="O502" s="88"/>
      <c r="P502" s="88"/>
      <c r="Q502" s="88"/>
      <c r="R502" s="88"/>
      <c r="S502" s="88"/>
      <c r="T502" s="89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U502" s="20" t="s">
        <v>90</v>
      </c>
    </row>
    <row r="503" s="2" customFormat="1">
      <c r="A503" s="42"/>
      <c r="B503" s="43"/>
      <c r="C503" s="44"/>
      <c r="D503" s="234" t="s">
        <v>414</v>
      </c>
      <c r="E503" s="44"/>
      <c r="F503" s="285" t="s">
        <v>548</v>
      </c>
      <c r="G503" s="44"/>
      <c r="H503" s="286">
        <v>63.095999999999997</v>
      </c>
      <c r="I503" s="44"/>
      <c r="J503" s="44"/>
      <c r="K503" s="44"/>
      <c r="L503" s="48"/>
      <c r="M503" s="232"/>
      <c r="N503" s="233"/>
      <c r="O503" s="88"/>
      <c r="P503" s="88"/>
      <c r="Q503" s="88"/>
      <c r="R503" s="88"/>
      <c r="S503" s="88"/>
      <c r="T503" s="89"/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U503" s="20" t="s">
        <v>90</v>
      </c>
    </row>
    <row r="504" s="2" customFormat="1">
      <c r="A504" s="42"/>
      <c r="B504" s="43"/>
      <c r="C504" s="44"/>
      <c r="D504" s="234" t="s">
        <v>414</v>
      </c>
      <c r="E504" s="44"/>
      <c r="F504" s="285" t="s">
        <v>549</v>
      </c>
      <c r="G504" s="44"/>
      <c r="H504" s="286">
        <v>67.206999999999994</v>
      </c>
      <c r="I504" s="44"/>
      <c r="J504" s="44"/>
      <c r="K504" s="44"/>
      <c r="L504" s="48"/>
      <c r="M504" s="232"/>
      <c r="N504" s="233"/>
      <c r="O504" s="88"/>
      <c r="P504" s="88"/>
      <c r="Q504" s="88"/>
      <c r="R504" s="88"/>
      <c r="S504" s="88"/>
      <c r="T504" s="89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U504" s="20" t="s">
        <v>90</v>
      </c>
    </row>
    <row r="505" s="2" customFormat="1">
      <c r="A505" s="42"/>
      <c r="B505" s="43"/>
      <c r="C505" s="44"/>
      <c r="D505" s="234" t="s">
        <v>414</v>
      </c>
      <c r="E505" s="44"/>
      <c r="F505" s="285" t="s">
        <v>358</v>
      </c>
      <c r="G505" s="44"/>
      <c r="H505" s="286">
        <v>439.315</v>
      </c>
      <c r="I505" s="44"/>
      <c r="J505" s="44"/>
      <c r="K505" s="44"/>
      <c r="L505" s="48"/>
      <c r="M505" s="232"/>
      <c r="N505" s="233"/>
      <c r="O505" s="88"/>
      <c r="P505" s="88"/>
      <c r="Q505" s="88"/>
      <c r="R505" s="88"/>
      <c r="S505" s="88"/>
      <c r="T505" s="89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U505" s="20" t="s">
        <v>90</v>
      </c>
    </row>
    <row r="506" s="12" customFormat="1" ht="22.8" customHeight="1">
      <c r="A506" s="12"/>
      <c r="B506" s="200"/>
      <c r="C506" s="201"/>
      <c r="D506" s="202" t="s">
        <v>79</v>
      </c>
      <c r="E506" s="214" t="s">
        <v>715</v>
      </c>
      <c r="F506" s="214" t="s">
        <v>716</v>
      </c>
      <c r="G506" s="201"/>
      <c r="H506" s="201"/>
      <c r="I506" s="204"/>
      <c r="J506" s="215">
        <f>BK506</f>
        <v>0</v>
      </c>
      <c r="K506" s="201"/>
      <c r="L506" s="206"/>
      <c r="M506" s="207"/>
      <c r="N506" s="208"/>
      <c r="O506" s="208"/>
      <c r="P506" s="209">
        <f>SUM(P507:P532)</f>
        <v>0</v>
      </c>
      <c r="Q506" s="208"/>
      <c r="R506" s="209">
        <f>SUM(R507:R532)</f>
        <v>0</v>
      </c>
      <c r="S506" s="208"/>
      <c r="T506" s="210">
        <f>SUM(T507:T532)</f>
        <v>1.1737975000000001</v>
      </c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R506" s="211" t="s">
        <v>90</v>
      </c>
      <c r="AT506" s="212" t="s">
        <v>79</v>
      </c>
      <c r="AU506" s="212" t="s">
        <v>88</v>
      </c>
      <c r="AY506" s="211" t="s">
        <v>141</v>
      </c>
      <c r="BK506" s="213">
        <f>SUM(BK507:BK532)</f>
        <v>0</v>
      </c>
    </row>
    <row r="507" s="2" customFormat="1" ht="24.15" customHeight="1">
      <c r="A507" s="42"/>
      <c r="B507" s="43"/>
      <c r="C507" s="216" t="s">
        <v>717</v>
      </c>
      <c r="D507" s="216" t="s">
        <v>144</v>
      </c>
      <c r="E507" s="217" t="s">
        <v>718</v>
      </c>
      <c r="F507" s="218" t="s">
        <v>719</v>
      </c>
      <c r="G507" s="219" t="s">
        <v>321</v>
      </c>
      <c r="H507" s="220">
        <v>439.315</v>
      </c>
      <c r="I507" s="221"/>
      <c r="J507" s="222">
        <f>ROUND(I507*H507,2)</f>
        <v>0</v>
      </c>
      <c r="K507" s="218" t="s">
        <v>148</v>
      </c>
      <c r="L507" s="48"/>
      <c r="M507" s="223" t="s">
        <v>78</v>
      </c>
      <c r="N507" s="224" t="s">
        <v>50</v>
      </c>
      <c r="O507" s="88"/>
      <c r="P507" s="225">
        <f>O507*H507</f>
        <v>0</v>
      </c>
      <c r="Q507" s="225">
        <v>0</v>
      </c>
      <c r="R507" s="225">
        <f>Q507*H507</f>
        <v>0</v>
      </c>
      <c r="S507" s="225">
        <v>0.0025000000000000001</v>
      </c>
      <c r="T507" s="226">
        <f>S507*H507</f>
        <v>1.0982875000000001</v>
      </c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R507" s="227" t="s">
        <v>244</v>
      </c>
      <c r="AT507" s="227" t="s">
        <v>144</v>
      </c>
      <c r="AU507" s="227" t="s">
        <v>90</v>
      </c>
      <c r="AY507" s="20" t="s">
        <v>141</v>
      </c>
      <c r="BE507" s="228">
        <f>IF(N507="základní",J507,0)</f>
        <v>0</v>
      </c>
      <c r="BF507" s="228">
        <f>IF(N507="snížená",J507,0)</f>
        <v>0</v>
      </c>
      <c r="BG507" s="228">
        <f>IF(N507="zákl. přenesená",J507,0)</f>
        <v>0</v>
      </c>
      <c r="BH507" s="228">
        <f>IF(N507="sníž. přenesená",J507,0)</f>
        <v>0</v>
      </c>
      <c r="BI507" s="228">
        <f>IF(N507="nulová",J507,0)</f>
        <v>0</v>
      </c>
      <c r="BJ507" s="20" t="s">
        <v>88</v>
      </c>
      <c r="BK507" s="228">
        <f>ROUND(I507*H507,2)</f>
        <v>0</v>
      </c>
      <c r="BL507" s="20" t="s">
        <v>244</v>
      </c>
      <c r="BM507" s="227" t="s">
        <v>720</v>
      </c>
    </row>
    <row r="508" s="2" customFormat="1">
      <c r="A508" s="42"/>
      <c r="B508" s="43"/>
      <c r="C508" s="44"/>
      <c r="D508" s="229" t="s">
        <v>151</v>
      </c>
      <c r="E508" s="44"/>
      <c r="F508" s="230" t="s">
        <v>721</v>
      </c>
      <c r="G508" s="44"/>
      <c r="H508" s="44"/>
      <c r="I508" s="231"/>
      <c r="J508" s="44"/>
      <c r="K508" s="44"/>
      <c r="L508" s="48"/>
      <c r="M508" s="232"/>
      <c r="N508" s="233"/>
      <c r="O508" s="88"/>
      <c r="P508" s="88"/>
      <c r="Q508" s="88"/>
      <c r="R508" s="88"/>
      <c r="S508" s="88"/>
      <c r="T508" s="89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T508" s="20" t="s">
        <v>151</v>
      </c>
      <c r="AU508" s="20" t="s">
        <v>90</v>
      </c>
    </row>
    <row r="509" s="13" customFormat="1">
      <c r="A509" s="13"/>
      <c r="B509" s="241"/>
      <c r="C509" s="242"/>
      <c r="D509" s="234" t="s">
        <v>283</v>
      </c>
      <c r="E509" s="243" t="s">
        <v>78</v>
      </c>
      <c r="F509" s="244" t="s">
        <v>541</v>
      </c>
      <c r="G509" s="242"/>
      <c r="H509" s="245">
        <v>60.786000000000001</v>
      </c>
      <c r="I509" s="246"/>
      <c r="J509" s="242"/>
      <c r="K509" s="242"/>
      <c r="L509" s="247"/>
      <c r="M509" s="248"/>
      <c r="N509" s="249"/>
      <c r="O509" s="249"/>
      <c r="P509" s="249"/>
      <c r="Q509" s="249"/>
      <c r="R509" s="249"/>
      <c r="S509" s="249"/>
      <c r="T509" s="250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51" t="s">
        <v>283</v>
      </c>
      <c r="AU509" s="251" t="s">
        <v>90</v>
      </c>
      <c r="AV509" s="13" t="s">
        <v>90</v>
      </c>
      <c r="AW509" s="13" t="s">
        <v>40</v>
      </c>
      <c r="AX509" s="13" t="s">
        <v>80</v>
      </c>
      <c r="AY509" s="251" t="s">
        <v>141</v>
      </c>
    </row>
    <row r="510" s="13" customFormat="1">
      <c r="A510" s="13"/>
      <c r="B510" s="241"/>
      <c r="C510" s="242"/>
      <c r="D510" s="234" t="s">
        <v>283</v>
      </c>
      <c r="E510" s="243" t="s">
        <v>78</v>
      </c>
      <c r="F510" s="244" t="s">
        <v>542</v>
      </c>
      <c r="G510" s="242"/>
      <c r="H510" s="245">
        <v>60.786000000000001</v>
      </c>
      <c r="I510" s="246"/>
      <c r="J510" s="242"/>
      <c r="K510" s="242"/>
      <c r="L510" s="247"/>
      <c r="M510" s="248"/>
      <c r="N510" s="249"/>
      <c r="O510" s="249"/>
      <c r="P510" s="249"/>
      <c r="Q510" s="249"/>
      <c r="R510" s="249"/>
      <c r="S510" s="249"/>
      <c r="T510" s="250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51" t="s">
        <v>283</v>
      </c>
      <c r="AU510" s="251" t="s">
        <v>90</v>
      </c>
      <c r="AV510" s="13" t="s">
        <v>90</v>
      </c>
      <c r="AW510" s="13" t="s">
        <v>40</v>
      </c>
      <c r="AX510" s="13" t="s">
        <v>80</v>
      </c>
      <c r="AY510" s="251" t="s">
        <v>141</v>
      </c>
    </row>
    <row r="511" s="13" customFormat="1">
      <c r="A511" s="13"/>
      <c r="B511" s="241"/>
      <c r="C511" s="242"/>
      <c r="D511" s="234" t="s">
        <v>283</v>
      </c>
      <c r="E511" s="243" t="s">
        <v>78</v>
      </c>
      <c r="F511" s="244" t="s">
        <v>543</v>
      </c>
      <c r="G511" s="242"/>
      <c r="H511" s="245">
        <v>44.616</v>
      </c>
      <c r="I511" s="246"/>
      <c r="J511" s="242"/>
      <c r="K511" s="242"/>
      <c r="L511" s="247"/>
      <c r="M511" s="248"/>
      <c r="N511" s="249"/>
      <c r="O511" s="249"/>
      <c r="P511" s="249"/>
      <c r="Q511" s="249"/>
      <c r="R511" s="249"/>
      <c r="S511" s="249"/>
      <c r="T511" s="250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51" t="s">
        <v>283</v>
      </c>
      <c r="AU511" s="251" t="s">
        <v>90</v>
      </c>
      <c r="AV511" s="13" t="s">
        <v>90</v>
      </c>
      <c r="AW511" s="13" t="s">
        <v>40</v>
      </c>
      <c r="AX511" s="13" t="s">
        <v>80</v>
      </c>
      <c r="AY511" s="251" t="s">
        <v>141</v>
      </c>
    </row>
    <row r="512" s="13" customFormat="1">
      <c r="A512" s="13"/>
      <c r="B512" s="241"/>
      <c r="C512" s="242"/>
      <c r="D512" s="234" t="s">
        <v>283</v>
      </c>
      <c r="E512" s="243" t="s">
        <v>78</v>
      </c>
      <c r="F512" s="244" t="s">
        <v>544</v>
      </c>
      <c r="G512" s="242"/>
      <c r="H512" s="245">
        <v>17.16</v>
      </c>
      <c r="I512" s="246"/>
      <c r="J512" s="242"/>
      <c r="K512" s="242"/>
      <c r="L512" s="247"/>
      <c r="M512" s="248"/>
      <c r="N512" s="249"/>
      <c r="O512" s="249"/>
      <c r="P512" s="249"/>
      <c r="Q512" s="249"/>
      <c r="R512" s="249"/>
      <c r="S512" s="249"/>
      <c r="T512" s="250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51" t="s">
        <v>283</v>
      </c>
      <c r="AU512" s="251" t="s">
        <v>90</v>
      </c>
      <c r="AV512" s="13" t="s">
        <v>90</v>
      </c>
      <c r="AW512" s="13" t="s">
        <v>40</v>
      </c>
      <c r="AX512" s="13" t="s">
        <v>80</v>
      </c>
      <c r="AY512" s="251" t="s">
        <v>141</v>
      </c>
    </row>
    <row r="513" s="13" customFormat="1">
      <c r="A513" s="13"/>
      <c r="B513" s="241"/>
      <c r="C513" s="242"/>
      <c r="D513" s="234" t="s">
        <v>283</v>
      </c>
      <c r="E513" s="243" t="s">
        <v>78</v>
      </c>
      <c r="F513" s="244" t="s">
        <v>545</v>
      </c>
      <c r="G513" s="242"/>
      <c r="H513" s="245">
        <v>47.619</v>
      </c>
      <c r="I513" s="246"/>
      <c r="J513" s="242"/>
      <c r="K513" s="242"/>
      <c r="L513" s="247"/>
      <c r="M513" s="248"/>
      <c r="N513" s="249"/>
      <c r="O513" s="249"/>
      <c r="P513" s="249"/>
      <c r="Q513" s="249"/>
      <c r="R513" s="249"/>
      <c r="S513" s="249"/>
      <c r="T513" s="250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51" t="s">
        <v>283</v>
      </c>
      <c r="AU513" s="251" t="s">
        <v>90</v>
      </c>
      <c r="AV513" s="13" t="s">
        <v>90</v>
      </c>
      <c r="AW513" s="13" t="s">
        <v>40</v>
      </c>
      <c r="AX513" s="13" t="s">
        <v>80</v>
      </c>
      <c r="AY513" s="251" t="s">
        <v>141</v>
      </c>
    </row>
    <row r="514" s="13" customFormat="1">
      <c r="A514" s="13"/>
      <c r="B514" s="241"/>
      <c r="C514" s="242"/>
      <c r="D514" s="234" t="s">
        <v>283</v>
      </c>
      <c r="E514" s="243" t="s">
        <v>78</v>
      </c>
      <c r="F514" s="244" t="s">
        <v>546</v>
      </c>
      <c r="G514" s="242"/>
      <c r="H514" s="245">
        <v>33.857999999999997</v>
      </c>
      <c r="I514" s="246"/>
      <c r="J514" s="242"/>
      <c r="K514" s="242"/>
      <c r="L514" s="247"/>
      <c r="M514" s="248"/>
      <c r="N514" s="249"/>
      <c r="O514" s="249"/>
      <c r="P514" s="249"/>
      <c r="Q514" s="249"/>
      <c r="R514" s="249"/>
      <c r="S514" s="249"/>
      <c r="T514" s="250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51" t="s">
        <v>283</v>
      </c>
      <c r="AU514" s="251" t="s">
        <v>90</v>
      </c>
      <c r="AV514" s="13" t="s">
        <v>90</v>
      </c>
      <c r="AW514" s="13" t="s">
        <v>40</v>
      </c>
      <c r="AX514" s="13" t="s">
        <v>80</v>
      </c>
      <c r="AY514" s="251" t="s">
        <v>141</v>
      </c>
    </row>
    <row r="515" s="13" customFormat="1">
      <c r="A515" s="13"/>
      <c r="B515" s="241"/>
      <c r="C515" s="242"/>
      <c r="D515" s="234" t="s">
        <v>283</v>
      </c>
      <c r="E515" s="243" t="s">
        <v>78</v>
      </c>
      <c r="F515" s="244" t="s">
        <v>547</v>
      </c>
      <c r="G515" s="242"/>
      <c r="H515" s="245">
        <v>44.186999999999998</v>
      </c>
      <c r="I515" s="246"/>
      <c r="J515" s="242"/>
      <c r="K515" s="242"/>
      <c r="L515" s="247"/>
      <c r="M515" s="248"/>
      <c r="N515" s="249"/>
      <c r="O515" s="249"/>
      <c r="P515" s="249"/>
      <c r="Q515" s="249"/>
      <c r="R515" s="249"/>
      <c r="S515" s="249"/>
      <c r="T515" s="250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51" t="s">
        <v>283</v>
      </c>
      <c r="AU515" s="251" t="s">
        <v>90</v>
      </c>
      <c r="AV515" s="13" t="s">
        <v>90</v>
      </c>
      <c r="AW515" s="13" t="s">
        <v>40</v>
      </c>
      <c r="AX515" s="13" t="s">
        <v>80</v>
      </c>
      <c r="AY515" s="251" t="s">
        <v>141</v>
      </c>
    </row>
    <row r="516" s="13" customFormat="1">
      <c r="A516" s="13"/>
      <c r="B516" s="241"/>
      <c r="C516" s="242"/>
      <c r="D516" s="234" t="s">
        <v>283</v>
      </c>
      <c r="E516" s="243" t="s">
        <v>78</v>
      </c>
      <c r="F516" s="244" t="s">
        <v>548</v>
      </c>
      <c r="G516" s="242"/>
      <c r="H516" s="245">
        <v>63.095999999999997</v>
      </c>
      <c r="I516" s="246"/>
      <c r="J516" s="242"/>
      <c r="K516" s="242"/>
      <c r="L516" s="247"/>
      <c r="M516" s="248"/>
      <c r="N516" s="249"/>
      <c r="O516" s="249"/>
      <c r="P516" s="249"/>
      <c r="Q516" s="249"/>
      <c r="R516" s="249"/>
      <c r="S516" s="249"/>
      <c r="T516" s="250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51" t="s">
        <v>283</v>
      </c>
      <c r="AU516" s="251" t="s">
        <v>90</v>
      </c>
      <c r="AV516" s="13" t="s">
        <v>90</v>
      </c>
      <c r="AW516" s="13" t="s">
        <v>40</v>
      </c>
      <c r="AX516" s="13" t="s">
        <v>80</v>
      </c>
      <c r="AY516" s="251" t="s">
        <v>141</v>
      </c>
    </row>
    <row r="517" s="13" customFormat="1">
      <c r="A517" s="13"/>
      <c r="B517" s="241"/>
      <c r="C517" s="242"/>
      <c r="D517" s="234" t="s">
        <v>283</v>
      </c>
      <c r="E517" s="243" t="s">
        <v>78</v>
      </c>
      <c r="F517" s="244" t="s">
        <v>549</v>
      </c>
      <c r="G517" s="242"/>
      <c r="H517" s="245">
        <v>67.206999999999994</v>
      </c>
      <c r="I517" s="246"/>
      <c r="J517" s="242"/>
      <c r="K517" s="242"/>
      <c r="L517" s="247"/>
      <c r="M517" s="248"/>
      <c r="N517" s="249"/>
      <c r="O517" s="249"/>
      <c r="P517" s="249"/>
      <c r="Q517" s="249"/>
      <c r="R517" s="249"/>
      <c r="S517" s="249"/>
      <c r="T517" s="250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51" t="s">
        <v>283</v>
      </c>
      <c r="AU517" s="251" t="s">
        <v>90</v>
      </c>
      <c r="AV517" s="13" t="s">
        <v>90</v>
      </c>
      <c r="AW517" s="13" t="s">
        <v>40</v>
      </c>
      <c r="AX517" s="13" t="s">
        <v>80</v>
      </c>
      <c r="AY517" s="251" t="s">
        <v>141</v>
      </c>
    </row>
    <row r="518" s="16" customFormat="1">
      <c r="A518" s="16"/>
      <c r="B518" s="273"/>
      <c r="C518" s="274"/>
      <c r="D518" s="234" t="s">
        <v>283</v>
      </c>
      <c r="E518" s="275" t="s">
        <v>252</v>
      </c>
      <c r="F518" s="276" t="s">
        <v>358</v>
      </c>
      <c r="G518" s="274"/>
      <c r="H518" s="277">
        <v>439.315</v>
      </c>
      <c r="I518" s="278"/>
      <c r="J518" s="274"/>
      <c r="K518" s="274"/>
      <c r="L518" s="279"/>
      <c r="M518" s="280"/>
      <c r="N518" s="281"/>
      <c r="O518" s="281"/>
      <c r="P518" s="281"/>
      <c r="Q518" s="281"/>
      <c r="R518" s="281"/>
      <c r="S518" s="281"/>
      <c r="T518" s="282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T518" s="283" t="s">
        <v>283</v>
      </c>
      <c r="AU518" s="283" t="s">
        <v>90</v>
      </c>
      <c r="AV518" s="16" t="s">
        <v>160</v>
      </c>
      <c r="AW518" s="16" t="s">
        <v>40</v>
      </c>
      <c r="AX518" s="16" t="s">
        <v>80</v>
      </c>
      <c r="AY518" s="283" t="s">
        <v>141</v>
      </c>
    </row>
    <row r="519" s="14" customFormat="1">
      <c r="A519" s="14"/>
      <c r="B519" s="252"/>
      <c r="C519" s="253"/>
      <c r="D519" s="234" t="s">
        <v>283</v>
      </c>
      <c r="E519" s="254" t="s">
        <v>78</v>
      </c>
      <c r="F519" s="255" t="s">
        <v>285</v>
      </c>
      <c r="G519" s="253"/>
      <c r="H519" s="256">
        <v>439.315</v>
      </c>
      <c r="I519" s="257"/>
      <c r="J519" s="253"/>
      <c r="K519" s="253"/>
      <c r="L519" s="258"/>
      <c r="M519" s="259"/>
      <c r="N519" s="260"/>
      <c r="O519" s="260"/>
      <c r="P519" s="260"/>
      <c r="Q519" s="260"/>
      <c r="R519" s="260"/>
      <c r="S519" s="260"/>
      <c r="T519" s="261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62" t="s">
        <v>283</v>
      </c>
      <c r="AU519" s="262" t="s">
        <v>90</v>
      </c>
      <c r="AV519" s="14" t="s">
        <v>166</v>
      </c>
      <c r="AW519" s="14" t="s">
        <v>40</v>
      </c>
      <c r="AX519" s="14" t="s">
        <v>88</v>
      </c>
      <c r="AY519" s="262" t="s">
        <v>141</v>
      </c>
    </row>
    <row r="520" s="2" customFormat="1" ht="21.75" customHeight="1">
      <c r="A520" s="42"/>
      <c r="B520" s="43"/>
      <c r="C520" s="216" t="s">
        <v>722</v>
      </c>
      <c r="D520" s="216" t="s">
        <v>144</v>
      </c>
      <c r="E520" s="217" t="s">
        <v>723</v>
      </c>
      <c r="F520" s="218" t="s">
        <v>724</v>
      </c>
      <c r="G520" s="219" t="s">
        <v>448</v>
      </c>
      <c r="H520" s="220">
        <v>251.69999999999999</v>
      </c>
      <c r="I520" s="221"/>
      <c r="J520" s="222">
        <f>ROUND(I520*H520,2)</f>
        <v>0</v>
      </c>
      <c r="K520" s="218" t="s">
        <v>148</v>
      </c>
      <c r="L520" s="48"/>
      <c r="M520" s="223" t="s">
        <v>78</v>
      </c>
      <c r="N520" s="224" t="s">
        <v>50</v>
      </c>
      <c r="O520" s="88"/>
      <c r="P520" s="225">
        <f>O520*H520</f>
        <v>0</v>
      </c>
      <c r="Q520" s="225">
        <v>0</v>
      </c>
      <c r="R520" s="225">
        <f>Q520*H520</f>
        <v>0</v>
      </c>
      <c r="S520" s="225">
        <v>0.00029999999999999997</v>
      </c>
      <c r="T520" s="226">
        <f>S520*H520</f>
        <v>0.075509999999999994</v>
      </c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R520" s="227" t="s">
        <v>244</v>
      </c>
      <c r="AT520" s="227" t="s">
        <v>144</v>
      </c>
      <c r="AU520" s="227" t="s">
        <v>90</v>
      </c>
      <c r="AY520" s="20" t="s">
        <v>141</v>
      </c>
      <c r="BE520" s="228">
        <f>IF(N520="základní",J520,0)</f>
        <v>0</v>
      </c>
      <c r="BF520" s="228">
        <f>IF(N520="snížená",J520,0)</f>
        <v>0</v>
      </c>
      <c r="BG520" s="228">
        <f>IF(N520="zákl. přenesená",J520,0)</f>
        <v>0</v>
      </c>
      <c r="BH520" s="228">
        <f>IF(N520="sníž. přenesená",J520,0)</f>
        <v>0</v>
      </c>
      <c r="BI520" s="228">
        <f>IF(N520="nulová",J520,0)</f>
        <v>0</v>
      </c>
      <c r="BJ520" s="20" t="s">
        <v>88</v>
      </c>
      <c r="BK520" s="228">
        <f>ROUND(I520*H520,2)</f>
        <v>0</v>
      </c>
      <c r="BL520" s="20" t="s">
        <v>244</v>
      </c>
      <c r="BM520" s="227" t="s">
        <v>725</v>
      </c>
    </row>
    <row r="521" s="2" customFormat="1">
      <c r="A521" s="42"/>
      <c r="B521" s="43"/>
      <c r="C521" s="44"/>
      <c r="D521" s="229" t="s">
        <v>151</v>
      </c>
      <c r="E521" s="44"/>
      <c r="F521" s="230" t="s">
        <v>726</v>
      </c>
      <c r="G521" s="44"/>
      <c r="H521" s="44"/>
      <c r="I521" s="231"/>
      <c r="J521" s="44"/>
      <c r="K521" s="44"/>
      <c r="L521" s="48"/>
      <c r="M521" s="232"/>
      <c r="N521" s="233"/>
      <c r="O521" s="88"/>
      <c r="P521" s="88"/>
      <c r="Q521" s="88"/>
      <c r="R521" s="88"/>
      <c r="S521" s="88"/>
      <c r="T521" s="89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T521" s="20" t="s">
        <v>151</v>
      </c>
      <c r="AU521" s="20" t="s">
        <v>90</v>
      </c>
    </row>
    <row r="522" s="13" customFormat="1">
      <c r="A522" s="13"/>
      <c r="B522" s="241"/>
      <c r="C522" s="242"/>
      <c r="D522" s="234" t="s">
        <v>283</v>
      </c>
      <c r="E522" s="243" t="s">
        <v>78</v>
      </c>
      <c r="F522" s="244" t="s">
        <v>727</v>
      </c>
      <c r="G522" s="242"/>
      <c r="H522" s="245">
        <v>31.620000000000001</v>
      </c>
      <c r="I522" s="246"/>
      <c r="J522" s="242"/>
      <c r="K522" s="242"/>
      <c r="L522" s="247"/>
      <c r="M522" s="248"/>
      <c r="N522" s="249"/>
      <c r="O522" s="249"/>
      <c r="P522" s="249"/>
      <c r="Q522" s="249"/>
      <c r="R522" s="249"/>
      <c r="S522" s="249"/>
      <c r="T522" s="250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51" t="s">
        <v>283</v>
      </c>
      <c r="AU522" s="251" t="s">
        <v>90</v>
      </c>
      <c r="AV522" s="13" t="s">
        <v>90</v>
      </c>
      <c r="AW522" s="13" t="s">
        <v>40</v>
      </c>
      <c r="AX522" s="13" t="s">
        <v>80</v>
      </c>
      <c r="AY522" s="251" t="s">
        <v>141</v>
      </c>
    </row>
    <row r="523" s="13" customFormat="1">
      <c r="A523" s="13"/>
      <c r="B523" s="241"/>
      <c r="C523" s="242"/>
      <c r="D523" s="234" t="s">
        <v>283</v>
      </c>
      <c r="E523" s="243" t="s">
        <v>78</v>
      </c>
      <c r="F523" s="244" t="s">
        <v>728</v>
      </c>
      <c r="G523" s="242"/>
      <c r="H523" s="245">
        <v>31.620000000000001</v>
      </c>
      <c r="I523" s="246"/>
      <c r="J523" s="242"/>
      <c r="K523" s="242"/>
      <c r="L523" s="247"/>
      <c r="M523" s="248"/>
      <c r="N523" s="249"/>
      <c r="O523" s="249"/>
      <c r="P523" s="249"/>
      <c r="Q523" s="249"/>
      <c r="R523" s="249"/>
      <c r="S523" s="249"/>
      <c r="T523" s="250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51" t="s">
        <v>283</v>
      </c>
      <c r="AU523" s="251" t="s">
        <v>90</v>
      </c>
      <c r="AV523" s="13" t="s">
        <v>90</v>
      </c>
      <c r="AW523" s="13" t="s">
        <v>40</v>
      </c>
      <c r="AX523" s="13" t="s">
        <v>80</v>
      </c>
      <c r="AY523" s="251" t="s">
        <v>141</v>
      </c>
    </row>
    <row r="524" s="13" customFormat="1">
      <c r="A524" s="13"/>
      <c r="B524" s="241"/>
      <c r="C524" s="242"/>
      <c r="D524" s="234" t="s">
        <v>283</v>
      </c>
      <c r="E524" s="243" t="s">
        <v>78</v>
      </c>
      <c r="F524" s="244" t="s">
        <v>729</v>
      </c>
      <c r="G524" s="242"/>
      <c r="H524" s="245">
        <v>26.719999999999999</v>
      </c>
      <c r="I524" s="246"/>
      <c r="J524" s="242"/>
      <c r="K524" s="242"/>
      <c r="L524" s="247"/>
      <c r="M524" s="248"/>
      <c r="N524" s="249"/>
      <c r="O524" s="249"/>
      <c r="P524" s="249"/>
      <c r="Q524" s="249"/>
      <c r="R524" s="249"/>
      <c r="S524" s="249"/>
      <c r="T524" s="250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51" t="s">
        <v>283</v>
      </c>
      <c r="AU524" s="251" t="s">
        <v>90</v>
      </c>
      <c r="AV524" s="13" t="s">
        <v>90</v>
      </c>
      <c r="AW524" s="13" t="s">
        <v>40</v>
      </c>
      <c r="AX524" s="13" t="s">
        <v>80</v>
      </c>
      <c r="AY524" s="251" t="s">
        <v>141</v>
      </c>
    </row>
    <row r="525" s="13" customFormat="1">
      <c r="A525" s="13"/>
      <c r="B525" s="241"/>
      <c r="C525" s="242"/>
      <c r="D525" s="234" t="s">
        <v>283</v>
      </c>
      <c r="E525" s="243" t="s">
        <v>78</v>
      </c>
      <c r="F525" s="244" t="s">
        <v>730</v>
      </c>
      <c r="G525" s="242"/>
      <c r="H525" s="245">
        <v>18.399999999999999</v>
      </c>
      <c r="I525" s="246"/>
      <c r="J525" s="242"/>
      <c r="K525" s="242"/>
      <c r="L525" s="247"/>
      <c r="M525" s="248"/>
      <c r="N525" s="249"/>
      <c r="O525" s="249"/>
      <c r="P525" s="249"/>
      <c r="Q525" s="249"/>
      <c r="R525" s="249"/>
      <c r="S525" s="249"/>
      <c r="T525" s="250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51" t="s">
        <v>283</v>
      </c>
      <c r="AU525" s="251" t="s">
        <v>90</v>
      </c>
      <c r="AV525" s="13" t="s">
        <v>90</v>
      </c>
      <c r="AW525" s="13" t="s">
        <v>40</v>
      </c>
      <c r="AX525" s="13" t="s">
        <v>80</v>
      </c>
      <c r="AY525" s="251" t="s">
        <v>141</v>
      </c>
    </row>
    <row r="526" s="13" customFormat="1">
      <c r="A526" s="13"/>
      <c r="B526" s="241"/>
      <c r="C526" s="242"/>
      <c r="D526" s="234" t="s">
        <v>283</v>
      </c>
      <c r="E526" s="243" t="s">
        <v>78</v>
      </c>
      <c r="F526" s="244" t="s">
        <v>731</v>
      </c>
      <c r="G526" s="242"/>
      <c r="H526" s="245">
        <v>27.629999999999999</v>
      </c>
      <c r="I526" s="246"/>
      <c r="J526" s="242"/>
      <c r="K526" s="242"/>
      <c r="L526" s="247"/>
      <c r="M526" s="248"/>
      <c r="N526" s="249"/>
      <c r="O526" s="249"/>
      <c r="P526" s="249"/>
      <c r="Q526" s="249"/>
      <c r="R526" s="249"/>
      <c r="S526" s="249"/>
      <c r="T526" s="250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51" t="s">
        <v>283</v>
      </c>
      <c r="AU526" s="251" t="s">
        <v>90</v>
      </c>
      <c r="AV526" s="13" t="s">
        <v>90</v>
      </c>
      <c r="AW526" s="13" t="s">
        <v>40</v>
      </c>
      <c r="AX526" s="13" t="s">
        <v>80</v>
      </c>
      <c r="AY526" s="251" t="s">
        <v>141</v>
      </c>
    </row>
    <row r="527" s="13" customFormat="1">
      <c r="A527" s="13"/>
      <c r="B527" s="241"/>
      <c r="C527" s="242"/>
      <c r="D527" s="234" t="s">
        <v>283</v>
      </c>
      <c r="E527" s="243" t="s">
        <v>78</v>
      </c>
      <c r="F527" s="244" t="s">
        <v>732</v>
      </c>
      <c r="G527" s="242"/>
      <c r="H527" s="245">
        <v>23.460000000000001</v>
      </c>
      <c r="I527" s="246"/>
      <c r="J527" s="242"/>
      <c r="K527" s="242"/>
      <c r="L527" s="247"/>
      <c r="M527" s="248"/>
      <c r="N527" s="249"/>
      <c r="O527" s="249"/>
      <c r="P527" s="249"/>
      <c r="Q527" s="249"/>
      <c r="R527" s="249"/>
      <c r="S527" s="249"/>
      <c r="T527" s="250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51" t="s">
        <v>283</v>
      </c>
      <c r="AU527" s="251" t="s">
        <v>90</v>
      </c>
      <c r="AV527" s="13" t="s">
        <v>90</v>
      </c>
      <c r="AW527" s="13" t="s">
        <v>40</v>
      </c>
      <c r="AX527" s="13" t="s">
        <v>80</v>
      </c>
      <c r="AY527" s="251" t="s">
        <v>141</v>
      </c>
    </row>
    <row r="528" s="13" customFormat="1">
      <c r="A528" s="13"/>
      <c r="B528" s="241"/>
      <c r="C528" s="242"/>
      <c r="D528" s="234" t="s">
        <v>283</v>
      </c>
      <c r="E528" s="243" t="s">
        <v>78</v>
      </c>
      <c r="F528" s="244" t="s">
        <v>733</v>
      </c>
      <c r="G528" s="242"/>
      <c r="H528" s="245">
        <v>26.59</v>
      </c>
      <c r="I528" s="246"/>
      <c r="J528" s="242"/>
      <c r="K528" s="242"/>
      <c r="L528" s="247"/>
      <c r="M528" s="248"/>
      <c r="N528" s="249"/>
      <c r="O528" s="249"/>
      <c r="P528" s="249"/>
      <c r="Q528" s="249"/>
      <c r="R528" s="249"/>
      <c r="S528" s="249"/>
      <c r="T528" s="250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51" t="s">
        <v>283</v>
      </c>
      <c r="AU528" s="251" t="s">
        <v>90</v>
      </c>
      <c r="AV528" s="13" t="s">
        <v>90</v>
      </c>
      <c r="AW528" s="13" t="s">
        <v>40</v>
      </c>
      <c r="AX528" s="13" t="s">
        <v>80</v>
      </c>
      <c r="AY528" s="251" t="s">
        <v>141</v>
      </c>
    </row>
    <row r="529" s="13" customFormat="1">
      <c r="A529" s="13"/>
      <c r="B529" s="241"/>
      <c r="C529" s="242"/>
      <c r="D529" s="234" t="s">
        <v>283</v>
      </c>
      <c r="E529" s="243" t="s">
        <v>78</v>
      </c>
      <c r="F529" s="244" t="s">
        <v>734</v>
      </c>
      <c r="G529" s="242"/>
      <c r="H529" s="245">
        <v>32.32</v>
      </c>
      <c r="I529" s="246"/>
      <c r="J529" s="242"/>
      <c r="K529" s="242"/>
      <c r="L529" s="247"/>
      <c r="M529" s="248"/>
      <c r="N529" s="249"/>
      <c r="O529" s="249"/>
      <c r="P529" s="249"/>
      <c r="Q529" s="249"/>
      <c r="R529" s="249"/>
      <c r="S529" s="249"/>
      <c r="T529" s="250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51" t="s">
        <v>283</v>
      </c>
      <c r="AU529" s="251" t="s">
        <v>90</v>
      </c>
      <c r="AV529" s="13" t="s">
        <v>90</v>
      </c>
      <c r="AW529" s="13" t="s">
        <v>40</v>
      </c>
      <c r="AX529" s="13" t="s">
        <v>80</v>
      </c>
      <c r="AY529" s="251" t="s">
        <v>141</v>
      </c>
    </row>
    <row r="530" s="13" customFormat="1">
      <c r="A530" s="13"/>
      <c r="B530" s="241"/>
      <c r="C530" s="242"/>
      <c r="D530" s="234" t="s">
        <v>283</v>
      </c>
      <c r="E530" s="243" t="s">
        <v>78</v>
      </c>
      <c r="F530" s="244" t="s">
        <v>735</v>
      </c>
      <c r="G530" s="242"/>
      <c r="H530" s="245">
        <v>33.340000000000003</v>
      </c>
      <c r="I530" s="246"/>
      <c r="J530" s="242"/>
      <c r="K530" s="242"/>
      <c r="L530" s="247"/>
      <c r="M530" s="248"/>
      <c r="N530" s="249"/>
      <c r="O530" s="249"/>
      <c r="P530" s="249"/>
      <c r="Q530" s="249"/>
      <c r="R530" s="249"/>
      <c r="S530" s="249"/>
      <c r="T530" s="250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51" t="s">
        <v>283</v>
      </c>
      <c r="AU530" s="251" t="s">
        <v>90</v>
      </c>
      <c r="AV530" s="13" t="s">
        <v>90</v>
      </c>
      <c r="AW530" s="13" t="s">
        <v>40</v>
      </c>
      <c r="AX530" s="13" t="s">
        <v>80</v>
      </c>
      <c r="AY530" s="251" t="s">
        <v>141</v>
      </c>
    </row>
    <row r="531" s="16" customFormat="1">
      <c r="A531" s="16"/>
      <c r="B531" s="273"/>
      <c r="C531" s="274"/>
      <c r="D531" s="234" t="s">
        <v>283</v>
      </c>
      <c r="E531" s="275" t="s">
        <v>78</v>
      </c>
      <c r="F531" s="276" t="s">
        <v>358</v>
      </c>
      <c r="G531" s="274"/>
      <c r="H531" s="277">
        <v>251.69999999999999</v>
      </c>
      <c r="I531" s="278"/>
      <c r="J531" s="274"/>
      <c r="K531" s="274"/>
      <c r="L531" s="279"/>
      <c r="M531" s="280"/>
      <c r="N531" s="281"/>
      <c r="O531" s="281"/>
      <c r="P531" s="281"/>
      <c r="Q531" s="281"/>
      <c r="R531" s="281"/>
      <c r="S531" s="281"/>
      <c r="T531" s="282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T531" s="283" t="s">
        <v>283</v>
      </c>
      <c r="AU531" s="283" t="s">
        <v>90</v>
      </c>
      <c r="AV531" s="16" t="s">
        <v>160</v>
      </c>
      <c r="AW531" s="16" t="s">
        <v>40</v>
      </c>
      <c r="AX531" s="16" t="s">
        <v>80</v>
      </c>
      <c r="AY531" s="283" t="s">
        <v>141</v>
      </c>
    </row>
    <row r="532" s="14" customFormat="1">
      <c r="A532" s="14"/>
      <c r="B532" s="252"/>
      <c r="C532" s="253"/>
      <c r="D532" s="234" t="s">
        <v>283</v>
      </c>
      <c r="E532" s="254" t="s">
        <v>78</v>
      </c>
      <c r="F532" s="255" t="s">
        <v>285</v>
      </c>
      <c r="G532" s="253"/>
      <c r="H532" s="256">
        <v>251.69999999999999</v>
      </c>
      <c r="I532" s="257"/>
      <c r="J532" s="253"/>
      <c r="K532" s="253"/>
      <c r="L532" s="258"/>
      <c r="M532" s="259"/>
      <c r="N532" s="260"/>
      <c r="O532" s="260"/>
      <c r="P532" s="260"/>
      <c r="Q532" s="260"/>
      <c r="R532" s="260"/>
      <c r="S532" s="260"/>
      <c r="T532" s="261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2" t="s">
        <v>283</v>
      </c>
      <c r="AU532" s="262" t="s">
        <v>90</v>
      </c>
      <c r="AV532" s="14" t="s">
        <v>166</v>
      </c>
      <c r="AW532" s="14" t="s">
        <v>40</v>
      </c>
      <c r="AX532" s="14" t="s">
        <v>88</v>
      </c>
      <c r="AY532" s="262" t="s">
        <v>141</v>
      </c>
    </row>
    <row r="533" s="12" customFormat="1" ht="22.8" customHeight="1">
      <c r="A533" s="12"/>
      <c r="B533" s="200"/>
      <c r="C533" s="201"/>
      <c r="D533" s="202" t="s">
        <v>79</v>
      </c>
      <c r="E533" s="214" t="s">
        <v>736</v>
      </c>
      <c r="F533" s="214" t="s">
        <v>737</v>
      </c>
      <c r="G533" s="201"/>
      <c r="H533" s="201"/>
      <c r="I533" s="204"/>
      <c r="J533" s="215">
        <f>BK533</f>
        <v>0</v>
      </c>
      <c r="K533" s="201"/>
      <c r="L533" s="206"/>
      <c r="M533" s="207"/>
      <c r="N533" s="208"/>
      <c r="O533" s="208"/>
      <c r="P533" s="209">
        <f>SUM(P534:P536)</f>
        <v>0</v>
      </c>
      <c r="Q533" s="208"/>
      <c r="R533" s="209">
        <f>SUM(R534:R536)</f>
        <v>0</v>
      </c>
      <c r="S533" s="208"/>
      <c r="T533" s="210">
        <f>SUM(T534:T536)</f>
        <v>0.57119999999999993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211" t="s">
        <v>90</v>
      </c>
      <c r="AT533" s="212" t="s">
        <v>79</v>
      </c>
      <c r="AU533" s="212" t="s">
        <v>88</v>
      </c>
      <c r="AY533" s="211" t="s">
        <v>141</v>
      </c>
      <c r="BK533" s="213">
        <f>SUM(BK534:BK536)</f>
        <v>0</v>
      </c>
    </row>
    <row r="534" s="2" customFormat="1" ht="21.75" customHeight="1">
      <c r="A534" s="42"/>
      <c r="B534" s="43"/>
      <c r="C534" s="216" t="s">
        <v>738</v>
      </c>
      <c r="D534" s="216" t="s">
        <v>144</v>
      </c>
      <c r="E534" s="217" t="s">
        <v>739</v>
      </c>
      <c r="F534" s="218" t="s">
        <v>740</v>
      </c>
      <c r="G534" s="219" t="s">
        <v>321</v>
      </c>
      <c r="H534" s="220">
        <v>21</v>
      </c>
      <c r="I534" s="221"/>
      <c r="J534" s="222">
        <f>ROUND(I534*H534,2)</f>
        <v>0</v>
      </c>
      <c r="K534" s="218" t="s">
        <v>148</v>
      </c>
      <c r="L534" s="48"/>
      <c r="M534" s="223" t="s">
        <v>78</v>
      </c>
      <c r="N534" s="224" t="s">
        <v>50</v>
      </c>
      <c r="O534" s="88"/>
      <c r="P534" s="225">
        <f>O534*H534</f>
        <v>0</v>
      </c>
      <c r="Q534" s="225">
        <v>0</v>
      </c>
      <c r="R534" s="225">
        <f>Q534*H534</f>
        <v>0</v>
      </c>
      <c r="S534" s="225">
        <v>0.027199999999999998</v>
      </c>
      <c r="T534" s="226">
        <f>S534*H534</f>
        <v>0.57119999999999993</v>
      </c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R534" s="227" t="s">
        <v>244</v>
      </c>
      <c r="AT534" s="227" t="s">
        <v>144</v>
      </c>
      <c r="AU534" s="227" t="s">
        <v>90</v>
      </c>
      <c r="AY534" s="20" t="s">
        <v>141</v>
      </c>
      <c r="BE534" s="228">
        <f>IF(N534="základní",J534,0)</f>
        <v>0</v>
      </c>
      <c r="BF534" s="228">
        <f>IF(N534="snížená",J534,0)</f>
        <v>0</v>
      </c>
      <c r="BG534" s="228">
        <f>IF(N534="zákl. přenesená",J534,0)</f>
        <v>0</v>
      </c>
      <c r="BH534" s="228">
        <f>IF(N534="sníž. přenesená",J534,0)</f>
        <v>0</v>
      </c>
      <c r="BI534" s="228">
        <f>IF(N534="nulová",J534,0)</f>
        <v>0</v>
      </c>
      <c r="BJ534" s="20" t="s">
        <v>88</v>
      </c>
      <c r="BK534" s="228">
        <f>ROUND(I534*H534,2)</f>
        <v>0</v>
      </c>
      <c r="BL534" s="20" t="s">
        <v>244</v>
      </c>
      <c r="BM534" s="227" t="s">
        <v>741</v>
      </c>
    </row>
    <row r="535" s="2" customFormat="1">
      <c r="A535" s="42"/>
      <c r="B535" s="43"/>
      <c r="C535" s="44"/>
      <c r="D535" s="229" t="s">
        <v>151</v>
      </c>
      <c r="E535" s="44"/>
      <c r="F535" s="230" t="s">
        <v>742</v>
      </c>
      <c r="G535" s="44"/>
      <c r="H535" s="44"/>
      <c r="I535" s="231"/>
      <c r="J535" s="44"/>
      <c r="K535" s="44"/>
      <c r="L535" s="48"/>
      <c r="M535" s="232"/>
      <c r="N535" s="233"/>
      <c r="O535" s="88"/>
      <c r="P535" s="88"/>
      <c r="Q535" s="88"/>
      <c r="R535" s="88"/>
      <c r="S535" s="88"/>
      <c r="T535" s="89"/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T535" s="20" t="s">
        <v>151</v>
      </c>
      <c r="AU535" s="20" t="s">
        <v>90</v>
      </c>
    </row>
    <row r="536" s="13" customFormat="1">
      <c r="A536" s="13"/>
      <c r="B536" s="241"/>
      <c r="C536" s="242"/>
      <c r="D536" s="234" t="s">
        <v>283</v>
      </c>
      <c r="E536" s="243" t="s">
        <v>78</v>
      </c>
      <c r="F536" s="244" t="s">
        <v>743</v>
      </c>
      <c r="G536" s="242"/>
      <c r="H536" s="245">
        <v>21</v>
      </c>
      <c r="I536" s="246"/>
      <c r="J536" s="242"/>
      <c r="K536" s="242"/>
      <c r="L536" s="247"/>
      <c r="M536" s="248"/>
      <c r="N536" s="249"/>
      <c r="O536" s="249"/>
      <c r="P536" s="249"/>
      <c r="Q536" s="249"/>
      <c r="R536" s="249"/>
      <c r="S536" s="249"/>
      <c r="T536" s="250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51" t="s">
        <v>283</v>
      </c>
      <c r="AU536" s="251" t="s">
        <v>90</v>
      </c>
      <c r="AV536" s="13" t="s">
        <v>90</v>
      </c>
      <c r="AW536" s="13" t="s">
        <v>40</v>
      </c>
      <c r="AX536" s="13" t="s">
        <v>88</v>
      </c>
      <c r="AY536" s="251" t="s">
        <v>141</v>
      </c>
    </row>
    <row r="537" s="12" customFormat="1" ht="25.92" customHeight="1">
      <c r="A537" s="12"/>
      <c r="B537" s="200"/>
      <c r="C537" s="201"/>
      <c r="D537" s="202" t="s">
        <v>79</v>
      </c>
      <c r="E537" s="203" t="s">
        <v>744</v>
      </c>
      <c r="F537" s="203" t="s">
        <v>745</v>
      </c>
      <c r="G537" s="201"/>
      <c r="H537" s="201"/>
      <c r="I537" s="204"/>
      <c r="J537" s="205">
        <f>BK537</f>
        <v>0</v>
      </c>
      <c r="K537" s="201"/>
      <c r="L537" s="206"/>
      <c r="M537" s="207"/>
      <c r="N537" s="208"/>
      <c r="O537" s="208"/>
      <c r="P537" s="209">
        <f>SUM(P538:P545)</f>
        <v>0</v>
      </c>
      <c r="Q537" s="208"/>
      <c r="R537" s="209">
        <f>SUM(R538:R545)</f>
        <v>0</v>
      </c>
      <c r="S537" s="208"/>
      <c r="T537" s="210">
        <f>SUM(T538:T545)</f>
        <v>0</v>
      </c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R537" s="211" t="s">
        <v>166</v>
      </c>
      <c r="AT537" s="212" t="s">
        <v>79</v>
      </c>
      <c r="AU537" s="212" t="s">
        <v>80</v>
      </c>
      <c r="AY537" s="211" t="s">
        <v>141</v>
      </c>
      <c r="BK537" s="213">
        <f>SUM(BK538:BK545)</f>
        <v>0</v>
      </c>
    </row>
    <row r="538" s="2" customFormat="1" ht="24.15" customHeight="1">
      <c r="A538" s="42"/>
      <c r="B538" s="43"/>
      <c r="C538" s="216" t="s">
        <v>746</v>
      </c>
      <c r="D538" s="216" t="s">
        <v>144</v>
      </c>
      <c r="E538" s="217" t="s">
        <v>747</v>
      </c>
      <c r="F538" s="218" t="s">
        <v>748</v>
      </c>
      <c r="G538" s="219" t="s">
        <v>749</v>
      </c>
      <c r="H538" s="220">
        <v>24</v>
      </c>
      <c r="I538" s="221"/>
      <c r="J538" s="222">
        <f>ROUND(I538*H538,2)</f>
        <v>0</v>
      </c>
      <c r="K538" s="218" t="s">
        <v>148</v>
      </c>
      <c r="L538" s="48"/>
      <c r="M538" s="223" t="s">
        <v>78</v>
      </c>
      <c r="N538" s="224" t="s">
        <v>50</v>
      </c>
      <c r="O538" s="88"/>
      <c r="P538" s="225">
        <f>O538*H538</f>
        <v>0</v>
      </c>
      <c r="Q538" s="225">
        <v>0</v>
      </c>
      <c r="R538" s="225">
        <f>Q538*H538</f>
        <v>0</v>
      </c>
      <c r="S538" s="225">
        <v>0</v>
      </c>
      <c r="T538" s="226">
        <f>S538*H538</f>
        <v>0</v>
      </c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R538" s="227" t="s">
        <v>750</v>
      </c>
      <c r="AT538" s="227" t="s">
        <v>144</v>
      </c>
      <c r="AU538" s="227" t="s">
        <v>88</v>
      </c>
      <c r="AY538" s="20" t="s">
        <v>141</v>
      </c>
      <c r="BE538" s="228">
        <f>IF(N538="základní",J538,0)</f>
        <v>0</v>
      </c>
      <c r="BF538" s="228">
        <f>IF(N538="snížená",J538,0)</f>
        <v>0</v>
      </c>
      <c r="BG538" s="228">
        <f>IF(N538="zákl. přenesená",J538,0)</f>
        <v>0</v>
      </c>
      <c r="BH538" s="228">
        <f>IF(N538="sníž. přenesená",J538,0)</f>
        <v>0</v>
      </c>
      <c r="BI538" s="228">
        <f>IF(N538="nulová",J538,0)</f>
        <v>0</v>
      </c>
      <c r="BJ538" s="20" t="s">
        <v>88</v>
      </c>
      <c r="BK538" s="228">
        <f>ROUND(I538*H538,2)</f>
        <v>0</v>
      </c>
      <c r="BL538" s="20" t="s">
        <v>750</v>
      </c>
      <c r="BM538" s="227" t="s">
        <v>751</v>
      </c>
    </row>
    <row r="539" s="2" customFormat="1">
      <c r="A539" s="42"/>
      <c r="B539" s="43"/>
      <c r="C539" s="44"/>
      <c r="D539" s="229" t="s">
        <v>151</v>
      </c>
      <c r="E539" s="44"/>
      <c r="F539" s="230" t="s">
        <v>752</v>
      </c>
      <c r="G539" s="44"/>
      <c r="H539" s="44"/>
      <c r="I539" s="231"/>
      <c r="J539" s="44"/>
      <c r="K539" s="44"/>
      <c r="L539" s="48"/>
      <c r="M539" s="232"/>
      <c r="N539" s="233"/>
      <c r="O539" s="88"/>
      <c r="P539" s="88"/>
      <c r="Q539" s="88"/>
      <c r="R539" s="88"/>
      <c r="S539" s="88"/>
      <c r="T539" s="89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T539" s="20" t="s">
        <v>151</v>
      </c>
      <c r="AU539" s="20" t="s">
        <v>88</v>
      </c>
    </row>
    <row r="540" s="2" customFormat="1">
      <c r="A540" s="42"/>
      <c r="B540" s="43"/>
      <c r="C540" s="44"/>
      <c r="D540" s="234" t="s">
        <v>153</v>
      </c>
      <c r="E540" s="44"/>
      <c r="F540" s="235" t="s">
        <v>753</v>
      </c>
      <c r="G540" s="44"/>
      <c r="H540" s="44"/>
      <c r="I540" s="231"/>
      <c r="J540" s="44"/>
      <c r="K540" s="44"/>
      <c r="L540" s="48"/>
      <c r="M540" s="232"/>
      <c r="N540" s="233"/>
      <c r="O540" s="88"/>
      <c r="P540" s="88"/>
      <c r="Q540" s="88"/>
      <c r="R540" s="88"/>
      <c r="S540" s="88"/>
      <c r="T540" s="89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T540" s="20" t="s">
        <v>153</v>
      </c>
      <c r="AU540" s="20" t="s">
        <v>88</v>
      </c>
    </row>
    <row r="541" s="13" customFormat="1">
      <c r="A541" s="13"/>
      <c r="B541" s="241"/>
      <c r="C541" s="242"/>
      <c r="D541" s="234" t="s">
        <v>283</v>
      </c>
      <c r="E541" s="243" t="s">
        <v>78</v>
      </c>
      <c r="F541" s="244" t="s">
        <v>754</v>
      </c>
      <c r="G541" s="242"/>
      <c r="H541" s="245">
        <v>24</v>
      </c>
      <c r="I541" s="246"/>
      <c r="J541" s="242"/>
      <c r="K541" s="242"/>
      <c r="L541" s="247"/>
      <c r="M541" s="248"/>
      <c r="N541" s="249"/>
      <c r="O541" s="249"/>
      <c r="P541" s="249"/>
      <c r="Q541" s="249"/>
      <c r="R541" s="249"/>
      <c r="S541" s="249"/>
      <c r="T541" s="250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51" t="s">
        <v>283</v>
      </c>
      <c r="AU541" s="251" t="s">
        <v>88</v>
      </c>
      <c r="AV541" s="13" t="s">
        <v>90</v>
      </c>
      <c r="AW541" s="13" t="s">
        <v>40</v>
      </c>
      <c r="AX541" s="13" t="s">
        <v>88</v>
      </c>
      <c r="AY541" s="251" t="s">
        <v>141</v>
      </c>
    </row>
    <row r="542" s="2" customFormat="1" ht="24.15" customHeight="1">
      <c r="A542" s="42"/>
      <c r="B542" s="43"/>
      <c r="C542" s="216" t="s">
        <v>755</v>
      </c>
      <c r="D542" s="216" t="s">
        <v>144</v>
      </c>
      <c r="E542" s="217" t="s">
        <v>756</v>
      </c>
      <c r="F542" s="218" t="s">
        <v>757</v>
      </c>
      <c r="G542" s="219" t="s">
        <v>749</v>
      </c>
      <c r="H542" s="220">
        <v>8</v>
      </c>
      <c r="I542" s="221"/>
      <c r="J542" s="222">
        <f>ROUND(I542*H542,2)</f>
        <v>0</v>
      </c>
      <c r="K542" s="218" t="s">
        <v>148</v>
      </c>
      <c r="L542" s="48"/>
      <c r="M542" s="223" t="s">
        <v>78</v>
      </c>
      <c r="N542" s="224" t="s">
        <v>50</v>
      </c>
      <c r="O542" s="88"/>
      <c r="P542" s="225">
        <f>O542*H542</f>
        <v>0</v>
      </c>
      <c r="Q542" s="225">
        <v>0</v>
      </c>
      <c r="R542" s="225">
        <f>Q542*H542</f>
        <v>0</v>
      </c>
      <c r="S542" s="225">
        <v>0</v>
      </c>
      <c r="T542" s="226">
        <f>S542*H542</f>
        <v>0</v>
      </c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R542" s="227" t="s">
        <v>750</v>
      </c>
      <c r="AT542" s="227" t="s">
        <v>144</v>
      </c>
      <c r="AU542" s="227" t="s">
        <v>88</v>
      </c>
      <c r="AY542" s="20" t="s">
        <v>141</v>
      </c>
      <c r="BE542" s="228">
        <f>IF(N542="základní",J542,0)</f>
        <v>0</v>
      </c>
      <c r="BF542" s="228">
        <f>IF(N542="snížená",J542,0)</f>
        <v>0</v>
      </c>
      <c r="BG542" s="228">
        <f>IF(N542="zákl. přenesená",J542,0)</f>
        <v>0</v>
      </c>
      <c r="BH542" s="228">
        <f>IF(N542="sníž. přenesená",J542,0)</f>
        <v>0</v>
      </c>
      <c r="BI542" s="228">
        <f>IF(N542="nulová",J542,0)</f>
        <v>0</v>
      </c>
      <c r="BJ542" s="20" t="s">
        <v>88</v>
      </c>
      <c r="BK542" s="228">
        <f>ROUND(I542*H542,2)</f>
        <v>0</v>
      </c>
      <c r="BL542" s="20" t="s">
        <v>750</v>
      </c>
      <c r="BM542" s="227" t="s">
        <v>758</v>
      </c>
    </row>
    <row r="543" s="2" customFormat="1">
      <c r="A543" s="42"/>
      <c r="B543" s="43"/>
      <c r="C543" s="44"/>
      <c r="D543" s="229" t="s">
        <v>151</v>
      </c>
      <c r="E543" s="44"/>
      <c r="F543" s="230" t="s">
        <v>759</v>
      </c>
      <c r="G543" s="44"/>
      <c r="H543" s="44"/>
      <c r="I543" s="231"/>
      <c r="J543" s="44"/>
      <c r="K543" s="44"/>
      <c r="L543" s="48"/>
      <c r="M543" s="232"/>
      <c r="N543" s="233"/>
      <c r="O543" s="88"/>
      <c r="P543" s="88"/>
      <c r="Q543" s="88"/>
      <c r="R543" s="88"/>
      <c r="S543" s="88"/>
      <c r="T543" s="89"/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T543" s="20" t="s">
        <v>151</v>
      </c>
      <c r="AU543" s="20" t="s">
        <v>88</v>
      </c>
    </row>
    <row r="544" s="2" customFormat="1">
      <c r="A544" s="42"/>
      <c r="B544" s="43"/>
      <c r="C544" s="44"/>
      <c r="D544" s="234" t="s">
        <v>153</v>
      </c>
      <c r="E544" s="44"/>
      <c r="F544" s="235" t="s">
        <v>753</v>
      </c>
      <c r="G544" s="44"/>
      <c r="H544" s="44"/>
      <c r="I544" s="231"/>
      <c r="J544" s="44"/>
      <c r="K544" s="44"/>
      <c r="L544" s="48"/>
      <c r="M544" s="232"/>
      <c r="N544" s="233"/>
      <c r="O544" s="88"/>
      <c r="P544" s="88"/>
      <c r="Q544" s="88"/>
      <c r="R544" s="88"/>
      <c r="S544" s="88"/>
      <c r="T544" s="89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T544" s="20" t="s">
        <v>153</v>
      </c>
      <c r="AU544" s="20" t="s">
        <v>88</v>
      </c>
    </row>
    <row r="545" s="13" customFormat="1">
      <c r="A545" s="13"/>
      <c r="B545" s="241"/>
      <c r="C545" s="242"/>
      <c r="D545" s="234" t="s">
        <v>283</v>
      </c>
      <c r="E545" s="243" t="s">
        <v>78</v>
      </c>
      <c r="F545" s="244" t="s">
        <v>760</v>
      </c>
      <c r="G545" s="242"/>
      <c r="H545" s="245">
        <v>8</v>
      </c>
      <c r="I545" s="246"/>
      <c r="J545" s="242"/>
      <c r="K545" s="242"/>
      <c r="L545" s="247"/>
      <c r="M545" s="287"/>
      <c r="N545" s="288"/>
      <c r="O545" s="288"/>
      <c r="P545" s="288"/>
      <c r="Q545" s="288"/>
      <c r="R545" s="288"/>
      <c r="S545" s="288"/>
      <c r="T545" s="289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51" t="s">
        <v>283</v>
      </c>
      <c r="AU545" s="251" t="s">
        <v>88</v>
      </c>
      <c r="AV545" s="13" t="s">
        <v>90</v>
      </c>
      <c r="AW545" s="13" t="s">
        <v>40</v>
      </c>
      <c r="AX545" s="13" t="s">
        <v>88</v>
      </c>
      <c r="AY545" s="251" t="s">
        <v>141</v>
      </c>
    </row>
    <row r="546" s="2" customFormat="1" ht="6.96" customHeight="1">
      <c r="A546" s="42"/>
      <c r="B546" s="63"/>
      <c r="C546" s="64"/>
      <c r="D546" s="64"/>
      <c r="E546" s="64"/>
      <c r="F546" s="64"/>
      <c r="G546" s="64"/>
      <c r="H546" s="64"/>
      <c r="I546" s="64"/>
      <c r="J546" s="64"/>
      <c r="K546" s="64"/>
      <c r="L546" s="48"/>
      <c r="M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</row>
  </sheetData>
  <sheetProtection sheet="1" autoFilter="0" formatColumns="0" formatRows="0" objects="1" scenarios="1" spinCount="100000" saltValue="9PTV7kGK1zgjm/h2mxCiXOG0I6zQoBDml/73M0poenAfRJGtexBQz3vEUanAQZ2pnGI5Kpu996TLiVMdf6NHHQ==" hashValue="XVwpQLRrR4K1yGfTKKs8kTCiJJY77t+hnHfuVpcnNlkvB9t8txpRgcbxwFwpxeC2ojm2q9gKgRg2uOrUzQ4/PA==" algorithmName="SHA-512" password="CC35"/>
  <autoFilter ref="C98:K545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7:H87"/>
    <mergeCell ref="E89:H89"/>
    <mergeCell ref="E91:H91"/>
    <mergeCell ref="L2:V2"/>
  </mergeCells>
  <hyperlinks>
    <hyperlink ref="F103" r:id="rId1" display="https://podminky.urs.cz/item/CS_URS_2024_01/122111101"/>
    <hyperlink ref="F107" r:id="rId2" display="https://podminky.urs.cz/item/CS_URS_2024_01/131113711"/>
    <hyperlink ref="F111" r:id="rId3" display="https://podminky.urs.cz/item/CS_URS_2024_01/162211311"/>
    <hyperlink ref="F116" r:id="rId4" display="https://podminky.urs.cz/item/CS_URS_2024_01/162211319"/>
    <hyperlink ref="F119" r:id="rId5" display="https://podminky.urs.cz/item/CS_URS_2024_01/162751117"/>
    <hyperlink ref="F124" r:id="rId6" display="https://podminky.urs.cz/item/CS_URS_2024_01/167111101"/>
    <hyperlink ref="F129" r:id="rId7" display="https://podminky.urs.cz/item/CS_URS_2024_01/171201231"/>
    <hyperlink ref="F135" r:id="rId8" display="https://podminky.urs.cz/item/CS_URS_2024_01/171251201"/>
    <hyperlink ref="F141" r:id="rId9" display="https://podminky.urs.cz/item/CS_URS_2024_01/949101111"/>
    <hyperlink ref="F147" r:id="rId10" display="https://podminky.urs.cz/item/CS_URS_2024_01/962031133"/>
    <hyperlink ref="F154" r:id="rId11" display="https://podminky.urs.cz/item/CS_URS_2024_01/965042241"/>
    <hyperlink ref="F158" r:id="rId12" display="https://podminky.urs.cz/item/CS_URS_2024_01/965049112"/>
    <hyperlink ref="F160" r:id="rId13" display="https://podminky.urs.cz/item/CS_URS_2024_01/965082933"/>
    <hyperlink ref="F179" r:id="rId14" display="https://podminky.urs.cz/item/CS_URS_2024_01/968072456"/>
    <hyperlink ref="F183" r:id="rId15" display="https://podminky.urs.cz/item/CS_URS_2024_01/968072558"/>
    <hyperlink ref="F186" r:id="rId16" display="https://podminky.urs.cz/item/CS_URS_2024_01/968082017"/>
    <hyperlink ref="F192" r:id="rId17" display="https://podminky.urs.cz/item/CS_URS_2024_01/971033651"/>
    <hyperlink ref="F199" r:id="rId18" display="https://podminky.urs.cz/item/CS_URS_2024_01/975111121"/>
    <hyperlink ref="F219" r:id="rId19" display="https://podminky.urs.cz/item/CS_URS_2024_01/975111122"/>
    <hyperlink ref="F242" r:id="rId20" display="https://podminky.urs.cz/item/CS_URS_2024_01/975111123"/>
    <hyperlink ref="F265" r:id="rId21" display="https://podminky.urs.cz/item/CS_URS_2024_01/997006012"/>
    <hyperlink ref="F267" r:id="rId22" display="https://podminky.urs.cz/item/CS_URS_2024_01/997013151"/>
    <hyperlink ref="F270" r:id="rId23" display="https://podminky.urs.cz/item/CS_URS_2024_01/997013211"/>
    <hyperlink ref="F273" r:id="rId24" display="https://podminky.urs.cz/item/CS_URS_2024_01/997013219"/>
    <hyperlink ref="F276" r:id="rId25" display="https://podminky.urs.cz/item/CS_URS_2024_01/997013311"/>
    <hyperlink ref="F278" r:id="rId26" display="https://podminky.urs.cz/item/CS_URS_2024_01/997013321"/>
    <hyperlink ref="F281" r:id="rId27" display="https://podminky.urs.cz/item/CS_URS_2024_01/997013501"/>
    <hyperlink ref="F283" r:id="rId28" display="https://podminky.urs.cz/item/CS_URS_2024_01/997013509"/>
    <hyperlink ref="F286" r:id="rId29" display="https://podminky.urs.cz/item/CS_URS_2024_01/997013645"/>
    <hyperlink ref="F289" r:id="rId30" display="https://podminky.urs.cz/item/CS_URS_2024_01/997013804"/>
    <hyperlink ref="F292" r:id="rId31" display="https://podminky.urs.cz/item/CS_URS_2024_01/997013811"/>
    <hyperlink ref="F297" r:id="rId32" display="https://podminky.urs.cz/item/CS_URS_2024_01/997013813"/>
    <hyperlink ref="F302" r:id="rId33" display="https://podminky.urs.cz/item/CS_URS_2024_01/997013812"/>
    <hyperlink ref="F305" r:id="rId34" display="https://podminky.urs.cz/item/CS_URS_2024_01/997013861"/>
    <hyperlink ref="F309" r:id="rId35" display="https://podminky.urs.cz/item/CS_URS_2024_01/997013863"/>
    <hyperlink ref="F314" r:id="rId36" display="https://podminky.urs.cz/item/CS_URS_2024_01/997013871"/>
    <hyperlink ref="F321" r:id="rId37" display="https://podminky.urs.cz/item/CS_URS_2024_01/712340832"/>
    <hyperlink ref="F325" r:id="rId38" display="https://podminky.urs.cz/item/CS_URS_2024_01/712340834"/>
    <hyperlink ref="F328" r:id="rId39" display="https://podminky.urs.cz/item/CS_URS_2024_01/762522812"/>
    <hyperlink ref="F346" r:id="rId40" display="https://podminky.urs.cz/item/CS_URS_2024_01/762526811"/>
    <hyperlink ref="F360" r:id="rId41" display="https://podminky.urs.cz/item/CS_URS_2024_01/762811811"/>
    <hyperlink ref="F378" r:id="rId42" display="https://podminky.urs.cz/item/CS_URS_2024_01/762822850"/>
    <hyperlink ref="F399" r:id="rId43" display="https://podminky.urs.cz/item/CS_URS_2024_01/763121811"/>
    <hyperlink ref="F404" r:id="rId44" display="https://podminky.urs.cz/item/CS_URS_2024_01/763131821"/>
    <hyperlink ref="F411" r:id="rId45" display="https://podminky.urs.cz/item/CS_URS_2024_01/763131831"/>
    <hyperlink ref="F423" r:id="rId46" display="https://podminky.urs.cz/item/CS_URS_2024_01/763171811"/>
    <hyperlink ref="F431" r:id="rId47" display="https://podminky.urs.cz/item/CS_URS_2024_01/764002811"/>
    <hyperlink ref="F435" r:id="rId48" display="https://podminky.urs.cz/item/CS_URS_2024_01/764002851"/>
    <hyperlink ref="F440" r:id="rId49" display="https://podminky.urs.cz/item/CS_URS_2024_01/764002861"/>
    <hyperlink ref="F444" r:id="rId50" display="https://podminky.urs.cz/item/CS_URS_2024_01/764002871"/>
    <hyperlink ref="F448" r:id="rId51" display="https://podminky.urs.cz/item/CS_URS_2024_01/764004801"/>
    <hyperlink ref="F452" r:id="rId52" display="https://podminky.urs.cz/item/CS_URS_2024_01/764004841"/>
    <hyperlink ref="F454" r:id="rId53" display="https://podminky.urs.cz/item/CS_URS_2024_01/764004861"/>
    <hyperlink ref="F457" r:id="rId54" display="https://podminky.urs.cz/item/CS_URS_2024_01/766441821"/>
    <hyperlink ref="F463" r:id="rId55" display="https://podminky.urs.cz/item/CS_URS_2024_01/766681811"/>
    <hyperlink ref="F468" r:id="rId56" display="https://podminky.urs.cz/item/CS_URS_2024_01/766681812"/>
    <hyperlink ref="F479" r:id="rId57" display="https://podminky.urs.cz/item/CS_URS_2024_01/766691914"/>
    <hyperlink ref="F493" r:id="rId58" display="https://podminky.urs.cz/item/CS_URS_2024_01/775511830"/>
    <hyperlink ref="F508" r:id="rId59" display="https://podminky.urs.cz/item/CS_URS_2024_01/776201811"/>
    <hyperlink ref="F521" r:id="rId60" display="https://podminky.urs.cz/item/CS_URS_2024_01/776410811"/>
    <hyperlink ref="F535" r:id="rId61" display="https://podminky.urs.cz/item/CS_URS_2024_01/781473810"/>
    <hyperlink ref="F539" r:id="rId62" display="https://podminky.urs.cz/item/CS_URS_2024_01/HZS1291"/>
    <hyperlink ref="F543" r:id="rId63" display="https://podminky.urs.cz/item/CS_URS_2024_01/HZS22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4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  <c r="AZ2" s="240" t="s">
        <v>761</v>
      </c>
      <c r="BA2" s="240" t="s">
        <v>762</v>
      </c>
      <c r="BB2" s="240" t="s">
        <v>78</v>
      </c>
      <c r="BC2" s="240" t="s">
        <v>763</v>
      </c>
      <c r="BD2" s="240" t="s">
        <v>90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90</v>
      </c>
      <c r="AZ3" s="240" t="s">
        <v>764</v>
      </c>
      <c r="BA3" s="240" t="s">
        <v>765</v>
      </c>
      <c r="BB3" s="240" t="s">
        <v>78</v>
      </c>
      <c r="BC3" s="240" t="s">
        <v>766</v>
      </c>
      <c r="BD3" s="240" t="s">
        <v>90</v>
      </c>
    </row>
    <row r="4" s="1" customFormat="1" ht="24.96" customHeight="1">
      <c r="B4" s="23"/>
      <c r="D4" s="144" t="s">
        <v>113</v>
      </c>
      <c r="L4" s="23"/>
      <c r="M4" s="145" t="s">
        <v>10</v>
      </c>
      <c r="AT4" s="20" t="s">
        <v>4</v>
      </c>
      <c r="AZ4" s="240" t="s">
        <v>767</v>
      </c>
      <c r="BA4" s="240" t="s">
        <v>768</v>
      </c>
      <c r="BB4" s="240" t="s">
        <v>78</v>
      </c>
      <c r="BC4" s="240" t="s">
        <v>769</v>
      </c>
      <c r="BD4" s="240" t="s">
        <v>90</v>
      </c>
    </row>
    <row r="5" s="1" customFormat="1" ht="6.96" customHeight="1">
      <c r="B5" s="23"/>
      <c r="L5" s="23"/>
      <c r="AZ5" s="240" t="s">
        <v>770</v>
      </c>
      <c r="BA5" s="240" t="s">
        <v>771</v>
      </c>
      <c r="BB5" s="240" t="s">
        <v>78</v>
      </c>
      <c r="BC5" s="240" t="s">
        <v>772</v>
      </c>
      <c r="BD5" s="240" t="s">
        <v>90</v>
      </c>
    </row>
    <row r="6" s="1" customFormat="1" ht="12" customHeight="1">
      <c r="B6" s="23"/>
      <c r="D6" s="146" t="s">
        <v>16</v>
      </c>
      <c r="L6" s="23"/>
      <c r="AZ6" s="240" t="s">
        <v>773</v>
      </c>
      <c r="BA6" s="240" t="s">
        <v>774</v>
      </c>
      <c r="BB6" s="240" t="s">
        <v>78</v>
      </c>
      <c r="BC6" s="240" t="s">
        <v>775</v>
      </c>
      <c r="BD6" s="240" t="s">
        <v>90</v>
      </c>
    </row>
    <row r="7" s="1" customFormat="1" ht="26.25" customHeight="1">
      <c r="B7" s="23"/>
      <c r="E7" s="147" t="str">
        <f>'Rekapitulace stavby'!K6</f>
        <v xml:space="preserve">Modernizace a rozšíření prostor  SOU a PrŠ  Kladno – Vrapice, Objekt 1</v>
      </c>
      <c r="F7" s="146"/>
      <c r="G7" s="146"/>
      <c r="H7" s="146"/>
      <c r="L7" s="23"/>
      <c r="AZ7" s="240" t="s">
        <v>776</v>
      </c>
      <c r="BA7" s="240" t="s">
        <v>777</v>
      </c>
      <c r="BB7" s="240" t="s">
        <v>78</v>
      </c>
      <c r="BC7" s="240" t="s">
        <v>778</v>
      </c>
      <c r="BD7" s="240" t="s">
        <v>90</v>
      </c>
    </row>
    <row r="8" s="1" customFormat="1" ht="12" customHeight="1">
      <c r="B8" s="23"/>
      <c r="D8" s="146" t="s">
        <v>114</v>
      </c>
      <c r="L8" s="23"/>
      <c r="AZ8" s="240" t="s">
        <v>779</v>
      </c>
      <c r="BA8" s="240" t="s">
        <v>780</v>
      </c>
      <c r="BB8" s="240" t="s">
        <v>78</v>
      </c>
      <c r="BC8" s="240" t="s">
        <v>781</v>
      </c>
      <c r="BD8" s="240" t="s">
        <v>90</v>
      </c>
    </row>
    <row r="9" s="2" customFormat="1" ht="16.5" customHeight="1">
      <c r="A9" s="42"/>
      <c r="B9" s="48"/>
      <c r="C9" s="42"/>
      <c r="D9" s="42"/>
      <c r="E9" s="147" t="s">
        <v>258</v>
      </c>
      <c r="F9" s="42"/>
      <c r="G9" s="42"/>
      <c r="H9" s="42"/>
      <c r="I9" s="42"/>
      <c r="J9" s="42"/>
      <c r="K9" s="42"/>
      <c r="L9" s="14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Z9" s="240" t="s">
        <v>782</v>
      </c>
      <c r="BA9" s="240" t="s">
        <v>783</v>
      </c>
      <c r="BB9" s="240" t="s">
        <v>78</v>
      </c>
      <c r="BC9" s="240" t="s">
        <v>784</v>
      </c>
      <c r="BD9" s="240" t="s">
        <v>90</v>
      </c>
    </row>
    <row r="10" s="2" customFormat="1" ht="12" customHeight="1">
      <c r="A10" s="42"/>
      <c r="B10" s="48"/>
      <c r="C10" s="42"/>
      <c r="D10" s="146" t="s">
        <v>259</v>
      </c>
      <c r="E10" s="42"/>
      <c r="F10" s="42"/>
      <c r="G10" s="42"/>
      <c r="H10" s="42"/>
      <c r="I10" s="42"/>
      <c r="J10" s="42"/>
      <c r="K10" s="42"/>
      <c r="L10" s="14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Z10" s="240" t="s">
        <v>785</v>
      </c>
      <c r="BA10" s="240" t="s">
        <v>786</v>
      </c>
      <c r="BB10" s="240" t="s">
        <v>78</v>
      </c>
      <c r="BC10" s="240" t="s">
        <v>787</v>
      </c>
      <c r="BD10" s="240" t="s">
        <v>90</v>
      </c>
    </row>
    <row r="11" s="2" customFormat="1" ht="30" customHeight="1">
      <c r="A11" s="42"/>
      <c r="B11" s="48"/>
      <c r="C11" s="42"/>
      <c r="D11" s="42"/>
      <c r="E11" s="149" t="s">
        <v>788</v>
      </c>
      <c r="F11" s="42"/>
      <c r="G11" s="42"/>
      <c r="H11" s="42"/>
      <c r="I11" s="42"/>
      <c r="J11" s="42"/>
      <c r="K11" s="42"/>
      <c r="L11" s="14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Z11" s="240" t="s">
        <v>789</v>
      </c>
      <c r="BA11" s="240" t="s">
        <v>790</v>
      </c>
      <c r="BB11" s="240" t="s">
        <v>78</v>
      </c>
      <c r="BC11" s="240" t="s">
        <v>791</v>
      </c>
      <c r="BD11" s="240" t="s">
        <v>90</v>
      </c>
    </row>
    <row r="12" s="2" customFormat="1">
      <c r="A12" s="42"/>
      <c r="B12" s="48"/>
      <c r="C12" s="42"/>
      <c r="D12" s="42"/>
      <c r="E12" s="42"/>
      <c r="F12" s="42"/>
      <c r="G12" s="42"/>
      <c r="H12" s="42"/>
      <c r="I12" s="42"/>
      <c r="J12" s="42"/>
      <c r="K12" s="42"/>
      <c r="L12" s="14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Z12" s="240" t="s">
        <v>792</v>
      </c>
      <c r="BA12" s="240" t="s">
        <v>793</v>
      </c>
      <c r="BB12" s="240" t="s">
        <v>78</v>
      </c>
      <c r="BC12" s="240" t="s">
        <v>791</v>
      </c>
      <c r="BD12" s="240" t="s">
        <v>90</v>
      </c>
    </row>
    <row r="13" s="2" customFormat="1" ht="12" customHeight="1">
      <c r="A13" s="42"/>
      <c r="B13" s="48"/>
      <c r="C13" s="42"/>
      <c r="D13" s="146" t="s">
        <v>18</v>
      </c>
      <c r="E13" s="42"/>
      <c r="F13" s="137" t="s">
        <v>78</v>
      </c>
      <c r="G13" s="42"/>
      <c r="H13" s="42"/>
      <c r="I13" s="146" t="s">
        <v>20</v>
      </c>
      <c r="J13" s="137" t="s">
        <v>78</v>
      </c>
      <c r="K13" s="42"/>
      <c r="L13" s="14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Z13" s="240" t="s">
        <v>794</v>
      </c>
      <c r="BA13" s="240" t="s">
        <v>795</v>
      </c>
      <c r="BB13" s="240" t="s">
        <v>78</v>
      </c>
      <c r="BC13" s="240" t="s">
        <v>796</v>
      </c>
      <c r="BD13" s="240" t="s">
        <v>90</v>
      </c>
    </row>
    <row r="14" s="2" customFormat="1" ht="12" customHeight="1">
      <c r="A14" s="42"/>
      <c r="B14" s="48"/>
      <c r="C14" s="42"/>
      <c r="D14" s="146" t="s">
        <v>22</v>
      </c>
      <c r="E14" s="42"/>
      <c r="F14" s="137" t="s">
        <v>23</v>
      </c>
      <c r="G14" s="42"/>
      <c r="H14" s="42"/>
      <c r="I14" s="146" t="s">
        <v>24</v>
      </c>
      <c r="J14" s="150" t="str">
        <f>'Rekapitulace stavby'!AN8</f>
        <v>1. 2. 2025</v>
      </c>
      <c r="K14" s="42"/>
      <c r="L14" s="14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Z14" s="240" t="s">
        <v>797</v>
      </c>
      <c r="BA14" s="240" t="s">
        <v>798</v>
      </c>
      <c r="BB14" s="240" t="s">
        <v>78</v>
      </c>
      <c r="BC14" s="240" t="s">
        <v>799</v>
      </c>
      <c r="BD14" s="240" t="s">
        <v>90</v>
      </c>
    </row>
    <row r="15" s="2" customFormat="1" ht="10.8" customHeight="1">
      <c r="A15" s="42"/>
      <c r="B15" s="48"/>
      <c r="C15" s="42"/>
      <c r="D15" s="42"/>
      <c r="E15" s="42"/>
      <c r="F15" s="42"/>
      <c r="G15" s="42"/>
      <c r="H15" s="42"/>
      <c r="I15" s="42"/>
      <c r="J15" s="42"/>
      <c r="K15" s="42"/>
      <c r="L15" s="14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Z15" s="240" t="s">
        <v>800</v>
      </c>
      <c r="BA15" s="240" t="s">
        <v>801</v>
      </c>
      <c r="BB15" s="240" t="s">
        <v>78</v>
      </c>
      <c r="BC15" s="240" t="s">
        <v>802</v>
      </c>
      <c r="BD15" s="240" t="s">
        <v>90</v>
      </c>
    </row>
    <row r="16" s="2" customFormat="1" ht="12" customHeight="1">
      <c r="A16" s="42"/>
      <c r="B16" s="48"/>
      <c r="C16" s="42"/>
      <c r="D16" s="146" t="s">
        <v>28</v>
      </c>
      <c r="E16" s="42"/>
      <c r="F16" s="42"/>
      <c r="G16" s="42"/>
      <c r="H16" s="42"/>
      <c r="I16" s="146" t="s">
        <v>29</v>
      </c>
      <c r="J16" s="137" t="s">
        <v>30</v>
      </c>
      <c r="K16" s="42"/>
      <c r="L16" s="14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Z16" s="240" t="s">
        <v>803</v>
      </c>
      <c r="BA16" s="240" t="s">
        <v>804</v>
      </c>
      <c r="BB16" s="240" t="s">
        <v>78</v>
      </c>
      <c r="BC16" s="240" t="s">
        <v>805</v>
      </c>
      <c r="BD16" s="240" t="s">
        <v>90</v>
      </c>
    </row>
    <row r="17" s="2" customFormat="1" ht="18" customHeight="1">
      <c r="A17" s="42"/>
      <c r="B17" s="48"/>
      <c r="C17" s="42"/>
      <c r="D17" s="42"/>
      <c r="E17" s="137" t="s">
        <v>31</v>
      </c>
      <c r="F17" s="42"/>
      <c r="G17" s="42"/>
      <c r="H17" s="42"/>
      <c r="I17" s="146" t="s">
        <v>32</v>
      </c>
      <c r="J17" s="137" t="s">
        <v>33</v>
      </c>
      <c r="K17" s="42"/>
      <c r="L17" s="14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6.96" customHeight="1">
      <c r="A18" s="42"/>
      <c r="B18" s="48"/>
      <c r="C18" s="42"/>
      <c r="D18" s="42"/>
      <c r="E18" s="42"/>
      <c r="F18" s="42"/>
      <c r="G18" s="42"/>
      <c r="H18" s="42"/>
      <c r="I18" s="42"/>
      <c r="J18" s="42"/>
      <c r="K18" s="42"/>
      <c r="L18" s="14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12" customHeight="1">
      <c r="A19" s="42"/>
      <c r="B19" s="48"/>
      <c r="C19" s="42"/>
      <c r="D19" s="146" t="s">
        <v>34</v>
      </c>
      <c r="E19" s="42"/>
      <c r="F19" s="42"/>
      <c r="G19" s="42"/>
      <c r="H19" s="42"/>
      <c r="I19" s="146" t="s">
        <v>29</v>
      </c>
      <c r="J19" s="36" t="str">
        <f>'Rekapitulace stavby'!AN13</f>
        <v>Vyplň údaj</v>
      </c>
      <c r="K19" s="42"/>
      <c r="L19" s="14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8" customHeight="1">
      <c r="A20" s="42"/>
      <c r="B20" s="48"/>
      <c r="C20" s="42"/>
      <c r="D20" s="42"/>
      <c r="E20" s="36" t="str">
        <f>'Rekapitulace stavby'!E14</f>
        <v>Vyplň údaj</v>
      </c>
      <c r="F20" s="137"/>
      <c r="G20" s="137"/>
      <c r="H20" s="137"/>
      <c r="I20" s="146" t="s">
        <v>32</v>
      </c>
      <c r="J20" s="36" t="str">
        <f>'Rekapitulace stavby'!AN14</f>
        <v>Vyplň údaj</v>
      </c>
      <c r="K20" s="42"/>
      <c r="L20" s="14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6.96" customHeight="1">
      <c r="A21" s="42"/>
      <c r="B21" s="48"/>
      <c r="C21" s="42"/>
      <c r="D21" s="42"/>
      <c r="E21" s="42"/>
      <c r="F21" s="42"/>
      <c r="G21" s="42"/>
      <c r="H21" s="42"/>
      <c r="I21" s="42"/>
      <c r="J21" s="42"/>
      <c r="K21" s="42"/>
      <c r="L21" s="14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12" customHeight="1">
      <c r="A22" s="42"/>
      <c r="B22" s="48"/>
      <c r="C22" s="42"/>
      <c r="D22" s="146" t="s">
        <v>36</v>
      </c>
      <c r="E22" s="42"/>
      <c r="F22" s="42"/>
      <c r="G22" s="42"/>
      <c r="H22" s="42"/>
      <c r="I22" s="146" t="s">
        <v>29</v>
      </c>
      <c r="J22" s="137" t="s">
        <v>37</v>
      </c>
      <c r="K22" s="42"/>
      <c r="L22" s="14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8" customHeight="1">
      <c r="A23" s="42"/>
      <c r="B23" s="48"/>
      <c r="C23" s="42"/>
      <c r="D23" s="42"/>
      <c r="E23" s="137" t="s">
        <v>38</v>
      </c>
      <c r="F23" s="42"/>
      <c r="G23" s="42"/>
      <c r="H23" s="42"/>
      <c r="I23" s="146" t="s">
        <v>32</v>
      </c>
      <c r="J23" s="137" t="s">
        <v>39</v>
      </c>
      <c r="K23" s="42"/>
      <c r="L23" s="14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6.96" customHeight="1">
      <c r="A24" s="42"/>
      <c r="B24" s="48"/>
      <c r="C24" s="42"/>
      <c r="D24" s="42"/>
      <c r="E24" s="42"/>
      <c r="F24" s="42"/>
      <c r="G24" s="42"/>
      <c r="H24" s="42"/>
      <c r="I24" s="42"/>
      <c r="J24" s="42"/>
      <c r="K24" s="42"/>
      <c r="L24" s="14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12" customHeight="1">
      <c r="A25" s="42"/>
      <c r="B25" s="48"/>
      <c r="C25" s="42"/>
      <c r="D25" s="146" t="s">
        <v>41</v>
      </c>
      <c r="E25" s="42"/>
      <c r="F25" s="42"/>
      <c r="G25" s="42"/>
      <c r="H25" s="42"/>
      <c r="I25" s="146" t="s">
        <v>29</v>
      </c>
      <c r="J25" s="137" t="s">
        <v>37</v>
      </c>
      <c r="K25" s="42"/>
      <c r="L25" s="14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8" customHeight="1">
      <c r="A26" s="42"/>
      <c r="B26" s="48"/>
      <c r="C26" s="42"/>
      <c r="D26" s="42"/>
      <c r="E26" s="137" t="s">
        <v>42</v>
      </c>
      <c r="F26" s="42"/>
      <c r="G26" s="42"/>
      <c r="H26" s="42"/>
      <c r="I26" s="146" t="s">
        <v>32</v>
      </c>
      <c r="J26" s="137" t="s">
        <v>39</v>
      </c>
      <c r="K26" s="42"/>
      <c r="L26" s="14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2" customFormat="1" ht="6.96" customHeight="1">
      <c r="A27" s="42"/>
      <c r="B27" s="48"/>
      <c r="C27" s="42"/>
      <c r="D27" s="42"/>
      <c r="E27" s="42"/>
      <c r="F27" s="42"/>
      <c r="G27" s="42"/>
      <c r="H27" s="42"/>
      <c r="I27" s="42"/>
      <c r="J27" s="42"/>
      <c r="K27" s="42"/>
      <c r="L27" s="148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="2" customFormat="1" ht="12" customHeight="1">
      <c r="A28" s="42"/>
      <c r="B28" s="48"/>
      <c r="C28" s="42"/>
      <c r="D28" s="146" t="s">
        <v>43</v>
      </c>
      <c r="E28" s="42"/>
      <c r="F28" s="42"/>
      <c r="G28" s="42"/>
      <c r="H28" s="42"/>
      <c r="I28" s="42"/>
      <c r="J28" s="42"/>
      <c r="K28" s="42"/>
      <c r="L28" s="14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8" customFormat="1" ht="16.5" customHeight="1">
      <c r="A29" s="151"/>
      <c r="B29" s="152"/>
      <c r="C29" s="151"/>
      <c r="D29" s="151"/>
      <c r="E29" s="153" t="s">
        <v>78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2"/>
      <c r="B30" s="48"/>
      <c r="C30" s="42"/>
      <c r="D30" s="42"/>
      <c r="E30" s="42"/>
      <c r="F30" s="42"/>
      <c r="G30" s="42"/>
      <c r="H30" s="42"/>
      <c r="I30" s="42"/>
      <c r="J30" s="42"/>
      <c r="K30" s="42"/>
      <c r="L30" s="14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55"/>
      <c r="E31" s="155"/>
      <c r="F31" s="155"/>
      <c r="G31" s="155"/>
      <c r="H31" s="155"/>
      <c r="I31" s="155"/>
      <c r="J31" s="155"/>
      <c r="K31" s="155"/>
      <c r="L31" s="14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25.44" customHeight="1">
      <c r="A32" s="42"/>
      <c r="B32" s="48"/>
      <c r="C32" s="42"/>
      <c r="D32" s="156" t="s">
        <v>45</v>
      </c>
      <c r="E32" s="42"/>
      <c r="F32" s="42"/>
      <c r="G32" s="42"/>
      <c r="H32" s="42"/>
      <c r="I32" s="42"/>
      <c r="J32" s="157">
        <f>ROUND(J106, 2)</f>
        <v>0</v>
      </c>
      <c r="K32" s="42"/>
      <c r="L32" s="14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6.96" customHeight="1">
      <c r="A33" s="42"/>
      <c r="B33" s="48"/>
      <c r="C33" s="42"/>
      <c r="D33" s="155"/>
      <c r="E33" s="155"/>
      <c r="F33" s="155"/>
      <c r="G33" s="155"/>
      <c r="H33" s="155"/>
      <c r="I33" s="155"/>
      <c r="J33" s="155"/>
      <c r="K33" s="155"/>
      <c r="L33" s="14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42"/>
      <c r="F34" s="158" t="s">
        <v>47</v>
      </c>
      <c r="G34" s="42"/>
      <c r="H34" s="42"/>
      <c r="I34" s="158" t="s">
        <v>46</v>
      </c>
      <c r="J34" s="158" t="s">
        <v>48</v>
      </c>
      <c r="K34" s="42"/>
      <c r="L34" s="14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="2" customFormat="1" ht="14.4" customHeight="1">
      <c r="A35" s="42"/>
      <c r="B35" s="48"/>
      <c r="C35" s="42"/>
      <c r="D35" s="159" t="s">
        <v>49</v>
      </c>
      <c r="E35" s="146" t="s">
        <v>50</v>
      </c>
      <c r="F35" s="160">
        <f>ROUND((SUM(BE106:BE920)),  2)</f>
        <v>0</v>
      </c>
      <c r="G35" s="42"/>
      <c r="H35" s="42"/>
      <c r="I35" s="161">
        <v>0.20999999999999999</v>
      </c>
      <c r="J35" s="160">
        <f>ROUND(((SUM(BE106:BE920))*I35),  2)</f>
        <v>0</v>
      </c>
      <c r="K35" s="42"/>
      <c r="L35" s="14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="2" customFormat="1" ht="14.4" customHeight="1">
      <c r="A36" s="42"/>
      <c r="B36" s="48"/>
      <c r="C36" s="42"/>
      <c r="D36" s="42"/>
      <c r="E36" s="146" t="s">
        <v>51</v>
      </c>
      <c r="F36" s="160">
        <f>ROUND((SUM(BF106:BF920)),  2)</f>
        <v>0</v>
      </c>
      <c r="G36" s="42"/>
      <c r="H36" s="42"/>
      <c r="I36" s="161">
        <v>0.12</v>
      </c>
      <c r="J36" s="160">
        <f>ROUND(((SUM(BF106:BF920))*I36),  2)</f>
        <v>0</v>
      </c>
      <c r="K36" s="42"/>
      <c r="L36" s="14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46" t="s">
        <v>52</v>
      </c>
      <c r="F37" s="160">
        <f>ROUND((SUM(BG106:BG920)),  2)</f>
        <v>0</v>
      </c>
      <c r="G37" s="42"/>
      <c r="H37" s="42"/>
      <c r="I37" s="161">
        <v>0.20999999999999999</v>
      </c>
      <c r="J37" s="160">
        <f>0</f>
        <v>0</v>
      </c>
      <c r="K37" s="42"/>
      <c r="L37" s="14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hidden="1" s="2" customFormat="1" ht="14.4" customHeight="1">
      <c r="A38" s="42"/>
      <c r="B38" s="48"/>
      <c r="C38" s="42"/>
      <c r="D38" s="42"/>
      <c r="E38" s="146" t="s">
        <v>53</v>
      </c>
      <c r="F38" s="160">
        <f>ROUND((SUM(BH106:BH920)),  2)</f>
        <v>0</v>
      </c>
      <c r="G38" s="42"/>
      <c r="H38" s="42"/>
      <c r="I38" s="161">
        <v>0.12</v>
      </c>
      <c r="J38" s="160">
        <f>0</f>
        <v>0</v>
      </c>
      <c r="K38" s="42"/>
      <c r="L38" s="14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hidden="1" s="2" customFormat="1" ht="14.4" customHeight="1">
      <c r="A39" s="42"/>
      <c r="B39" s="48"/>
      <c r="C39" s="42"/>
      <c r="D39" s="42"/>
      <c r="E39" s="146" t="s">
        <v>54</v>
      </c>
      <c r="F39" s="160">
        <f>ROUND((SUM(BI106:BI920)),  2)</f>
        <v>0</v>
      </c>
      <c r="G39" s="42"/>
      <c r="H39" s="42"/>
      <c r="I39" s="161">
        <v>0</v>
      </c>
      <c r="J39" s="160">
        <f>0</f>
        <v>0</v>
      </c>
      <c r="K39" s="42"/>
      <c r="L39" s="14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6.96" customHeight="1">
      <c r="A40" s="42"/>
      <c r="B40" s="48"/>
      <c r="C40" s="42"/>
      <c r="D40" s="42"/>
      <c r="E40" s="42"/>
      <c r="F40" s="42"/>
      <c r="G40" s="42"/>
      <c r="H40" s="42"/>
      <c r="I40" s="42"/>
      <c r="J40" s="42"/>
      <c r="K40" s="42"/>
      <c r="L40" s="14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="2" customFormat="1" ht="25.44" customHeight="1">
      <c r="A41" s="42"/>
      <c r="B41" s="48"/>
      <c r="C41" s="162"/>
      <c r="D41" s="163" t="s">
        <v>55</v>
      </c>
      <c r="E41" s="164"/>
      <c r="F41" s="164"/>
      <c r="G41" s="165" t="s">
        <v>56</v>
      </c>
      <c r="H41" s="166" t="s">
        <v>57</v>
      </c>
      <c r="I41" s="164"/>
      <c r="J41" s="167">
        <f>SUM(J32:J39)</f>
        <v>0</v>
      </c>
      <c r="K41" s="168"/>
      <c r="L41" s="148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="2" customFormat="1" ht="14.4" customHeight="1">
      <c r="A42" s="42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6" s="2" customFormat="1" ht="6.96" customHeight="1">
      <c r="A46" s="42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24.96" customHeight="1">
      <c r="A47" s="42"/>
      <c r="B47" s="43"/>
      <c r="C47" s="26" t="s">
        <v>116</v>
      </c>
      <c r="D47" s="44"/>
      <c r="E47" s="44"/>
      <c r="F47" s="44"/>
      <c r="G47" s="44"/>
      <c r="H47" s="44"/>
      <c r="I47" s="44"/>
      <c r="J47" s="44"/>
      <c r="K47" s="44"/>
      <c r="L47" s="14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14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16</v>
      </c>
      <c r="D49" s="44"/>
      <c r="E49" s="44"/>
      <c r="F49" s="44"/>
      <c r="G49" s="44"/>
      <c r="H49" s="44"/>
      <c r="I49" s="44"/>
      <c r="J49" s="44"/>
      <c r="K49" s="44"/>
      <c r="L49" s="14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26.25" customHeight="1">
      <c r="A50" s="42"/>
      <c r="B50" s="43"/>
      <c r="C50" s="44"/>
      <c r="D50" s="44"/>
      <c r="E50" s="173" t="str">
        <f>E7</f>
        <v xml:space="preserve">Modernizace a rozšíření prostor  SOU a PrŠ  Kladno – Vrapice, Objekt 1</v>
      </c>
      <c r="F50" s="35"/>
      <c r="G50" s="35"/>
      <c r="H50" s="35"/>
      <c r="I50" s="44"/>
      <c r="J50" s="44"/>
      <c r="K50" s="44"/>
      <c r="L50" s="14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1" customFormat="1" ht="12" customHeight="1">
      <c r="B51" s="24"/>
      <c r="C51" s="35" t="s">
        <v>114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2"/>
      <c r="B52" s="43"/>
      <c r="C52" s="44"/>
      <c r="D52" s="44"/>
      <c r="E52" s="173" t="s">
        <v>258</v>
      </c>
      <c r="F52" s="44"/>
      <c r="G52" s="44"/>
      <c r="H52" s="44"/>
      <c r="I52" s="44"/>
      <c r="J52" s="44"/>
      <c r="K52" s="44"/>
      <c r="L52" s="14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12" customHeight="1">
      <c r="A53" s="42"/>
      <c r="B53" s="43"/>
      <c r="C53" s="35" t="s">
        <v>259</v>
      </c>
      <c r="D53" s="44"/>
      <c r="E53" s="44"/>
      <c r="F53" s="44"/>
      <c r="G53" s="44"/>
      <c r="H53" s="44"/>
      <c r="I53" s="44"/>
      <c r="J53" s="44"/>
      <c r="K53" s="44"/>
      <c r="L53" s="14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30" customHeight="1">
      <c r="A54" s="42"/>
      <c r="B54" s="43"/>
      <c r="C54" s="44"/>
      <c r="D54" s="44"/>
      <c r="E54" s="73" t="str">
        <f>E11</f>
        <v>ASŘ 02 - Architektonicko stavební řešení - Rekonstrukce Garáže</v>
      </c>
      <c r="F54" s="44"/>
      <c r="G54" s="44"/>
      <c r="H54" s="44"/>
      <c r="I54" s="44"/>
      <c r="J54" s="44"/>
      <c r="K54" s="44"/>
      <c r="L54" s="14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6.96" customHeight="1">
      <c r="A55" s="42"/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14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2" customHeight="1">
      <c r="A56" s="42"/>
      <c r="B56" s="43"/>
      <c r="C56" s="35" t="s">
        <v>22</v>
      </c>
      <c r="D56" s="44"/>
      <c r="E56" s="44"/>
      <c r="F56" s="30" t="str">
        <f>F14</f>
        <v>Vrapice</v>
      </c>
      <c r="G56" s="44"/>
      <c r="H56" s="44"/>
      <c r="I56" s="35" t="s">
        <v>24</v>
      </c>
      <c r="J56" s="76" t="str">
        <f>IF(J14="","",J14)</f>
        <v>1. 2. 2025</v>
      </c>
      <c r="K56" s="44"/>
      <c r="L56" s="14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6.96" customHeight="1">
      <c r="A57" s="42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14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5.15" customHeight="1">
      <c r="A58" s="42"/>
      <c r="B58" s="43"/>
      <c r="C58" s="35" t="s">
        <v>28</v>
      </c>
      <c r="D58" s="44"/>
      <c r="E58" s="44"/>
      <c r="F58" s="30" t="str">
        <f>E17</f>
        <v>SOU a PrŠ Kladno – Vrapice</v>
      </c>
      <c r="G58" s="44"/>
      <c r="H58" s="44"/>
      <c r="I58" s="35" t="s">
        <v>36</v>
      </c>
      <c r="J58" s="40" t="str">
        <f>E23</f>
        <v>archiw studio s.r.o</v>
      </c>
      <c r="K58" s="44"/>
      <c r="L58" s="14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5.65" customHeight="1">
      <c r="A59" s="42"/>
      <c r="B59" s="43"/>
      <c r="C59" s="35" t="s">
        <v>34</v>
      </c>
      <c r="D59" s="44"/>
      <c r="E59" s="44"/>
      <c r="F59" s="30" t="str">
        <f>IF(E20="","",E20)</f>
        <v>Vyplň údaj</v>
      </c>
      <c r="G59" s="44"/>
      <c r="H59" s="44"/>
      <c r="I59" s="35" t="s">
        <v>41</v>
      </c>
      <c r="J59" s="40" t="str">
        <f>E26</f>
        <v>archiw studio s.r.o. - Pavol Vígh</v>
      </c>
      <c r="K59" s="44"/>
      <c r="L59" s="14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</row>
    <row r="60" s="2" customFormat="1" ht="10.32" customHeight="1">
      <c r="A60" s="42"/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148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="2" customFormat="1" ht="29.28" customHeight="1">
      <c r="A61" s="42"/>
      <c r="B61" s="43"/>
      <c r="C61" s="174" t="s">
        <v>117</v>
      </c>
      <c r="D61" s="175"/>
      <c r="E61" s="175"/>
      <c r="F61" s="175"/>
      <c r="G61" s="175"/>
      <c r="H61" s="175"/>
      <c r="I61" s="175"/>
      <c r="J61" s="176" t="s">
        <v>118</v>
      </c>
      <c r="K61" s="175"/>
      <c r="L61" s="148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="2" customFormat="1" ht="10.32" customHeight="1">
      <c r="A62" s="42"/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148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="2" customFormat="1" ht="22.8" customHeight="1">
      <c r="A63" s="42"/>
      <c r="B63" s="43"/>
      <c r="C63" s="177" t="s">
        <v>77</v>
      </c>
      <c r="D63" s="44"/>
      <c r="E63" s="44"/>
      <c r="F63" s="44"/>
      <c r="G63" s="44"/>
      <c r="H63" s="44"/>
      <c r="I63" s="44"/>
      <c r="J63" s="106">
        <f>J106</f>
        <v>0</v>
      </c>
      <c r="K63" s="44"/>
      <c r="L63" s="148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U63" s="20" t="s">
        <v>119</v>
      </c>
    </row>
    <row r="64" s="9" customFormat="1" ht="24.96" customHeight="1">
      <c r="A64" s="9"/>
      <c r="B64" s="178"/>
      <c r="C64" s="179"/>
      <c r="D64" s="180" t="s">
        <v>261</v>
      </c>
      <c r="E64" s="181"/>
      <c r="F64" s="181"/>
      <c r="G64" s="181"/>
      <c r="H64" s="181"/>
      <c r="I64" s="181"/>
      <c r="J64" s="182">
        <f>J107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9"/>
      <c r="D65" s="185" t="s">
        <v>806</v>
      </c>
      <c r="E65" s="186"/>
      <c r="F65" s="186"/>
      <c r="G65" s="186"/>
      <c r="H65" s="186"/>
      <c r="I65" s="186"/>
      <c r="J65" s="187">
        <f>J108</f>
        <v>0</v>
      </c>
      <c r="K65" s="129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9"/>
      <c r="D66" s="185" t="s">
        <v>807</v>
      </c>
      <c r="E66" s="186"/>
      <c r="F66" s="186"/>
      <c r="G66" s="186"/>
      <c r="H66" s="186"/>
      <c r="I66" s="186"/>
      <c r="J66" s="187">
        <f>J126</f>
        <v>0</v>
      </c>
      <c r="K66" s="129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9"/>
      <c r="D67" s="185" t="s">
        <v>808</v>
      </c>
      <c r="E67" s="186"/>
      <c r="F67" s="186"/>
      <c r="G67" s="186"/>
      <c r="H67" s="186"/>
      <c r="I67" s="186"/>
      <c r="J67" s="187">
        <f>J142</f>
        <v>0</v>
      </c>
      <c r="K67" s="129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4"/>
      <c r="C68" s="129"/>
      <c r="D68" s="185" t="s">
        <v>263</v>
      </c>
      <c r="E68" s="186"/>
      <c r="F68" s="186"/>
      <c r="G68" s="186"/>
      <c r="H68" s="186"/>
      <c r="I68" s="186"/>
      <c r="J68" s="187">
        <f>J168</f>
        <v>0</v>
      </c>
      <c r="K68" s="129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4"/>
      <c r="C69" s="129"/>
      <c r="D69" s="185" t="s">
        <v>809</v>
      </c>
      <c r="E69" s="186"/>
      <c r="F69" s="186"/>
      <c r="G69" s="186"/>
      <c r="H69" s="186"/>
      <c r="I69" s="186"/>
      <c r="J69" s="187">
        <f>J193</f>
        <v>0</v>
      </c>
      <c r="K69" s="129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8"/>
      <c r="C70" s="179"/>
      <c r="D70" s="180" t="s">
        <v>265</v>
      </c>
      <c r="E70" s="181"/>
      <c r="F70" s="181"/>
      <c r="G70" s="181"/>
      <c r="H70" s="181"/>
      <c r="I70" s="181"/>
      <c r="J70" s="182">
        <f>J203</f>
        <v>0</v>
      </c>
      <c r="K70" s="179"/>
      <c r="L70" s="18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4"/>
      <c r="C71" s="129"/>
      <c r="D71" s="185" t="s">
        <v>810</v>
      </c>
      <c r="E71" s="186"/>
      <c r="F71" s="186"/>
      <c r="G71" s="186"/>
      <c r="H71" s="186"/>
      <c r="I71" s="186"/>
      <c r="J71" s="187">
        <f>J204</f>
        <v>0</v>
      </c>
      <c r="K71" s="129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9"/>
      <c r="D72" s="185" t="s">
        <v>266</v>
      </c>
      <c r="E72" s="186"/>
      <c r="F72" s="186"/>
      <c r="G72" s="186"/>
      <c r="H72" s="186"/>
      <c r="I72" s="186"/>
      <c r="J72" s="187">
        <f>J226</f>
        <v>0</v>
      </c>
      <c r="K72" s="129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4"/>
      <c r="C73" s="129"/>
      <c r="D73" s="185" t="s">
        <v>811</v>
      </c>
      <c r="E73" s="186"/>
      <c r="F73" s="186"/>
      <c r="G73" s="186"/>
      <c r="H73" s="186"/>
      <c r="I73" s="186"/>
      <c r="J73" s="187">
        <f>J252</f>
        <v>0</v>
      </c>
      <c r="K73" s="129"/>
      <c r="L73" s="18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4"/>
      <c r="C74" s="129"/>
      <c r="D74" s="185" t="s">
        <v>812</v>
      </c>
      <c r="E74" s="186"/>
      <c r="F74" s="186"/>
      <c r="G74" s="186"/>
      <c r="H74" s="186"/>
      <c r="I74" s="186"/>
      <c r="J74" s="187">
        <f>J280</f>
        <v>0</v>
      </c>
      <c r="K74" s="129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4"/>
      <c r="C75" s="129"/>
      <c r="D75" s="185" t="s">
        <v>268</v>
      </c>
      <c r="E75" s="186"/>
      <c r="F75" s="186"/>
      <c r="G75" s="186"/>
      <c r="H75" s="186"/>
      <c r="I75" s="186"/>
      <c r="J75" s="187">
        <f>J291</f>
        <v>0</v>
      </c>
      <c r="K75" s="129"/>
      <c r="L75" s="18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4"/>
      <c r="C76" s="129"/>
      <c r="D76" s="185" t="s">
        <v>269</v>
      </c>
      <c r="E76" s="186"/>
      <c r="F76" s="186"/>
      <c r="G76" s="186"/>
      <c r="H76" s="186"/>
      <c r="I76" s="186"/>
      <c r="J76" s="187">
        <f>J416</f>
        <v>0</v>
      </c>
      <c r="K76" s="129"/>
      <c r="L76" s="18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4"/>
      <c r="C77" s="129"/>
      <c r="D77" s="185" t="s">
        <v>270</v>
      </c>
      <c r="E77" s="186"/>
      <c r="F77" s="186"/>
      <c r="G77" s="186"/>
      <c r="H77" s="186"/>
      <c r="I77" s="186"/>
      <c r="J77" s="187">
        <f>J455</f>
        <v>0</v>
      </c>
      <c r="K77" s="129"/>
      <c r="L77" s="18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4"/>
      <c r="C78" s="129"/>
      <c r="D78" s="185" t="s">
        <v>813</v>
      </c>
      <c r="E78" s="186"/>
      <c r="F78" s="186"/>
      <c r="G78" s="186"/>
      <c r="H78" s="186"/>
      <c r="I78" s="186"/>
      <c r="J78" s="187">
        <f>J516</f>
        <v>0</v>
      </c>
      <c r="K78" s="129"/>
      <c r="L78" s="18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4"/>
      <c r="C79" s="129"/>
      <c r="D79" s="185" t="s">
        <v>272</v>
      </c>
      <c r="E79" s="186"/>
      <c r="F79" s="186"/>
      <c r="G79" s="186"/>
      <c r="H79" s="186"/>
      <c r="I79" s="186"/>
      <c r="J79" s="187">
        <f>J586</f>
        <v>0</v>
      </c>
      <c r="K79" s="129"/>
      <c r="L79" s="18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4"/>
      <c r="C80" s="129"/>
      <c r="D80" s="185" t="s">
        <v>273</v>
      </c>
      <c r="E80" s="186"/>
      <c r="F80" s="186"/>
      <c r="G80" s="186"/>
      <c r="H80" s="186"/>
      <c r="I80" s="186"/>
      <c r="J80" s="187">
        <f>J630</f>
        <v>0</v>
      </c>
      <c r="K80" s="129"/>
      <c r="L80" s="18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4"/>
      <c r="C81" s="129"/>
      <c r="D81" s="185" t="s">
        <v>814</v>
      </c>
      <c r="E81" s="186"/>
      <c r="F81" s="186"/>
      <c r="G81" s="186"/>
      <c r="H81" s="186"/>
      <c r="I81" s="186"/>
      <c r="J81" s="187">
        <f>J742</f>
        <v>0</v>
      </c>
      <c r="K81" s="129"/>
      <c r="L81" s="18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4"/>
      <c r="C82" s="129"/>
      <c r="D82" s="185" t="s">
        <v>815</v>
      </c>
      <c r="E82" s="186"/>
      <c r="F82" s="186"/>
      <c r="G82" s="186"/>
      <c r="H82" s="186"/>
      <c r="I82" s="186"/>
      <c r="J82" s="187">
        <f>J787</f>
        <v>0</v>
      </c>
      <c r="K82" s="129"/>
      <c r="L82" s="188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84"/>
      <c r="C83" s="129"/>
      <c r="D83" s="185" t="s">
        <v>816</v>
      </c>
      <c r="E83" s="186"/>
      <c r="F83" s="186"/>
      <c r="G83" s="186"/>
      <c r="H83" s="186"/>
      <c r="I83" s="186"/>
      <c r="J83" s="187">
        <f>J900</f>
        <v>0</v>
      </c>
      <c r="K83" s="129"/>
      <c r="L83" s="188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9" customFormat="1" ht="24.96" customHeight="1">
      <c r="A84" s="9"/>
      <c r="B84" s="178"/>
      <c r="C84" s="179"/>
      <c r="D84" s="180" t="s">
        <v>274</v>
      </c>
      <c r="E84" s="181"/>
      <c r="F84" s="181"/>
      <c r="G84" s="181"/>
      <c r="H84" s="181"/>
      <c r="I84" s="181"/>
      <c r="J84" s="182">
        <f>J912</f>
        <v>0</v>
      </c>
      <c r="K84" s="179"/>
      <c r="L84" s="183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s="2" customFormat="1" ht="21.84" customHeight="1">
      <c r="A85" s="42"/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14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6.96" customHeight="1">
      <c r="A86" s="42"/>
      <c r="B86" s="63"/>
      <c r="C86" s="64"/>
      <c r="D86" s="64"/>
      <c r="E86" s="64"/>
      <c r="F86" s="64"/>
      <c r="G86" s="64"/>
      <c r="H86" s="64"/>
      <c r="I86" s="64"/>
      <c r="J86" s="64"/>
      <c r="K86" s="64"/>
      <c r="L86" s="14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90" s="2" customFormat="1" ht="6.96" customHeight="1">
      <c r="A90" s="42"/>
      <c r="B90" s="65"/>
      <c r="C90" s="66"/>
      <c r="D90" s="66"/>
      <c r="E90" s="66"/>
      <c r="F90" s="66"/>
      <c r="G90" s="66"/>
      <c r="H90" s="66"/>
      <c r="I90" s="66"/>
      <c r="J90" s="66"/>
      <c r="K90" s="66"/>
      <c r="L90" s="148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24.96" customHeight="1">
      <c r="A91" s="42"/>
      <c r="B91" s="43"/>
      <c r="C91" s="26" t="s">
        <v>126</v>
      </c>
      <c r="D91" s="44"/>
      <c r="E91" s="44"/>
      <c r="F91" s="44"/>
      <c r="G91" s="44"/>
      <c r="H91" s="44"/>
      <c r="I91" s="44"/>
      <c r="J91" s="44"/>
      <c r="K91" s="44"/>
      <c r="L91" s="148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6.96" customHeight="1">
      <c r="A92" s="42"/>
      <c r="B92" s="43"/>
      <c r="C92" s="44"/>
      <c r="D92" s="44"/>
      <c r="E92" s="44"/>
      <c r="F92" s="44"/>
      <c r="G92" s="44"/>
      <c r="H92" s="44"/>
      <c r="I92" s="44"/>
      <c r="J92" s="44"/>
      <c r="K92" s="44"/>
      <c r="L92" s="148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12" customHeight="1">
      <c r="A93" s="42"/>
      <c r="B93" s="43"/>
      <c r="C93" s="35" t="s">
        <v>16</v>
      </c>
      <c r="D93" s="44"/>
      <c r="E93" s="44"/>
      <c r="F93" s="44"/>
      <c r="G93" s="44"/>
      <c r="H93" s="44"/>
      <c r="I93" s="44"/>
      <c r="J93" s="44"/>
      <c r="K93" s="44"/>
      <c r="L93" s="148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2" customFormat="1" ht="26.25" customHeight="1">
      <c r="A94" s="42"/>
      <c r="B94" s="43"/>
      <c r="C94" s="44"/>
      <c r="D94" s="44"/>
      <c r="E94" s="173" t="str">
        <f>E7</f>
        <v xml:space="preserve">Modernizace a rozšíření prostor  SOU a PrŠ  Kladno – Vrapice, Objekt 1</v>
      </c>
      <c r="F94" s="35"/>
      <c r="G94" s="35"/>
      <c r="H94" s="35"/>
      <c r="I94" s="44"/>
      <c r="J94" s="44"/>
      <c r="K94" s="44"/>
      <c r="L94" s="148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="1" customFormat="1" ht="12" customHeight="1">
      <c r="B95" s="24"/>
      <c r="C95" s="35" t="s">
        <v>114</v>
      </c>
      <c r="D95" s="25"/>
      <c r="E95" s="25"/>
      <c r="F95" s="25"/>
      <c r="G95" s="25"/>
      <c r="H95" s="25"/>
      <c r="I95" s="25"/>
      <c r="J95" s="25"/>
      <c r="K95" s="25"/>
      <c r="L95" s="23"/>
    </row>
    <row r="96" s="2" customFormat="1" ht="16.5" customHeight="1">
      <c r="A96" s="42"/>
      <c r="B96" s="43"/>
      <c r="C96" s="44"/>
      <c r="D96" s="44"/>
      <c r="E96" s="173" t="s">
        <v>258</v>
      </c>
      <c r="F96" s="44"/>
      <c r="G96" s="44"/>
      <c r="H96" s="44"/>
      <c r="I96" s="44"/>
      <c r="J96" s="44"/>
      <c r="K96" s="44"/>
      <c r="L96" s="148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</row>
    <row r="97" s="2" customFormat="1" ht="12" customHeight="1">
      <c r="A97" s="42"/>
      <c r="B97" s="43"/>
      <c r="C97" s="35" t="s">
        <v>259</v>
      </c>
      <c r="D97" s="44"/>
      <c r="E97" s="44"/>
      <c r="F97" s="44"/>
      <c r="G97" s="44"/>
      <c r="H97" s="44"/>
      <c r="I97" s="44"/>
      <c r="J97" s="44"/>
      <c r="K97" s="44"/>
      <c r="L97" s="148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</row>
    <row r="98" s="2" customFormat="1" ht="30" customHeight="1">
      <c r="A98" s="42"/>
      <c r="B98" s="43"/>
      <c r="C98" s="44"/>
      <c r="D98" s="44"/>
      <c r="E98" s="73" t="str">
        <f>E11</f>
        <v>ASŘ 02 - Architektonicko stavební řešení - Rekonstrukce Garáže</v>
      </c>
      <c r="F98" s="44"/>
      <c r="G98" s="44"/>
      <c r="H98" s="44"/>
      <c r="I98" s="44"/>
      <c r="J98" s="44"/>
      <c r="K98" s="44"/>
      <c r="L98" s="148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</row>
    <row r="99" s="2" customFormat="1" ht="6.96" customHeight="1">
      <c r="A99" s="42"/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148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0" s="2" customFormat="1" ht="12" customHeight="1">
      <c r="A100" s="42"/>
      <c r="B100" s="43"/>
      <c r="C100" s="35" t="s">
        <v>22</v>
      </c>
      <c r="D100" s="44"/>
      <c r="E100" s="44"/>
      <c r="F100" s="30" t="str">
        <f>F14</f>
        <v>Vrapice</v>
      </c>
      <c r="G100" s="44"/>
      <c r="H100" s="44"/>
      <c r="I100" s="35" t="s">
        <v>24</v>
      </c>
      <c r="J100" s="76" t="str">
        <f>IF(J14="","",J14)</f>
        <v>1. 2. 2025</v>
      </c>
      <c r="K100" s="44"/>
      <c r="L100" s="148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</row>
    <row r="101" s="2" customFormat="1" ht="6.96" customHeight="1">
      <c r="A101" s="42"/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148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  <row r="102" s="2" customFormat="1" ht="15.15" customHeight="1">
      <c r="A102" s="42"/>
      <c r="B102" s="43"/>
      <c r="C102" s="35" t="s">
        <v>28</v>
      </c>
      <c r="D102" s="44"/>
      <c r="E102" s="44"/>
      <c r="F102" s="30" t="str">
        <f>E17</f>
        <v>SOU a PrŠ Kladno – Vrapice</v>
      </c>
      <c r="G102" s="44"/>
      <c r="H102" s="44"/>
      <c r="I102" s="35" t="s">
        <v>36</v>
      </c>
      <c r="J102" s="40" t="str">
        <f>E23</f>
        <v>archiw studio s.r.o</v>
      </c>
      <c r="K102" s="44"/>
      <c r="L102" s="148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</row>
    <row r="103" s="2" customFormat="1" ht="25.65" customHeight="1">
      <c r="A103" s="42"/>
      <c r="B103" s="43"/>
      <c r="C103" s="35" t="s">
        <v>34</v>
      </c>
      <c r="D103" s="44"/>
      <c r="E103" s="44"/>
      <c r="F103" s="30" t="str">
        <f>IF(E20="","",E20)</f>
        <v>Vyplň údaj</v>
      </c>
      <c r="G103" s="44"/>
      <c r="H103" s="44"/>
      <c r="I103" s="35" t="s">
        <v>41</v>
      </c>
      <c r="J103" s="40" t="str">
        <f>E26</f>
        <v>archiw studio s.r.o. - Pavol Vígh</v>
      </c>
      <c r="K103" s="44"/>
      <c r="L103" s="148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</row>
    <row r="104" s="2" customFormat="1" ht="10.32" customHeight="1">
      <c r="A104" s="42"/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148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</row>
    <row r="105" s="11" customFormat="1" ht="29.28" customHeight="1">
      <c r="A105" s="189"/>
      <c r="B105" s="190"/>
      <c r="C105" s="191" t="s">
        <v>127</v>
      </c>
      <c r="D105" s="192" t="s">
        <v>64</v>
      </c>
      <c r="E105" s="192" t="s">
        <v>60</v>
      </c>
      <c r="F105" s="192" t="s">
        <v>61</v>
      </c>
      <c r="G105" s="192" t="s">
        <v>128</v>
      </c>
      <c r="H105" s="192" t="s">
        <v>129</v>
      </c>
      <c r="I105" s="192" t="s">
        <v>130</v>
      </c>
      <c r="J105" s="192" t="s">
        <v>118</v>
      </c>
      <c r="K105" s="193" t="s">
        <v>131</v>
      </c>
      <c r="L105" s="194"/>
      <c r="M105" s="96" t="s">
        <v>78</v>
      </c>
      <c r="N105" s="97" t="s">
        <v>49</v>
      </c>
      <c r="O105" s="97" t="s">
        <v>132</v>
      </c>
      <c r="P105" s="97" t="s">
        <v>133</v>
      </c>
      <c r="Q105" s="97" t="s">
        <v>134</v>
      </c>
      <c r="R105" s="97" t="s">
        <v>135</v>
      </c>
      <c r="S105" s="97" t="s">
        <v>136</v>
      </c>
      <c r="T105" s="98" t="s">
        <v>137</v>
      </c>
      <c r="U105" s="189"/>
      <c r="V105" s="189"/>
      <c r="W105" s="189"/>
      <c r="X105" s="189"/>
      <c r="Y105" s="189"/>
      <c r="Z105" s="189"/>
      <c r="AA105" s="189"/>
      <c r="AB105" s="189"/>
      <c r="AC105" s="189"/>
      <c r="AD105" s="189"/>
      <c r="AE105" s="189"/>
    </row>
    <row r="106" s="2" customFormat="1" ht="22.8" customHeight="1">
      <c r="A106" s="42"/>
      <c r="B106" s="43"/>
      <c r="C106" s="103" t="s">
        <v>138</v>
      </c>
      <c r="D106" s="44"/>
      <c r="E106" s="44"/>
      <c r="F106" s="44"/>
      <c r="G106" s="44"/>
      <c r="H106" s="44"/>
      <c r="I106" s="44"/>
      <c r="J106" s="195">
        <f>BK106</f>
        <v>0</v>
      </c>
      <c r="K106" s="44"/>
      <c r="L106" s="48"/>
      <c r="M106" s="99"/>
      <c r="N106" s="196"/>
      <c r="O106" s="100"/>
      <c r="P106" s="197">
        <f>P107+P203+P912</f>
        <v>0</v>
      </c>
      <c r="Q106" s="100"/>
      <c r="R106" s="197">
        <f>R107+R203+R912</f>
        <v>33.627625644634499</v>
      </c>
      <c r="S106" s="100"/>
      <c r="T106" s="198">
        <f>T107+T203+T912</f>
        <v>0.0012206999999999999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T106" s="20" t="s">
        <v>79</v>
      </c>
      <c r="AU106" s="20" t="s">
        <v>119</v>
      </c>
      <c r="BK106" s="199">
        <f>BK107+BK203+BK912</f>
        <v>0</v>
      </c>
    </row>
    <row r="107" s="12" customFormat="1" ht="25.92" customHeight="1">
      <c r="A107" s="12"/>
      <c r="B107" s="200"/>
      <c r="C107" s="201"/>
      <c r="D107" s="202" t="s">
        <v>79</v>
      </c>
      <c r="E107" s="203" t="s">
        <v>275</v>
      </c>
      <c r="F107" s="203" t="s">
        <v>276</v>
      </c>
      <c r="G107" s="201"/>
      <c r="H107" s="201"/>
      <c r="I107" s="204"/>
      <c r="J107" s="205">
        <f>BK107</f>
        <v>0</v>
      </c>
      <c r="K107" s="201"/>
      <c r="L107" s="206"/>
      <c r="M107" s="207"/>
      <c r="N107" s="208"/>
      <c r="O107" s="208"/>
      <c r="P107" s="209">
        <f>P108+P126+P142+P168+P193</f>
        <v>0</v>
      </c>
      <c r="Q107" s="208"/>
      <c r="R107" s="209">
        <f>R108+R126+R142+R168+R193</f>
        <v>25.018306186479503</v>
      </c>
      <c r="S107" s="208"/>
      <c r="T107" s="210">
        <f>T108+T126+T142+T168+T193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1" t="s">
        <v>88</v>
      </c>
      <c r="AT107" s="212" t="s">
        <v>79</v>
      </c>
      <c r="AU107" s="212" t="s">
        <v>80</v>
      </c>
      <c r="AY107" s="211" t="s">
        <v>141</v>
      </c>
      <c r="BK107" s="213">
        <f>BK108+BK126+BK142+BK168+BK193</f>
        <v>0</v>
      </c>
    </row>
    <row r="108" s="12" customFormat="1" ht="22.8" customHeight="1">
      <c r="A108" s="12"/>
      <c r="B108" s="200"/>
      <c r="C108" s="201"/>
      <c r="D108" s="202" t="s">
        <v>79</v>
      </c>
      <c r="E108" s="214" t="s">
        <v>90</v>
      </c>
      <c r="F108" s="214" t="s">
        <v>817</v>
      </c>
      <c r="G108" s="201"/>
      <c r="H108" s="201"/>
      <c r="I108" s="204"/>
      <c r="J108" s="215">
        <f>BK108</f>
        <v>0</v>
      </c>
      <c r="K108" s="201"/>
      <c r="L108" s="206"/>
      <c r="M108" s="207"/>
      <c r="N108" s="208"/>
      <c r="O108" s="208"/>
      <c r="P108" s="209">
        <f>SUM(P109:P125)</f>
        <v>0</v>
      </c>
      <c r="Q108" s="208"/>
      <c r="R108" s="209">
        <f>SUM(R109:R125)</f>
        <v>18.557324658639502</v>
      </c>
      <c r="S108" s="208"/>
      <c r="T108" s="210">
        <f>SUM(T109:T125)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1" t="s">
        <v>88</v>
      </c>
      <c r="AT108" s="212" t="s">
        <v>79</v>
      </c>
      <c r="AU108" s="212" t="s">
        <v>88</v>
      </c>
      <c r="AY108" s="211" t="s">
        <v>141</v>
      </c>
      <c r="BK108" s="213">
        <f>SUM(BK109:BK125)</f>
        <v>0</v>
      </c>
    </row>
    <row r="109" s="2" customFormat="1" ht="24.15" customHeight="1">
      <c r="A109" s="42"/>
      <c r="B109" s="43"/>
      <c r="C109" s="216" t="s">
        <v>88</v>
      </c>
      <c r="D109" s="216" t="s">
        <v>144</v>
      </c>
      <c r="E109" s="217" t="s">
        <v>818</v>
      </c>
      <c r="F109" s="218" t="s">
        <v>819</v>
      </c>
      <c r="G109" s="219" t="s">
        <v>280</v>
      </c>
      <c r="H109" s="220">
        <v>2.032</v>
      </c>
      <c r="I109" s="221"/>
      <c r="J109" s="222">
        <f>ROUND(I109*H109,2)</f>
        <v>0</v>
      </c>
      <c r="K109" s="218" t="s">
        <v>148</v>
      </c>
      <c r="L109" s="48"/>
      <c r="M109" s="223" t="s">
        <v>78</v>
      </c>
      <c r="N109" s="224" t="s">
        <v>50</v>
      </c>
      <c r="O109" s="88"/>
      <c r="P109" s="225">
        <f>O109*H109</f>
        <v>0</v>
      </c>
      <c r="Q109" s="225">
        <v>2.1600000000000001</v>
      </c>
      <c r="R109" s="225">
        <f>Q109*H109</f>
        <v>4.3891200000000001</v>
      </c>
      <c r="S109" s="225">
        <v>0</v>
      </c>
      <c r="T109" s="226">
        <f>S109*H109</f>
        <v>0</v>
      </c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R109" s="227" t="s">
        <v>166</v>
      </c>
      <c r="AT109" s="227" t="s">
        <v>144</v>
      </c>
      <c r="AU109" s="227" t="s">
        <v>90</v>
      </c>
      <c r="AY109" s="20" t="s">
        <v>141</v>
      </c>
      <c r="BE109" s="228">
        <f>IF(N109="základní",J109,0)</f>
        <v>0</v>
      </c>
      <c r="BF109" s="228">
        <f>IF(N109="snížená",J109,0)</f>
        <v>0</v>
      </c>
      <c r="BG109" s="228">
        <f>IF(N109="zákl. přenesená",J109,0)</f>
        <v>0</v>
      </c>
      <c r="BH109" s="228">
        <f>IF(N109="sníž. přenesená",J109,0)</f>
        <v>0</v>
      </c>
      <c r="BI109" s="228">
        <f>IF(N109="nulová",J109,0)</f>
        <v>0</v>
      </c>
      <c r="BJ109" s="20" t="s">
        <v>88</v>
      </c>
      <c r="BK109" s="228">
        <f>ROUND(I109*H109,2)</f>
        <v>0</v>
      </c>
      <c r="BL109" s="20" t="s">
        <v>166</v>
      </c>
      <c r="BM109" s="227" t="s">
        <v>820</v>
      </c>
    </row>
    <row r="110" s="2" customFormat="1">
      <c r="A110" s="42"/>
      <c r="B110" s="43"/>
      <c r="C110" s="44"/>
      <c r="D110" s="229" t="s">
        <v>151</v>
      </c>
      <c r="E110" s="44"/>
      <c r="F110" s="230" t="s">
        <v>821</v>
      </c>
      <c r="G110" s="44"/>
      <c r="H110" s="44"/>
      <c r="I110" s="231"/>
      <c r="J110" s="44"/>
      <c r="K110" s="44"/>
      <c r="L110" s="48"/>
      <c r="M110" s="232"/>
      <c r="N110" s="233"/>
      <c r="O110" s="88"/>
      <c r="P110" s="88"/>
      <c r="Q110" s="88"/>
      <c r="R110" s="88"/>
      <c r="S110" s="88"/>
      <c r="T110" s="89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T110" s="20" t="s">
        <v>151</v>
      </c>
      <c r="AU110" s="20" t="s">
        <v>90</v>
      </c>
    </row>
    <row r="111" s="13" customFormat="1">
      <c r="A111" s="13"/>
      <c r="B111" s="241"/>
      <c r="C111" s="242"/>
      <c r="D111" s="234" t="s">
        <v>283</v>
      </c>
      <c r="E111" s="243" t="s">
        <v>789</v>
      </c>
      <c r="F111" s="244" t="s">
        <v>822</v>
      </c>
      <c r="G111" s="242"/>
      <c r="H111" s="245">
        <v>40.636000000000003</v>
      </c>
      <c r="I111" s="246"/>
      <c r="J111" s="242"/>
      <c r="K111" s="242"/>
      <c r="L111" s="247"/>
      <c r="M111" s="248"/>
      <c r="N111" s="249"/>
      <c r="O111" s="249"/>
      <c r="P111" s="249"/>
      <c r="Q111" s="249"/>
      <c r="R111" s="249"/>
      <c r="S111" s="249"/>
      <c r="T111" s="250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51" t="s">
        <v>283</v>
      </c>
      <c r="AU111" s="251" t="s">
        <v>90</v>
      </c>
      <c r="AV111" s="13" t="s">
        <v>90</v>
      </c>
      <c r="AW111" s="13" t="s">
        <v>40</v>
      </c>
      <c r="AX111" s="13" t="s">
        <v>80</v>
      </c>
      <c r="AY111" s="251" t="s">
        <v>141</v>
      </c>
    </row>
    <row r="112" s="13" customFormat="1">
      <c r="A112" s="13"/>
      <c r="B112" s="241"/>
      <c r="C112" s="242"/>
      <c r="D112" s="234" t="s">
        <v>283</v>
      </c>
      <c r="E112" s="243" t="s">
        <v>78</v>
      </c>
      <c r="F112" s="244" t="s">
        <v>823</v>
      </c>
      <c r="G112" s="242"/>
      <c r="H112" s="245">
        <v>2.032</v>
      </c>
      <c r="I112" s="246"/>
      <c r="J112" s="242"/>
      <c r="K112" s="242"/>
      <c r="L112" s="247"/>
      <c r="M112" s="248"/>
      <c r="N112" s="249"/>
      <c r="O112" s="249"/>
      <c r="P112" s="249"/>
      <c r="Q112" s="249"/>
      <c r="R112" s="249"/>
      <c r="S112" s="249"/>
      <c r="T112" s="250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51" t="s">
        <v>283</v>
      </c>
      <c r="AU112" s="251" t="s">
        <v>90</v>
      </c>
      <c r="AV112" s="13" t="s">
        <v>90</v>
      </c>
      <c r="AW112" s="13" t="s">
        <v>40</v>
      </c>
      <c r="AX112" s="13" t="s">
        <v>88</v>
      </c>
      <c r="AY112" s="251" t="s">
        <v>141</v>
      </c>
    </row>
    <row r="113" s="2" customFormat="1">
      <c r="A113" s="42"/>
      <c r="B113" s="43"/>
      <c r="C113" s="44"/>
      <c r="D113" s="234" t="s">
        <v>414</v>
      </c>
      <c r="E113" s="44"/>
      <c r="F113" s="284" t="s">
        <v>824</v>
      </c>
      <c r="G113" s="44"/>
      <c r="H113" s="44"/>
      <c r="I113" s="44"/>
      <c r="J113" s="44"/>
      <c r="K113" s="44"/>
      <c r="L113" s="48"/>
      <c r="M113" s="232"/>
      <c r="N113" s="233"/>
      <c r="O113" s="88"/>
      <c r="P113" s="88"/>
      <c r="Q113" s="88"/>
      <c r="R113" s="88"/>
      <c r="S113" s="88"/>
      <c r="T113" s="89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U113" s="20" t="s">
        <v>90</v>
      </c>
    </row>
    <row r="114" s="2" customFormat="1">
      <c r="A114" s="42"/>
      <c r="B114" s="43"/>
      <c r="C114" s="44"/>
      <c r="D114" s="234" t="s">
        <v>414</v>
      </c>
      <c r="E114" s="44"/>
      <c r="F114" s="285" t="s">
        <v>822</v>
      </c>
      <c r="G114" s="44"/>
      <c r="H114" s="286">
        <v>40.636000000000003</v>
      </c>
      <c r="I114" s="44"/>
      <c r="J114" s="44"/>
      <c r="K114" s="44"/>
      <c r="L114" s="48"/>
      <c r="M114" s="232"/>
      <c r="N114" s="233"/>
      <c r="O114" s="88"/>
      <c r="P114" s="88"/>
      <c r="Q114" s="88"/>
      <c r="R114" s="88"/>
      <c r="S114" s="88"/>
      <c r="T114" s="89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U114" s="20" t="s">
        <v>90</v>
      </c>
    </row>
    <row r="115" s="2" customFormat="1" ht="33" customHeight="1">
      <c r="A115" s="42"/>
      <c r="B115" s="43"/>
      <c r="C115" s="216" t="s">
        <v>90</v>
      </c>
      <c r="D115" s="216" t="s">
        <v>144</v>
      </c>
      <c r="E115" s="217" t="s">
        <v>825</v>
      </c>
      <c r="F115" s="218" t="s">
        <v>826</v>
      </c>
      <c r="G115" s="219" t="s">
        <v>280</v>
      </c>
      <c r="H115" s="220">
        <v>6.0949999999999998</v>
      </c>
      <c r="I115" s="221"/>
      <c r="J115" s="222">
        <f>ROUND(I115*H115,2)</f>
        <v>0</v>
      </c>
      <c r="K115" s="218" t="s">
        <v>148</v>
      </c>
      <c r="L115" s="48"/>
      <c r="M115" s="223" t="s">
        <v>78</v>
      </c>
      <c r="N115" s="224" t="s">
        <v>50</v>
      </c>
      <c r="O115" s="88"/>
      <c r="P115" s="225">
        <f>O115*H115</f>
        <v>0</v>
      </c>
      <c r="Q115" s="225">
        <v>2.3010222040000001</v>
      </c>
      <c r="R115" s="225">
        <f>Q115*H115</f>
        <v>14.024730333380001</v>
      </c>
      <c r="S115" s="225">
        <v>0</v>
      </c>
      <c r="T115" s="226">
        <f>S115*H115</f>
        <v>0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R115" s="227" t="s">
        <v>166</v>
      </c>
      <c r="AT115" s="227" t="s">
        <v>144</v>
      </c>
      <c r="AU115" s="227" t="s">
        <v>90</v>
      </c>
      <c r="AY115" s="20" t="s">
        <v>141</v>
      </c>
      <c r="BE115" s="228">
        <f>IF(N115="základní",J115,0)</f>
        <v>0</v>
      </c>
      <c r="BF115" s="228">
        <f>IF(N115="snížená",J115,0)</f>
        <v>0</v>
      </c>
      <c r="BG115" s="228">
        <f>IF(N115="zákl. přenesená",J115,0)</f>
        <v>0</v>
      </c>
      <c r="BH115" s="228">
        <f>IF(N115="sníž. přenesená",J115,0)</f>
        <v>0</v>
      </c>
      <c r="BI115" s="228">
        <f>IF(N115="nulová",J115,0)</f>
        <v>0</v>
      </c>
      <c r="BJ115" s="20" t="s">
        <v>88</v>
      </c>
      <c r="BK115" s="228">
        <f>ROUND(I115*H115,2)</f>
        <v>0</v>
      </c>
      <c r="BL115" s="20" t="s">
        <v>166</v>
      </c>
      <c r="BM115" s="227" t="s">
        <v>827</v>
      </c>
    </row>
    <row r="116" s="2" customFormat="1">
      <c r="A116" s="42"/>
      <c r="B116" s="43"/>
      <c r="C116" s="44"/>
      <c r="D116" s="229" t="s">
        <v>151</v>
      </c>
      <c r="E116" s="44"/>
      <c r="F116" s="230" t="s">
        <v>828</v>
      </c>
      <c r="G116" s="44"/>
      <c r="H116" s="44"/>
      <c r="I116" s="231"/>
      <c r="J116" s="44"/>
      <c r="K116" s="44"/>
      <c r="L116" s="48"/>
      <c r="M116" s="232"/>
      <c r="N116" s="233"/>
      <c r="O116" s="88"/>
      <c r="P116" s="88"/>
      <c r="Q116" s="88"/>
      <c r="R116" s="88"/>
      <c r="S116" s="88"/>
      <c r="T116" s="89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T116" s="20" t="s">
        <v>151</v>
      </c>
      <c r="AU116" s="20" t="s">
        <v>90</v>
      </c>
    </row>
    <row r="117" s="13" customFormat="1">
      <c r="A117" s="13"/>
      <c r="B117" s="241"/>
      <c r="C117" s="242"/>
      <c r="D117" s="234" t="s">
        <v>283</v>
      </c>
      <c r="E117" s="243" t="s">
        <v>78</v>
      </c>
      <c r="F117" s="244" t="s">
        <v>829</v>
      </c>
      <c r="G117" s="242"/>
      <c r="H117" s="245">
        <v>6.0949999999999998</v>
      </c>
      <c r="I117" s="246"/>
      <c r="J117" s="242"/>
      <c r="K117" s="242"/>
      <c r="L117" s="247"/>
      <c r="M117" s="248"/>
      <c r="N117" s="249"/>
      <c r="O117" s="249"/>
      <c r="P117" s="249"/>
      <c r="Q117" s="249"/>
      <c r="R117" s="249"/>
      <c r="S117" s="249"/>
      <c r="T117" s="25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1" t="s">
        <v>283</v>
      </c>
      <c r="AU117" s="251" t="s">
        <v>90</v>
      </c>
      <c r="AV117" s="13" t="s">
        <v>90</v>
      </c>
      <c r="AW117" s="13" t="s">
        <v>40</v>
      </c>
      <c r="AX117" s="13" t="s">
        <v>88</v>
      </c>
      <c r="AY117" s="251" t="s">
        <v>141</v>
      </c>
    </row>
    <row r="118" s="2" customFormat="1">
      <c r="A118" s="42"/>
      <c r="B118" s="43"/>
      <c r="C118" s="44"/>
      <c r="D118" s="234" t="s">
        <v>414</v>
      </c>
      <c r="E118" s="44"/>
      <c r="F118" s="284" t="s">
        <v>824</v>
      </c>
      <c r="G118" s="44"/>
      <c r="H118" s="44"/>
      <c r="I118" s="44"/>
      <c r="J118" s="44"/>
      <c r="K118" s="44"/>
      <c r="L118" s="48"/>
      <c r="M118" s="232"/>
      <c r="N118" s="233"/>
      <c r="O118" s="88"/>
      <c r="P118" s="88"/>
      <c r="Q118" s="88"/>
      <c r="R118" s="88"/>
      <c r="S118" s="88"/>
      <c r="T118" s="89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U118" s="20" t="s">
        <v>90</v>
      </c>
    </row>
    <row r="119" s="2" customFormat="1">
      <c r="A119" s="42"/>
      <c r="B119" s="43"/>
      <c r="C119" s="44"/>
      <c r="D119" s="234" t="s">
        <v>414</v>
      </c>
      <c r="E119" s="44"/>
      <c r="F119" s="285" t="s">
        <v>822</v>
      </c>
      <c r="G119" s="44"/>
      <c r="H119" s="286">
        <v>40.636000000000003</v>
      </c>
      <c r="I119" s="44"/>
      <c r="J119" s="44"/>
      <c r="K119" s="44"/>
      <c r="L119" s="48"/>
      <c r="M119" s="232"/>
      <c r="N119" s="233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U119" s="20" t="s">
        <v>90</v>
      </c>
    </row>
    <row r="120" s="2" customFormat="1" ht="24.15" customHeight="1">
      <c r="A120" s="42"/>
      <c r="B120" s="43"/>
      <c r="C120" s="216" t="s">
        <v>160</v>
      </c>
      <c r="D120" s="216" t="s">
        <v>144</v>
      </c>
      <c r="E120" s="217" t="s">
        <v>830</v>
      </c>
      <c r="F120" s="218" t="s">
        <v>831</v>
      </c>
      <c r="G120" s="219" t="s">
        <v>310</v>
      </c>
      <c r="H120" s="220">
        <v>0.13500000000000001</v>
      </c>
      <c r="I120" s="221"/>
      <c r="J120" s="222">
        <f>ROUND(I120*H120,2)</f>
        <v>0</v>
      </c>
      <c r="K120" s="218" t="s">
        <v>148</v>
      </c>
      <c r="L120" s="48"/>
      <c r="M120" s="223" t="s">
        <v>78</v>
      </c>
      <c r="N120" s="224" t="s">
        <v>50</v>
      </c>
      <c r="O120" s="88"/>
      <c r="P120" s="225">
        <f>O120*H120</f>
        <v>0</v>
      </c>
      <c r="Q120" s="225">
        <v>1.0627727797</v>
      </c>
      <c r="R120" s="225">
        <f>Q120*H120</f>
        <v>0.14347432525949999</v>
      </c>
      <c r="S120" s="225">
        <v>0</v>
      </c>
      <c r="T120" s="226">
        <f>S120*H120</f>
        <v>0</v>
      </c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R120" s="227" t="s">
        <v>166</v>
      </c>
      <c r="AT120" s="227" t="s">
        <v>144</v>
      </c>
      <c r="AU120" s="227" t="s">
        <v>90</v>
      </c>
      <c r="AY120" s="20" t="s">
        <v>141</v>
      </c>
      <c r="BE120" s="228">
        <f>IF(N120="základní",J120,0)</f>
        <v>0</v>
      </c>
      <c r="BF120" s="228">
        <f>IF(N120="snížená",J120,0)</f>
        <v>0</v>
      </c>
      <c r="BG120" s="228">
        <f>IF(N120="zákl. přenesená",J120,0)</f>
        <v>0</v>
      </c>
      <c r="BH120" s="228">
        <f>IF(N120="sníž. přenesená",J120,0)</f>
        <v>0</v>
      </c>
      <c r="BI120" s="228">
        <f>IF(N120="nulová",J120,0)</f>
        <v>0</v>
      </c>
      <c r="BJ120" s="20" t="s">
        <v>88</v>
      </c>
      <c r="BK120" s="228">
        <f>ROUND(I120*H120,2)</f>
        <v>0</v>
      </c>
      <c r="BL120" s="20" t="s">
        <v>166</v>
      </c>
      <c r="BM120" s="227" t="s">
        <v>832</v>
      </c>
    </row>
    <row r="121" s="2" customFormat="1">
      <c r="A121" s="42"/>
      <c r="B121" s="43"/>
      <c r="C121" s="44"/>
      <c r="D121" s="229" t="s">
        <v>151</v>
      </c>
      <c r="E121" s="44"/>
      <c r="F121" s="230" t="s">
        <v>833</v>
      </c>
      <c r="G121" s="44"/>
      <c r="H121" s="44"/>
      <c r="I121" s="231"/>
      <c r="J121" s="44"/>
      <c r="K121" s="44"/>
      <c r="L121" s="48"/>
      <c r="M121" s="232"/>
      <c r="N121" s="233"/>
      <c r="O121" s="88"/>
      <c r="P121" s="88"/>
      <c r="Q121" s="88"/>
      <c r="R121" s="88"/>
      <c r="S121" s="88"/>
      <c r="T121" s="89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T121" s="20" t="s">
        <v>151</v>
      </c>
      <c r="AU121" s="20" t="s">
        <v>90</v>
      </c>
    </row>
    <row r="122" s="13" customFormat="1">
      <c r="A122" s="13"/>
      <c r="B122" s="241"/>
      <c r="C122" s="242"/>
      <c r="D122" s="234" t="s">
        <v>283</v>
      </c>
      <c r="E122" s="243" t="s">
        <v>78</v>
      </c>
      <c r="F122" s="244" t="s">
        <v>834</v>
      </c>
      <c r="G122" s="242"/>
      <c r="H122" s="245">
        <v>0.123</v>
      </c>
      <c r="I122" s="246"/>
      <c r="J122" s="242"/>
      <c r="K122" s="242"/>
      <c r="L122" s="247"/>
      <c r="M122" s="248"/>
      <c r="N122" s="249"/>
      <c r="O122" s="249"/>
      <c r="P122" s="249"/>
      <c r="Q122" s="249"/>
      <c r="R122" s="249"/>
      <c r="S122" s="249"/>
      <c r="T122" s="25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1" t="s">
        <v>283</v>
      </c>
      <c r="AU122" s="251" t="s">
        <v>90</v>
      </c>
      <c r="AV122" s="13" t="s">
        <v>90</v>
      </c>
      <c r="AW122" s="13" t="s">
        <v>40</v>
      </c>
      <c r="AX122" s="13" t="s">
        <v>88</v>
      </c>
      <c r="AY122" s="251" t="s">
        <v>141</v>
      </c>
    </row>
    <row r="123" s="2" customFormat="1">
      <c r="A123" s="42"/>
      <c r="B123" s="43"/>
      <c r="C123" s="44"/>
      <c r="D123" s="234" t="s">
        <v>414</v>
      </c>
      <c r="E123" s="44"/>
      <c r="F123" s="284" t="s">
        <v>824</v>
      </c>
      <c r="G123" s="44"/>
      <c r="H123" s="44"/>
      <c r="I123" s="44"/>
      <c r="J123" s="44"/>
      <c r="K123" s="44"/>
      <c r="L123" s="48"/>
      <c r="M123" s="232"/>
      <c r="N123" s="233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U123" s="20" t="s">
        <v>90</v>
      </c>
    </row>
    <row r="124" s="2" customFormat="1">
      <c r="A124" s="42"/>
      <c r="B124" s="43"/>
      <c r="C124" s="44"/>
      <c r="D124" s="234" t="s">
        <v>414</v>
      </c>
      <c r="E124" s="44"/>
      <c r="F124" s="285" t="s">
        <v>822</v>
      </c>
      <c r="G124" s="44"/>
      <c r="H124" s="286">
        <v>40.636000000000003</v>
      </c>
      <c r="I124" s="44"/>
      <c r="J124" s="44"/>
      <c r="K124" s="44"/>
      <c r="L124" s="48"/>
      <c r="M124" s="232"/>
      <c r="N124" s="233"/>
      <c r="O124" s="88"/>
      <c r="P124" s="88"/>
      <c r="Q124" s="88"/>
      <c r="R124" s="88"/>
      <c r="S124" s="88"/>
      <c r="T124" s="89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U124" s="20" t="s">
        <v>90</v>
      </c>
    </row>
    <row r="125" s="13" customFormat="1">
      <c r="A125" s="13"/>
      <c r="B125" s="241"/>
      <c r="C125" s="242"/>
      <c r="D125" s="234" t="s">
        <v>283</v>
      </c>
      <c r="E125" s="242"/>
      <c r="F125" s="244" t="s">
        <v>835</v>
      </c>
      <c r="G125" s="242"/>
      <c r="H125" s="245">
        <v>0.13500000000000001</v>
      </c>
      <c r="I125" s="246"/>
      <c r="J125" s="242"/>
      <c r="K125" s="242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283</v>
      </c>
      <c r="AU125" s="251" t="s">
        <v>90</v>
      </c>
      <c r="AV125" s="13" t="s">
        <v>90</v>
      </c>
      <c r="AW125" s="13" t="s">
        <v>4</v>
      </c>
      <c r="AX125" s="13" t="s">
        <v>88</v>
      </c>
      <c r="AY125" s="251" t="s">
        <v>141</v>
      </c>
    </row>
    <row r="126" s="12" customFormat="1" ht="22.8" customHeight="1">
      <c r="A126" s="12"/>
      <c r="B126" s="200"/>
      <c r="C126" s="201"/>
      <c r="D126" s="202" t="s">
        <v>79</v>
      </c>
      <c r="E126" s="214" t="s">
        <v>160</v>
      </c>
      <c r="F126" s="214" t="s">
        <v>836</v>
      </c>
      <c r="G126" s="201"/>
      <c r="H126" s="201"/>
      <c r="I126" s="204"/>
      <c r="J126" s="215">
        <f>BK126</f>
        <v>0</v>
      </c>
      <c r="K126" s="201"/>
      <c r="L126" s="206"/>
      <c r="M126" s="207"/>
      <c r="N126" s="208"/>
      <c r="O126" s="208"/>
      <c r="P126" s="209">
        <f>SUM(P127:P141)</f>
        <v>0</v>
      </c>
      <c r="Q126" s="208"/>
      <c r="R126" s="209">
        <f>SUM(R127:R141)</f>
        <v>1.9743281919999998</v>
      </c>
      <c r="S126" s="208"/>
      <c r="T126" s="210">
        <f>SUM(T127:T141)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1" t="s">
        <v>88</v>
      </c>
      <c r="AT126" s="212" t="s">
        <v>79</v>
      </c>
      <c r="AU126" s="212" t="s">
        <v>88</v>
      </c>
      <c r="AY126" s="211" t="s">
        <v>141</v>
      </c>
      <c r="BK126" s="213">
        <f>SUM(BK127:BK141)</f>
        <v>0</v>
      </c>
    </row>
    <row r="127" s="2" customFormat="1" ht="33" customHeight="1">
      <c r="A127" s="42"/>
      <c r="B127" s="43"/>
      <c r="C127" s="216" t="s">
        <v>166</v>
      </c>
      <c r="D127" s="216" t="s">
        <v>144</v>
      </c>
      <c r="E127" s="217" t="s">
        <v>837</v>
      </c>
      <c r="F127" s="218" t="s">
        <v>838</v>
      </c>
      <c r="G127" s="219" t="s">
        <v>321</v>
      </c>
      <c r="H127" s="220">
        <v>5.5039999999999996</v>
      </c>
      <c r="I127" s="221"/>
      <c r="J127" s="222">
        <f>ROUND(I127*H127,2)</f>
        <v>0</v>
      </c>
      <c r="K127" s="218" t="s">
        <v>148</v>
      </c>
      <c r="L127" s="48"/>
      <c r="M127" s="223" t="s">
        <v>78</v>
      </c>
      <c r="N127" s="224" t="s">
        <v>50</v>
      </c>
      <c r="O127" s="88"/>
      <c r="P127" s="225">
        <f>O127*H127</f>
        <v>0</v>
      </c>
      <c r="Q127" s="225">
        <v>0.26904800000000001</v>
      </c>
      <c r="R127" s="225">
        <f>Q127*H127</f>
        <v>1.4808401919999998</v>
      </c>
      <c r="S127" s="225">
        <v>0</v>
      </c>
      <c r="T127" s="226">
        <f>S127*H127</f>
        <v>0</v>
      </c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R127" s="227" t="s">
        <v>166</v>
      </c>
      <c r="AT127" s="227" t="s">
        <v>144</v>
      </c>
      <c r="AU127" s="227" t="s">
        <v>90</v>
      </c>
      <c r="AY127" s="20" t="s">
        <v>141</v>
      </c>
      <c r="BE127" s="228">
        <f>IF(N127="základní",J127,0)</f>
        <v>0</v>
      </c>
      <c r="BF127" s="228">
        <f>IF(N127="snížená",J127,0)</f>
        <v>0</v>
      </c>
      <c r="BG127" s="228">
        <f>IF(N127="zákl. přenesená",J127,0)</f>
        <v>0</v>
      </c>
      <c r="BH127" s="228">
        <f>IF(N127="sníž. přenesená",J127,0)</f>
        <v>0</v>
      </c>
      <c r="BI127" s="228">
        <f>IF(N127="nulová",J127,0)</f>
        <v>0</v>
      </c>
      <c r="BJ127" s="20" t="s">
        <v>88</v>
      </c>
      <c r="BK127" s="228">
        <f>ROUND(I127*H127,2)</f>
        <v>0</v>
      </c>
      <c r="BL127" s="20" t="s">
        <v>166</v>
      </c>
      <c r="BM127" s="227" t="s">
        <v>839</v>
      </c>
    </row>
    <row r="128" s="2" customFormat="1">
      <c r="A128" s="42"/>
      <c r="B128" s="43"/>
      <c r="C128" s="44"/>
      <c r="D128" s="229" t="s">
        <v>151</v>
      </c>
      <c r="E128" s="44"/>
      <c r="F128" s="230" t="s">
        <v>840</v>
      </c>
      <c r="G128" s="44"/>
      <c r="H128" s="44"/>
      <c r="I128" s="231"/>
      <c r="J128" s="44"/>
      <c r="K128" s="44"/>
      <c r="L128" s="48"/>
      <c r="M128" s="232"/>
      <c r="N128" s="233"/>
      <c r="O128" s="88"/>
      <c r="P128" s="88"/>
      <c r="Q128" s="88"/>
      <c r="R128" s="88"/>
      <c r="S128" s="88"/>
      <c r="T128" s="89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T128" s="20" t="s">
        <v>151</v>
      </c>
      <c r="AU128" s="20" t="s">
        <v>90</v>
      </c>
    </row>
    <row r="129" s="13" customFormat="1">
      <c r="A129" s="13"/>
      <c r="B129" s="241"/>
      <c r="C129" s="242"/>
      <c r="D129" s="234" t="s">
        <v>283</v>
      </c>
      <c r="E129" s="243" t="s">
        <v>78</v>
      </c>
      <c r="F129" s="244" t="s">
        <v>841</v>
      </c>
      <c r="G129" s="242"/>
      <c r="H129" s="245">
        <v>5.5039999999999996</v>
      </c>
      <c r="I129" s="246"/>
      <c r="J129" s="242"/>
      <c r="K129" s="242"/>
      <c r="L129" s="247"/>
      <c r="M129" s="248"/>
      <c r="N129" s="249"/>
      <c r="O129" s="249"/>
      <c r="P129" s="249"/>
      <c r="Q129" s="249"/>
      <c r="R129" s="249"/>
      <c r="S129" s="249"/>
      <c r="T129" s="25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1" t="s">
        <v>283</v>
      </c>
      <c r="AU129" s="251" t="s">
        <v>90</v>
      </c>
      <c r="AV129" s="13" t="s">
        <v>90</v>
      </c>
      <c r="AW129" s="13" t="s">
        <v>40</v>
      </c>
      <c r="AX129" s="13" t="s">
        <v>80</v>
      </c>
      <c r="AY129" s="251" t="s">
        <v>141</v>
      </c>
    </row>
    <row r="130" s="14" customFormat="1">
      <c r="A130" s="14"/>
      <c r="B130" s="252"/>
      <c r="C130" s="253"/>
      <c r="D130" s="234" t="s">
        <v>283</v>
      </c>
      <c r="E130" s="254" t="s">
        <v>78</v>
      </c>
      <c r="F130" s="255" t="s">
        <v>285</v>
      </c>
      <c r="G130" s="253"/>
      <c r="H130" s="256">
        <v>5.5039999999999996</v>
      </c>
      <c r="I130" s="257"/>
      <c r="J130" s="253"/>
      <c r="K130" s="253"/>
      <c r="L130" s="258"/>
      <c r="M130" s="259"/>
      <c r="N130" s="260"/>
      <c r="O130" s="260"/>
      <c r="P130" s="260"/>
      <c r="Q130" s="260"/>
      <c r="R130" s="260"/>
      <c r="S130" s="260"/>
      <c r="T130" s="26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2" t="s">
        <v>283</v>
      </c>
      <c r="AU130" s="262" t="s">
        <v>90</v>
      </c>
      <c r="AV130" s="14" t="s">
        <v>166</v>
      </c>
      <c r="AW130" s="14" t="s">
        <v>40</v>
      </c>
      <c r="AX130" s="14" t="s">
        <v>88</v>
      </c>
      <c r="AY130" s="262" t="s">
        <v>141</v>
      </c>
    </row>
    <row r="131" s="2" customFormat="1" ht="37.8" customHeight="1">
      <c r="A131" s="42"/>
      <c r="B131" s="43"/>
      <c r="C131" s="216" t="s">
        <v>140</v>
      </c>
      <c r="D131" s="216" t="s">
        <v>144</v>
      </c>
      <c r="E131" s="217" t="s">
        <v>842</v>
      </c>
      <c r="F131" s="218" t="s">
        <v>843</v>
      </c>
      <c r="G131" s="219" t="s">
        <v>618</v>
      </c>
      <c r="H131" s="220">
        <v>3</v>
      </c>
      <c r="I131" s="221"/>
      <c r="J131" s="222">
        <f>ROUND(I131*H131,2)</f>
        <v>0</v>
      </c>
      <c r="K131" s="218" t="s">
        <v>148</v>
      </c>
      <c r="L131" s="48"/>
      <c r="M131" s="223" t="s">
        <v>78</v>
      </c>
      <c r="N131" s="224" t="s">
        <v>50</v>
      </c>
      <c r="O131" s="88"/>
      <c r="P131" s="225">
        <f>O131*H131</f>
        <v>0</v>
      </c>
      <c r="Q131" s="225">
        <v>0.054547999999999999</v>
      </c>
      <c r="R131" s="225">
        <f>Q131*H131</f>
        <v>0.16364400000000001</v>
      </c>
      <c r="S131" s="225">
        <v>0</v>
      </c>
      <c r="T131" s="226">
        <f>S131*H131</f>
        <v>0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R131" s="227" t="s">
        <v>166</v>
      </c>
      <c r="AT131" s="227" t="s">
        <v>144</v>
      </c>
      <c r="AU131" s="227" t="s">
        <v>90</v>
      </c>
      <c r="AY131" s="20" t="s">
        <v>141</v>
      </c>
      <c r="BE131" s="228">
        <f>IF(N131="základní",J131,0)</f>
        <v>0</v>
      </c>
      <c r="BF131" s="228">
        <f>IF(N131="snížená",J131,0)</f>
        <v>0</v>
      </c>
      <c r="BG131" s="228">
        <f>IF(N131="zákl. přenesená",J131,0)</f>
        <v>0</v>
      </c>
      <c r="BH131" s="228">
        <f>IF(N131="sníž. přenesená",J131,0)</f>
        <v>0</v>
      </c>
      <c r="BI131" s="228">
        <f>IF(N131="nulová",J131,0)</f>
        <v>0</v>
      </c>
      <c r="BJ131" s="20" t="s">
        <v>88</v>
      </c>
      <c r="BK131" s="228">
        <f>ROUND(I131*H131,2)</f>
        <v>0</v>
      </c>
      <c r="BL131" s="20" t="s">
        <v>166</v>
      </c>
      <c r="BM131" s="227" t="s">
        <v>844</v>
      </c>
    </row>
    <row r="132" s="2" customFormat="1">
      <c r="A132" s="42"/>
      <c r="B132" s="43"/>
      <c r="C132" s="44"/>
      <c r="D132" s="229" t="s">
        <v>151</v>
      </c>
      <c r="E132" s="44"/>
      <c r="F132" s="230" t="s">
        <v>845</v>
      </c>
      <c r="G132" s="44"/>
      <c r="H132" s="44"/>
      <c r="I132" s="231"/>
      <c r="J132" s="44"/>
      <c r="K132" s="44"/>
      <c r="L132" s="48"/>
      <c r="M132" s="232"/>
      <c r="N132" s="233"/>
      <c r="O132" s="88"/>
      <c r="P132" s="88"/>
      <c r="Q132" s="88"/>
      <c r="R132" s="88"/>
      <c r="S132" s="88"/>
      <c r="T132" s="89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T132" s="20" t="s">
        <v>151</v>
      </c>
      <c r="AU132" s="20" t="s">
        <v>90</v>
      </c>
    </row>
    <row r="133" s="13" customFormat="1">
      <c r="A133" s="13"/>
      <c r="B133" s="241"/>
      <c r="C133" s="242"/>
      <c r="D133" s="234" t="s">
        <v>283</v>
      </c>
      <c r="E133" s="243" t="s">
        <v>78</v>
      </c>
      <c r="F133" s="244" t="s">
        <v>846</v>
      </c>
      <c r="G133" s="242"/>
      <c r="H133" s="245">
        <v>3</v>
      </c>
      <c r="I133" s="246"/>
      <c r="J133" s="242"/>
      <c r="K133" s="242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283</v>
      </c>
      <c r="AU133" s="251" t="s">
        <v>90</v>
      </c>
      <c r="AV133" s="13" t="s">
        <v>90</v>
      </c>
      <c r="AW133" s="13" t="s">
        <v>40</v>
      </c>
      <c r="AX133" s="13" t="s">
        <v>88</v>
      </c>
      <c r="AY133" s="251" t="s">
        <v>141</v>
      </c>
    </row>
    <row r="134" s="2" customFormat="1" ht="37.8" customHeight="1">
      <c r="A134" s="42"/>
      <c r="B134" s="43"/>
      <c r="C134" s="216" t="s">
        <v>179</v>
      </c>
      <c r="D134" s="216" t="s">
        <v>144</v>
      </c>
      <c r="E134" s="217" t="s">
        <v>847</v>
      </c>
      <c r="F134" s="218" t="s">
        <v>848</v>
      </c>
      <c r="G134" s="219" t="s">
        <v>618</v>
      </c>
      <c r="H134" s="220">
        <v>3</v>
      </c>
      <c r="I134" s="221"/>
      <c r="J134" s="222">
        <f>ROUND(I134*H134,2)</f>
        <v>0</v>
      </c>
      <c r="K134" s="218" t="s">
        <v>148</v>
      </c>
      <c r="L134" s="48"/>
      <c r="M134" s="223" t="s">
        <v>78</v>
      </c>
      <c r="N134" s="224" t="s">
        <v>50</v>
      </c>
      <c r="O134" s="88"/>
      <c r="P134" s="225">
        <f>O134*H134</f>
        <v>0</v>
      </c>
      <c r="Q134" s="225">
        <v>0.10904800000000001</v>
      </c>
      <c r="R134" s="225">
        <f>Q134*H134</f>
        <v>0.32714399999999999</v>
      </c>
      <c r="S134" s="225">
        <v>0</v>
      </c>
      <c r="T134" s="226">
        <f>S134*H134</f>
        <v>0</v>
      </c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R134" s="227" t="s">
        <v>166</v>
      </c>
      <c r="AT134" s="227" t="s">
        <v>144</v>
      </c>
      <c r="AU134" s="227" t="s">
        <v>90</v>
      </c>
      <c r="AY134" s="20" t="s">
        <v>141</v>
      </c>
      <c r="BE134" s="228">
        <f>IF(N134="základní",J134,0)</f>
        <v>0</v>
      </c>
      <c r="BF134" s="228">
        <f>IF(N134="snížená",J134,0)</f>
        <v>0</v>
      </c>
      <c r="BG134" s="228">
        <f>IF(N134="zákl. přenesená",J134,0)</f>
        <v>0</v>
      </c>
      <c r="BH134" s="228">
        <f>IF(N134="sníž. přenesená",J134,0)</f>
        <v>0</v>
      </c>
      <c r="BI134" s="228">
        <f>IF(N134="nulová",J134,0)</f>
        <v>0</v>
      </c>
      <c r="BJ134" s="20" t="s">
        <v>88</v>
      </c>
      <c r="BK134" s="228">
        <f>ROUND(I134*H134,2)</f>
        <v>0</v>
      </c>
      <c r="BL134" s="20" t="s">
        <v>166</v>
      </c>
      <c r="BM134" s="227" t="s">
        <v>849</v>
      </c>
    </row>
    <row r="135" s="2" customFormat="1">
      <c r="A135" s="42"/>
      <c r="B135" s="43"/>
      <c r="C135" s="44"/>
      <c r="D135" s="229" t="s">
        <v>151</v>
      </c>
      <c r="E135" s="44"/>
      <c r="F135" s="230" t="s">
        <v>850</v>
      </c>
      <c r="G135" s="44"/>
      <c r="H135" s="44"/>
      <c r="I135" s="231"/>
      <c r="J135" s="44"/>
      <c r="K135" s="44"/>
      <c r="L135" s="48"/>
      <c r="M135" s="232"/>
      <c r="N135" s="233"/>
      <c r="O135" s="88"/>
      <c r="P135" s="88"/>
      <c r="Q135" s="88"/>
      <c r="R135" s="88"/>
      <c r="S135" s="88"/>
      <c r="T135" s="89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T135" s="20" t="s">
        <v>151</v>
      </c>
      <c r="AU135" s="20" t="s">
        <v>90</v>
      </c>
    </row>
    <row r="136" s="13" customFormat="1">
      <c r="A136" s="13"/>
      <c r="B136" s="241"/>
      <c r="C136" s="242"/>
      <c r="D136" s="234" t="s">
        <v>283</v>
      </c>
      <c r="E136" s="243" t="s">
        <v>78</v>
      </c>
      <c r="F136" s="244" t="s">
        <v>851</v>
      </c>
      <c r="G136" s="242"/>
      <c r="H136" s="245">
        <v>3</v>
      </c>
      <c r="I136" s="246"/>
      <c r="J136" s="242"/>
      <c r="K136" s="242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283</v>
      </c>
      <c r="AU136" s="251" t="s">
        <v>90</v>
      </c>
      <c r="AV136" s="13" t="s">
        <v>90</v>
      </c>
      <c r="AW136" s="13" t="s">
        <v>40</v>
      </c>
      <c r="AX136" s="13" t="s">
        <v>88</v>
      </c>
      <c r="AY136" s="251" t="s">
        <v>141</v>
      </c>
    </row>
    <row r="137" s="2" customFormat="1" ht="24.15" customHeight="1">
      <c r="A137" s="42"/>
      <c r="B137" s="43"/>
      <c r="C137" s="216" t="s">
        <v>186</v>
      </c>
      <c r="D137" s="216" t="s">
        <v>144</v>
      </c>
      <c r="E137" s="217" t="s">
        <v>852</v>
      </c>
      <c r="F137" s="218" t="s">
        <v>853</v>
      </c>
      <c r="G137" s="219" t="s">
        <v>448</v>
      </c>
      <c r="H137" s="220">
        <v>4.5</v>
      </c>
      <c r="I137" s="221"/>
      <c r="J137" s="222">
        <f>ROUND(I137*H137,2)</f>
        <v>0</v>
      </c>
      <c r="K137" s="218" t="s">
        <v>148</v>
      </c>
      <c r="L137" s="48"/>
      <c r="M137" s="223" t="s">
        <v>78</v>
      </c>
      <c r="N137" s="224" t="s">
        <v>50</v>
      </c>
      <c r="O137" s="88"/>
      <c r="P137" s="225">
        <f>O137*H137</f>
        <v>0</v>
      </c>
      <c r="Q137" s="225">
        <v>0.00059999999999999995</v>
      </c>
      <c r="R137" s="225">
        <f>Q137*H137</f>
        <v>0.0026999999999999997</v>
      </c>
      <c r="S137" s="225">
        <v>0</v>
      </c>
      <c r="T137" s="226">
        <f>S137*H137</f>
        <v>0</v>
      </c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R137" s="227" t="s">
        <v>166</v>
      </c>
      <c r="AT137" s="227" t="s">
        <v>144</v>
      </c>
      <c r="AU137" s="227" t="s">
        <v>90</v>
      </c>
      <c r="AY137" s="20" t="s">
        <v>141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20" t="s">
        <v>88</v>
      </c>
      <c r="BK137" s="228">
        <f>ROUND(I137*H137,2)</f>
        <v>0</v>
      </c>
      <c r="BL137" s="20" t="s">
        <v>166</v>
      </c>
      <c r="BM137" s="227" t="s">
        <v>854</v>
      </c>
    </row>
    <row r="138" s="2" customFormat="1">
      <c r="A138" s="42"/>
      <c r="B138" s="43"/>
      <c r="C138" s="44"/>
      <c r="D138" s="229" t="s">
        <v>151</v>
      </c>
      <c r="E138" s="44"/>
      <c r="F138" s="230" t="s">
        <v>855</v>
      </c>
      <c r="G138" s="44"/>
      <c r="H138" s="44"/>
      <c r="I138" s="231"/>
      <c r="J138" s="44"/>
      <c r="K138" s="44"/>
      <c r="L138" s="48"/>
      <c r="M138" s="232"/>
      <c r="N138" s="233"/>
      <c r="O138" s="88"/>
      <c r="P138" s="88"/>
      <c r="Q138" s="88"/>
      <c r="R138" s="88"/>
      <c r="S138" s="88"/>
      <c r="T138" s="89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T138" s="20" t="s">
        <v>151</v>
      </c>
      <c r="AU138" s="20" t="s">
        <v>90</v>
      </c>
    </row>
    <row r="139" s="13" customFormat="1">
      <c r="A139" s="13"/>
      <c r="B139" s="241"/>
      <c r="C139" s="242"/>
      <c r="D139" s="234" t="s">
        <v>283</v>
      </c>
      <c r="E139" s="243" t="s">
        <v>78</v>
      </c>
      <c r="F139" s="244" t="s">
        <v>856</v>
      </c>
      <c r="G139" s="242"/>
      <c r="H139" s="245">
        <v>1.5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283</v>
      </c>
      <c r="AU139" s="251" t="s">
        <v>90</v>
      </c>
      <c r="AV139" s="13" t="s">
        <v>90</v>
      </c>
      <c r="AW139" s="13" t="s">
        <v>40</v>
      </c>
      <c r="AX139" s="13" t="s">
        <v>80</v>
      </c>
      <c r="AY139" s="251" t="s">
        <v>141</v>
      </c>
    </row>
    <row r="140" s="13" customFormat="1">
      <c r="A140" s="13"/>
      <c r="B140" s="241"/>
      <c r="C140" s="242"/>
      <c r="D140" s="234" t="s">
        <v>283</v>
      </c>
      <c r="E140" s="243" t="s">
        <v>78</v>
      </c>
      <c r="F140" s="244" t="s">
        <v>851</v>
      </c>
      <c r="G140" s="242"/>
      <c r="H140" s="245">
        <v>3</v>
      </c>
      <c r="I140" s="246"/>
      <c r="J140" s="242"/>
      <c r="K140" s="242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283</v>
      </c>
      <c r="AU140" s="251" t="s">
        <v>90</v>
      </c>
      <c r="AV140" s="13" t="s">
        <v>90</v>
      </c>
      <c r="AW140" s="13" t="s">
        <v>40</v>
      </c>
      <c r="AX140" s="13" t="s">
        <v>80</v>
      </c>
      <c r="AY140" s="251" t="s">
        <v>141</v>
      </c>
    </row>
    <row r="141" s="14" customFormat="1">
      <c r="A141" s="14"/>
      <c r="B141" s="252"/>
      <c r="C141" s="253"/>
      <c r="D141" s="234" t="s">
        <v>283</v>
      </c>
      <c r="E141" s="254" t="s">
        <v>78</v>
      </c>
      <c r="F141" s="255" t="s">
        <v>285</v>
      </c>
      <c r="G141" s="253"/>
      <c r="H141" s="256">
        <v>4.5</v>
      </c>
      <c r="I141" s="257"/>
      <c r="J141" s="253"/>
      <c r="K141" s="253"/>
      <c r="L141" s="258"/>
      <c r="M141" s="259"/>
      <c r="N141" s="260"/>
      <c r="O141" s="260"/>
      <c r="P141" s="260"/>
      <c r="Q141" s="260"/>
      <c r="R141" s="260"/>
      <c r="S141" s="260"/>
      <c r="T141" s="26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2" t="s">
        <v>283</v>
      </c>
      <c r="AU141" s="262" t="s">
        <v>90</v>
      </c>
      <c r="AV141" s="14" t="s">
        <v>166</v>
      </c>
      <c r="AW141" s="14" t="s">
        <v>40</v>
      </c>
      <c r="AX141" s="14" t="s">
        <v>88</v>
      </c>
      <c r="AY141" s="262" t="s">
        <v>141</v>
      </c>
    </row>
    <row r="142" s="12" customFormat="1" ht="22.8" customHeight="1">
      <c r="A142" s="12"/>
      <c r="B142" s="200"/>
      <c r="C142" s="201"/>
      <c r="D142" s="202" t="s">
        <v>79</v>
      </c>
      <c r="E142" s="214" t="s">
        <v>179</v>
      </c>
      <c r="F142" s="214" t="s">
        <v>857</v>
      </c>
      <c r="G142" s="201"/>
      <c r="H142" s="201"/>
      <c r="I142" s="204"/>
      <c r="J142" s="215">
        <f>BK142</f>
        <v>0</v>
      </c>
      <c r="K142" s="201"/>
      <c r="L142" s="206"/>
      <c r="M142" s="207"/>
      <c r="N142" s="208"/>
      <c r="O142" s="208"/>
      <c r="P142" s="209">
        <f>SUM(P143:P167)</f>
        <v>0</v>
      </c>
      <c r="Q142" s="208"/>
      <c r="R142" s="209">
        <f>SUM(R143:R167)</f>
        <v>4.4810070358399994</v>
      </c>
      <c r="S142" s="208"/>
      <c r="T142" s="210">
        <f>SUM(T143:T167)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1" t="s">
        <v>88</v>
      </c>
      <c r="AT142" s="212" t="s">
        <v>79</v>
      </c>
      <c r="AU142" s="212" t="s">
        <v>88</v>
      </c>
      <c r="AY142" s="211" t="s">
        <v>141</v>
      </c>
      <c r="BK142" s="213">
        <f>SUM(BK143:BK167)</f>
        <v>0</v>
      </c>
    </row>
    <row r="143" s="2" customFormat="1" ht="55.5" customHeight="1">
      <c r="A143" s="42"/>
      <c r="B143" s="43"/>
      <c r="C143" s="216" t="s">
        <v>192</v>
      </c>
      <c r="D143" s="216" t="s">
        <v>144</v>
      </c>
      <c r="E143" s="217" t="s">
        <v>858</v>
      </c>
      <c r="F143" s="218" t="s">
        <v>859</v>
      </c>
      <c r="G143" s="219" t="s">
        <v>448</v>
      </c>
      <c r="H143" s="220">
        <v>14.449999999999999</v>
      </c>
      <c r="I143" s="221"/>
      <c r="J143" s="222">
        <f>ROUND(I143*H143,2)</f>
        <v>0</v>
      </c>
      <c r="K143" s="218" t="s">
        <v>148</v>
      </c>
      <c r="L143" s="48"/>
      <c r="M143" s="223" t="s">
        <v>78</v>
      </c>
      <c r="N143" s="224" t="s">
        <v>50</v>
      </c>
      <c r="O143" s="88"/>
      <c r="P143" s="225">
        <f>O143*H143</f>
        <v>0</v>
      </c>
      <c r="Q143" s="225">
        <v>0</v>
      </c>
      <c r="R143" s="225">
        <f>Q143*H143</f>
        <v>0</v>
      </c>
      <c r="S143" s="225">
        <v>0</v>
      </c>
      <c r="T143" s="226">
        <f>S143*H143</f>
        <v>0</v>
      </c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R143" s="227" t="s">
        <v>166</v>
      </c>
      <c r="AT143" s="227" t="s">
        <v>144</v>
      </c>
      <c r="AU143" s="227" t="s">
        <v>90</v>
      </c>
      <c r="AY143" s="20" t="s">
        <v>141</v>
      </c>
      <c r="BE143" s="228">
        <f>IF(N143="základní",J143,0)</f>
        <v>0</v>
      </c>
      <c r="BF143" s="228">
        <f>IF(N143="snížená",J143,0)</f>
        <v>0</v>
      </c>
      <c r="BG143" s="228">
        <f>IF(N143="zákl. přenesená",J143,0)</f>
        <v>0</v>
      </c>
      <c r="BH143" s="228">
        <f>IF(N143="sníž. přenesená",J143,0)</f>
        <v>0</v>
      </c>
      <c r="BI143" s="228">
        <f>IF(N143="nulová",J143,0)</f>
        <v>0</v>
      </c>
      <c r="BJ143" s="20" t="s">
        <v>88</v>
      </c>
      <c r="BK143" s="228">
        <f>ROUND(I143*H143,2)</f>
        <v>0</v>
      </c>
      <c r="BL143" s="20" t="s">
        <v>166</v>
      </c>
      <c r="BM143" s="227" t="s">
        <v>860</v>
      </c>
    </row>
    <row r="144" s="2" customFormat="1">
      <c r="A144" s="42"/>
      <c r="B144" s="43"/>
      <c r="C144" s="44"/>
      <c r="D144" s="229" t="s">
        <v>151</v>
      </c>
      <c r="E144" s="44"/>
      <c r="F144" s="230" t="s">
        <v>861</v>
      </c>
      <c r="G144" s="44"/>
      <c r="H144" s="44"/>
      <c r="I144" s="231"/>
      <c r="J144" s="44"/>
      <c r="K144" s="44"/>
      <c r="L144" s="48"/>
      <c r="M144" s="232"/>
      <c r="N144" s="233"/>
      <c r="O144" s="88"/>
      <c r="P144" s="88"/>
      <c r="Q144" s="88"/>
      <c r="R144" s="88"/>
      <c r="S144" s="88"/>
      <c r="T144" s="89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T144" s="20" t="s">
        <v>151</v>
      </c>
      <c r="AU144" s="20" t="s">
        <v>90</v>
      </c>
    </row>
    <row r="145" s="13" customFormat="1">
      <c r="A145" s="13"/>
      <c r="B145" s="241"/>
      <c r="C145" s="242"/>
      <c r="D145" s="234" t="s">
        <v>283</v>
      </c>
      <c r="E145" s="243" t="s">
        <v>78</v>
      </c>
      <c r="F145" s="244" t="s">
        <v>862</v>
      </c>
      <c r="G145" s="242"/>
      <c r="H145" s="245">
        <v>9</v>
      </c>
      <c r="I145" s="246"/>
      <c r="J145" s="242"/>
      <c r="K145" s="242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283</v>
      </c>
      <c r="AU145" s="251" t="s">
        <v>90</v>
      </c>
      <c r="AV145" s="13" t="s">
        <v>90</v>
      </c>
      <c r="AW145" s="13" t="s">
        <v>40</v>
      </c>
      <c r="AX145" s="13" t="s">
        <v>80</v>
      </c>
      <c r="AY145" s="251" t="s">
        <v>141</v>
      </c>
    </row>
    <row r="146" s="13" customFormat="1">
      <c r="A146" s="13"/>
      <c r="B146" s="241"/>
      <c r="C146" s="242"/>
      <c r="D146" s="234" t="s">
        <v>283</v>
      </c>
      <c r="E146" s="243" t="s">
        <v>78</v>
      </c>
      <c r="F146" s="244" t="s">
        <v>863</v>
      </c>
      <c r="G146" s="242"/>
      <c r="H146" s="245">
        <v>5.4500000000000002</v>
      </c>
      <c r="I146" s="246"/>
      <c r="J146" s="242"/>
      <c r="K146" s="242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283</v>
      </c>
      <c r="AU146" s="251" t="s">
        <v>90</v>
      </c>
      <c r="AV146" s="13" t="s">
        <v>90</v>
      </c>
      <c r="AW146" s="13" t="s">
        <v>40</v>
      </c>
      <c r="AX146" s="13" t="s">
        <v>80</v>
      </c>
      <c r="AY146" s="251" t="s">
        <v>141</v>
      </c>
    </row>
    <row r="147" s="14" customFormat="1">
      <c r="A147" s="14"/>
      <c r="B147" s="252"/>
      <c r="C147" s="253"/>
      <c r="D147" s="234" t="s">
        <v>283</v>
      </c>
      <c r="E147" s="254" t="s">
        <v>78</v>
      </c>
      <c r="F147" s="255" t="s">
        <v>285</v>
      </c>
      <c r="G147" s="253"/>
      <c r="H147" s="256">
        <v>14.449999999999999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2" t="s">
        <v>283</v>
      </c>
      <c r="AU147" s="262" t="s">
        <v>90</v>
      </c>
      <c r="AV147" s="14" t="s">
        <v>166</v>
      </c>
      <c r="AW147" s="14" t="s">
        <v>40</v>
      </c>
      <c r="AX147" s="14" t="s">
        <v>88</v>
      </c>
      <c r="AY147" s="262" t="s">
        <v>141</v>
      </c>
    </row>
    <row r="148" s="2" customFormat="1" ht="16.5" customHeight="1">
      <c r="A148" s="42"/>
      <c r="B148" s="43"/>
      <c r="C148" s="290" t="s">
        <v>198</v>
      </c>
      <c r="D148" s="290" t="s">
        <v>864</v>
      </c>
      <c r="E148" s="291" t="s">
        <v>865</v>
      </c>
      <c r="F148" s="292" t="s">
        <v>866</v>
      </c>
      <c r="G148" s="293" t="s">
        <v>448</v>
      </c>
      <c r="H148" s="294">
        <v>15.173</v>
      </c>
      <c r="I148" s="295"/>
      <c r="J148" s="296">
        <f>ROUND(I148*H148,2)</f>
        <v>0</v>
      </c>
      <c r="K148" s="292" t="s">
        <v>148</v>
      </c>
      <c r="L148" s="297"/>
      <c r="M148" s="298" t="s">
        <v>78</v>
      </c>
      <c r="N148" s="299" t="s">
        <v>50</v>
      </c>
      <c r="O148" s="88"/>
      <c r="P148" s="225">
        <f>O148*H148</f>
        <v>0</v>
      </c>
      <c r="Q148" s="225">
        <v>0.00010000000000000001</v>
      </c>
      <c r="R148" s="225">
        <f>Q148*H148</f>
        <v>0.0015173000000000001</v>
      </c>
      <c r="S148" s="225">
        <v>0</v>
      </c>
      <c r="T148" s="226">
        <f>S148*H148</f>
        <v>0</v>
      </c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R148" s="227" t="s">
        <v>192</v>
      </c>
      <c r="AT148" s="227" t="s">
        <v>864</v>
      </c>
      <c r="AU148" s="227" t="s">
        <v>90</v>
      </c>
      <c r="AY148" s="20" t="s">
        <v>141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20" t="s">
        <v>88</v>
      </c>
      <c r="BK148" s="228">
        <f>ROUND(I148*H148,2)</f>
        <v>0</v>
      </c>
      <c r="BL148" s="20" t="s">
        <v>166</v>
      </c>
      <c r="BM148" s="227" t="s">
        <v>867</v>
      </c>
    </row>
    <row r="149" s="13" customFormat="1">
      <c r="A149" s="13"/>
      <c r="B149" s="241"/>
      <c r="C149" s="242"/>
      <c r="D149" s="234" t="s">
        <v>283</v>
      </c>
      <c r="E149" s="242"/>
      <c r="F149" s="244" t="s">
        <v>868</v>
      </c>
      <c r="G149" s="242"/>
      <c r="H149" s="245">
        <v>15.173</v>
      </c>
      <c r="I149" s="246"/>
      <c r="J149" s="242"/>
      <c r="K149" s="242"/>
      <c r="L149" s="247"/>
      <c r="M149" s="248"/>
      <c r="N149" s="249"/>
      <c r="O149" s="249"/>
      <c r="P149" s="249"/>
      <c r="Q149" s="249"/>
      <c r="R149" s="249"/>
      <c r="S149" s="249"/>
      <c r="T149" s="25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1" t="s">
        <v>283</v>
      </c>
      <c r="AU149" s="251" t="s">
        <v>90</v>
      </c>
      <c r="AV149" s="13" t="s">
        <v>90</v>
      </c>
      <c r="AW149" s="13" t="s">
        <v>4</v>
      </c>
      <c r="AX149" s="13" t="s">
        <v>88</v>
      </c>
      <c r="AY149" s="251" t="s">
        <v>141</v>
      </c>
    </row>
    <row r="150" s="2" customFormat="1" ht="24.15" customHeight="1">
      <c r="A150" s="42"/>
      <c r="B150" s="43"/>
      <c r="C150" s="216" t="s">
        <v>204</v>
      </c>
      <c r="D150" s="216" t="s">
        <v>144</v>
      </c>
      <c r="E150" s="217" t="s">
        <v>869</v>
      </c>
      <c r="F150" s="218" t="s">
        <v>870</v>
      </c>
      <c r="G150" s="219" t="s">
        <v>321</v>
      </c>
      <c r="H150" s="220">
        <v>40.636000000000003</v>
      </c>
      <c r="I150" s="221"/>
      <c r="J150" s="222">
        <f>ROUND(I150*H150,2)</f>
        <v>0</v>
      </c>
      <c r="K150" s="218" t="s">
        <v>148</v>
      </c>
      <c r="L150" s="48"/>
      <c r="M150" s="223" t="s">
        <v>78</v>
      </c>
      <c r="N150" s="224" t="s">
        <v>50</v>
      </c>
      <c r="O150" s="88"/>
      <c r="P150" s="225">
        <f>O150*H150</f>
        <v>0</v>
      </c>
      <c r="Q150" s="225">
        <v>0.11</v>
      </c>
      <c r="R150" s="225">
        <f>Q150*H150</f>
        <v>4.4699600000000004</v>
      </c>
      <c r="S150" s="225">
        <v>0</v>
      </c>
      <c r="T150" s="226">
        <f>S150*H150</f>
        <v>0</v>
      </c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R150" s="227" t="s">
        <v>166</v>
      </c>
      <c r="AT150" s="227" t="s">
        <v>144</v>
      </c>
      <c r="AU150" s="227" t="s">
        <v>90</v>
      </c>
      <c r="AY150" s="20" t="s">
        <v>141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20" t="s">
        <v>88</v>
      </c>
      <c r="BK150" s="228">
        <f>ROUND(I150*H150,2)</f>
        <v>0</v>
      </c>
      <c r="BL150" s="20" t="s">
        <v>166</v>
      </c>
      <c r="BM150" s="227" t="s">
        <v>871</v>
      </c>
    </row>
    <row r="151" s="2" customFormat="1">
      <c r="A151" s="42"/>
      <c r="B151" s="43"/>
      <c r="C151" s="44"/>
      <c r="D151" s="229" t="s">
        <v>151</v>
      </c>
      <c r="E151" s="44"/>
      <c r="F151" s="230" t="s">
        <v>872</v>
      </c>
      <c r="G151" s="44"/>
      <c r="H151" s="44"/>
      <c r="I151" s="231"/>
      <c r="J151" s="44"/>
      <c r="K151" s="44"/>
      <c r="L151" s="48"/>
      <c r="M151" s="232"/>
      <c r="N151" s="233"/>
      <c r="O151" s="88"/>
      <c r="P151" s="88"/>
      <c r="Q151" s="88"/>
      <c r="R151" s="88"/>
      <c r="S151" s="88"/>
      <c r="T151" s="89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T151" s="20" t="s">
        <v>151</v>
      </c>
      <c r="AU151" s="20" t="s">
        <v>90</v>
      </c>
    </row>
    <row r="152" s="13" customFormat="1">
      <c r="A152" s="13"/>
      <c r="B152" s="241"/>
      <c r="C152" s="242"/>
      <c r="D152" s="234" t="s">
        <v>283</v>
      </c>
      <c r="E152" s="243" t="s">
        <v>78</v>
      </c>
      <c r="F152" s="244" t="s">
        <v>789</v>
      </c>
      <c r="G152" s="242"/>
      <c r="H152" s="245">
        <v>40.636000000000003</v>
      </c>
      <c r="I152" s="246"/>
      <c r="J152" s="242"/>
      <c r="K152" s="242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283</v>
      </c>
      <c r="AU152" s="251" t="s">
        <v>90</v>
      </c>
      <c r="AV152" s="13" t="s">
        <v>90</v>
      </c>
      <c r="AW152" s="13" t="s">
        <v>40</v>
      </c>
      <c r="AX152" s="13" t="s">
        <v>88</v>
      </c>
      <c r="AY152" s="251" t="s">
        <v>141</v>
      </c>
    </row>
    <row r="153" s="2" customFormat="1">
      <c r="A153" s="42"/>
      <c r="B153" s="43"/>
      <c r="C153" s="44"/>
      <c r="D153" s="234" t="s">
        <v>414</v>
      </c>
      <c r="E153" s="44"/>
      <c r="F153" s="284" t="s">
        <v>824</v>
      </c>
      <c r="G153" s="44"/>
      <c r="H153" s="44"/>
      <c r="I153" s="44"/>
      <c r="J153" s="44"/>
      <c r="K153" s="44"/>
      <c r="L153" s="48"/>
      <c r="M153" s="232"/>
      <c r="N153" s="233"/>
      <c r="O153" s="88"/>
      <c r="P153" s="88"/>
      <c r="Q153" s="88"/>
      <c r="R153" s="88"/>
      <c r="S153" s="88"/>
      <c r="T153" s="89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U153" s="20" t="s">
        <v>90</v>
      </c>
    </row>
    <row r="154" s="2" customFormat="1">
      <c r="A154" s="42"/>
      <c r="B154" s="43"/>
      <c r="C154" s="44"/>
      <c r="D154" s="234" t="s">
        <v>414</v>
      </c>
      <c r="E154" s="44"/>
      <c r="F154" s="285" t="s">
        <v>822</v>
      </c>
      <c r="G154" s="44"/>
      <c r="H154" s="286">
        <v>40.636000000000003</v>
      </c>
      <c r="I154" s="44"/>
      <c r="J154" s="44"/>
      <c r="K154" s="44"/>
      <c r="L154" s="48"/>
      <c r="M154" s="232"/>
      <c r="N154" s="233"/>
      <c r="O154" s="88"/>
      <c r="P154" s="88"/>
      <c r="Q154" s="88"/>
      <c r="R154" s="88"/>
      <c r="S154" s="88"/>
      <c r="T154" s="89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U154" s="20" t="s">
        <v>90</v>
      </c>
    </row>
    <row r="155" s="2" customFormat="1" ht="24.15" customHeight="1">
      <c r="A155" s="42"/>
      <c r="B155" s="43"/>
      <c r="C155" s="216" t="s">
        <v>209</v>
      </c>
      <c r="D155" s="216" t="s">
        <v>144</v>
      </c>
      <c r="E155" s="217" t="s">
        <v>873</v>
      </c>
      <c r="F155" s="218" t="s">
        <v>874</v>
      </c>
      <c r="G155" s="219" t="s">
        <v>321</v>
      </c>
      <c r="H155" s="220">
        <v>40.636000000000003</v>
      </c>
      <c r="I155" s="221"/>
      <c r="J155" s="222">
        <f>ROUND(I155*H155,2)</f>
        <v>0</v>
      </c>
      <c r="K155" s="218" t="s">
        <v>148</v>
      </c>
      <c r="L155" s="48"/>
      <c r="M155" s="223" t="s">
        <v>78</v>
      </c>
      <c r="N155" s="224" t="s">
        <v>50</v>
      </c>
      <c r="O155" s="88"/>
      <c r="P155" s="225">
        <f>O155*H155</f>
        <v>0</v>
      </c>
      <c r="Q155" s="225">
        <v>1.44E-06</v>
      </c>
      <c r="R155" s="225">
        <f>Q155*H155</f>
        <v>5.8515840000000003E-05</v>
      </c>
      <c r="S155" s="225">
        <v>0</v>
      </c>
      <c r="T155" s="226">
        <f>S155*H155</f>
        <v>0</v>
      </c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R155" s="227" t="s">
        <v>166</v>
      </c>
      <c r="AT155" s="227" t="s">
        <v>144</v>
      </c>
      <c r="AU155" s="227" t="s">
        <v>90</v>
      </c>
      <c r="AY155" s="20" t="s">
        <v>141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20" t="s">
        <v>88</v>
      </c>
      <c r="BK155" s="228">
        <f>ROUND(I155*H155,2)</f>
        <v>0</v>
      </c>
      <c r="BL155" s="20" t="s">
        <v>166</v>
      </c>
      <c r="BM155" s="227" t="s">
        <v>875</v>
      </c>
    </row>
    <row r="156" s="2" customFormat="1">
      <c r="A156" s="42"/>
      <c r="B156" s="43"/>
      <c r="C156" s="44"/>
      <c r="D156" s="229" t="s">
        <v>151</v>
      </c>
      <c r="E156" s="44"/>
      <c r="F156" s="230" t="s">
        <v>876</v>
      </c>
      <c r="G156" s="44"/>
      <c r="H156" s="44"/>
      <c r="I156" s="231"/>
      <c r="J156" s="44"/>
      <c r="K156" s="44"/>
      <c r="L156" s="48"/>
      <c r="M156" s="232"/>
      <c r="N156" s="233"/>
      <c r="O156" s="88"/>
      <c r="P156" s="88"/>
      <c r="Q156" s="88"/>
      <c r="R156" s="88"/>
      <c r="S156" s="88"/>
      <c r="T156" s="89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T156" s="20" t="s">
        <v>151</v>
      </c>
      <c r="AU156" s="20" t="s">
        <v>90</v>
      </c>
    </row>
    <row r="157" s="13" customFormat="1">
      <c r="A157" s="13"/>
      <c r="B157" s="241"/>
      <c r="C157" s="242"/>
      <c r="D157" s="234" t="s">
        <v>283</v>
      </c>
      <c r="E157" s="243" t="s">
        <v>78</v>
      </c>
      <c r="F157" s="244" t="s">
        <v>789</v>
      </c>
      <c r="G157" s="242"/>
      <c r="H157" s="245">
        <v>40.636000000000003</v>
      </c>
      <c r="I157" s="246"/>
      <c r="J157" s="242"/>
      <c r="K157" s="242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283</v>
      </c>
      <c r="AU157" s="251" t="s">
        <v>90</v>
      </c>
      <c r="AV157" s="13" t="s">
        <v>90</v>
      </c>
      <c r="AW157" s="13" t="s">
        <v>40</v>
      </c>
      <c r="AX157" s="13" t="s">
        <v>88</v>
      </c>
      <c r="AY157" s="251" t="s">
        <v>141</v>
      </c>
    </row>
    <row r="158" s="2" customFormat="1">
      <c r="A158" s="42"/>
      <c r="B158" s="43"/>
      <c r="C158" s="44"/>
      <c r="D158" s="234" t="s">
        <v>414</v>
      </c>
      <c r="E158" s="44"/>
      <c r="F158" s="284" t="s">
        <v>824</v>
      </c>
      <c r="G158" s="44"/>
      <c r="H158" s="44"/>
      <c r="I158" s="44"/>
      <c r="J158" s="44"/>
      <c r="K158" s="44"/>
      <c r="L158" s="48"/>
      <c r="M158" s="232"/>
      <c r="N158" s="233"/>
      <c r="O158" s="88"/>
      <c r="P158" s="88"/>
      <c r="Q158" s="88"/>
      <c r="R158" s="88"/>
      <c r="S158" s="88"/>
      <c r="T158" s="89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U158" s="20" t="s">
        <v>90</v>
      </c>
    </row>
    <row r="159" s="2" customFormat="1">
      <c r="A159" s="42"/>
      <c r="B159" s="43"/>
      <c r="C159" s="44"/>
      <c r="D159" s="234" t="s">
        <v>414</v>
      </c>
      <c r="E159" s="44"/>
      <c r="F159" s="285" t="s">
        <v>822</v>
      </c>
      <c r="G159" s="44"/>
      <c r="H159" s="286">
        <v>40.636000000000003</v>
      </c>
      <c r="I159" s="44"/>
      <c r="J159" s="44"/>
      <c r="K159" s="44"/>
      <c r="L159" s="48"/>
      <c r="M159" s="232"/>
      <c r="N159" s="233"/>
      <c r="O159" s="88"/>
      <c r="P159" s="88"/>
      <c r="Q159" s="88"/>
      <c r="R159" s="88"/>
      <c r="S159" s="88"/>
      <c r="T159" s="89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U159" s="20" t="s">
        <v>90</v>
      </c>
    </row>
    <row r="160" s="2" customFormat="1" ht="24.15" customHeight="1">
      <c r="A160" s="42"/>
      <c r="B160" s="43"/>
      <c r="C160" s="216" t="s">
        <v>8</v>
      </c>
      <c r="D160" s="216" t="s">
        <v>144</v>
      </c>
      <c r="E160" s="217" t="s">
        <v>877</v>
      </c>
      <c r="F160" s="218" t="s">
        <v>878</v>
      </c>
      <c r="G160" s="219" t="s">
        <v>321</v>
      </c>
      <c r="H160" s="220">
        <v>40.636000000000003</v>
      </c>
      <c r="I160" s="221"/>
      <c r="J160" s="222">
        <f>ROUND(I160*H160,2)</f>
        <v>0</v>
      </c>
      <c r="K160" s="218" t="s">
        <v>148</v>
      </c>
      <c r="L160" s="48"/>
      <c r="M160" s="223" t="s">
        <v>78</v>
      </c>
      <c r="N160" s="224" t="s">
        <v>50</v>
      </c>
      <c r="O160" s="88"/>
      <c r="P160" s="225">
        <f>O160*H160</f>
        <v>0</v>
      </c>
      <c r="Q160" s="225">
        <v>0.00022000000000000001</v>
      </c>
      <c r="R160" s="225">
        <f>Q160*H160</f>
        <v>0.0089399200000000005</v>
      </c>
      <c r="S160" s="225">
        <v>0</v>
      </c>
      <c r="T160" s="226">
        <f>S160*H160</f>
        <v>0</v>
      </c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R160" s="227" t="s">
        <v>166</v>
      </c>
      <c r="AT160" s="227" t="s">
        <v>144</v>
      </c>
      <c r="AU160" s="227" t="s">
        <v>90</v>
      </c>
      <c r="AY160" s="20" t="s">
        <v>141</v>
      </c>
      <c r="BE160" s="228">
        <f>IF(N160="základní",J160,0)</f>
        <v>0</v>
      </c>
      <c r="BF160" s="228">
        <f>IF(N160="snížená",J160,0)</f>
        <v>0</v>
      </c>
      <c r="BG160" s="228">
        <f>IF(N160="zákl. přenesená",J160,0)</f>
        <v>0</v>
      </c>
      <c r="BH160" s="228">
        <f>IF(N160="sníž. přenesená",J160,0)</f>
        <v>0</v>
      </c>
      <c r="BI160" s="228">
        <f>IF(N160="nulová",J160,0)</f>
        <v>0</v>
      </c>
      <c r="BJ160" s="20" t="s">
        <v>88</v>
      </c>
      <c r="BK160" s="228">
        <f>ROUND(I160*H160,2)</f>
        <v>0</v>
      </c>
      <c r="BL160" s="20" t="s">
        <v>166</v>
      </c>
      <c r="BM160" s="227" t="s">
        <v>879</v>
      </c>
    </row>
    <row r="161" s="2" customFormat="1">
      <c r="A161" s="42"/>
      <c r="B161" s="43"/>
      <c r="C161" s="44"/>
      <c r="D161" s="229" t="s">
        <v>151</v>
      </c>
      <c r="E161" s="44"/>
      <c r="F161" s="230" t="s">
        <v>880</v>
      </c>
      <c r="G161" s="44"/>
      <c r="H161" s="44"/>
      <c r="I161" s="231"/>
      <c r="J161" s="44"/>
      <c r="K161" s="44"/>
      <c r="L161" s="48"/>
      <c r="M161" s="232"/>
      <c r="N161" s="233"/>
      <c r="O161" s="88"/>
      <c r="P161" s="88"/>
      <c r="Q161" s="88"/>
      <c r="R161" s="88"/>
      <c r="S161" s="88"/>
      <c r="T161" s="89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T161" s="20" t="s">
        <v>151</v>
      </c>
      <c r="AU161" s="20" t="s">
        <v>90</v>
      </c>
    </row>
    <row r="162" s="13" customFormat="1">
      <c r="A162" s="13"/>
      <c r="B162" s="241"/>
      <c r="C162" s="242"/>
      <c r="D162" s="234" t="s">
        <v>283</v>
      </c>
      <c r="E162" s="243" t="s">
        <v>78</v>
      </c>
      <c r="F162" s="244" t="s">
        <v>789</v>
      </c>
      <c r="G162" s="242"/>
      <c r="H162" s="245">
        <v>40.636000000000003</v>
      </c>
      <c r="I162" s="246"/>
      <c r="J162" s="242"/>
      <c r="K162" s="242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283</v>
      </c>
      <c r="AU162" s="251" t="s">
        <v>90</v>
      </c>
      <c r="AV162" s="13" t="s">
        <v>90</v>
      </c>
      <c r="AW162" s="13" t="s">
        <v>40</v>
      </c>
      <c r="AX162" s="13" t="s">
        <v>88</v>
      </c>
      <c r="AY162" s="251" t="s">
        <v>141</v>
      </c>
    </row>
    <row r="163" s="2" customFormat="1">
      <c r="A163" s="42"/>
      <c r="B163" s="43"/>
      <c r="C163" s="44"/>
      <c r="D163" s="234" t="s">
        <v>414</v>
      </c>
      <c r="E163" s="44"/>
      <c r="F163" s="284" t="s">
        <v>824</v>
      </c>
      <c r="G163" s="44"/>
      <c r="H163" s="44"/>
      <c r="I163" s="44"/>
      <c r="J163" s="44"/>
      <c r="K163" s="44"/>
      <c r="L163" s="48"/>
      <c r="M163" s="232"/>
      <c r="N163" s="233"/>
      <c r="O163" s="88"/>
      <c r="P163" s="88"/>
      <c r="Q163" s="88"/>
      <c r="R163" s="88"/>
      <c r="S163" s="88"/>
      <c r="T163" s="89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U163" s="20" t="s">
        <v>90</v>
      </c>
    </row>
    <row r="164" s="2" customFormat="1">
      <c r="A164" s="42"/>
      <c r="B164" s="43"/>
      <c r="C164" s="44"/>
      <c r="D164" s="234" t="s">
        <v>414</v>
      </c>
      <c r="E164" s="44"/>
      <c r="F164" s="285" t="s">
        <v>822</v>
      </c>
      <c r="G164" s="44"/>
      <c r="H164" s="286">
        <v>40.636000000000003</v>
      </c>
      <c r="I164" s="44"/>
      <c r="J164" s="44"/>
      <c r="K164" s="44"/>
      <c r="L164" s="48"/>
      <c r="M164" s="232"/>
      <c r="N164" s="233"/>
      <c r="O164" s="88"/>
      <c r="P164" s="88"/>
      <c r="Q164" s="88"/>
      <c r="R164" s="88"/>
      <c r="S164" s="88"/>
      <c r="T164" s="89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U164" s="20" t="s">
        <v>90</v>
      </c>
    </row>
    <row r="165" s="2" customFormat="1" ht="37.8" customHeight="1">
      <c r="A165" s="42"/>
      <c r="B165" s="43"/>
      <c r="C165" s="216" t="s">
        <v>224</v>
      </c>
      <c r="D165" s="216" t="s">
        <v>144</v>
      </c>
      <c r="E165" s="217" t="s">
        <v>881</v>
      </c>
      <c r="F165" s="218" t="s">
        <v>882</v>
      </c>
      <c r="G165" s="219" t="s">
        <v>448</v>
      </c>
      <c r="H165" s="220">
        <v>25.300000000000001</v>
      </c>
      <c r="I165" s="221"/>
      <c r="J165" s="222">
        <f>ROUND(I165*H165,2)</f>
        <v>0</v>
      </c>
      <c r="K165" s="218" t="s">
        <v>148</v>
      </c>
      <c r="L165" s="48"/>
      <c r="M165" s="223" t="s">
        <v>78</v>
      </c>
      <c r="N165" s="224" t="s">
        <v>50</v>
      </c>
      <c r="O165" s="88"/>
      <c r="P165" s="225">
        <f>O165*H165</f>
        <v>0</v>
      </c>
      <c r="Q165" s="225">
        <v>2.0999999999999999E-05</v>
      </c>
      <c r="R165" s="225">
        <f>Q165*H165</f>
        <v>0.00053129999999999996</v>
      </c>
      <c r="S165" s="225">
        <v>0</v>
      </c>
      <c r="T165" s="226">
        <f>S165*H165</f>
        <v>0</v>
      </c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R165" s="227" t="s">
        <v>166</v>
      </c>
      <c r="AT165" s="227" t="s">
        <v>144</v>
      </c>
      <c r="AU165" s="227" t="s">
        <v>90</v>
      </c>
      <c r="AY165" s="20" t="s">
        <v>141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20" t="s">
        <v>88</v>
      </c>
      <c r="BK165" s="228">
        <f>ROUND(I165*H165,2)</f>
        <v>0</v>
      </c>
      <c r="BL165" s="20" t="s">
        <v>166</v>
      </c>
      <c r="BM165" s="227" t="s">
        <v>883</v>
      </c>
    </row>
    <row r="166" s="2" customFormat="1">
      <c r="A166" s="42"/>
      <c r="B166" s="43"/>
      <c r="C166" s="44"/>
      <c r="D166" s="229" t="s">
        <v>151</v>
      </c>
      <c r="E166" s="44"/>
      <c r="F166" s="230" t="s">
        <v>884</v>
      </c>
      <c r="G166" s="44"/>
      <c r="H166" s="44"/>
      <c r="I166" s="231"/>
      <c r="J166" s="44"/>
      <c r="K166" s="44"/>
      <c r="L166" s="48"/>
      <c r="M166" s="232"/>
      <c r="N166" s="233"/>
      <c r="O166" s="88"/>
      <c r="P166" s="88"/>
      <c r="Q166" s="88"/>
      <c r="R166" s="88"/>
      <c r="S166" s="88"/>
      <c r="T166" s="89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T166" s="20" t="s">
        <v>151</v>
      </c>
      <c r="AU166" s="20" t="s">
        <v>90</v>
      </c>
    </row>
    <row r="167" s="13" customFormat="1">
      <c r="A167" s="13"/>
      <c r="B167" s="241"/>
      <c r="C167" s="242"/>
      <c r="D167" s="234" t="s">
        <v>283</v>
      </c>
      <c r="E167" s="243" t="s">
        <v>78</v>
      </c>
      <c r="F167" s="244" t="s">
        <v>885</v>
      </c>
      <c r="G167" s="242"/>
      <c r="H167" s="245">
        <v>25.300000000000001</v>
      </c>
      <c r="I167" s="246"/>
      <c r="J167" s="242"/>
      <c r="K167" s="242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283</v>
      </c>
      <c r="AU167" s="251" t="s">
        <v>90</v>
      </c>
      <c r="AV167" s="13" t="s">
        <v>90</v>
      </c>
      <c r="AW167" s="13" t="s">
        <v>40</v>
      </c>
      <c r="AX167" s="13" t="s">
        <v>88</v>
      </c>
      <c r="AY167" s="251" t="s">
        <v>141</v>
      </c>
    </row>
    <row r="168" s="12" customFormat="1" ht="22.8" customHeight="1">
      <c r="A168" s="12"/>
      <c r="B168" s="200"/>
      <c r="C168" s="201"/>
      <c r="D168" s="202" t="s">
        <v>79</v>
      </c>
      <c r="E168" s="214" t="s">
        <v>198</v>
      </c>
      <c r="F168" s="214" t="s">
        <v>318</v>
      </c>
      <c r="G168" s="201"/>
      <c r="H168" s="201"/>
      <c r="I168" s="204"/>
      <c r="J168" s="215">
        <f>BK168</f>
        <v>0</v>
      </c>
      <c r="K168" s="201"/>
      <c r="L168" s="206"/>
      <c r="M168" s="207"/>
      <c r="N168" s="208"/>
      <c r="O168" s="208"/>
      <c r="P168" s="209">
        <f>SUM(P169:P192)</f>
        <v>0</v>
      </c>
      <c r="Q168" s="208"/>
      <c r="R168" s="209">
        <f>SUM(R169:R192)</f>
        <v>0.0056462999999999999</v>
      </c>
      <c r="S168" s="208"/>
      <c r="T168" s="210">
        <f>SUM(T169:T192)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1" t="s">
        <v>88</v>
      </c>
      <c r="AT168" s="212" t="s">
        <v>79</v>
      </c>
      <c r="AU168" s="212" t="s">
        <v>88</v>
      </c>
      <c r="AY168" s="211" t="s">
        <v>141</v>
      </c>
      <c r="BK168" s="213">
        <f>SUM(BK169:BK192)</f>
        <v>0</v>
      </c>
    </row>
    <row r="169" s="2" customFormat="1" ht="37.8" customHeight="1">
      <c r="A169" s="42"/>
      <c r="B169" s="43"/>
      <c r="C169" s="216" t="s">
        <v>230</v>
      </c>
      <c r="D169" s="216" t="s">
        <v>144</v>
      </c>
      <c r="E169" s="217" t="s">
        <v>319</v>
      </c>
      <c r="F169" s="218" t="s">
        <v>320</v>
      </c>
      <c r="G169" s="219" t="s">
        <v>321</v>
      </c>
      <c r="H169" s="220">
        <v>34.219999999999999</v>
      </c>
      <c r="I169" s="221"/>
      <c r="J169" s="222">
        <f>ROUND(I169*H169,2)</f>
        <v>0</v>
      </c>
      <c r="K169" s="218" t="s">
        <v>148</v>
      </c>
      <c r="L169" s="48"/>
      <c r="M169" s="223" t="s">
        <v>78</v>
      </c>
      <c r="N169" s="224" t="s">
        <v>50</v>
      </c>
      <c r="O169" s="88"/>
      <c r="P169" s="225">
        <f>O169*H169</f>
        <v>0</v>
      </c>
      <c r="Q169" s="225">
        <v>0.00012999999999999999</v>
      </c>
      <c r="R169" s="225">
        <f>Q169*H169</f>
        <v>0.0044485999999999996</v>
      </c>
      <c r="S169" s="225">
        <v>0</v>
      </c>
      <c r="T169" s="226">
        <f>S169*H169</f>
        <v>0</v>
      </c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R169" s="227" t="s">
        <v>166</v>
      </c>
      <c r="AT169" s="227" t="s">
        <v>144</v>
      </c>
      <c r="AU169" s="227" t="s">
        <v>90</v>
      </c>
      <c r="AY169" s="20" t="s">
        <v>141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20" t="s">
        <v>88</v>
      </c>
      <c r="BK169" s="228">
        <f>ROUND(I169*H169,2)</f>
        <v>0</v>
      </c>
      <c r="BL169" s="20" t="s">
        <v>166</v>
      </c>
      <c r="BM169" s="227" t="s">
        <v>886</v>
      </c>
    </row>
    <row r="170" s="2" customFormat="1">
      <c r="A170" s="42"/>
      <c r="B170" s="43"/>
      <c r="C170" s="44"/>
      <c r="D170" s="229" t="s">
        <v>151</v>
      </c>
      <c r="E170" s="44"/>
      <c r="F170" s="230" t="s">
        <v>323</v>
      </c>
      <c r="G170" s="44"/>
      <c r="H170" s="44"/>
      <c r="I170" s="231"/>
      <c r="J170" s="44"/>
      <c r="K170" s="44"/>
      <c r="L170" s="48"/>
      <c r="M170" s="232"/>
      <c r="N170" s="233"/>
      <c r="O170" s="88"/>
      <c r="P170" s="88"/>
      <c r="Q170" s="88"/>
      <c r="R170" s="88"/>
      <c r="S170" s="88"/>
      <c r="T170" s="89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T170" s="20" t="s">
        <v>151</v>
      </c>
      <c r="AU170" s="20" t="s">
        <v>90</v>
      </c>
    </row>
    <row r="171" s="13" customFormat="1">
      <c r="A171" s="13"/>
      <c r="B171" s="241"/>
      <c r="C171" s="242"/>
      <c r="D171" s="234" t="s">
        <v>283</v>
      </c>
      <c r="E171" s="243" t="s">
        <v>78</v>
      </c>
      <c r="F171" s="244" t="s">
        <v>761</v>
      </c>
      <c r="G171" s="242"/>
      <c r="H171" s="245">
        <v>6.2400000000000002</v>
      </c>
      <c r="I171" s="246"/>
      <c r="J171" s="242"/>
      <c r="K171" s="242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283</v>
      </c>
      <c r="AU171" s="251" t="s">
        <v>90</v>
      </c>
      <c r="AV171" s="13" t="s">
        <v>90</v>
      </c>
      <c r="AW171" s="13" t="s">
        <v>40</v>
      </c>
      <c r="AX171" s="13" t="s">
        <v>80</v>
      </c>
      <c r="AY171" s="251" t="s">
        <v>141</v>
      </c>
    </row>
    <row r="172" s="13" customFormat="1">
      <c r="A172" s="13"/>
      <c r="B172" s="241"/>
      <c r="C172" s="242"/>
      <c r="D172" s="234" t="s">
        <v>283</v>
      </c>
      <c r="E172" s="243" t="s">
        <v>78</v>
      </c>
      <c r="F172" s="244" t="s">
        <v>764</v>
      </c>
      <c r="G172" s="242"/>
      <c r="H172" s="245">
        <v>24.109999999999999</v>
      </c>
      <c r="I172" s="246"/>
      <c r="J172" s="242"/>
      <c r="K172" s="242"/>
      <c r="L172" s="247"/>
      <c r="M172" s="248"/>
      <c r="N172" s="249"/>
      <c r="O172" s="249"/>
      <c r="P172" s="249"/>
      <c r="Q172" s="249"/>
      <c r="R172" s="249"/>
      <c r="S172" s="249"/>
      <c r="T172" s="250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1" t="s">
        <v>283</v>
      </c>
      <c r="AU172" s="251" t="s">
        <v>90</v>
      </c>
      <c r="AV172" s="13" t="s">
        <v>90</v>
      </c>
      <c r="AW172" s="13" t="s">
        <v>40</v>
      </c>
      <c r="AX172" s="13" t="s">
        <v>80</v>
      </c>
      <c r="AY172" s="251" t="s">
        <v>141</v>
      </c>
    </row>
    <row r="173" s="13" customFormat="1">
      <c r="A173" s="13"/>
      <c r="B173" s="241"/>
      <c r="C173" s="242"/>
      <c r="D173" s="234" t="s">
        <v>283</v>
      </c>
      <c r="E173" s="243" t="s">
        <v>78</v>
      </c>
      <c r="F173" s="244" t="s">
        <v>767</v>
      </c>
      <c r="G173" s="242"/>
      <c r="H173" s="245">
        <v>3.8700000000000001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283</v>
      </c>
      <c r="AU173" s="251" t="s">
        <v>90</v>
      </c>
      <c r="AV173" s="13" t="s">
        <v>90</v>
      </c>
      <c r="AW173" s="13" t="s">
        <v>40</v>
      </c>
      <c r="AX173" s="13" t="s">
        <v>80</v>
      </c>
      <c r="AY173" s="251" t="s">
        <v>141</v>
      </c>
    </row>
    <row r="174" s="14" customFormat="1">
      <c r="A174" s="14"/>
      <c r="B174" s="252"/>
      <c r="C174" s="253"/>
      <c r="D174" s="234" t="s">
        <v>283</v>
      </c>
      <c r="E174" s="254" t="s">
        <v>78</v>
      </c>
      <c r="F174" s="255" t="s">
        <v>285</v>
      </c>
      <c r="G174" s="253"/>
      <c r="H174" s="256">
        <v>34.219999999999999</v>
      </c>
      <c r="I174" s="257"/>
      <c r="J174" s="253"/>
      <c r="K174" s="253"/>
      <c r="L174" s="258"/>
      <c r="M174" s="259"/>
      <c r="N174" s="260"/>
      <c r="O174" s="260"/>
      <c r="P174" s="260"/>
      <c r="Q174" s="260"/>
      <c r="R174" s="260"/>
      <c r="S174" s="260"/>
      <c r="T174" s="26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2" t="s">
        <v>283</v>
      </c>
      <c r="AU174" s="262" t="s">
        <v>90</v>
      </c>
      <c r="AV174" s="14" t="s">
        <v>166</v>
      </c>
      <c r="AW174" s="14" t="s">
        <v>40</v>
      </c>
      <c r="AX174" s="14" t="s">
        <v>88</v>
      </c>
      <c r="AY174" s="262" t="s">
        <v>141</v>
      </c>
    </row>
    <row r="175" s="2" customFormat="1">
      <c r="A175" s="42"/>
      <c r="B175" s="43"/>
      <c r="C175" s="44"/>
      <c r="D175" s="234" t="s">
        <v>414</v>
      </c>
      <c r="E175" s="44"/>
      <c r="F175" s="284" t="s">
        <v>887</v>
      </c>
      <c r="G175" s="44"/>
      <c r="H175" s="44"/>
      <c r="I175" s="44"/>
      <c r="J175" s="44"/>
      <c r="K175" s="44"/>
      <c r="L175" s="48"/>
      <c r="M175" s="232"/>
      <c r="N175" s="233"/>
      <c r="O175" s="88"/>
      <c r="P175" s="88"/>
      <c r="Q175" s="88"/>
      <c r="R175" s="88"/>
      <c r="S175" s="88"/>
      <c r="T175" s="89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U175" s="20" t="s">
        <v>90</v>
      </c>
    </row>
    <row r="176" s="2" customFormat="1">
      <c r="A176" s="42"/>
      <c r="B176" s="43"/>
      <c r="C176" s="44"/>
      <c r="D176" s="234" t="s">
        <v>414</v>
      </c>
      <c r="E176" s="44"/>
      <c r="F176" s="285" t="s">
        <v>888</v>
      </c>
      <c r="G176" s="44"/>
      <c r="H176" s="286">
        <v>6.2400000000000002</v>
      </c>
      <c r="I176" s="44"/>
      <c r="J176" s="44"/>
      <c r="K176" s="44"/>
      <c r="L176" s="48"/>
      <c r="M176" s="232"/>
      <c r="N176" s="233"/>
      <c r="O176" s="88"/>
      <c r="P176" s="88"/>
      <c r="Q176" s="88"/>
      <c r="R176" s="88"/>
      <c r="S176" s="88"/>
      <c r="T176" s="89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U176" s="20" t="s">
        <v>90</v>
      </c>
    </row>
    <row r="177" s="2" customFormat="1">
      <c r="A177" s="42"/>
      <c r="B177" s="43"/>
      <c r="C177" s="44"/>
      <c r="D177" s="234" t="s">
        <v>414</v>
      </c>
      <c r="E177" s="44"/>
      <c r="F177" s="284" t="s">
        <v>889</v>
      </c>
      <c r="G177" s="44"/>
      <c r="H177" s="44"/>
      <c r="I177" s="44"/>
      <c r="J177" s="44"/>
      <c r="K177" s="44"/>
      <c r="L177" s="48"/>
      <c r="M177" s="232"/>
      <c r="N177" s="233"/>
      <c r="O177" s="88"/>
      <c r="P177" s="88"/>
      <c r="Q177" s="88"/>
      <c r="R177" s="88"/>
      <c r="S177" s="88"/>
      <c r="T177" s="89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U177" s="20" t="s">
        <v>90</v>
      </c>
    </row>
    <row r="178" s="2" customFormat="1">
      <c r="A178" s="42"/>
      <c r="B178" s="43"/>
      <c r="C178" s="44"/>
      <c r="D178" s="234" t="s">
        <v>414</v>
      </c>
      <c r="E178" s="44"/>
      <c r="F178" s="285" t="s">
        <v>890</v>
      </c>
      <c r="G178" s="44"/>
      <c r="H178" s="286">
        <v>24.109999999999999</v>
      </c>
      <c r="I178" s="44"/>
      <c r="J178" s="44"/>
      <c r="K178" s="44"/>
      <c r="L178" s="48"/>
      <c r="M178" s="232"/>
      <c r="N178" s="233"/>
      <c r="O178" s="88"/>
      <c r="P178" s="88"/>
      <c r="Q178" s="88"/>
      <c r="R178" s="88"/>
      <c r="S178" s="88"/>
      <c r="T178" s="89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U178" s="20" t="s">
        <v>90</v>
      </c>
    </row>
    <row r="179" s="2" customFormat="1">
      <c r="A179" s="42"/>
      <c r="B179" s="43"/>
      <c r="C179" s="44"/>
      <c r="D179" s="234" t="s">
        <v>414</v>
      </c>
      <c r="E179" s="44"/>
      <c r="F179" s="284" t="s">
        <v>891</v>
      </c>
      <c r="G179" s="44"/>
      <c r="H179" s="44"/>
      <c r="I179" s="44"/>
      <c r="J179" s="44"/>
      <c r="K179" s="44"/>
      <c r="L179" s="48"/>
      <c r="M179" s="232"/>
      <c r="N179" s="233"/>
      <c r="O179" s="88"/>
      <c r="P179" s="88"/>
      <c r="Q179" s="88"/>
      <c r="R179" s="88"/>
      <c r="S179" s="88"/>
      <c r="T179" s="89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U179" s="20" t="s">
        <v>90</v>
      </c>
    </row>
    <row r="180" s="2" customFormat="1">
      <c r="A180" s="42"/>
      <c r="B180" s="43"/>
      <c r="C180" s="44"/>
      <c r="D180" s="234" t="s">
        <v>414</v>
      </c>
      <c r="E180" s="44"/>
      <c r="F180" s="285" t="s">
        <v>892</v>
      </c>
      <c r="G180" s="44"/>
      <c r="H180" s="286">
        <v>3.8700000000000001</v>
      </c>
      <c r="I180" s="44"/>
      <c r="J180" s="44"/>
      <c r="K180" s="44"/>
      <c r="L180" s="48"/>
      <c r="M180" s="232"/>
      <c r="N180" s="233"/>
      <c r="O180" s="88"/>
      <c r="P180" s="88"/>
      <c r="Q180" s="88"/>
      <c r="R180" s="88"/>
      <c r="S180" s="88"/>
      <c r="T180" s="89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U180" s="20" t="s">
        <v>90</v>
      </c>
    </row>
    <row r="181" s="2" customFormat="1" ht="37.8" customHeight="1">
      <c r="A181" s="42"/>
      <c r="B181" s="43"/>
      <c r="C181" s="216" t="s">
        <v>236</v>
      </c>
      <c r="D181" s="216" t="s">
        <v>144</v>
      </c>
      <c r="E181" s="217" t="s">
        <v>893</v>
      </c>
      <c r="F181" s="218" t="s">
        <v>894</v>
      </c>
      <c r="G181" s="219" t="s">
        <v>321</v>
      </c>
      <c r="H181" s="220">
        <v>34.219999999999999</v>
      </c>
      <c r="I181" s="221"/>
      <c r="J181" s="222">
        <f>ROUND(I181*H181,2)</f>
        <v>0</v>
      </c>
      <c r="K181" s="218" t="s">
        <v>148</v>
      </c>
      <c r="L181" s="48"/>
      <c r="M181" s="223" t="s">
        <v>78</v>
      </c>
      <c r="N181" s="224" t="s">
        <v>50</v>
      </c>
      <c r="O181" s="88"/>
      <c r="P181" s="225">
        <f>O181*H181</f>
        <v>0</v>
      </c>
      <c r="Q181" s="225">
        <v>3.4999999999999997E-05</v>
      </c>
      <c r="R181" s="225">
        <f>Q181*H181</f>
        <v>0.0011976999999999999</v>
      </c>
      <c r="S181" s="225">
        <v>0</v>
      </c>
      <c r="T181" s="226">
        <f>S181*H181</f>
        <v>0</v>
      </c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R181" s="227" t="s">
        <v>166</v>
      </c>
      <c r="AT181" s="227" t="s">
        <v>144</v>
      </c>
      <c r="AU181" s="227" t="s">
        <v>90</v>
      </c>
      <c r="AY181" s="20" t="s">
        <v>141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20" t="s">
        <v>88</v>
      </c>
      <c r="BK181" s="228">
        <f>ROUND(I181*H181,2)</f>
        <v>0</v>
      </c>
      <c r="BL181" s="20" t="s">
        <v>166</v>
      </c>
      <c r="BM181" s="227" t="s">
        <v>895</v>
      </c>
    </row>
    <row r="182" s="2" customFormat="1">
      <c r="A182" s="42"/>
      <c r="B182" s="43"/>
      <c r="C182" s="44"/>
      <c r="D182" s="229" t="s">
        <v>151</v>
      </c>
      <c r="E182" s="44"/>
      <c r="F182" s="230" t="s">
        <v>896</v>
      </c>
      <c r="G182" s="44"/>
      <c r="H182" s="44"/>
      <c r="I182" s="231"/>
      <c r="J182" s="44"/>
      <c r="K182" s="44"/>
      <c r="L182" s="48"/>
      <c r="M182" s="232"/>
      <c r="N182" s="233"/>
      <c r="O182" s="88"/>
      <c r="P182" s="88"/>
      <c r="Q182" s="88"/>
      <c r="R182" s="88"/>
      <c r="S182" s="88"/>
      <c r="T182" s="89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T182" s="20" t="s">
        <v>151</v>
      </c>
      <c r="AU182" s="20" t="s">
        <v>90</v>
      </c>
    </row>
    <row r="183" s="13" customFormat="1">
      <c r="A183" s="13"/>
      <c r="B183" s="241"/>
      <c r="C183" s="242"/>
      <c r="D183" s="234" t="s">
        <v>283</v>
      </c>
      <c r="E183" s="243" t="s">
        <v>78</v>
      </c>
      <c r="F183" s="244" t="s">
        <v>761</v>
      </c>
      <c r="G183" s="242"/>
      <c r="H183" s="245">
        <v>6.2400000000000002</v>
      </c>
      <c r="I183" s="246"/>
      <c r="J183" s="242"/>
      <c r="K183" s="242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283</v>
      </c>
      <c r="AU183" s="251" t="s">
        <v>90</v>
      </c>
      <c r="AV183" s="13" t="s">
        <v>90</v>
      </c>
      <c r="AW183" s="13" t="s">
        <v>40</v>
      </c>
      <c r="AX183" s="13" t="s">
        <v>80</v>
      </c>
      <c r="AY183" s="251" t="s">
        <v>141</v>
      </c>
    </row>
    <row r="184" s="13" customFormat="1">
      <c r="A184" s="13"/>
      <c r="B184" s="241"/>
      <c r="C184" s="242"/>
      <c r="D184" s="234" t="s">
        <v>283</v>
      </c>
      <c r="E184" s="243" t="s">
        <v>78</v>
      </c>
      <c r="F184" s="244" t="s">
        <v>764</v>
      </c>
      <c r="G184" s="242"/>
      <c r="H184" s="245">
        <v>24.109999999999999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283</v>
      </c>
      <c r="AU184" s="251" t="s">
        <v>90</v>
      </c>
      <c r="AV184" s="13" t="s">
        <v>90</v>
      </c>
      <c r="AW184" s="13" t="s">
        <v>40</v>
      </c>
      <c r="AX184" s="13" t="s">
        <v>80</v>
      </c>
      <c r="AY184" s="251" t="s">
        <v>141</v>
      </c>
    </row>
    <row r="185" s="13" customFormat="1">
      <c r="A185" s="13"/>
      <c r="B185" s="241"/>
      <c r="C185" s="242"/>
      <c r="D185" s="234" t="s">
        <v>283</v>
      </c>
      <c r="E185" s="243" t="s">
        <v>78</v>
      </c>
      <c r="F185" s="244" t="s">
        <v>767</v>
      </c>
      <c r="G185" s="242"/>
      <c r="H185" s="245">
        <v>3.8700000000000001</v>
      </c>
      <c r="I185" s="246"/>
      <c r="J185" s="242"/>
      <c r="K185" s="242"/>
      <c r="L185" s="247"/>
      <c r="M185" s="248"/>
      <c r="N185" s="249"/>
      <c r="O185" s="249"/>
      <c r="P185" s="249"/>
      <c r="Q185" s="249"/>
      <c r="R185" s="249"/>
      <c r="S185" s="249"/>
      <c r="T185" s="25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1" t="s">
        <v>283</v>
      </c>
      <c r="AU185" s="251" t="s">
        <v>90</v>
      </c>
      <c r="AV185" s="13" t="s">
        <v>90</v>
      </c>
      <c r="AW185" s="13" t="s">
        <v>40</v>
      </c>
      <c r="AX185" s="13" t="s">
        <v>80</v>
      </c>
      <c r="AY185" s="251" t="s">
        <v>141</v>
      </c>
    </row>
    <row r="186" s="14" customFormat="1">
      <c r="A186" s="14"/>
      <c r="B186" s="252"/>
      <c r="C186" s="253"/>
      <c r="D186" s="234" t="s">
        <v>283</v>
      </c>
      <c r="E186" s="254" t="s">
        <v>78</v>
      </c>
      <c r="F186" s="255" t="s">
        <v>285</v>
      </c>
      <c r="G186" s="253"/>
      <c r="H186" s="256">
        <v>34.219999999999999</v>
      </c>
      <c r="I186" s="257"/>
      <c r="J186" s="253"/>
      <c r="K186" s="253"/>
      <c r="L186" s="258"/>
      <c r="M186" s="259"/>
      <c r="N186" s="260"/>
      <c r="O186" s="260"/>
      <c r="P186" s="260"/>
      <c r="Q186" s="260"/>
      <c r="R186" s="260"/>
      <c r="S186" s="260"/>
      <c r="T186" s="261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2" t="s">
        <v>283</v>
      </c>
      <c r="AU186" s="262" t="s">
        <v>90</v>
      </c>
      <c r="AV186" s="14" t="s">
        <v>166</v>
      </c>
      <c r="AW186" s="14" t="s">
        <v>40</v>
      </c>
      <c r="AX186" s="14" t="s">
        <v>88</v>
      </c>
      <c r="AY186" s="262" t="s">
        <v>141</v>
      </c>
    </row>
    <row r="187" s="2" customFormat="1">
      <c r="A187" s="42"/>
      <c r="B187" s="43"/>
      <c r="C187" s="44"/>
      <c r="D187" s="234" t="s">
        <v>414</v>
      </c>
      <c r="E187" s="44"/>
      <c r="F187" s="284" t="s">
        <v>887</v>
      </c>
      <c r="G187" s="44"/>
      <c r="H187" s="44"/>
      <c r="I187" s="44"/>
      <c r="J187" s="44"/>
      <c r="K187" s="44"/>
      <c r="L187" s="48"/>
      <c r="M187" s="232"/>
      <c r="N187" s="233"/>
      <c r="O187" s="88"/>
      <c r="P187" s="88"/>
      <c r="Q187" s="88"/>
      <c r="R187" s="88"/>
      <c r="S187" s="88"/>
      <c r="T187" s="89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U187" s="20" t="s">
        <v>90</v>
      </c>
    </row>
    <row r="188" s="2" customFormat="1">
      <c r="A188" s="42"/>
      <c r="B188" s="43"/>
      <c r="C188" s="44"/>
      <c r="D188" s="234" t="s">
        <v>414</v>
      </c>
      <c r="E188" s="44"/>
      <c r="F188" s="285" t="s">
        <v>888</v>
      </c>
      <c r="G188" s="44"/>
      <c r="H188" s="286">
        <v>6.2400000000000002</v>
      </c>
      <c r="I188" s="44"/>
      <c r="J188" s="44"/>
      <c r="K188" s="44"/>
      <c r="L188" s="48"/>
      <c r="M188" s="232"/>
      <c r="N188" s="233"/>
      <c r="O188" s="88"/>
      <c r="P188" s="88"/>
      <c r="Q188" s="88"/>
      <c r="R188" s="88"/>
      <c r="S188" s="88"/>
      <c r="T188" s="89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U188" s="20" t="s">
        <v>90</v>
      </c>
    </row>
    <row r="189" s="2" customFormat="1">
      <c r="A189" s="42"/>
      <c r="B189" s="43"/>
      <c r="C189" s="44"/>
      <c r="D189" s="234" t="s">
        <v>414</v>
      </c>
      <c r="E189" s="44"/>
      <c r="F189" s="284" t="s">
        <v>889</v>
      </c>
      <c r="G189" s="44"/>
      <c r="H189" s="44"/>
      <c r="I189" s="44"/>
      <c r="J189" s="44"/>
      <c r="K189" s="44"/>
      <c r="L189" s="48"/>
      <c r="M189" s="232"/>
      <c r="N189" s="233"/>
      <c r="O189" s="88"/>
      <c r="P189" s="88"/>
      <c r="Q189" s="88"/>
      <c r="R189" s="88"/>
      <c r="S189" s="88"/>
      <c r="T189" s="89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U189" s="20" t="s">
        <v>90</v>
      </c>
    </row>
    <row r="190" s="2" customFormat="1">
      <c r="A190" s="42"/>
      <c r="B190" s="43"/>
      <c r="C190" s="44"/>
      <c r="D190" s="234" t="s">
        <v>414</v>
      </c>
      <c r="E190" s="44"/>
      <c r="F190" s="285" t="s">
        <v>890</v>
      </c>
      <c r="G190" s="44"/>
      <c r="H190" s="286">
        <v>24.109999999999999</v>
      </c>
      <c r="I190" s="44"/>
      <c r="J190" s="44"/>
      <c r="K190" s="44"/>
      <c r="L190" s="48"/>
      <c r="M190" s="232"/>
      <c r="N190" s="233"/>
      <c r="O190" s="88"/>
      <c r="P190" s="88"/>
      <c r="Q190" s="88"/>
      <c r="R190" s="88"/>
      <c r="S190" s="88"/>
      <c r="T190" s="89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U190" s="20" t="s">
        <v>90</v>
      </c>
    </row>
    <row r="191" s="2" customFormat="1">
      <c r="A191" s="42"/>
      <c r="B191" s="43"/>
      <c r="C191" s="44"/>
      <c r="D191" s="234" t="s">
        <v>414</v>
      </c>
      <c r="E191" s="44"/>
      <c r="F191" s="284" t="s">
        <v>891</v>
      </c>
      <c r="G191" s="44"/>
      <c r="H191" s="44"/>
      <c r="I191" s="44"/>
      <c r="J191" s="44"/>
      <c r="K191" s="44"/>
      <c r="L191" s="48"/>
      <c r="M191" s="232"/>
      <c r="N191" s="233"/>
      <c r="O191" s="88"/>
      <c r="P191" s="88"/>
      <c r="Q191" s="88"/>
      <c r="R191" s="88"/>
      <c r="S191" s="88"/>
      <c r="T191" s="89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U191" s="20" t="s">
        <v>90</v>
      </c>
    </row>
    <row r="192" s="2" customFormat="1">
      <c r="A192" s="42"/>
      <c r="B192" s="43"/>
      <c r="C192" s="44"/>
      <c r="D192" s="234" t="s">
        <v>414</v>
      </c>
      <c r="E192" s="44"/>
      <c r="F192" s="285" t="s">
        <v>892</v>
      </c>
      <c r="G192" s="44"/>
      <c r="H192" s="286">
        <v>3.8700000000000001</v>
      </c>
      <c r="I192" s="44"/>
      <c r="J192" s="44"/>
      <c r="K192" s="44"/>
      <c r="L192" s="48"/>
      <c r="M192" s="232"/>
      <c r="N192" s="233"/>
      <c r="O192" s="88"/>
      <c r="P192" s="88"/>
      <c r="Q192" s="88"/>
      <c r="R192" s="88"/>
      <c r="S192" s="88"/>
      <c r="T192" s="89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U192" s="20" t="s">
        <v>90</v>
      </c>
    </row>
    <row r="193" s="12" customFormat="1" ht="22.8" customHeight="1">
      <c r="A193" s="12"/>
      <c r="B193" s="200"/>
      <c r="C193" s="201"/>
      <c r="D193" s="202" t="s">
        <v>79</v>
      </c>
      <c r="E193" s="214" t="s">
        <v>897</v>
      </c>
      <c r="F193" s="214" t="s">
        <v>898</v>
      </c>
      <c r="G193" s="201"/>
      <c r="H193" s="201"/>
      <c r="I193" s="204"/>
      <c r="J193" s="215">
        <f>BK193</f>
        <v>0</v>
      </c>
      <c r="K193" s="201"/>
      <c r="L193" s="206"/>
      <c r="M193" s="207"/>
      <c r="N193" s="208"/>
      <c r="O193" s="208"/>
      <c r="P193" s="209">
        <f>SUM(P194:P202)</f>
        <v>0</v>
      </c>
      <c r="Q193" s="208"/>
      <c r="R193" s="209">
        <f>SUM(R194:R202)</f>
        <v>0</v>
      </c>
      <c r="S193" s="208"/>
      <c r="T193" s="210">
        <f>SUM(T194:T202)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1" t="s">
        <v>88</v>
      </c>
      <c r="AT193" s="212" t="s">
        <v>79</v>
      </c>
      <c r="AU193" s="212" t="s">
        <v>88</v>
      </c>
      <c r="AY193" s="211" t="s">
        <v>141</v>
      </c>
      <c r="BK193" s="213">
        <f>SUM(BK194:BK202)</f>
        <v>0</v>
      </c>
    </row>
    <row r="194" s="2" customFormat="1" ht="55.5" customHeight="1">
      <c r="A194" s="42"/>
      <c r="B194" s="43"/>
      <c r="C194" s="216" t="s">
        <v>244</v>
      </c>
      <c r="D194" s="216" t="s">
        <v>144</v>
      </c>
      <c r="E194" s="217" t="s">
        <v>899</v>
      </c>
      <c r="F194" s="218" t="s">
        <v>900</v>
      </c>
      <c r="G194" s="219" t="s">
        <v>310</v>
      </c>
      <c r="H194" s="220">
        <v>12.509</v>
      </c>
      <c r="I194" s="221"/>
      <c r="J194" s="222">
        <f>ROUND(I194*H194,2)</f>
        <v>0</v>
      </c>
      <c r="K194" s="218" t="s">
        <v>148</v>
      </c>
      <c r="L194" s="48"/>
      <c r="M194" s="223" t="s">
        <v>78</v>
      </c>
      <c r="N194" s="224" t="s">
        <v>50</v>
      </c>
      <c r="O194" s="88"/>
      <c r="P194" s="225">
        <f>O194*H194</f>
        <v>0</v>
      </c>
      <c r="Q194" s="225">
        <v>0</v>
      </c>
      <c r="R194" s="225">
        <f>Q194*H194</f>
        <v>0</v>
      </c>
      <c r="S194" s="225">
        <v>0</v>
      </c>
      <c r="T194" s="226">
        <f>S194*H194</f>
        <v>0</v>
      </c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R194" s="227" t="s">
        <v>166</v>
      </c>
      <c r="AT194" s="227" t="s">
        <v>144</v>
      </c>
      <c r="AU194" s="227" t="s">
        <v>90</v>
      </c>
      <c r="AY194" s="20" t="s">
        <v>141</v>
      </c>
      <c r="BE194" s="228">
        <f>IF(N194="základní",J194,0)</f>
        <v>0</v>
      </c>
      <c r="BF194" s="228">
        <f>IF(N194="snížená",J194,0)</f>
        <v>0</v>
      </c>
      <c r="BG194" s="228">
        <f>IF(N194="zákl. přenesená",J194,0)</f>
        <v>0</v>
      </c>
      <c r="BH194" s="228">
        <f>IF(N194="sníž. přenesená",J194,0)</f>
        <v>0</v>
      </c>
      <c r="BI194" s="228">
        <f>IF(N194="nulová",J194,0)</f>
        <v>0</v>
      </c>
      <c r="BJ194" s="20" t="s">
        <v>88</v>
      </c>
      <c r="BK194" s="228">
        <f>ROUND(I194*H194,2)</f>
        <v>0</v>
      </c>
      <c r="BL194" s="20" t="s">
        <v>166</v>
      </c>
      <c r="BM194" s="227" t="s">
        <v>901</v>
      </c>
    </row>
    <row r="195" s="2" customFormat="1">
      <c r="A195" s="42"/>
      <c r="B195" s="43"/>
      <c r="C195" s="44"/>
      <c r="D195" s="229" t="s">
        <v>151</v>
      </c>
      <c r="E195" s="44"/>
      <c r="F195" s="230" t="s">
        <v>902</v>
      </c>
      <c r="G195" s="44"/>
      <c r="H195" s="44"/>
      <c r="I195" s="231"/>
      <c r="J195" s="44"/>
      <c r="K195" s="44"/>
      <c r="L195" s="48"/>
      <c r="M195" s="232"/>
      <c r="N195" s="233"/>
      <c r="O195" s="88"/>
      <c r="P195" s="88"/>
      <c r="Q195" s="88"/>
      <c r="R195" s="88"/>
      <c r="S195" s="88"/>
      <c r="T195" s="89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T195" s="20" t="s">
        <v>151</v>
      </c>
      <c r="AU195" s="20" t="s">
        <v>90</v>
      </c>
    </row>
    <row r="196" s="13" customFormat="1">
      <c r="A196" s="13"/>
      <c r="B196" s="241"/>
      <c r="C196" s="242"/>
      <c r="D196" s="234" t="s">
        <v>283</v>
      </c>
      <c r="E196" s="242"/>
      <c r="F196" s="244" t="s">
        <v>903</v>
      </c>
      <c r="G196" s="242"/>
      <c r="H196" s="245">
        <v>12.509</v>
      </c>
      <c r="I196" s="246"/>
      <c r="J196" s="242"/>
      <c r="K196" s="242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283</v>
      </c>
      <c r="AU196" s="251" t="s">
        <v>90</v>
      </c>
      <c r="AV196" s="13" t="s">
        <v>90</v>
      </c>
      <c r="AW196" s="13" t="s">
        <v>4</v>
      </c>
      <c r="AX196" s="13" t="s">
        <v>88</v>
      </c>
      <c r="AY196" s="251" t="s">
        <v>141</v>
      </c>
    </row>
    <row r="197" s="2" customFormat="1" ht="55.5" customHeight="1">
      <c r="A197" s="42"/>
      <c r="B197" s="43"/>
      <c r="C197" s="216" t="s">
        <v>379</v>
      </c>
      <c r="D197" s="216" t="s">
        <v>144</v>
      </c>
      <c r="E197" s="217" t="s">
        <v>904</v>
      </c>
      <c r="F197" s="218" t="s">
        <v>905</v>
      </c>
      <c r="G197" s="219" t="s">
        <v>310</v>
      </c>
      <c r="H197" s="220">
        <v>12.509</v>
      </c>
      <c r="I197" s="221"/>
      <c r="J197" s="222">
        <f>ROUND(I197*H197,2)</f>
        <v>0</v>
      </c>
      <c r="K197" s="218" t="s">
        <v>148</v>
      </c>
      <c r="L197" s="48"/>
      <c r="M197" s="223" t="s">
        <v>78</v>
      </c>
      <c r="N197" s="224" t="s">
        <v>50</v>
      </c>
      <c r="O197" s="88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R197" s="227" t="s">
        <v>166</v>
      </c>
      <c r="AT197" s="227" t="s">
        <v>144</v>
      </c>
      <c r="AU197" s="227" t="s">
        <v>90</v>
      </c>
      <c r="AY197" s="20" t="s">
        <v>141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20" t="s">
        <v>88</v>
      </c>
      <c r="BK197" s="228">
        <f>ROUND(I197*H197,2)</f>
        <v>0</v>
      </c>
      <c r="BL197" s="20" t="s">
        <v>166</v>
      </c>
      <c r="BM197" s="227" t="s">
        <v>906</v>
      </c>
    </row>
    <row r="198" s="2" customFormat="1">
      <c r="A198" s="42"/>
      <c r="B198" s="43"/>
      <c r="C198" s="44"/>
      <c r="D198" s="229" t="s">
        <v>151</v>
      </c>
      <c r="E198" s="44"/>
      <c r="F198" s="230" t="s">
        <v>907</v>
      </c>
      <c r="G198" s="44"/>
      <c r="H198" s="44"/>
      <c r="I198" s="231"/>
      <c r="J198" s="44"/>
      <c r="K198" s="44"/>
      <c r="L198" s="48"/>
      <c r="M198" s="232"/>
      <c r="N198" s="233"/>
      <c r="O198" s="88"/>
      <c r="P198" s="88"/>
      <c r="Q198" s="88"/>
      <c r="R198" s="88"/>
      <c r="S198" s="88"/>
      <c r="T198" s="89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T198" s="20" t="s">
        <v>151</v>
      </c>
      <c r="AU198" s="20" t="s">
        <v>90</v>
      </c>
    </row>
    <row r="199" s="13" customFormat="1">
      <c r="A199" s="13"/>
      <c r="B199" s="241"/>
      <c r="C199" s="242"/>
      <c r="D199" s="234" t="s">
        <v>283</v>
      </c>
      <c r="E199" s="242"/>
      <c r="F199" s="244" t="s">
        <v>903</v>
      </c>
      <c r="G199" s="242"/>
      <c r="H199" s="245">
        <v>12.509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283</v>
      </c>
      <c r="AU199" s="251" t="s">
        <v>90</v>
      </c>
      <c r="AV199" s="13" t="s">
        <v>90</v>
      </c>
      <c r="AW199" s="13" t="s">
        <v>4</v>
      </c>
      <c r="AX199" s="13" t="s">
        <v>88</v>
      </c>
      <c r="AY199" s="251" t="s">
        <v>141</v>
      </c>
    </row>
    <row r="200" s="2" customFormat="1" ht="66.75" customHeight="1">
      <c r="A200" s="42"/>
      <c r="B200" s="43"/>
      <c r="C200" s="216" t="s">
        <v>388</v>
      </c>
      <c r="D200" s="216" t="s">
        <v>144</v>
      </c>
      <c r="E200" s="217" t="s">
        <v>908</v>
      </c>
      <c r="F200" s="218" t="s">
        <v>909</v>
      </c>
      <c r="G200" s="219" t="s">
        <v>310</v>
      </c>
      <c r="H200" s="220">
        <v>12.509</v>
      </c>
      <c r="I200" s="221"/>
      <c r="J200" s="222">
        <f>ROUND(I200*H200,2)</f>
        <v>0</v>
      </c>
      <c r="K200" s="218" t="s">
        <v>148</v>
      </c>
      <c r="L200" s="48"/>
      <c r="M200" s="223" t="s">
        <v>78</v>
      </c>
      <c r="N200" s="224" t="s">
        <v>50</v>
      </c>
      <c r="O200" s="88"/>
      <c r="P200" s="225">
        <f>O200*H200</f>
        <v>0</v>
      </c>
      <c r="Q200" s="225">
        <v>0</v>
      </c>
      <c r="R200" s="225">
        <f>Q200*H200</f>
        <v>0</v>
      </c>
      <c r="S200" s="225">
        <v>0</v>
      </c>
      <c r="T200" s="226">
        <f>S200*H200</f>
        <v>0</v>
      </c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R200" s="227" t="s">
        <v>166</v>
      </c>
      <c r="AT200" s="227" t="s">
        <v>144</v>
      </c>
      <c r="AU200" s="227" t="s">
        <v>90</v>
      </c>
      <c r="AY200" s="20" t="s">
        <v>141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20" t="s">
        <v>88</v>
      </c>
      <c r="BK200" s="228">
        <f>ROUND(I200*H200,2)</f>
        <v>0</v>
      </c>
      <c r="BL200" s="20" t="s">
        <v>166</v>
      </c>
      <c r="BM200" s="227" t="s">
        <v>910</v>
      </c>
    </row>
    <row r="201" s="2" customFormat="1">
      <c r="A201" s="42"/>
      <c r="B201" s="43"/>
      <c r="C201" s="44"/>
      <c r="D201" s="229" t="s">
        <v>151</v>
      </c>
      <c r="E201" s="44"/>
      <c r="F201" s="230" t="s">
        <v>911</v>
      </c>
      <c r="G201" s="44"/>
      <c r="H201" s="44"/>
      <c r="I201" s="231"/>
      <c r="J201" s="44"/>
      <c r="K201" s="44"/>
      <c r="L201" s="48"/>
      <c r="M201" s="232"/>
      <c r="N201" s="233"/>
      <c r="O201" s="88"/>
      <c r="P201" s="88"/>
      <c r="Q201" s="88"/>
      <c r="R201" s="88"/>
      <c r="S201" s="88"/>
      <c r="T201" s="89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T201" s="20" t="s">
        <v>151</v>
      </c>
      <c r="AU201" s="20" t="s">
        <v>90</v>
      </c>
    </row>
    <row r="202" s="13" customFormat="1">
      <c r="A202" s="13"/>
      <c r="B202" s="241"/>
      <c r="C202" s="242"/>
      <c r="D202" s="234" t="s">
        <v>283</v>
      </c>
      <c r="E202" s="242"/>
      <c r="F202" s="244" t="s">
        <v>903</v>
      </c>
      <c r="G202" s="242"/>
      <c r="H202" s="245">
        <v>12.509</v>
      </c>
      <c r="I202" s="246"/>
      <c r="J202" s="242"/>
      <c r="K202" s="242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283</v>
      </c>
      <c r="AU202" s="251" t="s">
        <v>90</v>
      </c>
      <c r="AV202" s="13" t="s">
        <v>90</v>
      </c>
      <c r="AW202" s="13" t="s">
        <v>4</v>
      </c>
      <c r="AX202" s="13" t="s">
        <v>88</v>
      </c>
      <c r="AY202" s="251" t="s">
        <v>141</v>
      </c>
    </row>
    <row r="203" s="12" customFormat="1" ht="25.92" customHeight="1">
      <c r="A203" s="12"/>
      <c r="B203" s="200"/>
      <c r="C203" s="201"/>
      <c r="D203" s="202" t="s">
        <v>79</v>
      </c>
      <c r="E203" s="203" t="s">
        <v>519</v>
      </c>
      <c r="F203" s="203" t="s">
        <v>520</v>
      </c>
      <c r="G203" s="201"/>
      <c r="H203" s="201"/>
      <c r="I203" s="204"/>
      <c r="J203" s="205">
        <f>BK203</f>
        <v>0</v>
      </c>
      <c r="K203" s="201"/>
      <c r="L203" s="206"/>
      <c r="M203" s="207"/>
      <c r="N203" s="208"/>
      <c r="O203" s="208"/>
      <c r="P203" s="209">
        <f>P204+P226+P252+P280+P291+P416+P455+P516+P586+P630+P742+P787+P900</f>
        <v>0</v>
      </c>
      <c r="Q203" s="208"/>
      <c r="R203" s="209">
        <f>R204+R226+R252+R280+R291+R416+R455+R516+R586+R630+R742+R787+R900</f>
        <v>8.6093194581549977</v>
      </c>
      <c r="S203" s="208"/>
      <c r="T203" s="210">
        <f>T204+T226+T252+T280+T291+T416+T455+T516+T586+T630+T742+T787+T900</f>
        <v>0.0012206999999999999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1" t="s">
        <v>90</v>
      </c>
      <c r="AT203" s="212" t="s">
        <v>79</v>
      </c>
      <c r="AU203" s="212" t="s">
        <v>80</v>
      </c>
      <c r="AY203" s="211" t="s">
        <v>141</v>
      </c>
      <c r="BK203" s="213">
        <f>BK204+BK226+BK252+BK280+BK291+BK416+BK455+BK516+BK586+BK630+BK742+BK787+BK900</f>
        <v>0</v>
      </c>
    </row>
    <row r="204" s="12" customFormat="1" ht="22.8" customHeight="1">
      <c r="A204" s="12"/>
      <c r="B204" s="200"/>
      <c r="C204" s="201"/>
      <c r="D204" s="202" t="s">
        <v>79</v>
      </c>
      <c r="E204" s="214" t="s">
        <v>912</v>
      </c>
      <c r="F204" s="214" t="s">
        <v>913</v>
      </c>
      <c r="G204" s="201"/>
      <c r="H204" s="201"/>
      <c r="I204" s="204"/>
      <c r="J204" s="215">
        <f>BK204</f>
        <v>0</v>
      </c>
      <c r="K204" s="201"/>
      <c r="L204" s="206"/>
      <c r="M204" s="207"/>
      <c r="N204" s="208"/>
      <c r="O204" s="208"/>
      <c r="P204" s="209">
        <f>SUM(P205:P225)</f>
        <v>0</v>
      </c>
      <c r="Q204" s="208"/>
      <c r="R204" s="209">
        <f>SUM(R205:R225)</f>
        <v>0.28615568700000005</v>
      </c>
      <c r="S204" s="208"/>
      <c r="T204" s="210">
        <f>SUM(T205:T225)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1" t="s">
        <v>90</v>
      </c>
      <c r="AT204" s="212" t="s">
        <v>79</v>
      </c>
      <c r="AU204" s="212" t="s">
        <v>88</v>
      </c>
      <c r="AY204" s="211" t="s">
        <v>141</v>
      </c>
      <c r="BK204" s="213">
        <f>SUM(BK205:BK225)</f>
        <v>0</v>
      </c>
    </row>
    <row r="205" s="2" customFormat="1" ht="37.8" customHeight="1">
      <c r="A205" s="42"/>
      <c r="B205" s="43"/>
      <c r="C205" s="216" t="s">
        <v>409</v>
      </c>
      <c r="D205" s="216" t="s">
        <v>144</v>
      </c>
      <c r="E205" s="217" t="s">
        <v>914</v>
      </c>
      <c r="F205" s="218" t="s">
        <v>915</v>
      </c>
      <c r="G205" s="219" t="s">
        <v>321</v>
      </c>
      <c r="H205" s="220">
        <v>40.636000000000003</v>
      </c>
      <c r="I205" s="221"/>
      <c r="J205" s="222">
        <f>ROUND(I205*H205,2)</f>
        <v>0</v>
      </c>
      <c r="K205" s="218" t="s">
        <v>148</v>
      </c>
      <c r="L205" s="48"/>
      <c r="M205" s="223" t="s">
        <v>78</v>
      </c>
      <c r="N205" s="224" t="s">
        <v>50</v>
      </c>
      <c r="O205" s="88"/>
      <c r="P205" s="225">
        <f>O205*H205</f>
        <v>0</v>
      </c>
      <c r="Q205" s="225">
        <v>0</v>
      </c>
      <c r="R205" s="225">
        <f>Q205*H205</f>
        <v>0</v>
      </c>
      <c r="S205" s="225">
        <v>0</v>
      </c>
      <c r="T205" s="226">
        <f>S205*H205</f>
        <v>0</v>
      </c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R205" s="227" t="s">
        <v>244</v>
      </c>
      <c r="AT205" s="227" t="s">
        <v>144</v>
      </c>
      <c r="AU205" s="227" t="s">
        <v>90</v>
      </c>
      <c r="AY205" s="20" t="s">
        <v>141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20" t="s">
        <v>88</v>
      </c>
      <c r="BK205" s="228">
        <f>ROUND(I205*H205,2)</f>
        <v>0</v>
      </c>
      <c r="BL205" s="20" t="s">
        <v>244</v>
      </c>
      <c r="BM205" s="227" t="s">
        <v>916</v>
      </c>
    </row>
    <row r="206" s="2" customFormat="1">
      <c r="A206" s="42"/>
      <c r="B206" s="43"/>
      <c r="C206" s="44"/>
      <c r="D206" s="229" t="s">
        <v>151</v>
      </c>
      <c r="E206" s="44"/>
      <c r="F206" s="230" t="s">
        <v>917</v>
      </c>
      <c r="G206" s="44"/>
      <c r="H206" s="44"/>
      <c r="I206" s="231"/>
      <c r="J206" s="44"/>
      <c r="K206" s="44"/>
      <c r="L206" s="48"/>
      <c r="M206" s="232"/>
      <c r="N206" s="233"/>
      <c r="O206" s="88"/>
      <c r="P206" s="88"/>
      <c r="Q206" s="88"/>
      <c r="R206" s="88"/>
      <c r="S206" s="88"/>
      <c r="T206" s="89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T206" s="20" t="s">
        <v>151</v>
      </c>
      <c r="AU206" s="20" t="s">
        <v>90</v>
      </c>
    </row>
    <row r="207" s="13" customFormat="1">
      <c r="A207" s="13"/>
      <c r="B207" s="241"/>
      <c r="C207" s="242"/>
      <c r="D207" s="234" t="s">
        <v>283</v>
      </c>
      <c r="E207" s="243" t="s">
        <v>78</v>
      </c>
      <c r="F207" s="244" t="s">
        <v>789</v>
      </c>
      <c r="G207" s="242"/>
      <c r="H207" s="245">
        <v>40.636000000000003</v>
      </c>
      <c r="I207" s="246"/>
      <c r="J207" s="242"/>
      <c r="K207" s="242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283</v>
      </c>
      <c r="AU207" s="251" t="s">
        <v>90</v>
      </c>
      <c r="AV207" s="13" t="s">
        <v>90</v>
      </c>
      <c r="AW207" s="13" t="s">
        <v>40</v>
      </c>
      <c r="AX207" s="13" t="s">
        <v>80</v>
      </c>
      <c r="AY207" s="251" t="s">
        <v>141</v>
      </c>
    </row>
    <row r="208" s="14" customFormat="1">
      <c r="A208" s="14"/>
      <c r="B208" s="252"/>
      <c r="C208" s="253"/>
      <c r="D208" s="234" t="s">
        <v>283</v>
      </c>
      <c r="E208" s="254" t="s">
        <v>78</v>
      </c>
      <c r="F208" s="255" t="s">
        <v>285</v>
      </c>
      <c r="G208" s="253"/>
      <c r="H208" s="256">
        <v>40.636000000000003</v>
      </c>
      <c r="I208" s="257"/>
      <c r="J208" s="253"/>
      <c r="K208" s="253"/>
      <c r="L208" s="258"/>
      <c r="M208" s="259"/>
      <c r="N208" s="260"/>
      <c r="O208" s="260"/>
      <c r="P208" s="260"/>
      <c r="Q208" s="260"/>
      <c r="R208" s="260"/>
      <c r="S208" s="260"/>
      <c r="T208" s="26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2" t="s">
        <v>283</v>
      </c>
      <c r="AU208" s="262" t="s">
        <v>90</v>
      </c>
      <c r="AV208" s="14" t="s">
        <v>166</v>
      </c>
      <c r="AW208" s="14" t="s">
        <v>40</v>
      </c>
      <c r="AX208" s="14" t="s">
        <v>88</v>
      </c>
      <c r="AY208" s="262" t="s">
        <v>141</v>
      </c>
    </row>
    <row r="209" s="2" customFormat="1">
      <c r="A209" s="42"/>
      <c r="B209" s="43"/>
      <c r="C209" s="44"/>
      <c r="D209" s="234" t="s">
        <v>414</v>
      </c>
      <c r="E209" s="44"/>
      <c r="F209" s="284" t="s">
        <v>824</v>
      </c>
      <c r="G209" s="44"/>
      <c r="H209" s="44"/>
      <c r="I209" s="44"/>
      <c r="J209" s="44"/>
      <c r="K209" s="44"/>
      <c r="L209" s="48"/>
      <c r="M209" s="232"/>
      <c r="N209" s="233"/>
      <c r="O209" s="88"/>
      <c r="P209" s="88"/>
      <c r="Q209" s="88"/>
      <c r="R209" s="88"/>
      <c r="S209" s="88"/>
      <c r="T209" s="89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U209" s="20" t="s">
        <v>90</v>
      </c>
    </row>
    <row r="210" s="2" customFormat="1">
      <c r="A210" s="42"/>
      <c r="B210" s="43"/>
      <c r="C210" s="44"/>
      <c r="D210" s="234" t="s">
        <v>414</v>
      </c>
      <c r="E210" s="44"/>
      <c r="F210" s="285" t="s">
        <v>822</v>
      </c>
      <c r="G210" s="44"/>
      <c r="H210" s="286">
        <v>40.636000000000003</v>
      </c>
      <c r="I210" s="44"/>
      <c r="J210" s="44"/>
      <c r="K210" s="44"/>
      <c r="L210" s="48"/>
      <c r="M210" s="232"/>
      <c r="N210" s="233"/>
      <c r="O210" s="88"/>
      <c r="P210" s="88"/>
      <c r="Q210" s="88"/>
      <c r="R210" s="88"/>
      <c r="S210" s="88"/>
      <c r="T210" s="89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U210" s="20" t="s">
        <v>90</v>
      </c>
    </row>
    <row r="211" s="2" customFormat="1" ht="21.75" customHeight="1">
      <c r="A211" s="42"/>
      <c r="B211" s="43"/>
      <c r="C211" s="290" t="s">
        <v>417</v>
      </c>
      <c r="D211" s="290" t="s">
        <v>864</v>
      </c>
      <c r="E211" s="291" t="s">
        <v>918</v>
      </c>
      <c r="F211" s="292" t="s">
        <v>919</v>
      </c>
      <c r="G211" s="293" t="s">
        <v>920</v>
      </c>
      <c r="H211" s="294">
        <v>14.223000000000001</v>
      </c>
      <c r="I211" s="295"/>
      <c r="J211" s="296">
        <f>ROUND(I211*H211,2)</f>
        <v>0</v>
      </c>
      <c r="K211" s="292" t="s">
        <v>78</v>
      </c>
      <c r="L211" s="297"/>
      <c r="M211" s="298" t="s">
        <v>78</v>
      </c>
      <c r="N211" s="299" t="s">
        <v>50</v>
      </c>
      <c r="O211" s="88"/>
      <c r="P211" s="225">
        <f>O211*H211</f>
        <v>0</v>
      </c>
      <c r="Q211" s="225">
        <v>0.001</v>
      </c>
      <c r="R211" s="225">
        <f>Q211*H211</f>
        <v>0.014223000000000001</v>
      </c>
      <c r="S211" s="225">
        <v>0</v>
      </c>
      <c r="T211" s="226">
        <f>S211*H211</f>
        <v>0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27" t="s">
        <v>487</v>
      </c>
      <c r="AT211" s="227" t="s">
        <v>864</v>
      </c>
      <c r="AU211" s="227" t="s">
        <v>90</v>
      </c>
      <c r="AY211" s="20" t="s">
        <v>141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20" t="s">
        <v>88</v>
      </c>
      <c r="BK211" s="228">
        <f>ROUND(I211*H211,2)</f>
        <v>0</v>
      </c>
      <c r="BL211" s="20" t="s">
        <v>244</v>
      </c>
      <c r="BM211" s="227" t="s">
        <v>921</v>
      </c>
    </row>
    <row r="212" s="13" customFormat="1">
      <c r="A212" s="13"/>
      <c r="B212" s="241"/>
      <c r="C212" s="242"/>
      <c r="D212" s="234" t="s">
        <v>283</v>
      </c>
      <c r="E212" s="242"/>
      <c r="F212" s="244" t="s">
        <v>922</v>
      </c>
      <c r="G212" s="242"/>
      <c r="H212" s="245">
        <v>14.223000000000001</v>
      </c>
      <c r="I212" s="246"/>
      <c r="J212" s="242"/>
      <c r="K212" s="242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283</v>
      </c>
      <c r="AU212" s="251" t="s">
        <v>90</v>
      </c>
      <c r="AV212" s="13" t="s">
        <v>90</v>
      </c>
      <c r="AW212" s="13" t="s">
        <v>4</v>
      </c>
      <c r="AX212" s="13" t="s">
        <v>88</v>
      </c>
      <c r="AY212" s="251" t="s">
        <v>141</v>
      </c>
    </row>
    <row r="213" s="2" customFormat="1" ht="24.15" customHeight="1">
      <c r="A213" s="42"/>
      <c r="B213" s="43"/>
      <c r="C213" s="216" t="s">
        <v>7</v>
      </c>
      <c r="D213" s="216" t="s">
        <v>144</v>
      </c>
      <c r="E213" s="217" t="s">
        <v>923</v>
      </c>
      <c r="F213" s="218" t="s">
        <v>924</v>
      </c>
      <c r="G213" s="219" t="s">
        <v>321</v>
      </c>
      <c r="H213" s="220">
        <v>40.636000000000003</v>
      </c>
      <c r="I213" s="221"/>
      <c r="J213" s="222">
        <f>ROUND(I213*H213,2)</f>
        <v>0</v>
      </c>
      <c r="K213" s="218" t="s">
        <v>148</v>
      </c>
      <c r="L213" s="48"/>
      <c r="M213" s="223" t="s">
        <v>78</v>
      </c>
      <c r="N213" s="224" t="s">
        <v>50</v>
      </c>
      <c r="O213" s="88"/>
      <c r="P213" s="225">
        <f>O213*H213</f>
        <v>0</v>
      </c>
      <c r="Q213" s="225">
        <v>0.00039825</v>
      </c>
      <c r="R213" s="225">
        <f>Q213*H213</f>
        <v>0.016183287000000001</v>
      </c>
      <c r="S213" s="225">
        <v>0</v>
      </c>
      <c r="T213" s="226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7" t="s">
        <v>244</v>
      </c>
      <c r="AT213" s="227" t="s">
        <v>144</v>
      </c>
      <c r="AU213" s="227" t="s">
        <v>90</v>
      </c>
      <c r="AY213" s="20" t="s">
        <v>141</v>
      </c>
      <c r="BE213" s="228">
        <f>IF(N213="základní",J213,0)</f>
        <v>0</v>
      </c>
      <c r="BF213" s="228">
        <f>IF(N213="snížená",J213,0)</f>
        <v>0</v>
      </c>
      <c r="BG213" s="228">
        <f>IF(N213="zákl. přenesená",J213,0)</f>
        <v>0</v>
      </c>
      <c r="BH213" s="228">
        <f>IF(N213="sníž. přenesená",J213,0)</f>
        <v>0</v>
      </c>
      <c r="BI213" s="228">
        <f>IF(N213="nulová",J213,0)</f>
        <v>0</v>
      </c>
      <c r="BJ213" s="20" t="s">
        <v>88</v>
      </c>
      <c r="BK213" s="228">
        <f>ROUND(I213*H213,2)</f>
        <v>0</v>
      </c>
      <c r="BL213" s="20" t="s">
        <v>244</v>
      </c>
      <c r="BM213" s="227" t="s">
        <v>925</v>
      </c>
    </row>
    <row r="214" s="2" customFormat="1">
      <c r="A214" s="42"/>
      <c r="B214" s="43"/>
      <c r="C214" s="44"/>
      <c r="D214" s="229" t="s">
        <v>151</v>
      </c>
      <c r="E214" s="44"/>
      <c r="F214" s="230" t="s">
        <v>926</v>
      </c>
      <c r="G214" s="44"/>
      <c r="H214" s="44"/>
      <c r="I214" s="231"/>
      <c r="J214" s="44"/>
      <c r="K214" s="44"/>
      <c r="L214" s="48"/>
      <c r="M214" s="232"/>
      <c r="N214" s="233"/>
      <c r="O214" s="88"/>
      <c r="P214" s="88"/>
      <c r="Q214" s="88"/>
      <c r="R214" s="88"/>
      <c r="S214" s="88"/>
      <c r="T214" s="8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T214" s="20" t="s">
        <v>151</v>
      </c>
      <c r="AU214" s="20" t="s">
        <v>90</v>
      </c>
    </row>
    <row r="215" s="13" customFormat="1">
      <c r="A215" s="13"/>
      <c r="B215" s="241"/>
      <c r="C215" s="242"/>
      <c r="D215" s="234" t="s">
        <v>283</v>
      </c>
      <c r="E215" s="243" t="s">
        <v>78</v>
      </c>
      <c r="F215" s="244" t="s">
        <v>789</v>
      </c>
      <c r="G215" s="242"/>
      <c r="H215" s="245">
        <v>40.636000000000003</v>
      </c>
      <c r="I215" s="246"/>
      <c r="J215" s="242"/>
      <c r="K215" s="242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283</v>
      </c>
      <c r="AU215" s="251" t="s">
        <v>90</v>
      </c>
      <c r="AV215" s="13" t="s">
        <v>90</v>
      </c>
      <c r="AW215" s="13" t="s">
        <v>40</v>
      </c>
      <c r="AX215" s="13" t="s">
        <v>88</v>
      </c>
      <c r="AY215" s="251" t="s">
        <v>141</v>
      </c>
    </row>
    <row r="216" s="2" customFormat="1">
      <c r="A216" s="42"/>
      <c r="B216" s="43"/>
      <c r="C216" s="44"/>
      <c r="D216" s="234" t="s">
        <v>414</v>
      </c>
      <c r="E216" s="44"/>
      <c r="F216" s="284" t="s">
        <v>824</v>
      </c>
      <c r="G216" s="44"/>
      <c r="H216" s="44"/>
      <c r="I216" s="44"/>
      <c r="J216" s="44"/>
      <c r="K216" s="44"/>
      <c r="L216" s="48"/>
      <c r="M216" s="232"/>
      <c r="N216" s="233"/>
      <c r="O216" s="88"/>
      <c r="P216" s="88"/>
      <c r="Q216" s="88"/>
      <c r="R216" s="88"/>
      <c r="S216" s="88"/>
      <c r="T216" s="89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U216" s="20" t="s">
        <v>90</v>
      </c>
    </row>
    <row r="217" s="2" customFormat="1">
      <c r="A217" s="42"/>
      <c r="B217" s="43"/>
      <c r="C217" s="44"/>
      <c r="D217" s="234" t="s">
        <v>414</v>
      </c>
      <c r="E217" s="44"/>
      <c r="F217" s="285" t="s">
        <v>822</v>
      </c>
      <c r="G217" s="44"/>
      <c r="H217" s="286">
        <v>40.636000000000003</v>
      </c>
      <c r="I217" s="44"/>
      <c r="J217" s="44"/>
      <c r="K217" s="44"/>
      <c r="L217" s="48"/>
      <c r="M217" s="232"/>
      <c r="N217" s="233"/>
      <c r="O217" s="88"/>
      <c r="P217" s="88"/>
      <c r="Q217" s="88"/>
      <c r="R217" s="88"/>
      <c r="S217" s="88"/>
      <c r="T217" s="89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U217" s="20" t="s">
        <v>90</v>
      </c>
    </row>
    <row r="218" s="2" customFormat="1" ht="49.05" customHeight="1">
      <c r="A218" s="42"/>
      <c r="B218" s="43"/>
      <c r="C218" s="290" t="s">
        <v>428</v>
      </c>
      <c r="D218" s="290" t="s">
        <v>864</v>
      </c>
      <c r="E218" s="291" t="s">
        <v>927</v>
      </c>
      <c r="F218" s="292" t="s">
        <v>928</v>
      </c>
      <c r="G218" s="293" t="s">
        <v>321</v>
      </c>
      <c r="H218" s="294">
        <v>47.360999999999997</v>
      </c>
      <c r="I218" s="295"/>
      <c r="J218" s="296">
        <f>ROUND(I218*H218,2)</f>
        <v>0</v>
      </c>
      <c r="K218" s="292" t="s">
        <v>148</v>
      </c>
      <c r="L218" s="297"/>
      <c r="M218" s="298" t="s">
        <v>78</v>
      </c>
      <c r="N218" s="299" t="s">
        <v>50</v>
      </c>
      <c r="O218" s="88"/>
      <c r="P218" s="225">
        <f>O218*H218</f>
        <v>0</v>
      </c>
      <c r="Q218" s="225">
        <v>0.0054000000000000003</v>
      </c>
      <c r="R218" s="225">
        <f>Q218*H218</f>
        <v>0.25574940000000002</v>
      </c>
      <c r="S218" s="225">
        <v>0</v>
      </c>
      <c r="T218" s="226">
        <f>S218*H218</f>
        <v>0</v>
      </c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R218" s="227" t="s">
        <v>487</v>
      </c>
      <c r="AT218" s="227" t="s">
        <v>864</v>
      </c>
      <c r="AU218" s="227" t="s">
        <v>90</v>
      </c>
      <c r="AY218" s="20" t="s">
        <v>141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20" t="s">
        <v>88</v>
      </c>
      <c r="BK218" s="228">
        <f>ROUND(I218*H218,2)</f>
        <v>0</v>
      </c>
      <c r="BL218" s="20" t="s">
        <v>244</v>
      </c>
      <c r="BM218" s="227" t="s">
        <v>929</v>
      </c>
    </row>
    <row r="219" s="13" customFormat="1">
      <c r="A219" s="13"/>
      <c r="B219" s="241"/>
      <c r="C219" s="242"/>
      <c r="D219" s="234" t="s">
        <v>283</v>
      </c>
      <c r="E219" s="242"/>
      <c r="F219" s="244" t="s">
        <v>930</v>
      </c>
      <c r="G219" s="242"/>
      <c r="H219" s="245">
        <v>47.360999999999997</v>
      </c>
      <c r="I219" s="246"/>
      <c r="J219" s="242"/>
      <c r="K219" s="242"/>
      <c r="L219" s="247"/>
      <c r="M219" s="248"/>
      <c r="N219" s="249"/>
      <c r="O219" s="249"/>
      <c r="P219" s="249"/>
      <c r="Q219" s="249"/>
      <c r="R219" s="249"/>
      <c r="S219" s="249"/>
      <c r="T219" s="250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1" t="s">
        <v>283</v>
      </c>
      <c r="AU219" s="251" t="s">
        <v>90</v>
      </c>
      <c r="AV219" s="13" t="s">
        <v>90</v>
      </c>
      <c r="AW219" s="13" t="s">
        <v>4</v>
      </c>
      <c r="AX219" s="13" t="s">
        <v>88</v>
      </c>
      <c r="AY219" s="251" t="s">
        <v>141</v>
      </c>
    </row>
    <row r="220" s="2" customFormat="1" ht="49.05" customHeight="1">
      <c r="A220" s="42"/>
      <c r="B220" s="43"/>
      <c r="C220" s="216" t="s">
        <v>434</v>
      </c>
      <c r="D220" s="216" t="s">
        <v>144</v>
      </c>
      <c r="E220" s="217" t="s">
        <v>931</v>
      </c>
      <c r="F220" s="218" t="s">
        <v>932</v>
      </c>
      <c r="G220" s="219" t="s">
        <v>310</v>
      </c>
      <c r="H220" s="220">
        <v>0.28599999999999998</v>
      </c>
      <c r="I220" s="221"/>
      <c r="J220" s="222">
        <f>ROUND(I220*H220,2)</f>
        <v>0</v>
      </c>
      <c r="K220" s="218" t="s">
        <v>148</v>
      </c>
      <c r="L220" s="48"/>
      <c r="M220" s="223" t="s">
        <v>78</v>
      </c>
      <c r="N220" s="224" t="s">
        <v>50</v>
      </c>
      <c r="O220" s="88"/>
      <c r="P220" s="225">
        <f>O220*H220</f>
        <v>0</v>
      </c>
      <c r="Q220" s="225">
        <v>0</v>
      </c>
      <c r="R220" s="225">
        <f>Q220*H220</f>
        <v>0</v>
      </c>
      <c r="S220" s="225">
        <v>0</v>
      </c>
      <c r="T220" s="226">
        <f>S220*H220</f>
        <v>0</v>
      </c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R220" s="227" t="s">
        <v>244</v>
      </c>
      <c r="AT220" s="227" t="s">
        <v>144</v>
      </c>
      <c r="AU220" s="227" t="s">
        <v>90</v>
      </c>
      <c r="AY220" s="20" t="s">
        <v>141</v>
      </c>
      <c r="BE220" s="228">
        <f>IF(N220="základní",J220,0)</f>
        <v>0</v>
      </c>
      <c r="BF220" s="228">
        <f>IF(N220="snížená",J220,0)</f>
        <v>0</v>
      </c>
      <c r="BG220" s="228">
        <f>IF(N220="zákl. přenesená",J220,0)</f>
        <v>0</v>
      </c>
      <c r="BH220" s="228">
        <f>IF(N220="sníž. přenesená",J220,0)</f>
        <v>0</v>
      </c>
      <c r="BI220" s="228">
        <f>IF(N220="nulová",J220,0)</f>
        <v>0</v>
      </c>
      <c r="BJ220" s="20" t="s">
        <v>88</v>
      </c>
      <c r="BK220" s="228">
        <f>ROUND(I220*H220,2)</f>
        <v>0</v>
      </c>
      <c r="BL220" s="20" t="s">
        <v>244</v>
      </c>
      <c r="BM220" s="227" t="s">
        <v>933</v>
      </c>
    </row>
    <row r="221" s="2" customFormat="1">
      <c r="A221" s="42"/>
      <c r="B221" s="43"/>
      <c r="C221" s="44"/>
      <c r="D221" s="229" t="s">
        <v>151</v>
      </c>
      <c r="E221" s="44"/>
      <c r="F221" s="230" t="s">
        <v>934</v>
      </c>
      <c r="G221" s="44"/>
      <c r="H221" s="44"/>
      <c r="I221" s="231"/>
      <c r="J221" s="44"/>
      <c r="K221" s="44"/>
      <c r="L221" s="48"/>
      <c r="M221" s="232"/>
      <c r="N221" s="233"/>
      <c r="O221" s="88"/>
      <c r="P221" s="88"/>
      <c r="Q221" s="88"/>
      <c r="R221" s="88"/>
      <c r="S221" s="88"/>
      <c r="T221" s="89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T221" s="20" t="s">
        <v>151</v>
      </c>
      <c r="AU221" s="20" t="s">
        <v>90</v>
      </c>
    </row>
    <row r="222" s="2" customFormat="1" ht="55.5" customHeight="1">
      <c r="A222" s="42"/>
      <c r="B222" s="43"/>
      <c r="C222" s="216" t="s">
        <v>439</v>
      </c>
      <c r="D222" s="216" t="s">
        <v>144</v>
      </c>
      <c r="E222" s="217" t="s">
        <v>935</v>
      </c>
      <c r="F222" s="218" t="s">
        <v>936</v>
      </c>
      <c r="G222" s="219" t="s">
        <v>310</v>
      </c>
      <c r="H222" s="220">
        <v>0.28599999999999998</v>
      </c>
      <c r="I222" s="221"/>
      <c r="J222" s="222">
        <f>ROUND(I222*H222,2)</f>
        <v>0</v>
      </c>
      <c r="K222" s="218" t="s">
        <v>148</v>
      </c>
      <c r="L222" s="48"/>
      <c r="M222" s="223" t="s">
        <v>78</v>
      </c>
      <c r="N222" s="224" t="s">
        <v>50</v>
      </c>
      <c r="O222" s="88"/>
      <c r="P222" s="225">
        <f>O222*H222</f>
        <v>0</v>
      </c>
      <c r="Q222" s="225">
        <v>0</v>
      </c>
      <c r="R222" s="225">
        <f>Q222*H222</f>
        <v>0</v>
      </c>
      <c r="S222" s="225">
        <v>0</v>
      </c>
      <c r="T222" s="226">
        <f>S222*H222</f>
        <v>0</v>
      </c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R222" s="227" t="s">
        <v>244</v>
      </c>
      <c r="AT222" s="227" t="s">
        <v>144</v>
      </c>
      <c r="AU222" s="227" t="s">
        <v>90</v>
      </c>
      <c r="AY222" s="20" t="s">
        <v>141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20" t="s">
        <v>88</v>
      </c>
      <c r="BK222" s="228">
        <f>ROUND(I222*H222,2)</f>
        <v>0</v>
      </c>
      <c r="BL222" s="20" t="s">
        <v>244</v>
      </c>
      <c r="BM222" s="227" t="s">
        <v>937</v>
      </c>
    </row>
    <row r="223" s="2" customFormat="1">
      <c r="A223" s="42"/>
      <c r="B223" s="43"/>
      <c r="C223" s="44"/>
      <c r="D223" s="229" t="s">
        <v>151</v>
      </c>
      <c r="E223" s="44"/>
      <c r="F223" s="230" t="s">
        <v>938</v>
      </c>
      <c r="G223" s="44"/>
      <c r="H223" s="44"/>
      <c r="I223" s="231"/>
      <c r="J223" s="44"/>
      <c r="K223" s="44"/>
      <c r="L223" s="48"/>
      <c r="M223" s="232"/>
      <c r="N223" s="233"/>
      <c r="O223" s="88"/>
      <c r="P223" s="88"/>
      <c r="Q223" s="88"/>
      <c r="R223" s="88"/>
      <c r="S223" s="88"/>
      <c r="T223" s="89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T223" s="20" t="s">
        <v>151</v>
      </c>
      <c r="AU223" s="20" t="s">
        <v>90</v>
      </c>
    </row>
    <row r="224" s="2" customFormat="1" ht="66.75" customHeight="1">
      <c r="A224" s="42"/>
      <c r="B224" s="43"/>
      <c r="C224" s="216" t="s">
        <v>445</v>
      </c>
      <c r="D224" s="216" t="s">
        <v>144</v>
      </c>
      <c r="E224" s="217" t="s">
        <v>939</v>
      </c>
      <c r="F224" s="218" t="s">
        <v>940</v>
      </c>
      <c r="G224" s="219" t="s">
        <v>310</v>
      </c>
      <c r="H224" s="220">
        <v>0.28599999999999998</v>
      </c>
      <c r="I224" s="221"/>
      <c r="J224" s="222">
        <f>ROUND(I224*H224,2)</f>
        <v>0</v>
      </c>
      <c r="K224" s="218" t="s">
        <v>148</v>
      </c>
      <c r="L224" s="48"/>
      <c r="M224" s="223" t="s">
        <v>78</v>
      </c>
      <c r="N224" s="224" t="s">
        <v>50</v>
      </c>
      <c r="O224" s="88"/>
      <c r="P224" s="225">
        <f>O224*H224</f>
        <v>0</v>
      </c>
      <c r="Q224" s="225">
        <v>0</v>
      </c>
      <c r="R224" s="225">
        <f>Q224*H224</f>
        <v>0</v>
      </c>
      <c r="S224" s="225">
        <v>0</v>
      </c>
      <c r="T224" s="226">
        <f>S224*H224</f>
        <v>0</v>
      </c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R224" s="227" t="s">
        <v>244</v>
      </c>
      <c r="AT224" s="227" t="s">
        <v>144</v>
      </c>
      <c r="AU224" s="227" t="s">
        <v>90</v>
      </c>
      <c r="AY224" s="20" t="s">
        <v>141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20" t="s">
        <v>88</v>
      </c>
      <c r="BK224" s="228">
        <f>ROUND(I224*H224,2)</f>
        <v>0</v>
      </c>
      <c r="BL224" s="20" t="s">
        <v>244</v>
      </c>
      <c r="BM224" s="227" t="s">
        <v>941</v>
      </c>
    </row>
    <row r="225" s="2" customFormat="1">
      <c r="A225" s="42"/>
      <c r="B225" s="43"/>
      <c r="C225" s="44"/>
      <c r="D225" s="229" t="s">
        <v>151</v>
      </c>
      <c r="E225" s="44"/>
      <c r="F225" s="230" t="s">
        <v>942</v>
      </c>
      <c r="G225" s="44"/>
      <c r="H225" s="44"/>
      <c r="I225" s="231"/>
      <c r="J225" s="44"/>
      <c r="K225" s="44"/>
      <c r="L225" s="48"/>
      <c r="M225" s="232"/>
      <c r="N225" s="233"/>
      <c r="O225" s="88"/>
      <c r="P225" s="88"/>
      <c r="Q225" s="88"/>
      <c r="R225" s="88"/>
      <c r="S225" s="88"/>
      <c r="T225" s="89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T225" s="20" t="s">
        <v>151</v>
      </c>
      <c r="AU225" s="20" t="s">
        <v>90</v>
      </c>
    </row>
    <row r="226" s="12" customFormat="1" ht="22.8" customHeight="1">
      <c r="A226" s="12"/>
      <c r="B226" s="200"/>
      <c r="C226" s="201"/>
      <c r="D226" s="202" t="s">
        <v>79</v>
      </c>
      <c r="E226" s="214" t="s">
        <v>521</v>
      </c>
      <c r="F226" s="214" t="s">
        <v>522</v>
      </c>
      <c r="G226" s="201"/>
      <c r="H226" s="201"/>
      <c r="I226" s="204"/>
      <c r="J226" s="215">
        <f>BK226</f>
        <v>0</v>
      </c>
      <c r="K226" s="201"/>
      <c r="L226" s="206"/>
      <c r="M226" s="207"/>
      <c r="N226" s="208"/>
      <c r="O226" s="208"/>
      <c r="P226" s="209">
        <f>SUM(P227:P251)</f>
        <v>0</v>
      </c>
      <c r="Q226" s="208"/>
      <c r="R226" s="209">
        <f>SUM(R227:R251)</f>
        <v>1.3023538104999999</v>
      </c>
      <c r="S226" s="208"/>
      <c r="T226" s="210">
        <f>SUM(T227:T251)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1" t="s">
        <v>90</v>
      </c>
      <c r="AT226" s="212" t="s">
        <v>79</v>
      </c>
      <c r="AU226" s="212" t="s">
        <v>88</v>
      </c>
      <c r="AY226" s="211" t="s">
        <v>141</v>
      </c>
      <c r="BK226" s="213">
        <f>SUM(BK227:BK251)</f>
        <v>0</v>
      </c>
    </row>
    <row r="227" s="2" customFormat="1" ht="37.8" customHeight="1">
      <c r="A227" s="42"/>
      <c r="B227" s="43"/>
      <c r="C227" s="216" t="s">
        <v>451</v>
      </c>
      <c r="D227" s="216" t="s">
        <v>144</v>
      </c>
      <c r="E227" s="217" t="s">
        <v>943</v>
      </c>
      <c r="F227" s="218" t="s">
        <v>944</v>
      </c>
      <c r="G227" s="219" t="s">
        <v>321</v>
      </c>
      <c r="H227" s="220">
        <v>95.849999999999994</v>
      </c>
      <c r="I227" s="221"/>
      <c r="J227" s="222">
        <f>ROUND(I227*H227,2)</f>
        <v>0</v>
      </c>
      <c r="K227" s="218" t="s">
        <v>148</v>
      </c>
      <c r="L227" s="48"/>
      <c r="M227" s="223" t="s">
        <v>78</v>
      </c>
      <c r="N227" s="224" t="s">
        <v>50</v>
      </c>
      <c r="O227" s="88"/>
      <c r="P227" s="225">
        <f>O227*H227</f>
        <v>0</v>
      </c>
      <c r="Q227" s="225">
        <v>0</v>
      </c>
      <c r="R227" s="225">
        <f>Q227*H227</f>
        <v>0</v>
      </c>
      <c r="S227" s="225">
        <v>0</v>
      </c>
      <c r="T227" s="226">
        <f>S227*H227</f>
        <v>0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27" t="s">
        <v>244</v>
      </c>
      <c r="AT227" s="227" t="s">
        <v>144</v>
      </c>
      <c r="AU227" s="227" t="s">
        <v>90</v>
      </c>
      <c r="AY227" s="20" t="s">
        <v>141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20" t="s">
        <v>88</v>
      </c>
      <c r="BK227" s="228">
        <f>ROUND(I227*H227,2)</f>
        <v>0</v>
      </c>
      <c r="BL227" s="20" t="s">
        <v>244</v>
      </c>
      <c r="BM227" s="227" t="s">
        <v>945</v>
      </c>
    </row>
    <row r="228" s="2" customFormat="1">
      <c r="A228" s="42"/>
      <c r="B228" s="43"/>
      <c r="C228" s="44"/>
      <c r="D228" s="229" t="s">
        <v>151</v>
      </c>
      <c r="E228" s="44"/>
      <c r="F228" s="230" t="s">
        <v>946</v>
      </c>
      <c r="G228" s="44"/>
      <c r="H228" s="44"/>
      <c r="I228" s="231"/>
      <c r="J228" s="44"/>
      <c r="K228" s="44"/>
      <c r="L228" s="48"/>
      <c r="M228" s="232"/>
      <c r="N228" s="233"/>
      <c r="O228" s="88"/>
      <c r="P228" s="88"/>
      <c r="Q228" s="88"/>
      <c r="R228" s="88"/>
      <c r="S228" s="88"/>
      <c r="T228" s="89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T228" s="20" t="s">
        <v>151</v>
      </c>
      <c r="AU228" s="20" t="s">
        <v>90</v>
      </c>
    </row>
    <row r="229" s="13" customFormat="1">
      <c r="A229" s="13"/>
      <c r="B229" s="241"/>
      <c r="C229" s="242"/>
      <c r="D229" s="234" t="s">
        <v>283</v>
      </c>
      <c r="E229" s="243" t="s">
        <v>794</v>
      </c>
      <c r="F229" s="244" t="s">
        <v>947</v>
      </c>
      <c r="G229" s="242"/>
      <c r="H229" s="245">
        <v>95.849999999999994</v>
      </c>
      <c r="I229" s="246"/>
      <c r="J229" s="242"/>
      <c r="K229" s="242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283</v>
      </c>
      <c r="AU229" s="251" t="s">
        <v>90</v>
      </c>
      <c r="AV229" s="13" t="s">
        <v>90</v>
      </c>
      <c r="AW229" s="13" t="s">
        <v>40</v>
      </c>
      <c r="AX229" s="13" t="s">
        <v>88</v>
      </c>
      <c r="AY229" s="251" t="s">
        <v>141</v>
      </c>
    </row>
    <row r="230" s="2" customFormat="1" ht="21.75" customHeight="1">
      <c r="A230" s="42"/>
      <c r="B230" s="43"/>
      <c r="C230" s="290" t="s">
        <v>457</v>
      </c>
      <c r="D230" s="290" t="s">
        <v>864</v>
      </c>
      <c r="E230" s="291" t="s">
        <v>918</v>
      </c>
      <c r="F230" s="292" t="s">
        <v>919</v>
      </c>
      <c r="G230" s="293" t="s">
        <v>920</v>
      </c>
      <c r="H230" s="294">
        <v>33.548000000000002</v>
      </c>
      <c r="I230" s="295"/>
      <c r="J230" s="296">
        <f>ROUND(I230*H230,2)</f>
        <v>0</v>
      </c>
      <c r="K230" s="292" t="s">
        <v>78</v>
      </c>
      <c r="L230" s="297"/>
      <c r="M230" s="298" t="s">
        <v>78</v>
      </c>
      <c r="N230" s="299" t="s">
        <v>50</v>
      </c>
      <c r="O230" s="88"/>
      <c r="P230" s="225">
        <f>O230*H230</f>
        <v>0</v>
      </c>
      <c r="Q230" s="225">
        <v>0.001</v>
      </c>
      <c r="R230" s="225">
        <f>Q230*H230</f>
        <v>0.033548000000000001</v>
      </c>
      <c r="S230" s="225">
        <v>0</v>
      </c>
      <c r="T230" s="226">
        <f>S230*H230</f>
        <v>0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R230" s="227" t="s">
        <v>487</v>
      </c>
      <c r="AT230" s="227" t="s">
        <v>864</v>
      </c>
      <c r="AU230" s="227" t="s">
        <v>90</v>
      </c>
      <c r="AY230" s="20" t="s">
        <v>141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20" t="s">
        <v>88</v>
      </c>
      <c r="BK230" s="228">
        <f>ROUND(I230*H230,2)</f>
        <v>0</v>
      </c>
      <c r="BL230" s="20" t="s">
        <v>244</v>
      </c>
      <c r="BM230" s="227" t="s">
        <v>948</v>
      </c>
    </row>
    <row r="231" s="13" customFormat="1">
      <c r="A231" s="13"/>
      <c r="B231" s="241"/>
      <c r="C231" s="242"/>
      <c r="D231" s="234" t="s">
        <v>283</v>
      </c>
      <c r="E231" s="242"/>
      <c r="F231" s="244" t="s">
        <v>949</v>
      </c>
      <c r="G231" s="242"/>
      <c r="H231" s="245">
        <v>33.548000000000002</v>
      </c>
      <c r="I231" s="246"/>
      <c r="J231" s="242"/>
      <c r="K231" s="242"/>
      <c r="L231" s="247"/>
      <c r="M231" s="248"/>
      <c r="N231" s="249"/>
      <c r="O231" s="249"/>
      <c r="P231" s="249"/>
      <c r="Q231" s="249"/>
      <c r="R231" s="249"/>
      <c r="S231" s="249"/>
      <c r="T231" s="25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1" t="s">
        <v>283</v>
      </c>
      <c r="AU231" s="251" t="s">
        <v>90</v>
      </c>
      <c r="AV231" s="13" t="s">
        <v>90</v>
      </c>
      <c r="AW231" s="13" t="s">
        <v>4</v>
      </c>
      <c r="AX231" s="13" t="s">
        <v>88</v>
      </c>
      <c r="AY231" s="251" t="s">
        <v>141</v>
      </c>
    </row>
    <row r="232" s="2" customFormat="1" ht="33" customHeight="1">
      <c r="A232" s="42"/>
      <c r="B232" s="43"/>
      <c r="C232" s="216" t="s">
        <v>462</v>
      </c>
      <c r="D232" s="216" t="s">
        <v>144</v>
      </c>
      <c r="E232" s="217" t="s">
        <v>950</v>
      </c>
      <c r="F232" s="218" t="s">
        <v>951</v>
      </c>
      <c r="G232" s="219" t="s">
        <v>321</v>
      </c>
      <c r="H232" s="220">
        <v>95.849999999999994</v>
      </c>
      <c r="I232" s="221"/>
      <c r="J232" s="222">
        <f>ROUND(I232*H232,2)</f>
        <v>0</v>
      </c>
      <c r="K232" s="218" t="s">
        <v>148</v>
      </c>
      <c r="L232" s="48"/>
      <c r="M232" s="223" t="s">
        <v>78</v>
      </c>
      <c r="N232" s="224" t="s">
        <v>50</v>
      </c>
      <c r="O232" s="88"/>
      <c r="P232" s="225">
        <f>O232*H232</f>
        <v>0</v>
      </c>
      <c r="Q232" s="225">
        <v>0</v>
      </c>
      <c r="R232" s="225">
        <f>Q232*H232</f>
        <v>0</v>
      </c>
      <c r="S232" s="225">
        <v>0</v>
      </c>
      <c r="T232" s="226">
        <f>S232*H232</f>
        <v>0</v>
      </c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R232" s="227" t="s">
        <v>244</v>
      </c>
      <c r="AT232" s="227" t="s">
        <v>144</v>
      </c>
      <c r="AU232" s="227" t="s">
        <v>90</v>
      </c>
      <c r="AY232" s="20" t="s">
        <v>141</v>
      </c>
      <c r="BE232" s="228">
        <f>IF(N232="základní",J232,0)</f>
        <v>0</v>
      </c>
      <c r="BF232" s="228">
        <f>IF(N232="snížená",J232,0)</f>
        <v>0</v>
      </c>
      <c r="BG232" s="228">
        <f>IF(N232="zákl. přenesená",J232,0)</f>
        <v>0</v>
      </c>
      <c r="BH232" s="228">
        <f>IF(N232="sníž. přenesená",J232,0)</f>
        <v>0</v>
      </c>
      <c r="BI232" s="228">
        <f>IF(N232="nulová",J232,0)</f>
        <v>0</v>
      </c>
      <c r="BJ232" s="20" t="s">
        <v>88</v>
      </c>
      <c r="BK232" s="228">
        <f>ROUND(I232*H232,2)</f>
        <v>0</v>
      </c>
      <c r="BL232" s="20" t="s">
        <v>244</v>
      </c>
      <c r="BM232" s="227" t="s">
        <v>952</v>
      </c>
    </row>
    <row r="233" s="2" customFormat="1">
      <c r="A233" s="42"/>
      <c r="B233" s="43"/>
      <c r="C233" s="44"/>
      <c r="D233" s="229" t="s">
        <v>151</v>
      </c>
      <c r="E233" s="44"/>
      <c r="F233" s="230" t="s">
        <v>953</v>
      </c>
      <c r="G233" s="44"/>
      <c r="H233" s="44"/>
      <c r="I233" s="231"/>
      <c r="J233" s="44"/>
      <c r="K233" s="44"/>
      <c r="L233" s="48"/>
      <c r="M233" s="232"/>
      <c r="N233" s="233"/>
      <c r="O233" s="88"/>
      <c r="P233" s="88"/>
      <c r="Q233" s="88"/>
      <c r="R233" s="88"/>
      <c r="S233" s="88"/>
      <c r="T233" s="89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T233" s="20" t="s">
        <v>151</v>
      </c>
      <c r="AU233" s="20" t="s">
        <v>90</v>
      </c>
    </row>
    <row r="234" s="13" customFormat="1">
      <c r="A234" s="13"/>
      <c r="B234" s="241"/>
      <c r="C234" s="242"/>
      <c r="D234" s="234" t="s">
        <v>283</v>
      </c>
      <c r="E234" s="243" t="s">
        <v>78</v>
      </c>
      <c r="F234" s="244" t="s">
        <v>794</v>
      </c>
      <c r="G234" s="242"/>
      <c r="H234" s="245">
        <v>95.849999999999994</v>
      </c>
      <c r="I234" s="246"/>
      <c r="J234" s="242"/>
      <c r="K234" s="242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283</v>
      </c>
      <c r="AU234" s="251" t="s">
        <v>90</v>
      </c>
      <c r="AV234" s="13" t="s">
        <v>90</v>
      </c>
      <c r="AW234" s="13" t="s">
        <v>40</v>
      </c>
      <c r="AX234" s="13" t="s">
        <v>88</v>
      </c>
      <c r="AY234" s="251" t="s">
        <v>141</v>
      </c>
    </row>
    <row r="235" s="2" customFormat="1">
      <c r="A235" s="42"/>
      <c r="B235" s="43"/>
      <c r="C235" s="44"/>
      <c r="D235" s="234" t="s">
        <v>414</v>
      </c>
      <c r="E235" s="44"/>
      <c r="F235" s="284" t="s">
        <v>954</v>
      </c>
      <c r="G235" s="44"/>
      <c r="H235" s="44"/>
      <c r="I235" s="44"/>
      <c r="J235" s="44"/>
      <c r="K235" s="44"/>
      <c r="L235" s="48"/>
      <c r="M235" s="232"/>
      <c r="N235" s="233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U235" s="20" t="s">
        <v>90</v>
      </c>
    </row>
    <row r="236" s="2" customFormat="1">
      <c r="A236" s="42"/>
      <c r="B236" s="43"/>
      <c r="C236" s="44"/>
      <c r="D236" s="234" t="s">
        <v>414</v>
      </c>
      <c r="E236" s="44"/>
      <c r="F236" s="285" t="s">
        <v>947</v>
      </c>
      <c r="G236" s="44"/>
      <c r="H236" s="286">
        <v>95.849999999999994</v>
      </c>
      <c r="I236" s="44"/>
      <c r="J236" s="44"/>
      <c r="K236" s="44"/>
      <c r="L236" s="48"/>
      <c r="M236" s="232"/>
      <c r="N236" s="233"/>
      <c r="O236" s="88"/>
      <c r="P236" s="88"/>
      <c r="Q236" s="88"/>
      <c r="R236" s="88"/>
      <c r="S236" s="88"/>
      <c r="T236" s="89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U236" s="20" t="s">
        <v>90</v>
      </c>
    </row>
    <row r="237" s="2" customFormat="1" ht="49.05" customHeight="1">
      <c r="A237" s="42"/>
      <c r="B237" s="43"/>
      <c r="C237" s="290" t="s">
        <v>468</v>
      </c>
      <c r="D237" s="290" t="s">
        <v>864</v>
      </c>
      <c r="E237" s="291" t="s">
        <v>955</v>
      </c>
      <c r="F237" s="292" t="s">
        <v>956</v>
      </c>
      <c r="G237" s="293" t="s">
        <v>321</v>
      </c>
      <c r="H237" s="294">
        <v>111.71299999999999</v>
      </c>
      <c r="I237" s="295"/>
      <c r="J237" s="296">
        <f>ROUND(I237*H237,2)</f>
        <v>0</v>
      </c>
      <c r="K237" s="292" t="s">
        <v>148</v>
      </c>
      <c r="L237" s="297"/>
      <c r="M237" s="298" t="s">
        <v>78</v>
      </c>
      <c r="N237" s="299" t="s">
        <v>50</v>
      </c>
      <c r="O237" s="88"/>
      <c r="P237" s="225">
        <f>O237*H237</f>
        <v>0</v>
      </c>
      <c r="Q237" s="225">
        <v>0.0040000000000000001</v>
      </c>
      <c r="R237" s="225">
        <f>Q237*H237</f>
        <v>0.44685199999999997</v>
      </c>
      <c r="S237" s="225">
        <v>0</v>
      </c>
      <c r="T237" s="226">
        <f>S237*H237</f>
        <v>0</v>
      </c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R237" s="227" t="s">
        <v>487</v>
      </c>
      <c r="AT237" s="227" t="s">
        <v>864</v>
      </c>
      <c r="AU237" s="227" t="s">
        <v>90</v>
      </c>
      <c r="AY237" s="20" t="s">
        <v>141</v>
      </c>
      <c r="BE237" s="228">
        <f>IF(N237="základní",J237,0)</f>
        <v>0</v>
      </c>
      <c r="BF237" s="228">
        <f>IF(N237="snížená",J237,0)</f>
        <v>0</v>
      </c>
      <c r="BG237" s="228">
        <f>IF(N237="zákl. přenesená",J237,0)</f>
        <v>0</v>
      </c>
      <c r="BH237" s="228">
        <f>IF(N237="sníž. přenesená",J237,0)</f>
        <v>0</v>
      </c>
      <c r="BI237" s="228">
        <f>IF(N237="nulová",J237,0)</f>
        <v>0</v>
      </c>
      <c r="BJ237" s="20" t="s">
        <v>88</v>
      </c>
      <c r="BK237" s="228">
        <f>ROUND(I237*H237,2)</f>
        <v>0</v>
      </c>
      <c r="BL237" s="20" t="s">
        <v>244</v>
      </c>
      <c r="BM237" s="227" t="s">
        <v>957</v>
      </c>
    </row>
    <row r="238" s="13" customFormat="1">
      <c r="A238" s="13"/>
      <c r="B238" s="241"/>
      <c r="C238" s="242"/>
      <c r="D238" s="234" t="s">
        <v>283</v>
      </c>
      <c r="E238" s="242"/>
      <c r="F238" s="244" t="s">
        <v>958</v>
      </c>
      <c r="G238" s="242"/>
      <c r="H238" s="245">
        <v>111.71299999999999</v>
      </c>
      <c r="I238" s="246"/>
      <c r="J238" s="242"/>
      <c r="K238" s="242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283</v>
      </c>
      <c r="AU238" s="251" t="s">
        <v>90</v>
      </c>
      <c r="AV238" s="13" t="s">
        <v>90</v>
      </c>
      <c r="AW238" s="13" t="s">
        <v>4</v>
      </c>
      <c r="AX238" s="13" t="s">
        <v>88</v>
      </c>
      <c r="AY238" s="251" t="s">
        <v>141</v>
      </c>
    </row>
    <row r="239" s="2" customFormat="1" ht="24.15" customHeight="1">
      <c r="A239" s="42"/>
      <c r="B239" s="43"/>
      <c r="C239" s="216" t="s">
        <v>474</v>
      </c>
      <c r="D239" s="216" t="s">
        <v>144</v>
      </c>
      <c r="E239" s="217" t="s">
        <v>959</v>
      </c>
      <c r="F239" s="218" t="s">
        <v>960</v>
      </c>
      <c r="G239" s="219" t="s">
        <v>321</v>
      </c>
      <c r="H239" s="220">
        <v>95.849999999999994</v>
      </c>
      <c r="I239" s="221"/>
      <c r="J239" s="222">
        <f>ROUND(I239*H239,2)</f>
        <v>0</v>
      </c>
      <c r="K239" s="218" t="s">
        <v>148</v>
      </c>
      <c r="L239" s="48"/>
      <c r="M239" s="223" t="s">
        <v>78</v>
      </c>
      <c r="N239" s="224" t="s">
        <v>50</v>
      </c>
      <c r="O239" s="88"/>
      <c r="P239" s="225">
        <f>O239*H239</f>
        <v>0</v>
      </c>
      <c r="Q239" s="225">
        <v>0.00088312999999999998</v>
      </c>
      <c r="R239" s="225">
        <f>Q239*H239</f>
        <v>0.084648010499999995</v>
      </c>
      <c r="S239" s="225">
        <v>0</v>
      </c>
      <c r="T239" s="226">
        <f>S239*H239</f>
        <v>0</v>
      </c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R239" s="227" t="s">
        <v>244</v>
      </c>
      <c r="AT239" s="227" t="s">
        <v>144</v>
      </c>
      <c r="AU239" s="227" t="s">
        <v>90</v>
      </c>
      <c r="AY239" s="20" t="s">
        <v>141</v>
      </c>
      <c r="BE239" s="228">
        <f>IF(N239="základní",J239,0)</f>
        <v>0</v>
      </c>
      <c r="BF239" s="228">
        <f>IF(N239="snížená",J239,0)</f>
        <v>0</v>
      </c>
      <c r="BG239" s="228">
        <f>IF(N239="zákl. přenesená",J239,0)</f>
        <v>0</v>
      </c>
      <c r="BH239" s="228">
        <f>IF(N239="sníž. přenesená",J239,0)</f>
        <v>0</v>
      </c>
      <c r="BI239" s="228">
        <f>IF(N239="nulová",J239,0)</f>
        <v>0</v>
      </c>
      <c r="BJ239" s="20" t="s">
        <v>88</v>
      </c>
      <c r="BK239" s="228">
        <f>ROUND(I239*H239,2)</f>
        <v>0</v>
      </c>
      <c r="BL239" s="20" t="s">
        <v>244</v>
      </c>
      <c r="BM239" s="227" t="s">
        <v>961</v>
      </c>
    </row>
    <row r="240" s="2" customFormat="1">
      <c r="A240" s="42"/>
      <c r="B240" s="43"/>
      <c r="C240" s="44"/>
      <c r="D240" s="229" t="s">
        <v>151</v>
      </c>
      <c r="E240" s="44"/>
      <c r="F240" s="230" t="s">
        <v>962</v>
      </c>
      <c r="G240" s="44"/>
      <c r="H240" s="44"/>
      <c r="I240" s="231"/>
      <c r="J240" s="44"/>
      <c r="K240" s="44"/>
      <c r="L240" s="48"/>
      <c r="M240" s="232"/>
      <c r="N240" s="233"/>
      <c r="O240" s="88"/>
      <c r="P240" s="88"/>
      <c r="Q240" s="88"/>
      <c r="R240" s="88"/>
      <c r="S240" s="88"/>
      <c r="T240" s="89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T240" s="20" t="s">
        <v>151</v>
      </c>
      <c r="AU240" s="20" t="s">
        <v>90</v>
      </c>
    </row>
    <row r="241" s="13" customFormat="1">
      <c r="A241" s="13"/>
      <c r="B241" s="241"/>
      <c r="C241" s="242"/>
      <c r="D241" s="234" t="s">
        <v>283</v>
      </c>
      <c r="E241" s="243" t="s">
        <v>78</v>
      </c>
      <c r="F241" s="244" t="s">
        <v>794</v>
      </c>
      <c r="G241" s="242"/>
      <c r="H241" s="245">
        <v>95.849999999999994</v>
      </c>
      <c r="I241" s="246"/>
      <c r="J241" s="242"/>
      <c r="K241" s="242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283</v>
      </c>
      <c r="AU241" s="251" t="s">
        <v>90</v>
      </c>
      <c r="AV241" s="13" t="s">
        <v>90</v>
      </c>
      <c r="AW241" s="13" t="s">
        <v>40</v>
      </c>
      <c r="AX241" s="13" t="s">
        <v>88</v>
      </c>
      <c r="AY241" s="251" t="s">
        <v>141</v>
      </c>
    </row>
    <row r="242" s="2" customFormat="1">
      <c r="A242" s="42"/>
      <c r="B242" s="43"/>
      <c r="C242" s="44"/>
      <c r="D242" s="234" t="s">
        <v>414</v>
      </c>
      <c r="E242" s="44"/>
      <c r="F242" s="284" t="s">
        <v>954</v>
      </c>
      <c r="G242" s="44"/>
      <c r="H242" s="44"/>
      <c r="I242" s="44"/>
      <c r="J242" s="44"/>
      <c r="K242" s="44"/>
      <c r="L242" s="48"/>
      <c r="M242" s="232"/>
      <c r="N242" s="233"/>
      <c r="O242" s="88"/>
      <c r="P242" s="88"/>
      <c r="Q242" s="88"/>
      <c r="R242" s="88"/>
      <c r="S242" s="88"/>
      <c r="T242" s="89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U242" s="20" t="s">
        <v>90</v>
      </c>
    </row>
    <row r="243" s="2" customFormat="1">
      <c r="A243" s="42"/>
      <c r="B243" s="43"/>
      <c r="C243" s="44"/>
      <c r="D243" s="234" t="s">
        <v>414</v>
      </c>
      <c r="E243" s="44"/>
      <c r="F243" s="285" t="s">
        <v>947</v>
      </c>
      <c r="G243" s="44"/>
      <c r="H243" s="286">
        <v>95.849999999999994</v>
      </c>
      <c r="I243" s="44"/>
      <c r="J243" s="44"/>
      <c r="K243" s="44"/>
      <c r="L243" s="48"/>
      <c r="M243" s="232"/>
      <c r="N243" s="233"/>
      <c r="O243" s="88"/>
      <c r="P243" s="88"/>
      <c r="Q243" s="88"/>
      <c r="R243" s="88"/>
      <c r="S243" s="88"/>
      <c r="T243" s="89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U243" s="20" t="s">
        <v>90</v>
      </c>
    </row>
    <row r="244" s="2" customFormat="1" ht="44.25" customHeight="1">
      <c r="A244" s="42"/>
      <c r="B244" s="43"/>
      <c r="C244" s="290" t="s">
        <v>480</v>
      </c>
      <c r="D244" s="290" t="s">
        <v>864</v>
      </c>
      <c r="E244" s="291" t="s">
        <v>963</v>
      </c>
      <c r="F244" s="292" t="s">
        <v>964</v>
      </c>
      <c r="G244" s="293" t="s">
        <v>321</v>
      </c>
      <c r="H244" s="294">
        <v>111.71299999999999</v>
      </c>
      <c r="I244" s="295"/>
      <c r="J244" s="296">
        <f>ROUND(I244*H244,2)</f>
        <v>0</v>
      </c>
      <c r="K244" s="292" t="s">
        <v>148</v>
      </c>
      <c r="L244" s="297"/>
      <c r="M244" s="298" t="s">
        <v>78</v>
      </c>
      <c r="N244" s="299" t="s">
        <v>50</v>
      </c>
      <c r="O244" s="88"/>
      <c r="P244" s="225">
        <f>O244*H244</f>
        <v>0</v>
      </c>
      <c r="Q244" s="225">
        <v>0.0066</v>
      </c>
      <c r="R244" s="225">
        <f>Q244*H244</f>
        <v>0.7373057999999999</v>
      </c>
      <c r="S244" s="225">
        <v>0</v>
      </c>
      <c r="T244" s="226">
        <f>S244*H244</f>
        <v>0</v>
      </c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R244" s="227" t="s">
        <v>487</v>
      </c>
      <c r="AT244" s="227" t="s">
        <v>864</v>
      </c>
      <c r="AU244" s="227" t="s">
        <v>90</v>
      </c>
      <c r="AY244" s="20" t="s">
        <v>141</v>
      </c>
      <c r="BE244" s="228">
        <f>IF(N244="základní",J244,0)</f>
        <v>0</v>
      </c>
      <c r="BF244" s="228">
        <f>IF(N244="snížená",J244,0)</f>
        <v>0</v>
      </c>
      <c r="BG244" s="228">
        <f>IF(N244="zákl. přenesená",J244,0)</f>
        <v>0</v>
      </c>
      <c r="BH244" s="228">
        <f>IF(N244="sníž. přenesená",J244,0)</f>
        <v>0</v>
      </c>
      <c r="BI244" s="228">
        <f>IF(N244="nulová",J244,0)</f>
        <v>0</v>
      </c>
      <c r="BJ244" s="20" t="s">
        <v>88</v>
      </c>
      <c r="BK244" s="228">
        <f>ROUND(I244*H244,2)</f>
        <v>0</v>
      </c>
      <c r="BL244" s="20" t="s">
        <v>244</v>
      </c>
      <c r="BM244" s="227" t="s">
        <v>965</v>
      </c>
    </row>
    <row r="245" s="13" customFormat="1">
      <c r="A245" s="13"/>
      <c r="B245" s="241"/>
      <c r="C245" s="242"/>
      <c r="D245" s="234" t="s">
        <v>283</v>
      </c>
      <c r="E245" s="242"/>
      <c r="F245" s="244" t="s">
        <v>958</v>
      </c>
      <c r="G245" s="242"/>
      <c r="H245" s="245">
        <v>111.71299999999999</v>
      </c>
      <c r="I245" s="246"/>
      <c r="J245" s="242"/>
      <c r="K245" s="242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283</v>
      </c>
      <c r="AU245" s="251" t="s">
        <v>90</v>
      </c>
      <c r="AV245" s="13" t="s">
        <v>90</v>
      </c>
      <c r="AW245" s="13" t="s">
        <v>4</v>
      </c>
      <c r="AX245" s="13" t="s">
        <v>88</v>
      </c>
      <c r="AY245" s="251" t="s">
        <v>141</v>
      </c>
    </row>
    <row r="246" s="2" customFormat="1" ht="49.05" customHeight="1">
      <c r="A246" s="42"/>
      <c r="B246" s="43"/>
      <c r="C246" s="216" t="s">
        <v>487</v>
      </c>
      <c r="D246" s="216" t="s">
        <v>144</v>
      </c>
      <c r="E246" s="217" t="s">
        <v>966</v>
      </c>
      <c r="F246" s="218" t="s">
        <v>967</v>
      </c>
      <c r="G246" s="219" t="s">
        <v>310</v>
      </c>
      <c r="H246" s="220">
        <v>1.3020000000000001</v>
      </c>
      <c r="I246" s="221"/>
      <c r="J246" s="222">
        <f>ROUND(I246*H246,2)</f>
        <v>0</v>
      </c>
      <c r="K246" s="218" t="s">
        <v>148</v>
      </c>
      <c r="L246" s="48"/>
      <c r="M246" s="223" t="s">
        <v>78</v>
      </c>
      <c r="N246" s="224" t="s">
        <v>50</v>
      </c>
      <c r="O246" s="88"/>
      <c r="P246" s="225">
        <f>O246*H246</f>
        <v>0</v>
      </c>
      <c r="Q246" s="225">
        <v>0</v>
      </c>
      <c r="R246" s="225">
        <f>Q246*H246</f>
        <v>0</v>
      </c>
      <c r="S246" s="225">
        <v>0</v>
      </c>
      <c r="T246" s="226">
        <f>S246*H246</f>
        <v>0</v>
      </c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R246" s="227" t="s">
        <v>244</v>
      </c>
      <c r="AT246" s="227" t="s">
        <v>144</v>
      </c>
      <c r="AU246" s="227" t="s">
        <v>90</v>
      </c>
      <c r="AY246" s="20" t="s">
        <v>141</v>
      </c>
      <c r="BE246" s="228">
        <f>IF(N246="základní",J246,0)</f>
        <v>0</v>
      </c>
      <c r="BF246" s="228">
        <f>IF(N246="snížená",J246,0)</f>
        <v>0</v>
      </c>
      <c r="BG246" s="228">
        <f>IF(N246="zákl. přenesená",J246,0)</f>
        <v>0</v>
      </c>
      <c r="BH246" s="228">
        <f>IF(N246="sníž. přenesená",J246,0)</f>
        <v>0</v>
      </c>
      <c r="BI246" s="228">
        <f>IF(N246="nulová",J246,0)</f>
        <v>0</v>
      </c>
      <c r="BJ246" s="20" t="s">
        <v>88</v>
      </c>
      <c r="BK246" s="228">
        <f>ROUND(I246*H246,2)</f>
        <v>0</v>
      </c>
      <c r="BL246" s="20" t="s">
        <v>244</v>
      </c>
      <c r="BM246" s="227" t="s">
        <v>968</v>
      </c>
    </row>
    <row r="247" s="2" customFormat="1">
      <c r="A247" s="42"/>
      <c r="B247" s="43"/>
      <c r="C247" s="44"/>
      <c r="D247" s="229" t="s">
        <v>151</v>
      </c>
      <c r="E247" s="44"/>
      <c r="F247" s="230" t="s">
        <v>969</v>
      </c>
      <c r="G247" s="44"/>
      <c r="H247" s="44"/>
      <c r="I247" s="231"/>
      <c r="J247" s="44"/>
      <c r="K247" s="44"/>
      <c r="L247" s="48"/>
      <c r="M247" s="232"/>
      <c r="N247" s="233"/>
      <c r="O247" s="88"/>
      <c r="P247" s="88"/>
      <c r="Q247" s="88"/>
      <c r="R247" s="88"/>
      <c r="S247" s="88"/>
      <c r="T247" s="89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T247" s="20" t="s">
        <v>151</v>
      </c>
      <c r="AU247" s="20" t="s">
        <v>90</v>
      </c>
    </row>
    <row r="248" s="2" customFormat="1" ht="49.05" customHeight="1">
      <c r="A248" s="42"/>
      <c r="B248" s="43"/>
      <c r="C248" s="216" t="s">
        <v>493</v>
      </c>
      <c r="D248" s="216" t="s">
        <v>144</v>
      </c>
      <c r="E248" s="217" t="s">
        <v>970</v>
      </c>
      <c r="F248" s="218" t="s">
        <v>971</v>
      </c>
      <c r="G248" s="219" t="s">
        <v>310</v>
      </c>
      <c r="H248" s="220">
        <v>1.3020000000000001</v>
      </c>
      <c r="I248" s="221"/>
      <c r="J248" s="222">
        <f>ROUND(I248*H248,2)</f>
        <v>0</v>
      </c>
      <c r="K248" s="218" t="s">
        <v>148</v>
      </c>
      <c r="L248" s="48"/>
      <c r="M248" s="223" t="s">
        <v>78</v>
      </c>
      <c r="N248" s="224" t="s">
        <v>50</v>
      </c>
      <c r="O248" s="88"/>
      <c r="P248" s="225">
        <f>O248*H248</f>
        <v>0</v>
      </c>
      <c r="Q248" s="225">
        <v>0</v>
      </c>
      <c r="R248" s="225">
        <f>Q248*H248</f>
        <v>0</v>
      </c>
      <c r="S248" s="225">
        <v>0</v>
      </c>
      <c r="T248" s="226">
        <f>S248*H248</f>
        <v>0</v>
      </c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R248" s="227" t="s">
        <v>244</v>
      </c>
      <c r="AT248" s="227" t="s">
        <v>144</v>
      </c>
      <c r="AU248" s="227" t="s">
        <v>90</v>
      </c>
      <c r="AY248" s="20" t="s">
        <v>141</v>
      </c>
      <c r="BE248" s="228">
        <f>IF(N248="základní",J248,0)</f>
        <v>0</v>
      </c>
      <c r="BF248" s="228">
        <f>IF(N248="snížená",J248,0)</f>
        <v>0</v>
      </c>
      <c r="BG248" s="228">
        <f>IF(N248="zákl. přenesená",J248,0)</f>
        <v>0</v>
      </c>
      <c r="BH248" s="228">
        <f>IF(N248="sníž. přenesená",J248,0)</f>
        <v>0</v>
      </c>
      <c r="BI248" s="228">
        <f>IF(N248="nulová",J248,0)</f>
        <v>0</v>
      </c>
      <c r="BJ248" s="20" t="s">
        <v>88</v>
      </c>
      <c r="BK248" s="228">
        <f>ROUND(I248*H248,2)</f>
        <v>0</v>
      </c>
      <c r="BL248" s="20" t="s">
        <v>244</v>
      </c>
      <c r="BM248" s="227" t="s">
        <v>972</v>
      </c>
    </row>
    <row r="249" s="2" customFormat="1">
      <c r="A249" s="42"/>
      <c r="B249" s="43"/>
      <c r="C249" s="44"/>
      <c r="D249" s="229" t="s">
        <v>151</v>
      </c>
      <c r="E249" s="44"/>
      <c r="F249" s="230" t="s">
        <v>973</v>
      </c>
      <c r="G249" s="44"/>
      <c r="H249" s="44"/>
      <c r="I249" s="231"/>
      <c r="J249" s="44"/>
      <c r="K249" s="44"/>
      <c r="L249" s="48"/>
      <c r="M249" s="232"/>
      <c r="N249" s="233"/>
      <c r="O249" s="88"/>
      <c r="P249" s="88"/>
      <c r="Q249" s="88"/>
      <c r="R249" s="88"/>
      <c r="S249" s="88"/>
      <c r="T249" s="89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T249" s="20" t="s">
        <v>151</v>
      </c>
      <c r="AU249" s="20" t="s">
        <v>90</v>
      </c>
    </row>
    <row r="250" s="2" customFormat="1" ht="62.7" customHeight="1">
      <c r="A250" s="42"/>
      <c r="B250" s="43"/>
      <c r="C250" s="216" t="s">
        <v>499</v>
      </c>
      <c r="D250" s="216" t="s">
        <v>144</v>
      </c>
      <c r="E250" s="217" t="s">
        <v>974</v>
      </c>
      <c r="F250" s="218" t="s">
        <v>975</v>
      </c>
      <c r="G250" s="219" t="s">
        <v>310</v>
      </c>
      <c r="H250" s="220">
        <v>1.3020000000000001</v>
      </c>
      <c r="I250" s="221"/>
      <c r="J250" s="222">
        <f>ROUND(I250*H250,2)</f>
        <v>0</v>
      </c>
      <c r="K250" s="218" t="s">
        <v>148</v>
      </c>
      <c r="L250" s="48"/>
      <c r="M250" s="223" t="s">
        <v>78</v>
      </c>
      <c r="N250" s="224" t="s">
        <v>50</v>
      </c>
      <c r="O250" s="88"/>
      <c r="P250" s="225">
        <f>O250*H250</f>
        <v>0</v>
      </c>
      <c r="Q250" s="225">
        <v>0</v>
      </c>
      <c r="R250" s="225">
        <f>Q250*H250</f>
        <v>0</v>
      </c>
      <c r="S250" s="225">
        <v>0</v>
      </c>
      <c r="T250" s="226">
        <f>S250*H250</f>
        <v>0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R250" s="227" t="s">
        <v>244</v>
      </c>
      <c r="AT250" s="227" t="s">
        <v>144</v>
      </c>
      <c r="AU250" s="227" t="s">
        <v>90</v>
      </c>
      <c r="AY250" s="20" t="s">
        <v>141</v>
      </c>
      <c r="BE250" s="228">
        <f>IF(N250="základní",J250,0)</f>
        <v>0</v>
      </c>
      <c r="BF250" s="228">
        <f>IF(N250="snížená",J250,0)</f>
        <v>0</v>
      </c>
      <c r="BG250" s="228">
        <f>IF(N250="zákl. přenesená",J250,0)</f>
        <v>0</v>
      </c>
      <c r="BH250" s="228">
        <f>IF(N250="sníž. přenesená",J250,0)</f>
        <v>0</v>
      </c>
      <c r="BI250" s="228">
        <f>IF(N250="nulová",J250,0)</f>
        <v>0</v>
      </c>
      <c r="BJ250" s="20" t="s">
        <v>88</v>
      </c>
      <c r="BK250" s="228">
        <f>ROUND(I250*H250,2)</f>
        <v>0</v>
      </c>
      <c r="BL250" s="20" t="s">
        <v>244</v>
      </c>
      <c r="BM250" s="227" t="s">
        <v>976</v>
      </c>
    </row>
    <row r="251" s="2" customFormat="1">
      <c r="A251" s="42"/>
      <c r="B251" s="43"/>
      <c r="C251" s="44"/>
      <c r="D251" s="229" t="s">
        <v>151</v>
      </c>
      <c r="E251" s="44"/>
      <c r="F251" s="230" t="s">
        <v>977</v>
      </c>
      <c r="G251" s="44"/>
      <c r="H251" s="44"/>
      <c r="I251" s="231"/>
      <c r="J251" s="44"/>
      <c r="K251" s="44"/>
      <c r="L251" s="48"/>
      <c r="M251" s="232"/>
      <c r="N251" s="233"/>
      <c r="O251" s="88"/>
      <c r="P251" s="88"/>
      <c r="Q251" s="88"/>
      <c r="R251" s="88"/>
      <c r="S251" s="88"/>
      <c r="T251" s="89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T251" s="20" t="s">
        <v>151</v>
      </c>
      <c r="AU251" s="20" t="s">
        <v>90</v>
      </c>
    </row>
    <row r="252" s="12" customFormat="1" ht="22.8" customHeight="1">
      <c r="A252" s="12"/>
      <c r="B252" s="200"/>
      <c r="C252" s="201"/>
      <c r="D252" s="202" t="s">
        <v>79</v>
      </c>
      <c r="E252" s="214" t="s">
        <v>978</v>
      </c>
      <c r="F252" s="214" t="s">
        <v>979</v>
      </c>
      <c r="G252" s="201"/>
      <c r="H252" s="201"/>
      <c r="I252" s="204"/>
      <c r="J252" s="215">
        <f>BK252</f>
        <v>0</v>
      </c>
      <c r="K252" s="201"/>
      <c r="L252" s="206"/>
      <c r="M252" s="207"/>
      <c r="N252" s="208"/>
      <c r="O252" s="208"/>
      <c r="P252" s="209">
        <f>SUM(P253:P279)</f>
        <v>0</v>
      </c>
      <c r="Q252" s="208"/>
      <c r="R252" s="209">
        <f>SUM(R253:R279)</f>
        <v>0.3215634</v>
      </c>
      <c r="S252" s="208"/>
      <c r="T252" s="210">
        <f>SUM(T253:T279)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1" t="s">
        <v>90</v>
      </c>
      <c r="AT252" s="212" t="s">
        <v>79</v>
      </c>
      <c r="AU252" s="212" t="s">
        <v>88</v>
      </c>
      <c r="AY252" s="211" t="s">
        <v>141</v>
      </c>
      <c r="BK252" s="213">
        <f>SUM(BK253:BK279)</f>
        <v>0</v>
      </c>
    </row>
    <row r="253" s="2" customFormat="1" ht="37.8" customHeight="1">
      <c r="A253" s="42"/>
      <c r="B253" s="43"/>
      <c r="C253" s="216" t="s">
        <v>505</v>
      </c>
      <c r="D253" s="216" t="s">
        <v>144</v>
      </c>
      <c r="E253" s="217" t="s">
        <v>980</v>
      </c>
      <c r="F253" s="218" t="s">
        <v>981</v>
      </c>
      <c r="G253" s="219" t="s">
        <v>321</v>
      </c>
      <c r="H253" s="220">
        <v>40.636000000000003</v>
      </c>
      <c r="I253" s="221"/>
      <c r="J253" s="222">
        <f>ROUND(I253*H253,2)</f>
        <v>0</v>
      </c>
      <c r="K253" s="218" t="s">
        <v>148</v>
      </c>
      <c r="L253" s="48"/>
      <c r="M253" s="223" t="s">
        <v>78</v>
      </c>
      <c r="N253" s="224" t="s">
        <v>50</v>
      </c>
      <c r="O253" s="88"/>
      <c r="P253" s="225">
        <f>O253*H253</f>
        <v>0</v>
      </c>
      <c r="Q253" s="225">
        <v>0</v>
      </c>
      <c r="R253" s="225">
        <f>Q253*H253</f>
        <v>0</v>
      </c>
      <c r="S253" s="225">
        <v>0</v>
      </c>
      <c r="T253" s="226">
        <f>S253*H253</f>
        <v>0</v>
      </c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R253" s="227" t="s">
        <v>244</v>
      </c>
      <c r="AT253" s="227" t="s">
        <v>144</v>
      </c>
      <c r="AU253" s="227" t="s">
        <v>90</v>
      </c>
      <c r="AY253" s="20" t="s">
        <v>141</v>
      </c>
      <c r="BE253" s="228">
        <f>IF(N253="základní",J253,0)</f>
        <v>0</v>
      </c>
      <c r="BF253" s="228">
        <f>IF(N253="snížená",J253,0)</f>
        <v>0</v>
      </c>
      <c r="BG253" s="228">
        <f>IF(N253="zákl. přenesená",J253,0)</f>
        <v>0</v>
      </c>
      <c r="BH253" s="228">
        <f>IF(N253="sníž. přenesená",J253,0)</f>
        <v>0</v>
      </c>
      <c r="BI253" s="228">
        <f>IF(N253="nulová",J253,0)</f>
        <v>0</v>
      </c>
      <c r="BJ253" s="20" t="s">
        <v>88</v>
      </c>
      <c r="BK253" s="228">
        <f>ROUND(I253*H253,2)</f>
        <v>0</v>
      </c>
      <c r="BL253" s="20" t="s">
        <v>244</v>
      </c>
      <c r="BM253" s="227" t="s">
        <v>982</v>
      </c>
    </row>
    <row r="254" s="2" customFormat="1">
      <c r="A254" s="42"/>
      <c r="B254" s="43"/>
      <c r="C254" s="44"/>
      <c r="D254" s="229" t="s">
        <v>151</v>
      </c>
      <c r="E254" s="44"/>
      <c r="F254" s="230" t="s">
        <v>983</v>
      </c>
      <c r="G254" s="44"/>
      <c r="H254" s="44"/>
      <c r="I254" s="231"/>
      <c r="J254" s="44"/>
      <c r="K254" s="44"/>
      <c r="L254" s="48"/>
      <c r="M254" s="232"/>
      <c r="N254" s="233"/>
      <c r="O254" s="88"/>
      <c r="P254" s="88"/>
      <c r="Q254" s="88"/>
      <c r="R254" s="88"/>
      <c r="S254" s="88"/>
      <c r="T254" s="89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T254" s="20" t="s">
        <v>151</v>
      </c>
      <c r="AU254" s="20" t="s">
        <v>90</v>
      </c>
    </row>
    <row r="255" s="13" customFormat="1">
      <c r="A255" s="13"/>
      <c r="B255" s="241"/>
      <c r="C255" s="242"/>
      <c r="D255" s="234" t="s">
        <v>283</v>
      </c>
      <c r="E255" s="243" t="s">
        <v>78</v>
      </c>
      <c r="F255" s="244" t="s">
        <v>789</v>
      </c>
      <c r="G255" s="242"/>
      <c r="H255" s="245">
        <v>40.636000000000003</v>
      </c>
      <c r="I255" s="246"/>
      <c r="J255" s="242"/>
      <c r="K255" s="242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283</v>
      </c>
      <c r="AU255" s="251" t="s">
        <v>90</v>
      </c>
      <c r="AV255" s="13" t="s">
        <v>90</v>
      </c>
      <c r="AW255" s="13" t="s">
        <v>40</v>
      </c>
      <c r="AX255" s="13" t="s">
        <v>88</v>
      </c>
      <c r="AY255" s="251" t="s">
        <v>141</v>
      </c>
    </row>
    <row r="256" s="2" customFormat="1">
      <c r="A256" s="42"/>
      <c r="B256" s="43"/>
      <c r="C256" s="44"/>
      <c r="D256" s="234" t="s">
        <v>414</v>
      </c>
      <c r="E256" s="44"/>
      <c r="F256" s="284" t="s">
        <v>824</v>
      </c>
      <c r="G256" s="44"/>
      <c r="H256" s="44"/>
      <c r="I256" s="44"/>
      <c r="J256" s="44"/>
      <c r="K256" s="44"/>
      <c r="L256" s="48"/>
      <c r="M256" s="232"/>
      <c r="N256" s="233"/>
      <c r="O256" s="88"/>
      <c r="P256" s="88"/>
      <c r="Q256" s="88"/>
      <c r="R256" s="88"/>
      <c r="S256" s="88"/>
      <c r="T256" s="89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U256" s="20" t="s">
        <v>90</v>
      </c>
    </row>
    <row r="257" s="2" customFormat="1">
      <c r="A257" s="42"/>
      <c r="B257" s="43"/>
      <c r="C257" s="44"/>
      <c r="D257" s="234" t="s">
        <v>414</v>
      </c>
      <c r="E257" s="44"/>
      <c r="F257" s="285" t="s">
        <v>822</v>
      </c>
      <c r="G257" s="44"/>
      <c r="H257" s="286">
        <v>40.636000000000003</v>
      </c>
      <c r="I257" s="44"/>
      <c r="J257" s="44"/>
      <c r="K257" s="44"/>
      <c r="L257" s="48"/>
      <c r="M257" s="232"/>
      <c r="N257" s="233"/>
      <c r="O257" s="88"/>
      <c r="P257" s="88"/>
      <c r="Q257" s="88"/>
      <c r="R257" s="88"/>
      <c r="S257" s="88"/>
      <c r="T257" s="89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U257" s="20" t="s">
        <v>90</v>
      </c>
    </row>
    <row r="258" s="2" customFormat="1" ht="24.15" customHeight="1">
      <c r="A258" s="42"/>
      <c r="B258" s="43"/>
      <c r="C258" s="290" t="s">
        <v>512</v>
      </c>
      <c r="D258" s="290" t="s">
        <v>864</v>
      </c>
      <c r="E258" s="291" t="s">
        <v>984</v>
      </c>
      <c r="F258" s="292" t="s">
        <v>985</v>
      </c>
      <c r="G258" s="293" t="s">
        <v>280</v>
      </c>
      <c r="H258" s="294">
        <v>1.788</v>
      </c>
      <c r="I258" s="295"/>
      <c r="J258" s="296">
        <f>ROUND(I258*H258,2)</f>
        <v>0</v>
      </c>
      <c r="K258" s="292" t="s">
        <v>78</v>
      </c>
      <c r="L258" s="297"/>
      <c r="M258" s="298" t="s">
        <v>78</v>
      </c>
      <c r="N258" s="299" t="s">
        <v>50</v>
      </c>
      <c r="O258" s="88"/>
      <c r="P258" s="225">
        <f>O258*H258</f>
        <v>0</v>
      </c>
      <c r="Q258" s="225">
        <v>0.012999999999999999</v>
      </c>
      <c r="R258" s="225">
        <f>Q258*H258</f>
        <v>0.023244000000000001</v>
      </c>
      <c r="S258" s="225">
        <v>0</v>
      </c>
      <c r="T258" s="226">
        <f>S258*H258</f>
        <v>0</v>
      </c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R258" s="227" t="s">
        <v>487</v>
      </c>
      <c r="AT258" s="227" t="s">
        <v>864</v>
      </c>
      <c r="AU258" s="227" t="s">
        <v>90</v>
      </c>
      <c r="AY258" s="20" t="s">
        <v>141</v>
      </c>
      <c r="BE258" s="228">
        <f>IF(N258="základní",J258,0)</f>
        <v>0</v>
      </c>
      <c r="BF258" s="228">
        <f>IF(N258="snížená",J258,0)</f>
        <v>0</v>
      </c>
      <c r="BG258" s="228">
        <f>IF(N258="zákl. přenesená",J258,0)</f>
        <v>0</v>
      </c>
      <c r="BH258" s="228">
        <f>IF(N258="sníž. přenesená",J258,0)</f>
        <v>0</v>
      </c>
      <c r="BI258" s="228">
        <f>IF(N258="nulová",J258,0)</f>
        <v>0</v>
      </c>
      <c r="BJ258" s="20" t="s">
        <v>88</v>
      </c>
      <c r="BK258" s="228">
        <f>ROUND(I258*H258,2)</f>
        <v>0</v>
      </c>
      <c r="BL258" s="20" t="s">
        <v>244</v>
      </c>
      <c r="BM258" s="227" t="s">
        <v>986</v>
      </c>
    </row>
    <row r="259" s="13" customFormat="1">
      <c r="A259" s="13"/>
      <c r="B259" s="241"/>
      <c r="C259" s="242"/>
      <c r="D259" s="234" t="s">
        <v>283</v>
      </c>
      <c r="E259" s="242"/>
      <c r="F259" s="244" t="s">
        <v>987</v>
      </c>
      <c r="G259" s="242"/>
      <c r="H259" s="245">
        <v>1.788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1" t="s">
        <v>283</v>
      </c>
      <c r="AU259" s="251" t="s">
        <v>90</v>
      </c>
      <c r="AV259" s="13" t="s">
        <v>90</v>
      </c>
      <c r="AW259" s="13" t="s">
        <v>4</v>
      </c>
      <c r="AX259" s="13" t="s">
        <v>88</v>
      </c>
      <c r="AY259" s="251" t="s">
        <v>141</v>
      </c>
    </row>
    <row r="260" s="2" customFormat="1" ht="37.8" customHeight="1">
      <c r="A260" s="42"/>
      <c r="B260" s="43"/>
      <c r="C260" s="216" t="s">
        <v>523</v>
      </c>
      <c r="D260" s="216" t="s">
        <v>144</v>
      </c>
      <c r="E260" s="217" t="s">
        <v>988</v>
      </c>
      <c r="F260" s="218" t="s">
        <v>989</v>
      </c>
      <c r="G260" s="219" t="s">
        <v>321</v>
      </c>
      <c r="H260" s="220">
        <v>40.636000000000003</v>
      </c>
      <c r="I260" s="221"/>
      <c r="J260" s="222">
        <f>ROUND(I260*H260,2)</f>
        <v>0</v>
      </c>
      <c r="K260" s="218" t="s">
        <v>148</v>
      </c>
      <c r="L260" s="48"/>
      <c r="M260" s="223" t="s">
        <v>78</v>
      </c>
      <c r="N260" s="224" t="s">
        <v>50</v>
      </c>
      <c r="O260" s="88"/>
      <c r="P260" s="225">
        <f>O260*H260</f>
        <v>0</v>
      </c>
      <c r="Q260" s="225">
        <v>0</v>
      </c>
      <c r="R260" s="225">
        <f>Q260*H260</f>
        <v>0</v>
      </c>
      <c r="S260" s="225">
        <v>0</v>
      </c>
      <c r="T260" s="226">
        <f>S260*H260</f>
        <v>0</v>
      </c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R260" s="227" t="s">
        <v>244</v>
      </c>
      <c r="AT260" s="227" t="s">
        <v>144</v>
      </c>
      <c r="AU260" s="227" t="s">
        <v>90</v>
      </c>
      <c r="AY260" s="20" t="s">
        <v>141</v>
      </c>
      <c r="BE260" s="228">
        <f>IF(N260="základní",J260,0)</f>
        <v>0</v>
      </c>
      <c r="BF260" s="228">
        <f>IF(N260="snížená",J260,0)</f>
        <v>0</v>
      </c>
      <c r="BG260" s="228">
        <f>IF(N260="zákl. přenesená",J260,0)</f>
        <v>0</v>
      </c>
      <c r="BH260" s="228">
        <f>IF(N260="sníž. přenesená",J260,0)</f>
        <v>0</v>
      </c>
      <c r="BI260" s="228">
        <f>IF(N260="nulová",J260,0)</f>
        <v>0</v>
      </c>
      <c r="BJ260" s="20" t="s">
        <v>88</v>
      </c>
      <c r="BK260" s="228">
        <f>ROUND(I260*H260,2)</f>
        <v>0</v>
      </c>
      <c r="BL260" s="20" t="s">
        <v>244</v>
      </c>
      <c r="BM260" s="227" t="s">
        <v>990</v>
      </c>
    </row>
    <row r="261" s="2" customFormat="1">
      <c r="A261" s="42"/>
      <c r="B261" s="43"/>
      <c r="C261" s="44"/>
      <c r="D261" s="229" t="s">
        <v>151</v>
      </c>
      <c r="E261" s="44"/>
      <c r="F261" s="230" t="s">
        <v>991</v>
      </c>
      <c r="G261" s="44"/>
      <c r="H261" s="44"/>
      <c r="I261" s="231"/>
      <c r="J261" s="44"/>
      <c r="K261" s="44"/>
      <c r="L261" s="48"/>
      <c r="M261" s="232"/>
      <c r="N261" s="233"/>
      <c r="O261" s="88"/>
      <c r="P261" s="88"/>
      <c r="Q261" s="88"/>
      <c r="R261" s="88"/>
      <c r="S261" s="88"/>
      <c r="T261" s="89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T261" s="20" t="s">
        <v>151</v>
      </c>
      <c r="AU261" s="20" t="s">
        <v>90</v>
      </c>
    </row>
    <row r="262" s="13" customFormat="1">
      <c r="A262" s="13"/>
      <c r="B262" s="241"/>
      <c r="C262" s="242"/>
      <c r="D262" s="234" t="s">
        <v>283</v>
      </c>
      <c r="E262" s="243" t="s">
        <v>78</v>
      </c>
      <c r="F262" s="244" t="s">
        <v>789</v>
      </c>
      <c r="G262" s="242"/>
      <c r="H262" s="245">
        <v>40.636000000000003</v>
      </c>
      <c r="I262" s="246"/>
      <c r="J262" s="242"/>
      <c r="K262" s="242"/>
      <c r="L262" s="247"/>
      <c r="M262" s="248"/>
      <c r="N262" s="249"/>
      <c r="O262" s="249"/>
      <c r="P262" s="249"/>
      <c r="Q262" s="249"/>
      <c r="R262" s="249"/>
      <c r="S262" s="249"/>
      <c r="T262" s="25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1" t="s">
        <v>283</v>
      </c>
      <c r="AU262" s="251" t="s">
        <v>90</v>
      </c>
      <c r="AV262" s="13" t="s">
        <v>90</v>
      </c>
      <c r="AW262" s="13" t="s">
        <v>40</v>
      </c>
      <c r="AX262" s="13" t="s">
        <v>88</v>
      </c>
      <c r="AY262" s="251" t="s">
        <v>141</v>
      </c>
    </row>
    <row r="263" s="2" customFormat="1">
      <c r="A263" s="42"/>
      <c r="B263" s="43"/>
      <c r="C263" s="44"/>
      <c r="D263" s="234" t="s">
        <v>414</v>
      </c>
      <c r="E263" s="44"/>
      <c r="F263" s="284" t="s">
        <v>824</v>
      </c>
      <c r="G263" s="44"/>
      <c r="H263" s="44"/>
      <c r="I263" s="44"/>
      <c r="J263" s="44"/>
      <c r="K263" s="44"/>
      <c r="L263" s="48"/>
      <c r="M263" s="232"/>
      <c r="N263" s="233"/>
      <c r="O263" s="88"/>
      <c r="P263" s="88"/>
      <c r="Q263" s="88"/>
      <c r="R263" s="88"/>
      <c r="S263" s="88"/>
      <c r="T263" s="89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U263" s="20" t="s">
        <v>90</v>
      </c>
    </row>
    <row r="264" s="2" customFormat="1">
      <c r="A264" s="42"/>
      <c r="B264" s="43"/>
      <c r="C264" s="44"/>
      <c r="D264" s="234" t="s">
        <v>414</v>
      </c>
      <c r="E264" s="44"/>
      <c r="F264" s="285" t="s">
        <v>822</v>
      </c>
      <c r="G264" s="44"/>
      <c r="H264" s="286">
        <v>40.636000000000003</v>
      </c>
      <c r="I264" s="44"/>
      <c r="J264" s="44"/>
      <c r="K264" s="44"/>
      <c r="L264" s="48"/>
      <c r="M264" s="232"/>
      <c r="N264" s="233"/>
      <c r="O264" s="88"/>
      <c r="P264" s="88"/>
      <c r="Q264" s="88"/>
      <c r="R264" s="88"/>
      <c r="S264" s="88"/>
      <c r="T264" s="89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U264" s="20" t="s">
        <v>90</v>
      </c>
    </row>
    <row r="265" s="2" customFormat="1" ht="24.15" customHeight="1">
      <c r="A265" s="42"/>
      <c r="B265" s="43"/>
      <c r="C265" s="290" t="s">
        <v>529</v>
      </c>
      <c r="D265" s="290" t="s">
        <v>864</v>
      </c>
      <c r="E265" s="291" t="s">
        <v>992</v>
      </c>
      <c r="F265" s="292" t="s">
        <v>993</v>
      </c>
      <c r="G265" s="293" t="s">
        <v>280</v>
      </c>
      <c r="H265" s="294">
        <v>11.175000000000001</v>
      </c>
      <c r="I265" s="295"/>
      <c r="J265" s="296">
        <f>ROUND(I265*H265,2)</f>
        <v>0</v>
      </c>
      <c r="K265" s="292" t="s">
        <v>148</v>
      </c>
      <c r="L265" s="297"/>
      <c r="M265" s="298" t="s">
        <v>78</v>
      </c>
      <c r="N265" s="299" t="s">
        <v>50</v>
      </c>
      <c r="O265" s="88"/>
      <c r="P265" s="225">
        <f>O265*H265</f>
        <v>0</v>
      </c>
      <c r="Q265" s="225">
        <v>0.025000000000000001</v>
      </c>
      <c r="R265" s="225">
        <f>Q265*H265</f>
        <v>0.27937500000000004</v>
      </c>
      <c r="S265" s="225">
        <v>0</v>
      </c>
      <c r="T265" s="226">
        <f>S265*H265</f>
        <v>0</v>
      </c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R265" s="227" t="s">
        <v>487</v>
      </c>
      <c r="AT265" s="227" t="s">
        <v>864</v>
      </c>
      <c r="AU265" s="227" t="s">
        <v>90</v>
      </c>
      <c r="AY265" s="20" t="s">
        <v>141</v>
      </c>
      <c r="BE265" s="228">
        <f>IF(N265="základní",J265,0)</f>
        <v>0</v>
      </c>
      <c r="BF265" s="228">
        <f>IF(N265="snížená",J265,0)</f>
        <v>0</v>
      </c>
      <c r="BG265" s="228">
        <f>IF(N265="zákl. přenesená",J265,0)</f>
        <v>0</v>
      </c>
      <c r="BH265" s="228">
        <f>IF(N265="sníž. přenesená",J265,0)</f>
        <v>0</v>
      </c>
      <c r="BI265" s="228">
        <f>IF(N265="nulová",J265,0)</f>
        <v>0</v>
      </c>
      <c r="BJ265" s="20" t="s">
        <v>88</v>
      </c>
      <c r="BK265" s="228">
        <f>ROUND(I265*H265,2)</f>
        <v>0</v>
      </c>
      <c r="BL265" s="20" t="s">
        <v>244</v>
      </c>
      <c r="BM265" s="227" t="s">
        <v>994</v>
      </c>
    </row>
    <row r="266" s="13" customFormat="1">
      <c r="A266" s="13"/>
      <c r="B266" s="241"/>
      <c r="C266" s="242"/>
      <c r="D266" s="234" t="s">
        <v>283</v>
      </c>
      <c r="E266" s="242"/>
      <c r="F266" s="244" t="s">
        <v>995</v>
      </c>
      <c r="G266" s="242"/>
      <c r="H266" s="245">
        <v>11.175000000000001</v>
      </c>
      <c r="I266" s="246"/>
      <c r="J266" s="242"/>
      <c r="K266" s="242"/>
      <c r="L266" s="247"/>
      <c r="M266" s="248"/>
      <c r="N266" s="249"/>
      <c r="O266" s="249"/>
      <c r="P266" s="249"/>
      <c r="Q266" s="249"/>
      <c r="R266" s="249"/>
      <c r="S266" s="249"/>
      <c r="T266" s="25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1" t="s">
        <v>283</v>
      </c>
      <c r="AU266" s="251" t="s">
        <v>90</v>
      </c>
      <c r="AV266" s="13" t="s">
        <v>90</v>
      </c>
      <c r="AW266" s="13" t="s">
        <v>4</v>
      </c>
      <c r="AX266" s="13" t="s">
        <v>88</v>
      </c>
      <c r="AY266" s="251" t="s">
        <v>141</v>
      </c>
    </row>
    <row r="267" s="2" customFormat="1" ht="37.8" customHeight="1">
      <c r="A267" s="42"/>
      <c r="B267" s="43"/>
      <c r="C267" s="216" t="s">
        <v>536</v>
      </c>
      <c r="D267" s="216" t="s">
        <v>144</v>
      </c>
      <c r="E267" s="217" t="s">
        <v>996</v>
      </c>
      <c r="F267" s="218" t="s">
        <v>997</v>
      </c>
      <c r="G267" s="219" t="s">
        <v>321</v>
      </c>
      <c r="H267" s="220">
        <v>40.636000000000003</v>
      </c>
      <c r="I267" s="221"/>
      <c r="J267" s="222">
        <f>ROUND(I267*H267,2)</f>
        <v>0</v>
      </c>
      <c r="K267" s="218" t="s">
        <v>148</v>
      </c>
      <c r="L267" s="48"/>
      <c r="M267" s="223" t="s">
        <v>78</v>
      </c>
      <c r="N267" s="224" t="s">
        <v>50</v>
      </c>
      <c r="O267" s="88"/>
      <c r="P267" s="225">
        <f>O267*H267</f>
        <v>0</v>
      </c>
      <c r="Q267" s="225">
        <v>0</v>
      </c>
      <c r="R267" s="225">
        <f>Q267*H267</f>
        <v>0</v>
      </c>
      <c r="S267" s="225">
        <v>0</v>
      </c>
      <c r="T267" s="226">
        <f>S267*H267</f>
        <v>0</v>
      </c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R267" s="227" t="s">
        <v>244</v>
      </c>
      <c r="AT267" s="227" t="s">
        <v>144</v>
      </c>
      <c r="AU267" s="227" t="s">
        <v>90</v>
      </c>
      <c r="AY267" s="20" t="s">
        <v>141</v>
      </c>
      <c r="BE267" s="228">
        <f>IF(N267="základní",J267,0)</f>
        <v>0</v>
      </c>
      <c r="BF267" s="228">
        <f>IF(N267="snížená",J267,0)</f>
        <v>0</v>
      </c>
      <c r="BG267" s="228">
        <f>IF(N267="zákl. přenesená",J267,0)</f>
        <v>0</v>
      </c>
      <c r="BH267" s="228">
        <f>IF(N267="sníž. přenesená",J267,0)</f>
        <v>0</v>
      </c>
      <c r="BI267" s="228">
        <f>IF(N267="nulová",J267,0)</f>
        <v>0</v>
      </c>
      <c r="BJ267" s="20" t="s">
        <v>88</v>
      </c>
      <c r="BK267" s="228">
        <f>ROUND(I267*H267,2)</f>
        <v>0</v>
      </c>
      <c r="BL267" s="20" t="s">
        <v>244</v>
      </c>
      <c r="BM267" s="227" t="s">
        <v>998</v>
      </c>
    </row>
    <row r="268" s="2" customFormat="1">
      <c r="A268" s="42"/>
      <c r="B268" s="43"/>
      <c r="C268" s="44"/>
      <c r="D268" s="229" t="s">
        <v>151</v>
      </c>
      <c r="E268" s="44"/>
      <c r="F268" s="230" t="s">
        <v>999</v>
      </c>
      <c r="G268" s="44"/>
      <c r="H268" s="44"/>
      <c r="I268" s="231"/>
      <c r="J268" s="44"/>
      <c r="K268" s="44"/>
      <c r="L268" s="48"/>
      <c r="M268" s="232"/>
      <c r="N268" s="233"/>
      <c r="O268" s="88"/>
      <c r="P268" s="88"/>
      <c r="Q268" s="88"/>
      <c r="R268" s="88"/>
      <c r="S268" s="88"/>
      <c r="T268" s="89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T268" s="20" t="s">
        <v>151</v>
      </c>
      <c r="AU268" s="20" t="s">
        <v>90</v>
      </c>
    </row>
    <row r="269" s="13" customFormat="1">
      <c r="A269" s="13"/>
      <c r="B269" s="241"/>
      <c r="C269" s="242"/>
      <c r="D269" s="234" t="s">
        <v>283</v>
      </c>
      <c r="E269" s="243" t="s">
        <v>78</v>
      </c>
      <c r="F269" s="244" t="s">
        <v>789</v>
      </c>
      <c r="G269" s="242"/>
      <c r="H269" s="245">
        <v>40.636000000000003</v>
      </c>
      <c r="I269" s="246"/>
      <c r="J269" s="242"/>
      <c r="K269" s="242"/>
      <c r="L269" s="247"/>
      <c r="M269" s="248"/>
      <c r="N269" s="249"/>
      <c r="O269" s="249"/>
      <c r="P269" s="249"/>
      <c r="Q269" s="249"/>
      <c r="R269" s="249"/>
      <c r="S269" s="249"/>
      <c r="T269" s="25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1" t="s">
        <v>283</v>
      </c>
      <c r="AU269" s="251" t="s">
        <v>90</v>
      </c>
      <c r="AV269" s="13" t="s">
        <v>90</v>
      </c>
      <c r="AW269" s="13" t="s">
        <v>40</v>
      </c>
      <c r="AX269" s="13" t="s">
        <v>88</v>
      </c>
      <c r="AY269" s="251" t="s">
        <v>141</v>
      </c>
    </row>
    <row r="270" s="2" customFormat="1">
      <c r="A270" s="42"/>
      <c r="B270" s="43"/>
      <c r="C270" s="44"/>
      <c r="D270" s="234" t="s">
        <v>414</v>
      </c>
      <c r="E270" s="44"/>
      <c r="F270" s="284" t="s">
        <v>824</v>
      </c>
      <c r="G270" s="44"/>
      <c r="H270" s="44"/>
      <c r="I270" s="44"/>
      <c r="J270" s="44"/>
      <c r="K270" s="44"/>
      <c r="L270" s="48"/>
      <c r="M270" s="232"/>
      <c r="N270" s="233"/>
      <c r="O270" s="88"/>
      <c r="P270" s="88"/>
      <c r="Q270" s="88"/>
      <c r="R270" s="88"/>
      <c r="S270" s="88"/>
      <c r="T270" s="89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U270" s="20" t="s">
        <v>90</v>
      </c>
    </row>
    <row r="271" s="2" customFormat="1">
      <c r="A271" s="42"/>
      <c r="B271" s="43"/>
      <c r="C271" s="44"/>
      <c r="D271" s="234" t="s">
        <v>414</v>
      </c>
      <c r="E271" s="44"/>
      <c r="F271" s="285" t="s">
        <v>822</v>
      </c>
      <c r="G271" s="44"/>
      <c r="H271" s="286">
        <v>40.636000000000003</v>
      </c>
      <c r="I271" s="44"/>
      <c r="J271" s="44"/>
      <c r="K271" s="44"/>
      <c r="L271" s="48"/>
      <c r="M271" s="232"/>
      <c r="N271" s="233"/>
      <c r="O271" s="88"/>
      <c r="P271" s="88"/>
      <c r="Q271" s="88"/>
      <c r="R271" s="88"/>
      <c r="S271" s="88"/>
      <c r="T271" s="89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U271" s="20" t="s">
        <v>90</v>
      </c>
    </row>
    <row r="272" s="2" customFormat="1" ht="16.5" customHeight="1">
      <c r="A272" s="42"/>
      <c r="B272" s="43"/>
      <c r="C272" s="290" t="s">
        <v>553</v>
      </c>
      <c r="D272" s="290" t="s">
        <v>864</v>
      </c>
      <c r="E272" s="291" t="s">
        <v>1000</v>
      </c>
      <c r="F272" s="292" t="s">
        <v>1001</v>
      </c>
      <c r="G272" s="293" t="s">
        <v>321</v>
      </c>
      <c r="H272" s="294">
        <v>47.360999999999997</v>
      </c>
      <c r="I272" s="295"/>
      <c r="J272" s="296">
        <f>ROUND(I272*H272,2)</f>
        <v>0</v>
      </c>
      <c r="K272" s="292" t="s">
        <v>148</v>
      </c>
      <c r="L272" s="297"/>
      <c r="M272" s="298" t="s">
        <v>78</v>
      </c>
      <c r="N272" s="299" t="s">
        <v>50</v>
      </c>
      <c r="O272" s="88"/>
      <c r="P272" s="225">
        <f>O272*H272</f>
        <v>0</v>
      </c>
      <c r="Q272" s="225">
        <v>0.00040000000000000002</v>
      </c>
      <c r="R272" s="225">
        <f>Q272*H272</f>
        <v>0.0189444</v>
      </c>
      <c r="S272" s="225">
        <v>0</v>
      </c>
      <c r="T272" s="226">
        <f>S272*H272</f>
        <v>0</v>
      </c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R272" s="227" t="s">
        <v>487</v>
      </c>
      <c r="AT272" s="227" t="s">
        <v>864</v>
      </c>
      <c r="AU272" s="227" t="s">
        <v>90</v>
      </c>
      <c r="AY272" s="20" t="s">
        <v>141</v>
      </c>
      <c r="BE272" s="228">
        <f>IF(N272="základní",J272,0)</f>
        <v>0</v>
      </c>
      <c r="BF272" s="228">
        <f>IF(N272="snížená",J272,0)</f>
        <v>0</v>
      </c>
      <c r="BG272" s="228">
        <f>IF(N272="zákl. přenesená",J272,0)</f>
        <v>0</v>
      </c>
      <c r="BH272" s="228">
        <f>IF(N272="sníž. přenesená",J272,0)</f>
        <v>0</v>
      </c>
      <c r="BI272" s="228">
        <f>IF(N272="nulová",J272,0)</f>
        <v>0</v>
      </c>
      <c r="BJ272" s="20" t="s">
        <v>88</v>
      </c>
      <c r="BK272" s="228">
        <f>ROUND(I272*H272,2)</f>
        <v>0</v>
      </c>
      <c r="BL272" s="20" t="s">
        <v>244</v>
      </c>
      <c r="BM272" s="227" t="s">
        <v>1002</v>
      </c>
    </row>
    <row r="273" s="13" customFormat="1">
      <c r="A273" s="13"/>
      <c r="B273" s="241"/>
      <c r="C273" s="242"/>
      <c r="D273" s="234" t="s">
        <v>283</v>
      </c>
      <c r="E273" s="242"/>
      <c r="F273" s="244" t="s">
        <v>930</v>
      </c>
      <c r="G273" s="242"/>
      <c r="H273" s="245">
        <v>47.360999999999997</v>
      </c>
      <c r="I273" s="246"/>
      <c r="J273" s="242"/>
      <c r="K273" s="242"/>
      <c r="L273" s="247"/>
      <c r="M273" s="248"/>
      <c r="N273" s="249"/>
      <c r="O273" s="249"/>
      <c r="P273" s="249"/>
      <c r="Q273" s="249"/>
      <c r="R273" s="249"/>
      <c r="S273" s="249"/>
      <c r="T273" s="25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1" t="s">
        <v>283</v>
      </c>
      <c r="AU273" s="251" t="s">
        <v>90</v>
      </c>
      <c r="AV273" s="13" t="s">
        <v>90</v>
      </c>
      <c r="AW273" s="13" t="s">
        <v>4</v>
      </c>
      <c r="AX273" s="13" t="s">
        <v>88</v>
      </c>
      <c r="AY273" s="251" t="s">
        <v>141</v>
      </c>
    </row>
    <row r="274" s="2" customFormat="1" ht="49.05" customHeight="1">
      <c r="A274" s="42"/>
      <c r="B274" s="43"/>
      <c r="C274" s="216" t="s">
        <v>559</v>
      </c>
      <c r="D274" s="216" t="s">
        <v>144</v>
      </c>
      <c r="E274" s="217" t="s">
        <v>1003</v>
      </c>
      <c r="F274" s="218" t="s">
        <v>1004</v>
      </c>
      <c r="G274" s="219" t="s">
        <v>310</v>
      </c>
      <c r="H274" s="220">
        <v>0.32200000000000001</v>
      </c>
      <c r="I274" s="221"/>
      <c r="J274" s="222">
        <f>ROUND(I274*H274,2)</f>
        <v>0</v>
      </c>
      <c r="K274" s="218" t="s">
        <v>148</v>
      </c>
      <c r="L274" s="48"/>
      <c r="M274" s="223" t="s">
        <v>78</v>
      </c>
      <c r="N274" s="224" t="s">
        <v>50</v>
      </c>
      <c r="O274" s="88"/>
      <c r="P274" s="225">
        <f>O274*H274</f>
        <v>0</v>
      </c>
      <c r="Q274" s="225">
        <v>0</v>
      </c>
      <c r="R274" s="225">
        <f>Q274*H274</f>
        <v>0</v>
      </c>
      <c r="S274" s="225">
        <v>0</v>
      </c>
      <c r="T274" s="226">
        <f>S274*H274</f>
        <v>0</v>
      </c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R274" s="227" t="s">
        <v>244</v>
      </c>
      <c r="AT274" s="227" t="s">
        <v>144</v>
      </c>
      <c r="AU274" s="227" t="s">
        <v>90</v>
      </c>
      <c r="AY274" s="20" t="s">
        <v>141</v>
      </c>
      <c r="BE274" s="228">
        <f>IF(N274="základní",J274,0)</f>
        <v>0</v>
      </c>
      <c r="BF274" s="228">
        <f>IF(N274="snížená",J274,0)</f>
        <v>0</v>
      </c>
      <c r="BG274" s="228">
        <f>IF(N274="zákl. přenesená",J274,0)</f>
        <v>0</v>
      </c>
      <c r="BH274" s="228">
        <f>IF(N274="sníž. přenesená",J274,0)</f>
        <v>0</v>
      </c>
      <c r="BI274" s="228">
        <f>IF(N274="nulová",J274,0)</f>
        <v>0</v>
      </c>
      <c r="BJ274" s="20" t="s">
        <v>88</v>
      </c>
      <c r="BK274" s="228">
        <f>ROUND(I274*H274,2)</f>
        <v>0</v>
      </c>
      <c r="BL274" s="20" t="s">
        <v>244</v>
      </c>
      <c r="BM274" s="227" t="s">
        <v>1005</v>
      </c>
    </row>
    <row r="275" s="2" customFormat="1">
      <c r="A275" s="42"/>
      <c r="B275" s="43"/>
      <c r="C275" s="44"/>
      <c r="D275" s="229" t="s">
        <v>151</v>
      </c>
      <c r="E275" s="44"/>
      <c r="F275" s="230" t="s">
        <v>1006</v>
      </c>
      <c r="G275" s="44"/>
      <c r="H275" s="44"/>
      <c r="I275" s="231"/>
      <c r="J275" s="44"/>
      <c r="K275" s="44"/>
      <c r="L275" s="48"/>
      <c r="M275" s="232"/>
      <c r="N275" s="233"/>
      <c r="O275" s="88"/>
      <c r="P275" s="88"/>
      <c r="Q275" s="88"/>
      <c r="R275" s="88"/>
      <c r="S275" s="88"/>
      <c r="T275" s="89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T275" s="20" t="s">
        <v>151</v>
      </c>
      <c r="AU275" s="20" t="s">
        <v>90</v>
      </c>
    </row>
    <row r="276" s="2" customFormat="1" ht="49.05" customHeight="1">
      <c r="A276" s="42"/>
      <c r="B276" s="43"/>
      <c r="C276" s="216" t="s">
        <v>565</v>
      </c>
      <c r="D276" s="216" t="s">
        <v>144</v>
      </c>
      <c r="E276" s="217" t="s">
        <v>1007</v>
      </c>
      <c r="F276" s="218" t="s">
        <v>1008</v>
      </c>
      <c r="G276" s="219" t="s">
        <v>310</v>
      </c>
      <c r="H276" s="220">
        <v>0.32200000000000001</v>
      </c>
      <c r="I276" s="221"/>
      <c r="J276" s="222">
        <f>ROUND(I276*H276,2)</f>
        <v>0</v>
      </c>
      <c r="K276" s="218" t="s">
        <v>148</v>
      </c>
      <c r="L276" s="48"/>
      <c r="M276" s="223" t="s">
        <v>78</v>
      </c>
      <c r="N276" s="224" t="s">
        <v>50</v>
      </c>
      <c r="O276" s="88"/>
      <c r="P276" s="225">
        <f>O276*H276</f>
        <v>0</v>
      </c>
      <c r="Q276" s="225">
        <v>0</v>
      </c>
      <c r="R276" s="225">
        <f>Q276*H276</f>
        <v>0</v>
      </c>
      <c r="S276" s="225">
        <v>0</v>
      </c>
      <c r="T276" s="226">
        <f>S276*H276</f>
        <v>0</v>
      </c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R276" s="227" t="s">
        <v>244</v>
      </c>
      <c r="AT276" s="227" t="s">
        <v>144</v>
      </c>
      <c r="AU276" s="227" t="s">
        <v>90</v>
      </c>
      <c r="AY276" s="20" t="s">
        <v>141</v>
      </c>
      <c r="BE276" s="228">
        <f>IF(N276="základní",J276,0)</f>
        <v>0</v>
      </c>
      <c r="BF276" s="228">
        <f>IF(N276="snížená",J276,0)</f>
        <v>0</v>
      </c>
      <c r="BG276" s="228">
        <f>IF(N276="zákl. přenesená",J276,0)</f>
        <v>0</v>
      </c>
      <c r="BH276" s="228">
        <f>IF(N276="sníž. přenesená",J276,0)</f>
        <v>0</v>
      </c>
      <c r="BI276" s="228">
        <f>IF(N276="nulová",J276,0)</f>
        <v>0</v>
      </c>
      <c r="BJ276" s="20" t="s">
        <v>88</v>
      </c>
      <c r="BK276" s="228">
        <f>ROUND(I276*H276,2)</f>
        <v>0</v>
      </c>
      <c r="BL276" s="20" t="s">
        <v>244</v>
      </c>
      <c r="BM276" s="227" t="s">
        <v>1009</v>
      </c>
    </row>
    <row r="277" s="2" customFormat="1">
      <c r="A277" s="42"/>
      <c r="B277" s="43"/>
      <c r="C277" s="44"/>
      <c r="D277" s="229" t="s">
        <v>151</v>
      </c>
      <c r="E277" s="44"/>
      <c r="F277" s="230" t="s">
        <v>1010</v>
      </c>
      <c r="G277" s="44"/>
      <c r="H277" s="44"/>
      <c r="I277" s="231"/>
      <c r="J277" s="44"/>
      <c r="K277" s="44"/>
      <c r="L277" s="48"/>
      <c r="M277" s="232"/>
      <c r="N277" s="233"/>
      <c r="O277" s="88"/>
      <c r="P277" s="88"/>
      <c r="Q277" s="88"/>
      <c r="R277" s="88"/>
      <c r="S277" s="88"/>
      <c r="T277" s="89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T277" s="20" t="s">
        <v>151</v>
      </c>
      <c r="AU277" s="20" t="s">
        <v>90</v>
      </c>
    </row>
    <row r="278" s="2" customFormat="1" ht="62.7" customHeight="1">
      <c r="A278" s="42"/>
      <c r="B278" s="43"/>
      <c r="C278" s="216" t="s">
        <v>587</v>
      </c>
      <c r="D278" s="216" t="s">
        <v>144</v>
      </c>
      <c r="E278" s="217" t="s">
        <v>1011</v>
      </c>
      <c r="F278" s="218" t="s">
        <v>1012</v>
      </c>
      <c r="G278" s="219" t="s">
        <v>310</v>
      </c>
      <c r="H278" s="220">
        <v>0.32200000000000001</v>
      </c>
      <c r="I278" s="221"/>
      <c r="J278" s="222">
        <f>ROUND(I278*H278,2)</f>
        <v>0</v>
      </c>
      <c r="K278" s="218" t="s">
        <v>148</v>
      </c>
      <c r="L278" s="48"/>
      <c r="M278" s="223" t="s">
        <v>78</v>
      </c>
      <c r="N278" s="224" t="s">
        <v>50</v>
      </c>
      <c r="O278" s="88"/>
      <c r="P278" s="225">
        <f>O278*H278</f>
        <v>0</v>
      </c>
      <c r="Q278" s="225">
        <v>0</v>
      </c>
      <c r="R278" s="225">
        <f>Q278*H278</f>
        <v>0</v>
      </c>
      <c r="S278" s="225">
        <v>0</v>
      </c>
      <c r="T278" s="226">
        <f>S278*H278</f>
        <v>0</v>
      </c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R278" s="227" t="s">
        <v>244</v>
      </c>
      <c r="AT278" s="227" t="s">
        <v>144</v>
      </c>
      <c r="AU278" s="227" t="s">
        <v>90</v>
      </c>
      <c r="AY278" s="20" t="s">
        <v>141</v>
      </c>
      <c r="BE278" s="228">
        <f>IF(N278="základní",J278,0)</f>
        <v>0</v>
      </c>
      <c r="BF278" s="228">
        <f>IF(N278="snížená",J278,0)</f>
        <v>0</v>
      </c>
      <c r="BG278" s="228">
        <f>IF(N278="zákl. přenesená",J278,0)</f>
        <v>0</v>
      </c>
      <c r="BH278" s="228">
        <f>IF(N278="sníž. přenesená",J278,0)</f>
        <v>0</v>
      </c>
      <c r="BI278" s="228">
        <f>IF(N278="nulová",J278,0)</f>
        <v>0</v>
      </c>
      <c r="BJ278" s="20" t="s">
        <v>88</v>
      </c>
      <c r="BK278" s="228">
        <f>ROUND(I278*H278,2)</f>
        <v>0</v>
      </c>
      <c r="BL278" s="20" t="s">
        <v>244</v>
      </c>
      <c r="BM278" s="227" t="s">
        <v>1013</v>
      </c>
    </row>
    <row r="279" s="2" customFormat="1">
      <c r="A279" s="42"/>
      <c r="B279" s="43"/>
      <c r="C279" s="44"/>
      <c r="D279" s="229" t="s">
        <v>151</v>
      </c>
      <c r="E279" s="44"/>
      <c r="F279" s="230" t="s">
        <v>1014</v>
      </c>
      <c r="G279" s="44"/>
      <c r="H279" s="44"/>
      <c r="I279" s="231"/>
      <c r="J279" s="44"/>
      <c r="K279" s="44"/>
      <c r="L279" s="48"/>
      <c r="M279" s="232"/>
      <c r="N279" s="233"/>
      <c r="O279" s="88"/>
      <c r="P279" s="88"/>
      <c r="Q279" s="88"/>
      <c r="R279" s="88"/>
      <c r="S279" s="88"/>
      <c r="T279" s="89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T279" s="20" t="s">
        <v>151</v>
      </c>
      <c r="AU279" s="20" t="s">
        <v>90</v>
      </c>
    </row>
    <row r="280" s="12" customFormat="1" ht="22.8" customHeight="1">
      <c r="A280" s="12"/>
      <c r="B280" s="200"/>
      <c r="C280" s="201"/>
      <c r="D280" s="202" t="s">
        <v>79</v>
      </c>
      <c r="E280" s="214" t="s">
        <v>1015</v>
      </c>
      <c r="F280" s="214" t="s">
        <v>1016</v>
      </c>
      <c r="G280" s="201"/>
      <c r="H280" s="201"/>
      <c r="I280" s="204"/>
      <c r="J280" s="215">
        <f>BK280</f>
        <v>0</v>
      </c>
      <c r="K280" s="201"/>
      <c r="L280" s="206"/>
      <c r="M280" s="207"/>
      <c r="N280" s="208"/>
      <c r="O280" s="208"/>
      <c r="P280" s="209">
        <f>SUM(P281:P290)</f>
        <v>0</v>
      </c>
      <c r="Q280" s="208"/>
      <c r="R280" s="209">
        <f>SUM(R281:R290)</f>
        <v>0.00215</v>
      </c>
      <c r="S280" s="208"/>
      <c r="T280" s="210">
        <f>SUM(T281:T290)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11" t="s">
        <v>90</v>
      </c>
      <c r="AT280" s="212" t="s">
        <v>79</v>
      </c>
      <c r="AU280" s="212" t="s">
        <v>88</v>
      </c>
      <c r="AY280" s="211" t="s">
        <v>141</v>
      </c>
      <c r="BK280" s="213">
        <f>SUM(BK281:BK290)</f>
        <v>0</v>
      </c>
    </row>
    <row r="281" s="2" customFormat="1" ht="24.15" customHeight="1">
      <c r="A281" s="42"/>
      <c r="B281" s="43"/>
      <c r="C281" s="216" t="s">
        <v>593</v>
      </c>
      <c r="D281" s="216" t="s">
        <v>144</v>
      </c>
      <c r="E281" s="217" t="s">
        <v>1017</v>
      </c>
      <c r="F281" s="218" t="s">
        <v>1018</v>
      </c>
      <c r="G281" s="219" t="s">
        <v>147</v>
      </c>
      <c r="H281" s="220">
        <v>1</v>
      </c>
      <c r="I281" s="221"/>
      <c r="J281" s="222">
        <f>ROUND(I281*H281,2)</f>
        <v>0</v>
      </c>
      <c r="K281" s="218" t="s">
        <v>148</v>
      </c>
      <c r="L281" s="48"/>
      <c r="M281" s="223" t="s">
        <v>78</v>
      </c>
      <c r="N281" s="224" t="s">
        <v>50</v>
      </c>
      <c r="O281" s="88"/>
      <c r="P281" s="225">
        <f>O281*H281</f>
        <v>0</v>
      </c>
      <c r="Q281" s="225">
        <v>0.0012999999999999999</v>
      </c>
      <c r="R281" s="225">
        <f>Q281*H281</f>
        <v>0.0012999999999999999</v>
      </c>
      <c r="S281" s="225">
        <v>0</v>
      </c>
      <c r="T281" s="226">
        <f>S281*H281</f>
        <v>0</v>
      </c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R281" s="227" t="s">
        <v>244</v>
      </c>
      <c r="AT281" s="227" t="s">
        <v>144</v>
      </c>
      <c r="AU281" s="227" t="s">
        <v>90</v>
      </c>
      <c r="AY281" s="20" t="s">
        <v>141</v>
      </c>
      <c r="BE281" s="228">
        <f>IF(N281="základní",J281,0)</f>
        <v>0</v>
      </c>
      <c r="BF281" s="228">
        <f>IF(N281="snížená",J281,0)</f>
        <v>0</v>
      </c>
      <c r="BG281" s="228">
        <f>IF(N281="zákl. přenesená",J281,0)</f>
        <v>0</v>
      </c>
      <c r="BH281" s="228">
        <f>IF(N281="sníž. přenesená",J281,0)</f>
        <v>0</v>
      </c>
      <c r="BI281" s="228">
        <f>IF(N281="nulová",J281,0)</f>
        <v>0</v>
      </c>
      <c r="BJ281" s="20" t="s">
        <v>88</v>
      </c>
      <c r="BK281" s="228">
        <f>ROUND(I281*H281,2)</f>
        <v>0</v>
      </c>
      <c r="BL281" s="20" t="s">
        <v>244</v>
      </c>
      <c r="BM281" s="227" t="s">
        <v>1019</v>
      </c>
    </row>
    <row r="282" s="2" customFormat="1">
      <c r="A282" s="42"/>
      <c r="B282" s="43"/>
      <c r="C282" s="44"/>
      <c r="D282" s="229" t="s">
        <v>151</v>
      </c>
      <c r="E282" s="44"/>
      <c r="F282" s="230" t="s">
        <v>1020</v>
      </c>
      <c r="G282" s="44"/>
      <c r="H282" s="44"/>
      <c r="I282" s="231"/>
      <c r="J282" s="44"/>
      <c r="K282" s="44"/>
      <c r="L282" s="48"/>
      <c r="M282" s="232"/>
      <c r="N282" s="233"/>
      <c r="O282" s="88"/>
      <c r="P282" s="88"/>
      <c r="Q282" s="88"/>
      <c r="R282" s="88"/>
      <c r="S282" s="88"/>
      <c r="T282" s="89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T282" s="20" t="s">
        <v>151</v>
      </c>
      <c r="AU282" s="20" t="s">
        <v>90</v>
      </c>
    </row>
    <row r="283" s="2" customFormat="1" ht="24.15" customHeight="1">
      <c r="A283" s="42"/>
      <c r="B283" s="43"/>
      <c r="C283" s="216" t="s">
        <v>601</v>
      </c>
      <c r="D283" s="216" t="s">
        <v>144</v>
      </c>
      <c r="E283" s="217" t="s">
        <v>1021</v>
      </c>
      <c r="F283" s="218" t="s">
        <v>1022</v>
      </c>
      <c r="G283" s="219" t="s">
        <v>147</v>
      </c>
      <c r="H283" s="220">
        <v>1</v>
      </c>
      <c r="I283" s="221"/>
      <c r="J283" s="222">
        <f>ROUND(I283*H283,2)</f>
        <v>0</v>
      </c>
      <c r="K283" s="218" t="s">
        <v>148</v>
      </c>
      <c r="L283" s="48"/>
      <c r="M283" s="223" t="s">
        <v>78</v>
      </c>
      <c r="N283" s="224" t="s">
        <v>50</v>
      </c>
      <c r="O283" s="88"/>
      <c r="P283" s="225">
        <f>O283*H283</f>
        <v>0</v>
      </c>
      <c r="Q283" s="225">
        <v>0.00084999999999999995</v>
      </c>
      <c r="R283" s="225">
        <f>Q283*H283</f>
        <v>0.00084999999999999995</v>
      </c>
      <c r="S283" s="225">
        <v>0</v>
      </c>
      <c r="T283" s="226">
        <f>S283*H283</f>
        <v>0</v>
      </c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R283" s="227" t="s">
        <v>244</v>
      </c>
      <c r="AT283" s="227" t="s">
        <v>144</v>
      </c>
      <c r="AU283" s="227" t="s">
        <v>90</v>
      </c>
      <c r="AY283" s="20" t="s">
        <v>141</v>
      </c>
      <c r="BE283" s="228">
        <f>IF(N283="základní",J283,0)</f>
        <v>0</v>
      </c>
      <c r="BF283" s="228">
        <f>IF(N283="snížená",J283,0)</f>
        <v>0</v>
      </c>
      <c r="BG283" s="228">
        <f>IF(N283="zákl. přenesená",J283,0)</f>
        <v>0</v>
      </c>
      <c r="BH283" s="228">
        <f>IF(N283="sníž. přenesená",J283,0)</f>
        <v>0</v>
      </c>
      <c r="BI283" s="228">
        <f>IF(N283="nulová",J283,0)</f>
        <v>0</v>
      </c>
      <c r="BJ283" s="20" t="s">
        <v>88</v>
      </c>
      <c r="BK283" s="228">
        <f>ROUND(I283*H283,2)</f>
        <v>0</v>
      </c>
      <c r="BL283" s="20" t="s">
        <v>244</v>
      </c>
      <c r="BM283" s="227" t="s">
        <v>1023</v>
      </c>
    </row>
    <row r="284" s="2" customFormat="1">
      <c r="A284" s="42"/>
      <c r="B284" s="43"/>
      <c r="C284" s="44"/>
      <c r="D284" s="229" t="s">
        <v>151</v>
      </c>
      <c r="E284" s="44"/>
      <c r="F284" s="230" t="s">
        <v>1024</v>
      </c>
      <c r="G284" s="44"/>
      <c r="H284" s="44"/>
      <c r="I284" s="231"/>
      <c r="J284" s="44"/>
      <c r="K284" s="44"/>
      <c r="L284" s="48"/>
      <c r="M284" s="232"/>
      <c r="N284" s="233"/>
      <c r="O284" s="88"/>
      <c r="P284" s="88"/>
      <c r="Q284" s="88"/>
      <c r="R284" s="88"/>
      <c r="S284" s="88"/>
      <c r="T284" s="89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T284" s="20" t="s">
        <v>151</v>
      </c>
      <c r="AU284" s="20" t="s">
        <v>90</v>
      </c>
    </row>
    <row r="285" s="2" customFormat="1" ht="49.05" customHeight="1">
      <c r="A285" s="42"/>
      <c r="B285" s="43"/>
      <c r="C285" s="216" t="s">
        <v>615</v>
      </c>
      <c r="D285" s="216" t="s">
        <v>144</v>
      </c>
      <c r="E285" s="217" t="s">
        <v>1025</v>
      </c>
      <c r="F285" s="218" t="s">
        <v>1026</v>
      </c>
      <c r="G285" s="219" t="s">
        <v>310</v>
      </c>
      <c r="H285" s="220">
        <v>0.002</v>
      </c>
      <c r="I285" s="221"/>
      <c r="J285" s="222">
        <f>ROUND(I285*H285,2)</f>
        <v>0</v>
      </c>
      <c r="K285" s="218" t="s">
        <v>148</v>
      </c>
      <c r="L285" s="48"/>
      <c r="M285" s="223" t="s">
        <v>78</v>
      </c>
      <c r="N285" s="224" t="s">
        <v>50</v>
      </c>
      <c r="O285" s="88"/>
      <c r="P285" s="225">
        <f>O285*H285</f>
        <v>0</v>
      </c>
      <c r="Q285" s="225">
        <v>0</v>
      </c>
      <c r="R285" s="225">
        <f>Q285*H285</f>
        <v>0</v>
      </c>
      <c r="S285" s="225">
        <v>0</v>
      </c>
      <c r="T285" s="226">
        <f>S285*H285</f>
        <v>0</v>
      </c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R285" s="227" t="s">
        <v>244</v>
      </c>
      <c r="AT285" s="227" t="s">
        <v>144</v>
      </c>
      <c r="AU285" s="227" t="s">
        <v>90</v>
      </c>
      <c r="AY285" s="20" t="s">
        <v>141</v>
      </c>
      <c r="BE285" s="228">
        <f>IF(N285="základní",J285,0)</f>
        <v>0</v>
      </c>
      <c r="BF285" s="228">
        <f>IF(N285="snížená",J285,0)</f>
        <v>0</v>
      </c>
      <c r="BG285" s="228">
        <f>IF(N285="zákl. přenesená",J285,0)</f>
        <v>0</v>
      </c>
      <c r="BH285" s="228">
        <f>IF(N285="sníž. přenesená",J285,0)</f>
        <v>0</v>
      </c>
      <c r="BI285" s="228">
        <f>IF(N285="nulová",J285,0)</f>
        <v>0</v>
      </c>
      <c r="BJ285" s="20" t="s">
        <v>88</v>
      </c>
      <c r="BK285" s="228">
        <f>ROUND(I285*H285,2)</f>
        <v>0</v>
      </c>
      <c r="BL285" s="20" t="s">
        <v>244</v>
      </c>
      <c r="BM285" s="227" t="s">
        <v>1027</v>
      </c>
    </row>
    <row r="286" s="2" customFormat="1">
      <c r="A286" s="42"/>
      <c r="B286" s="43"/>
      <c r="C286" s="44"/>
      <c r="D286" s="229" t="s">
        <v>151</v>
      </c>
      <c r="E286" s="44"/>
      <c r="F286" s="230" t="s">
        <v>1028</v>
      </c>
      <c r="G286" s="44"/>
      <c r="H286" s="44"/>
      <c r="I286" s="231"/>
      <c r="J286" s="44"/>
      <c r="K286" s="44"/>
      <c r="L286" s="48"/>
      <c r="M286" s="232"/>
      <c r="N286" s="233"/>
      <c r="O286" s="88"/>
      <c r="P286" s="88"/>
      <c r="Q286" s="88"/>
      <c r="R286" s="88"/>
      <c r="S286" s="88"/>
      <c r="T286" s="89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T286" s="20" t="s">
        <v>151</v>
      </c>
      <c r="AU286" s="20" t="s">
        <v>90</v>
      </c>
    </row>
    <row r="287" s="2" customFormat="1" ht="49.05" customHeight="1">
      <c r="A287" s="42"/>
      <c r="B287" s="43"/>
      <c r="C287" s="216" t="s">
        <v>626</v>
      </c>
      <c r="D287" s="216" t="s">
        <v>144</v>
      </c>
      <c r="E287" s="217" t="s">
        <v>1029</v>
      </c>
      <c r="F287" s="218" t="s">
        <v>1030</v>
      </c>
      <c r="G287" s="219" t="s">
        <v>310</v>
      </c>
      <c r="H287" s="220">
        <v>0.002</v>
      </c>
      <c r="I287" s="221"/>
      <c r="J287" s="222">
        <f>ROUND(I287*H287,2)</f>
        <v>0</v>
      </c>
      <c r="K287" s="218" t="s">
        <v>148</v>
      </c>
      <c r="L287" s="48"/>
      <c r="M287" s="223" t="s">
        <v>78</v>
      </c>
      <c r="N287" s="224" t="s">
        <v>50</v>
      </c>
      <c r="O287" s="88"/>
      <c r="P287" s="225">
        <f>O287*H287</f>
        <v>0</v>
      </c>
      <c r="Q287" s="225">
        <v>0</v>
      </c>
      <c r="R287" s="225">
        <f>Q287*H287</f>
        <v>0</v>
      </c>
      <c r="S287" s="225">
        <v>0</v>
      </c>
      <c r="T287" s="226">
        <f>S287*H287</f>
        <v>0</v>
      </c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R287" s="227" t="s">
        <v>244</v>
      </c>
      <c r="AT287" s="227" t="s">
        <v>144</v>
      </c>
      <c r="AU287" s="227" t="s">
        <v>90</v>
      </c>
      <c r="AY287" s="20" t="s">
        <v>141</v>
      </c>
      <c r="BE287" s="228">
        <f>IF(N287="základní",J287,0)</f>
        <v>0</v>
      </c>
      <c r="BF287" s="228">
        <f>IF(N287="snížená",J287,0)</f>
        <v>0</v>
      </c>
      <c r="BG287" s="228">
        <f>IF(N287="zákl. přenesená",J287,0)</f>
        <v>0</v>
      </c>
      <c r="BH287" s="228">
        <f>IF(N287="sníž. přenesená",J287,0)</f>
        <v>0</v>
      </c>
      <c r="BI287" s="228">
        <f>IF(N287="nulová",J287,0)</f>
        <v>0</v>
      </c>
      <c r="BJ287" s="20" t="s">
        <v>88</v>
      </c>
      <c r="BK287" s="228">
        <f>ROUND(I287*H287,2)</f>
        <v>0</v>
      </c>
      <c r="BL287" s="20" t="s">
        <v>244</v>
      </c>
      <c r="BM287" s="227" t="s">
        <v>1031</v>
      </c>
    </row>
    <row r="288" s="2" customFormat="1">
      <c r="A288" s="42"/>
      <c r="B288" s="43"/>
      <c r="C288" s="44"/>
      <c r="D288" s="229" t="s">
        <v>151</v>
      </c>
      <c r="E288" s="44"/>
      <c r="F288" s="230" t="s">
        <v>1032</v>
      </c>
      <c r="G288" s="44"/>
      <c r="H288" s="44"/>
      <c r="I288" s="231"/>
      <c r="J288" s="44"/>
      <c r="K288" s="44"/>
      <c r="L288" s="48"/>
      <c r="M288" s="232"/>
      <c r="N288" s="233"/>
      <c r="O288" s="88"/>
      <c r="P288" s="88"/>
      <c r="Q288" s="88"/>
      <c r="R288" s="88"/>
      <c r="S288" s="88"/>
      <c r="T288" s="89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T288" s="20" t="s">
        <v>151</v>
      </c>
      <c r="AU288" s="20" t="s">
        <v>90</v>
      </c>
    </row>
    <row r="289" s="2" customFormat="1" ht="62.7" customHeight="1">
      <c r="A289" s="42"/>
      <c r="B289" s="43"/>
      <c r="C289" s="216" t="s">
        <v>632</v>
      </c>
      <c r="D289" s="216" t="s">
        <v>144</v>
      </c>
      <c r="E289" s="217" t="s">
        <v>1033</v>
      </c>
      <c r="F289" s="218" t="s">
        <v>1034</v>
      </c>
      <c r="G289" s="219" t="s">
        <v>310</v>
      </c>
      <c r="H289" s="220">
        <v>0.002</v>
      </c>
      <c r="I289" s="221"/>
      <c r="J289" s="222">
        <f>ROUND(I289*H289,2)</f>
        <v>0</v>
      </c>
      <c r="K289" s="218" t="s">
        <v>148</v>
      </c>
      <c r="L289" s="48"/>
      <c r="M289" s="223" t="s">
        <v>78</v>
      </c>
      <c r="N289" s="224" t="s">
        <v>50</v>
      </c>
      <c r="O289" s="88"/>
      <c r="P289" s="225">
        <f>O289*H289</f>
        <v>0</v>
      </c>
      <c r="Q289" s="225">
        <v>0</v>
      </c>
      <c r="R289" s="225">
        <f>Q289*H289</f>
        <v>0</v>
      </c>
      <c r="S289" s="225">
        <v>0</v>
      </c>
      <c r="T289" s="226">
        <f>S289*H289</f>
        <v>0</v>
      </c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R289" s="227" t="s">
        <v>244</v>
      </c>
      <c r="AT289" s="227" t="s">
        <v>144</v>
      </c>
      <c r="AU289" s="227" t="s">
        <v>90</v>
      </c>
      <c r="AY289" s="20" t="s">
        <v>141</v>
      </c>
      <c r="BE289" s="228">
        <f>IF(N289="základní",J289,0)</f>
        <v>0</v>
      </c>
      <c r="BF289" s="228">
        <f>IF(N289="snížená",J289,0)</f>
        <v>0</v>
      </c>
      <c r="BG289" s="228">
        <f>IF(N289="zákl. přenesená",J289,0)</f>
        <v>0</v>
      </c>
      <c r="BH289" s="228">
        <f>IF(N289="sníž. přenesená",J289,0)</f>
        <v>0</v>
      </c>
      <c r="BI289" s="228">
        <f>IF(N289="nulová",J289,0)</f>
        <v>0</v>
      </c>
      <c r="BJ289" s="20" t="s">
        <v>88</v>
      </c>
      <c r="BK289" s="228">
        <f>ROUND(I289*H289,2)</f>
        <v>0</v>
      </c>
      <c r="BL289" s="20" t="s">
        <v>244</v>
      </c>
      <c r="BM289" s="227" t="s">
        <v>1035</v>
      </c>
    </row>
    <row r="290" s="2" customFormat="1">
      <c r="A290" s="42"/>
      <c r="B290" s="43"/>
      <c r="C290" s="44"/>
      <c r="D290" s="229" t="s">
        <v>151</v>
      </c>
      <c r="E290" s="44"/>
      <c r="F290" s="230" t="s">
        <v>1036</v>
      </c>
      <c r="G290" s="44"/>
      <c r="H290" s="44"/>
      <c r="I290" s="231"/>
      <c r="J290" s="44"/>
      <c r="K290" s="44"/>
      <c r="L290" s="48"/>
      <c r="M290" s="232"/>
      <c r="N290" s="233"/>
      <c r="O290" s="88"/>
      <c r="P290" s="88"/>
      <c r="Q290" s="88"/>
      <c r="R290" s="88"/>
      <c r="S290" s="88"/>
      <c r="T290" s="89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T290" s="20" t="s">
        <v>151</v>
      </c>
      <c r="AU290" s="20" t="s">
        <v>90</v>
      </c>
    </row>
    <row r="291" s="12" customFormat="1" ht="22.8" customHeight="1">
      <c r="A291" s="12"/>
      <c r="B291" s="200"/>
      <c r="C291" s="201"/>
      <c r="D291" s="202" t="s">
        <v>79</v>
      </c>
      <c r="E291" s="214" t="s">
        <v>585</v>
      </c>
      <c r="F291" s="214" t="s">
        <v>586</v>
      </c>
      <c r="G291" s="201"/>
      <c r="H291" s="201"/>
      <c r="I291" s="204"/>
      <c r="J291" s="215">
        <f>BK291</f>
        <v>0</v>
      </c>
      <c r="K291" s="201"/>
      <c r="L291" s="206"/>
      <c r="M291" s="207"/>
      <c r="N291" s="208"/>
      <c r="O291" s="208"/>
      <c r="P291" s="209">
        <f>SUM(P292:P415)</f>
        <v>0</v>
      </c>
      <c r="Q291" s="208"/>
      <c r="R291" s="209">
        <f>SUM(R292:R415)</f>
        <v>5.21082604292</v>
      </c>
      <c r="S291" s="208"/>
      <c r="T291" s="210">
        <f>SUM(T292:T415)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11" t="s">
        <v>90</v>
      </c>
      <c r="AT291" s="212" t="s">
        <v>79</v>
      </c>
      <c r="AU291" s="212" t="s">
        <v>88</v>
      </c>
      <c r="AY291" s="211" t="s">
        <v>141</v>
      </c>
      <c r="BK291" s="213">
        <f>SUM(BK292:BK415)</f>
        <v>0</v>
      </c>
    </row>
    <row r="292" s="2" customFormat="1" ht="62.7" customHeight="1">
      <c r="A292" s="42"/>
      <c r="B292" s="43"/>
      <c r="C292" s="216" t="s">
        <v>639</v>
      </c>
      <c r="D292" s="216" t="s">
        <v>144</v>
      </c>
      <c r="E292" s="217" t="s">
        <v>1037</v>
      </c>
      <c r="F292" s="218" t="s">
        <v>1038</v>
      </c>
      <c r="G292" s="219" t="s">
        <v>321</v>
      </c>
      <c r="H292" s="220">
        <v>23.73</v>
      </c>
      <c r="I292" s="221"/>
      <c r="J292" s="222">
        <f>ROUND(I292*H292,2)</f>
        <v>0</v>
      </c>
      <c r="K292" s="218" t="s">
        <v>148</v>
      </c>
      <c r="L292" s="48"/>
      <c r="M292" s="223" t="s">
        <v>78</v>
      </c>
      <c r="N292" s="224" t="s">
        <v>50</v>
      </c>
      <c r="O292" s="88"/>
      <c r="P292" s="225">
        <f>O292*H292</f>
        <v>0</v>
      </c>
      <c r="Q292" s="225">
        <v>0.046963999999999999</v>
      </c>
      <c r="R292" s="225">
        <f>Q292*H292</f>
        <v>1.11445572</v>
      </c>
      <c r="S292" s="225">
        <v>0</v>
      </c>
      <c r="T292" s="226">
        <f>S292*H292</f>
        <v>0</v>
      </c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R292" s="227" t="s">
        <v>244</v>
      </c>
      <c r="AT292" s="227" t="s">
        <v>144</v>
      </c>
      <c r="AU292" s="227" t="s">
        <v>90</v>
      </c>
      <c r="AY292" s="20" t="s">
        <v>141</v>
      </c>
      <c r="BE292" s="228">
        <f>IF(N292="základní",J292,0)</f>
        <v>0</v>
      </c>
      <c r="BF292" s="228">
        <f>IF(N292="snížená",J292,0)</f>
        <v>0</v>
      </c>
      <c r="BG292" s="228">
        <f>IF(N292="zákl. přenesená",J292,0)</f>
        <v>0</v>
      </c>
      <c r="BH292" s="228">
        <f>IF(N292="sníž. přenesená",J292,0)</f>
        <v>0</v>
      </c>
      <c r="BI292" s="228">
        <f>IF(N292="nulová",J292,0)</f>
        <v>0</v>
      </c>
      <c r="BJ292" s="20" t="s">
        <v>88</v>
      </c>
      <c r="BK292" s="228">
        <f>ROUND(I292*H292,2)</f>
        <v>0</v>
      </c>
      <c r="BL292" s="20" t="s">
        <v>244</v>
      </c>
      <c r="BM292" s="227" t="s">
        <v>1039</v>
      </c>
    </row>
    <row r="293" s="2" customFormat="1">
      <c r="A293" s="42"/>
      <c r="B293" s="43"/>
      <c r="C293" s="44"/>
      <c r="D293" s="229" t="s">
        <v>151</v>
      </c>
      <c r="E293" s="44"/>
      <c r="F293" s="230" t="s">
        <v>1040</v>
      </c>
      <c r="G293" s="44"/>
      <c r="H293" s="44"/>
      <c r="I293" s="231"/>
      <c r="J293" s="44"/>
      <c r="K293" s="44"/>
      <c r="L293" s="48"/>
      <c r="M293" s="232"/>
      <c r="N293" s="233"/>
      <c r="O293" s="88"/>
      <c r="P293" s="88"/>
      <c r="Q293" s="88"/>
      <c r="R293" s="88"/>
      <c r="S293" s="88"/>
      <c r="T293" s="89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T293" s="20" t="s">
        <v>151</v>
      </c>
      <c r="AU293" s="20" t="s">
        <v>90</v>
      </c>
    </row>
    <row r="294" s="13" customFormat="1">
      <c r="A294" s="13"/>
      <c r="B294" s="241"/>
      <c r="C294" s="242"/>
      <c r="D294" s="234" t="s">
        <v>283</v>
      </c>
      <c r="E294" s="243" t="s">
        <v>797</v>
      </c>
      <c r="F294" s="244" t="s">
        <v>1041</v>
      </c>
      <c r="G294" s="242"/>
      <c r="H294" s="245">
        <v>23.73</v>
      </c>
      <c r="I294" s="246"/>
      <c r="J294" s="242"/>
      <c r="K294" s="242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283</v>
      </c>
      <c r="AU294" s="251" t="s">
        <v>90</v>
      </c>
      <c r="AV294" s="13" t="s">
        <v>90</v>
      </c>
      <c r="AW294" s="13" t="s">
        <v>40</v>
      </c>
      <c r="AX294" s="13" t="s">
        <v>88</v>
      </c>
      <c r="AY294" s="251" t="s">
        <v>141</v>
      </c>
    </row>
    <row r="295" s="2" customFormat="1" ht="44.25" customHeight="1">
      <c r="A295" s="42"/>
      <c r="B295" s="43"/>
      <c r="C295" s="216" t="s">
        <v>645</v>
      </c>
      <c r="D295" s="216" t="s">
        <v>144</v>
      </c>
      <c r="E295" s="217" t="s">
        <v>1042</v>
      </c>
      <c r="F295" s="218" t="s">
        <v>1043</v>
      </c>
      <c r="G295" s="219" t="s">
        <v>321</v>
      </c>
      <c r="H295" s="220">
        <v>23.73</v>
      </c>
      <c r="I295" s="221"/>
      <c r="J295" s="222">
        <f>ROUND(I295*H295,2)</f>
        <v>0</v>
      </c>
      <c r="K295" s="218" t="s">
        <v>148</v>
      </c>
      <c r="L295" s="48"/>
      <c r="M295" s="223" t="s">
        <v>78</v>
      </c>
      <c r="N295" s="224" t="s">
        <v>50</v>
      </c>
      <c r="O295" s="88"/>
      <c r="P295" s="225">
        <f>O295*H295</f>
        <v>0</v>
      </c>
      <c r="Q295" s="225">
        <v>0.00020000000000000001</v>
      </c>
      <c r="R295" s="225">
        <f>Q295*H295</f>
        <v>0.0047460000000000002</v>
      </c>
      <c r="S295" s="225">
        <v>0</v>
      </c>
      <c r="T295" s="226">
        <f>S295*H295</f>
        <v>0</v>
      </c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R295" s="227" t="s">
        <v>244</v>
      </c>
      <c r="AT295" s="227" t="s">
        <v>144</v>
      </c>
      <c r="AU295" s="227" t="s">
        <v>90</v>
      </c>
      <c r="AY295" s="20" t="s">
        <v>141</v>
      </c>
      <c r="BE295" s="228">
        <f>IF(N295="základní",J295,0)</f>
        <v>0</v>
      </c>
      <c r="BF295" s="228">
        <f>IF(N295="snížená",J295,0)</f>
        <v>0</v>
      </c>
      <c r="BG295" s="228">
        <f>IF(N295="zákl. přenesená",J295,0)</f>
        <v>0</v>
      </c>
      <c r="BH295" s="228">
        <f>IF(N295="sníž. přenesená",J295,0)</f>
        <v>0</v>
      </c>
      <c r="BI295" s="228">
        <f>IF(N295="nulová",J295,0)</f>
        <v>0</v>
      </c>
      <c r="BJ295" s="20" t="s">
        <v>88</v>
      </c>
      <c r="BK295" s="228">
        <f>ROUND(I295*H295,2)</f>
        <v>0</v>
      </c>
      <c r="BL295" s="20" t="s">
        <v>244</v>
      </c>
      <c r="BM295" s="227" t="s">
        <v>1044</v>
      </c>
    </row>
    <row r="296" s="2" customFormat="1">
      <c r="A296" s="42"/>
      <c r="B296" s="43"/>
      <c r="C296" s="44"/>
      <c r="D296" s="229" t="s">
        <v>151</v>
      </c>
      <c r="E296" s="44"/>
      <c r="F296" s="230" t="s">
        <v>1045</v>
      </c>
      <c r="G296" s="44"/>
      <c r="H296" s="44"/>
      <c r="I296" s="231"/>
      <c r="J296" s="44"/>
      <c r="K296" s="44"/>
      <c r="L296" s="48"/>
      <c r="M296" s="232"/>
      <c r="N296" s="233"/>
      <c r="O296" s="88"/>
      <c r="P296" s="88"/>
      <c r="Q296" s="88"/>
      <c r="R296" s="88"/>
      <c r="S296" s="88"/>
      <c r="T296" s="89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T296" s="20" t="s">
        <v>151</v>
      </c>
      <c r="AU296" s="20" t="s">
        <v>90</v>
      </c>
    </row>
    <row r="297" s="13" customFormat="1">
      <c r="A297" s="13"/>
      <c r="B297" s="241"/>
      <c r="C297" s="242"/>
      <c r="D297" s="234" t="s">
        <v>283</v>
      </c>
      <c r="E297" s="243" t="s">
        <v>78</v>
      </c>
      <c r="F297" s="244" t="s">
        <v>797</v>
      </c>
      <c r="G297" s="242"/>
      <c r="H297" s="245">
        <v>23.73</v>
      </c>
      <c r="I297" s="246"/>
      <c r="J297" s="242"/>
      <c r="K297" s="242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283</v>
      </c>
      <c r="AU297" s="251" t="s">
        <v>90</v>
      </c>
      <c r="AV297" s="13" t="s">
        <v>90</v>
      </c>
      <c r="AW297" s="13" t="s">
        <v>40</v>
      </c>
      <c r="AX297" s="13" t="s">
        <v>88</v>
      </c>
      <c r="AY297" s="251" t="s">
        <v>141</v>
      </c>
    </row>
    <row r="298" s="2" customFormat="1">
      <c r="A298" s="42"/>
      <c r="B298" s="43"/>
      <c r="C298" s="44"/>
      <c r="D298" s="234" t="s">
        <v>414</v>
      </c>
      <c r="E298" s="44"/>
      <c r="F298" s="284" t="s">
        <v>1046</v>
      </c>
      <c r="G298" s="44"/>
      <c r="H298" s="44"/>
      <c r="I298" s="44"/>
      <c r="J298" s="44"/>
      <c r="K298" s="44"/>
      <c r="L298" s="48"/>
      <c r="M298" s="232"/>
      <c r="N298" s="233"/>
      <c r="O298" s="88"/>
      <c r="P298" s="88"/>
      <c r="Q298" s="88"/>
      <c r="R298" s="88"/>
      <c r="S298" s="88"/>
      <c r="T298" s="89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U298" s="20" t="s">
        <v>90</v>
      </c>
    </row>
    <row r="299" s="2" customFormat="1">
      <c r="A299" s="42"/>
      <c r="B299" s="43"/>
      <c r="C299" s="44"/>
      <c r="D299" s="234" t="s">
        <v>414</v>
      </c>
      <c r="E299" s="44"/>
      <c r="F299" s="285" t="s">
        <v>1041</v>
      </c>
      <c r="G299" s="44"/>
      <c r="H299" s="286">
        <v>23.73</v>
      </c>
      <c r="I299" s="44"/>
      <c r="J299" s="44"/>
      <c r="K299" s="44"/>
      <c r="L299" s="48"/>
      <c r="M299" s="232"/>
      <c r="N299" s="233"/>
      <c r="O299" s="88"/>
      <c r="P299" s="88"/>
      <c r="Q299" s="88"/>
      <c r="R299" s="88"/>
      <c r="S299" s="88"/>
      <c r="T299" s="89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U299" s="20" t="s">
        <v>90</v>
      </c>
    </row>
    <row r="300" s="2" customFormat="1" ht="44.25" customHeight="1">
      <c r="A300" s="42"/>
      <c r="B300" s="43"/>
      <c r="C300" s="216" t="s">
        <v>651</v>
      </c>
      <c r="D300" s="216" t="s">
        <v>144</v>
      </c>
      <c r="E300" s="217" t="s">
        <v>1047</v>
      </c>
      <c r="F300" s="218" t="s">
        <v>1048</v>
      </c>
      <c r="G300" s="219" t="s">
        <v>321</v>
      </c>
      <c r="H300" s="220">
        <v>164.16</v>
      </c>
      <c r="I300" s="221"/>
      <c r="J300" s="222">
        <f>ROUND(I300*H300,2)</f>
        <v>0</v>
      </c>
      <c r="K300" s="218" t="s">
        <v>148</v>
      </c>
      <c r="L300" s="48"/>
      <c r="M300" s="223" t="s">
        <v>78</v>
      </c>
      <c r="N300" s="224" t="s">
        <v>50</v>
      </c>
      <c r="O300" s="88"/>
      <c r="P300" s="225">
        <f>O300*H300</f>
        <v>0</v>
      </c>
      <c r="Q300" s="225">
        <v>0</v>
      </c>
      <c r="R300" s="225">
        <f>Q300*H300</f>
        <v>0</v>
      </c>
      <c r="S300" s="225">
        <v>0</v>
      </c>
      <c r="T300" s="226">
        <f>S300*H300</f>
        <v>0</v>
      </c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R300" s="227" t="s">
        <v>244</v>
      </c>
      <c r="AT300" s="227" t="s">
        <v>144</v>
      </c>
      <c r="AU300" s="227" t="s">
        <v>90</v>
      </c>
      <c r="AY300" s="20" t="s">
        <v>141</v>
      </c>
      <c r="BE300" s="228">
        <f>IF(N300="základní",J300,0)</f>
        <v>0</v>
      </c>
      <c r="BF300" s="228">
        <f>IF(N300="snížená",J300,0)</f>
        <v>0</v>
      </c>
      <c r="BG300" s="228">
        <f>IF(N300="zákl. přenesená",J300,0)</f>
        <v>0</v>
      </c>
      <c r="BH300" s="228">
        <f>IF(N300="sníž. přenesená",J300,0)</f>
        <v>0</v>
      </c>
      <c r="BI300" s="228">
        <f>IF(N300="nulová",J300,0)</f>
        <v>0</v>
      </c>
      <c r="BJ300" s="20" t="s">
        <v>88</v>
      </c>
      <c r="BK300" s="228">
        <f>ROUND(I300*H300,2)</f>
        <v>0</v>
      </c>
      <c r="BL300" s="20" t="s">
        <v>244</v>
      </c>
      <c r="BM300" s="227" t="s">
        <v>1049</v>
      </c>
    </row>
    <row r="301" s="2" customFormat="1">
      <c r="A301" s="42"/>
      <c r="B301" s="43"/>
      <c r="C301" s="44"/>
      <c r="D301" s="229" t="s">
        <v>151</v>
      </c>
      <c r="E301" s="44"/>
      <c r="F301" s="230" t="s">
        <v>1050</v>
      </c>
      <c r="G301" s="44"/>
      <c r="H301" s="44"/>
      <c r="I301" s="231"/>
      <c r="J301" s="44"/>
      <c r="K301" s="44"/>
      <c r="L301" s="48"/>
      <c r="M301" s="232"/>
      <c r="N301" s="233"/>
      <c r="O301" s="88"/>
      <c r="P301" s="88"/>
      <c r="Q301" s="88"/>
      <c r="R301" s="88"/>
      <c r="S301" s="88"/>
      <c r="T301" s="89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T301" s="20" t="s">
        <v>151</v>
      </c>
      <c r="AU301" s="20" t="s">
        <v>90</v>
      </c>
    </row>
    <row r="302" s="13" customFormat="1">
      <c r="A302" s="13"/>
      <c r="B302" s="241"/>
      <c r="C302" s="242"/>
      <c r="D302" s="234" t="s">
        <v>283</v>
      </c>
      <c r="E302" s="243" t="s">
        <v>78</v>
      </c>
      <c r="F302" s="244" t="s">
        <v>1051</v>
      </c>
      <c r="G302" s="242"/>
      <c r="H302" s="245">
        <v>164.16</v>
      </c>
      <c r="I302" s="246"/>
      <c r="J302" s="242"/>
      <c r="K302" s="242"/>
      <c r="L302" s="247"/>
      <c r="M302" s="248"/>
      <c r="N302" s="249"/>
      <c r="O302" s="249"/>
      <c r="P302" s="249"/>
      <c r="Q302" s="249"/>
      <c r="R302" s="249"/>
      <c r="S302" s="249"/>
      <c r="T302" s="25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1" t="s">
        <v>283</v>
      </c>
      <c r="AU302" s="251" t="s">
        <v>90</v>
      </c>
      <c r="AV302" s="13" t="s">
        <v>90</v>
      </c>
      <c r="AW302" s="13" t="s">
        <v>40</v>
      </c>
      <c r="AX302" s="13" t="s">
        <v>88</v>
      </c>
      <c r="AY302" s="251" t="s">
        <v>141</v>
      </c>
    </row>
    <row r="303" s="2" customFormat="1">
      <c r="A303" s="42"/>
      <c r="B303" s="43"/>
      <c r="C303" s="44"/>
      <c r="D303" s="234" t="s">
        <v>414</v>
      </c>
      <c r="E303" s="44"/>
      <c r="F303" s="284" t="s">
        <v>1052</v>
      </c>
      <c r="G303" s="44"/>
      <c r="H303" s="44"/>
      <c r="I303" s="44"/>
      <c r="J303" s="44"/>
      <c r="K303" s="44"/>
      <c r="L303" s="48"/>
      <c r="M303" s="232"/>
      <c r="N303" s="233"/>
      <c r="O303" s="88"/>
      <c r="P303" s="88"/>
      <c r="Q303" s="88"/>
      <c r="R303" s="88"/>
      <c r="S303" s="88"/>
      <c r="T303" s="89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U303" s="20" t="s">
        <v>90</v>
      </c>
    </row>
    <row r="304" s="2" customFormat="1">
      <c r="A304" s="42"/>
      <c r="B304" s="43"/>
      <c r="C304" s="44"/>
      <c r="D304" s="234" t="s">
        <v>414</v>
      </c>
      <c r="E304" s="44"/>
      <c r="F304" s="285" t="s">
        <v>1053</v>
      </c>
      <c r="G304" s="44"/>
      <c r="H304" s="286">
        <v>82.079999999999998</v>
      </c>
      <c r="I304" s="44"/>
      <c r="J304" s="44"/>
      <c r="K304" s="44"/>
      <c r="L304" s="48"/>
      <c r="M304" s="232"/>
      <c r="N304" s="233"/>
      <c r="O304" s="88"/>
      <c r="P304" s="88"/>
      <c r="Q304" s="88"/>
      <c r="R304" s="88"/>
      <c r="S304" s="88"/>
      <c r="T304" s="89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U304" s="20" t="s">
        <v>90</v>
      </c>
    </row>
    <row r="305" s="2" customFormat="1">
      <c r="A305" s="42"/>
      <c r="B305" s="43"/>
      <c r="C305" s="44"/>
      <c r="D305" s="234" t="s">
        <v>414</v>
      </c>
      <c r="E305" s="44"/>
      <c r="F305" s="285" t="s">
        <v>358</v>
      </c>
      <c r="G305" s="44"/>
      <c r="H305" s="286">
        <v>82.079999999999998</v>
      </c>
      <c r="I305" s="44"/>
      <c r="J305" s="44"/>
      <c r="K305" s="44"/>
      <c r="L305" s="48"/>
      <c r="M305" s="232"/>
      <c r="N305" s="233"/>
      <c r="O305" s="88"/>
      <c r="P305" s="88"/>
      <c r="Q305" s="88"/>
      <c r="R305" s="88"/>
      <c r="S305" s="88"/>
      <c r="T305" s="89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U305" s="20" t="s">
        <v>90</v>
      </c>
    </row>
    <row r="306" s="2" customFormat="1" ht="24.15" customHeight="1">
      <c r="A306" s="42"/>
      <c r="B306" s="43"/>
      <c r="C306" s="290" t="s">
        <v>656</v>
      </c>
      <c r="D306" s="290" t="s">
        <v>864</v>
      </c>
      <c r="E306" s="291" t="s">
        <v>1054</v>
      </c>
      <c r="F306" s="292" t="s">
        <v>1055</v>
      </c>
      <c r="G306" s="293" t="s">
        <v>321</v>
      </c>
      <c r="H306" s="294">
        <v>83.721999999999994</v>
      </c>
      <c r="I306" s="295"/>
      <c r="J306" s="296">
        <f>ROUND(I306*H306,2)</f>
        <v>0</v>
      </c>
      <c r="K306" s="292" t="s">
        <v>148</v>
      </c>
      <c r="L306" s="297"/>
      <c r="M306" s="298" t="s">
        <v>78</v>
      </c>
      <c r="N306" s="299" t="s">
        <v>50</v>
      </c>
      <c r="O306" s="88"/>
      <c r="P306" s="225">
        <f>O306*H306</f>
        <v>0</v>
      </c>
      <c r="Q306" s="225">
        <v>0.0044999999999999997</v>
      </c>
      <c r="R306" s="225">
        <f>Q306*H306</f>
        <v>0.37674899999999995</v>
      </c>
      <c r="S306" s="225">
        <v>0</v>
      </c>
      <c r="T306" s="226">
        <f>S306*H306</f>
        <v>0</v>
      </c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R306" s="227" t="s">
        <v>487</v>
      </c>
      <c r="AT306" s="227" t="s">
        <v>864</v>
      </c>
      <c r="AU306" s="227" t="s">
        <v>90</v>
      </c>
      <c r="AY306" s="20" t="s">
        <v>141</v>
      </c>
      <c r="BE306" s="228">
        <f>IF(N306="základní",J306,0)</f>
        <v>0</v>
      </c>
      <c r="BF306" s="228">
        <f>IF(N306="snížená",J306,0)</f>
        <v>0</v>
      </c>
      <c r="BG306" s="228">
        <f>IF(N306="zákl. přenesená",J306,0)</f>
        <v>0</v>
      </c>
      <c r="BH306" s="228">
        <f>IF(N306="sníž. přenesená",J306,0)</f>
        <v>0</v>
      </c>
      <c r="BI306" s="228">
        <f>IF(N306="nulová",J306,0)</f>
        <v>0</v>
      </c>
      <c r="BJ306" s="20" t="s">
        <v>88</v>
      </c>
      <c r="BK306" s="228">
        <f>ROUND(I306*H306,2)</f>
        <v>0</v>
      </c>
      <c r="BL306" s="20" t="s">
        <v>244</v>
      </c>
      <c r="BM306" s="227" t="s">
        <v>1056</v>
      </c>
    </row>
    <row r="307" s="13" customFormat="1">
      <c r="A307" s="13"/>
      <c r="B307" s="241"/>
      <c r="C307" s="242"/>
      <c r="D307" s="234" t="s">
        <v>283</v>
      </c>
      <c r="E307" s="242"/>
      <c r="F307" s="244" t="s">
        <v>1057</v>
      </c>
      <c r="G307" s="242"/>
      <c r="H307" s="245">
        <v>83.721999999999994</v>
      </c>
      <c r="I307" s="246"/>
      <c r="J307" s="242"/>
      <c r="K307" s="242"/>
      <c r="L307" s="247"/>
      <c r="M307" s="248"/>
      <c r="N307" s="249"/>
      <c r="O307" s="249"/>
      <c r="P307" s="249"/>
      <c r="Q307" s="249"/>
      <c r="R307" s="249"/>
      <c r="S307" s="249"/>
      <c r="T307" s="25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1" t="s">
        <v>283</v>
      </c>
      <c r="AU307" s="251" t="s">
        <v>90</v>
      </c>
      <c r="AV307" s="13" t="s">
        <v>90</v>
      </c>
      <c r="AW307" s="13" t="s">
        <v>4</v>
      </c>
      <c r="AX307" s="13" t="s">
        <v>88</v>
      </c>
      <c r="AY307" s="251" t="s">
        <v>141</v>
      </c>
    </row>
    <row r="308" s="2" customFormat="1" ht="24.15" customHeight="1">
      <c r="A308" s="42"/>
      <c r="B308" s="43"/>
      <c r="C308" s="290" t="s">
        <v>661</v>
      </c>
      <c r="D308" s="290" t="s">
        <v>864</v>
      </c>
      <c r="E308" s="291" t="s">
        <v>1058</v>
      </c>
      <c r="F308" s="292" t="s">
        <v>1059</v>
      </c>
      <c r="G308" s="293" t="s">
        <v>321</v>
      </c>
      <c r="H308" s="294">
        <v>83.721999999999994</v>
      </c>
      <c r="I308" s="295"/>
      <c r="J308" s="296">
        <f>ROUND(I308*H308,2)</f>
        <v>0</v>
      </c>
      <c r="K308" s="292" t="s">
        <v>148</v>
      </c>
      <c r="L308" s="297"/>
      <c r="M308" s="298" t="s">
        <v>78</v>
      </c>
      <c r="N308" s="299" t="s">
        <v>50</v>
      </c>
      <c r="O308" s="88"/>
      <c r="P308" s="225">
        <f>O308*H308</f>
        <v>0</v>
      </c>
      <c r="Q308" s="225">
        <v>0.0044999999999999997</v>
      </c>
      <c r="R308" s="225">
        <f>Q308*H308</f>
        <v>0.37674899999999995</v>
      </c>
      <c r="S308" s="225">
        <v>0</v>
      </c>
      <c r="T308" s="226">
        <f>S308*H308</f>
        <v>0</v>
      </c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R308" s="227" t="s">
        <v>487</v>
      </c>
      <c r="AT308" s="227" t="s">
        <v>864</v>
      </c>
      <c r="AU308" s="227" t="s">
        <v>90</v>
      </c>
      <c r="AY308" s="20" t="s">
        <v>141</v>
      </c>
      <c r="BE308" s="228">
        <f>IF(N308="základní",J308,0)</f>
        <v>0</v>
      </c>
      <c r="BF308" s="228">
        <f>IF(N308="snížená",J308,0)</f>
        <v>0</v>
      </c>
      <c r="BG308" s="228">
        <f>IF(N308="zákl. přenesená",J308,0)</f>
        <v>0</v>
      </c>
      <c r="BH308" s="228">
        <f>IF(N308="sníž. přenesená",J308,0)</f>
        <v>0</v>
      </c>
      <c r="BI308" s="228">
        <f>IF(N308="nulová",J308,0)</f>
        <v>0</v>
      </c>
      <c r="BJ308" s="20" t="s">
        <v>88</v>
      </c>
      <c r="BK308" s="228">
        <f>ROUND(I308*H308,2)</f>
        <v>0</v>
      </c>
      <c r="BL308" s="20" t="s">
        <v>244</v>
      </c>
      <c r="BM308" s="227" t="s">
        <v>1060</v>
      </c>
    </row>
    <row r="309" s="13" customFormat="1">
      <c r="A309" s="13"/>
      <c r="B309" s="241"/>
      <c r="C309" s="242"/>
      <c r="D309" s="234" t="s">
        <v>283</v>
      </c>
      <c r="E309" s="242"/>
      <c r="F309" s="244" t="s">
        <v>1057</v>
      </c>
      <c r="G309" s="242"/>
      <c r="H309" s="245">
        <v>83.721999999999994</v>
      </c>
      <c r="I309" s="246"/>
      <c r="J309" s="242"/>
      <c r="K309" s="242"/>
      <c r="L309" s="247"/>
      <c r="M309" s="248"/>
      <c r="N309" s="249"/>
      <c r="O309" s="249"/>
      <c r="P309" s="249"/>
      <c r="Q309" s="249"/>
      <c r="R309" s="249"/>
      <c r="S309" s="249"/>
      <c r="T309" s="25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1" t="s">
        <v>283</v>
      </c>
      <c r="AU309" s="251" t="s">
        <v>90</v>
      </c>
      <c r="AV309" s="13" t="s">
        <v>90</v>
      </c>
      <c r="AW309" s="13" t="s">
        <v>4</v>
      </c>
      <c r="AX309" s="13" t="s">
        <v>88</v>
      </c>
      <c r="AY309" s="251" t="s">
        <v>141</v>
      </c>
    </row>
    <row r="310" s="2" customFormat="1" ht="24.15" customHeight="1">
      <c r="A310" s="42"/>
      <c r="B310" s="43"/>
      <c r="C310" s="216" t="s">
        <v>668</v>
      </c>
      <c r="D310" s="216" t="s">
        <v>144</v>
      </c>
      <c r="E310" s="217" t="s">
        <v>1061</v>
      </c>
      <c r="F310" s="218" t="s">
        <v>1062</v>
      </c>
      <c r="G310" s="219" t="s">
        <v>321</v>
      </c>
      <c r="H310" s="220">
        <v>4.585</v>
      </c>
      <c r="I310" s="221"/>
      <c r="J310" s="222">
        <f>ROUND(I310*H310,2)</f>
        <v>0</v>
      </c>
      <c r="K310" s="218" t="s">
        <v>148</v>
      </c>
      <c r="L310" s="48"/>
      <c r="M310" s="223" t="s">
        <v>78</v>
      </c>
      <c r="N310" s="224" t="s">
        <v>50</v>
      </c>
      <c r="O310" s="88"/>
      <c r="P310" s="225">
        <f>O310*H310</f>
        <v>0</v>
      </c>
      <c r="Q310" s="225">
        <v>0</v>
      </c>
      <c r="R310" s="225">
        <f>Q310*H310</f>
        <v>0</v>
      </c>
      <c r="S310" s="225">
        <v>0</v>
      </c>
      <c r="T310" s="226">
        <f>S310*H310</f>
        <v>0</v>
      </c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R310" s="227" t="s">
        <v>244</v>
      </c>
      <c r="AT310" s="227" t="s">
        <v>144</v>
      </c>
      <c r="AU310" s="227" t="s">
        <v>90</v>
      </c>
      <c r="AY310" s="20" t="s">
        <v>141</v>
      </c>
      <c r="BE310" s="228">
        <f>IF(N310="základní",J310,0)</f>
        <v>0</v>
      </c>
      <c r="BF310" s="228">
        <f>IF(N310="snížená",J310,0)</f>
        <v>0</v>
      </c>
      <c r="BG310" s="228">
        <f>IF(N310="zákl. přenesená",J310,0)</f>
        <v>0</v>
      </c>
      <c r="BH310" s="228">
        <f>IF(N310="sníž. přenesená",J310,0)</f>
        <v>0</v>
      </c>
      <c r="BI310" s="228">
        <f>IF(N310="nulová",J310,0)</f>
        <v>0</v>
      </c>
      <c r="BJ310" s="20" t="s">
        <v>88</v>
      </c>
      <c r="BK310" s="228">
        <f>ROUND(I310*H310,2)</f>
        <v>0</v>
      </c>
      <c r="BL310" s="20" t="s">
        <v>244</v>
      </c>
      <c r="BM310" s="227" t="s">
        <v>1063</v>
      </c>
    </row>
    <row r="311" s="2" customFormat="1">
      <c r="A311" s="42"/>
      <c r="B311" s="43"/>
      <c r="C311" s="44"/>
      <c r="D311" s="229" t="s">
        <v>151</v>
      </c>
      <c r="E311" s="44"/>
      <c r="F311" s="230" t="s">
        <v>1064</v>
      </c>
      <c r="G311" s="44"/>
      <c r="H311" s="44"/>
      <c r="I311" s="231"/>
      <c r="J311" s="44"/>
      <c r="K311" s="44"/>
      <c r="L311" s="48"/>
      <c r="M311" s="232"/>
      <c r="N311" s="233"/>
      <c r="O311" s="88"/>
      <c r="P311" s="88"/>
      <c r="Q311" s="88"/>
      <c r="R311" s="88"/>
      <c r="S311" s="88"/>
      <c r="T311" s="89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T311" s="20" t="s">
        <v>151</v>
      </c>
      <c r="AU311" s="20" t="s">
        <v>90</v>
      </c>
    </row>
    <row r="312" s="13" customFormat="1">
      <c r="A312" s="13"/>
      <c r="B312" s="241"/>
      <c r="C312" s="242"/>
      <c r="D312" s="234" t="s">
        <v>283</v>
      </c>
      <c r="E312" s="243" t="s">
        <v>78</v>
      </c>
      <c r="F312" s="244" t="s">
        <v>1065</v>
      </c>
      <c r="G312" s="242"/>
      <c r="H312" s="245">
        <v>4.585</v>
      </c>
      <c r="I312" s="246"/>
      <c r="J312" s="242"/>
      <c r="K312" s="242"/>
      <c r="L312" s="247"/>
      <c r="M312" s="248"/>
      <c r="N312" s="249"/>
      <c r="O312" s="249"/>
      <c r="P312" s="249"/>
      <c r="Q312" s="249"/>
      <c r="R312" s="249"/>
      <c r="S312" s="249"/>
      <c r="T312" s="250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1" t="s">
        <v>283</v>
      </c>
      <c r="AU312" s="251" t="s">
        <v>90</v>
      </c>
      <c r="AV312" s="13" t="s">
        <v>90</v>
      </c>
      <c r="AW312" s="13" t="s">
        <v>40</v>
      </c>
      <c r="AX312" s="13" t="s">
        <v>88</v>
      </c>
      <c r="AY312" s="251" t="s">
        <v>141</v>
      </c>
    </row>
    <row r="313" s="2" customFormat="1" ht="24.15" customHeight="1">
      <c r="A313" s="42"/>
      <c r="B313" s="43"/>
      <c r="C313" s="216" t="s">
        <v>673</v>
      </c>
      <c r="D313" s="216" t="s">
        <v>144</v>
      </c>
      <c r="E313" s="217" t="s">
        <v>1066</v>
      </c>
      <c r="F313" s="218" t="s">
        <v>1067</v>
      </c>
      <c r="G313" s="219" t="s">
        <v>321</v>
      </c>
      <c r="H313" s="220">
        <v>47.460000000000001</v>
      </c>
      <c r="I313" s="221"/>
      <c r="J313" s="222">
        <f>ROUND(I313*H313,2)</f>
        <v>0</v>
      </c>
      <c r="K313" s="218" t="s">
        <v>148</v>
      </c>
      <c r="L313" s="48"/>
      <c r="M313" s="223" t="s">
        <v>78</v>
      </c>
      <c r="N313" s="224" t="s">
        <v>50</v>
      </c>
      <c r="O313" s="88"/>
      <c r="P313" s="225">
        <f>O313*H313</f>
        <v>0</v>
      </c>
      <c r="Q313" s="225">
        <v>0.0014</v>
      </c>
      <c r="R313" s="225">
        <f>Q313*H313</f>
        <v>0.066444000000000003</v>
      </c>
      <c r="S313" s="225">
        <v>0</v>
      </c>
      <c r="T313" s="226">
        <f>S313*H313</f>
        <v>0</v>
      </c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R313" s="227" t="s">
        <v>244</v>
      </c>
      <c r="AT313" s="227" t="s">
        <v>144</v>
      </c>
      <c r="AU313" s="227" t="s">
        <v>90</v>
      </c>
      <c r="AY313" s="20" t="s">
        <v>141</v>
      </c>
      <c r="BE313" s="228">
        <f>IF(N313="základní",J313,0)</f>
        <v>0</v>
      </c>
      <c r="BF313" s="228">
        <f>IF(N313="snížená",J313,0)</f>
        <v>0</v>
      </c>
      <c r="BG313" s="228">
        <f>IF(N313="zákl. přenesená",J313,0)</f>
        <v>0</v>
      </c>
      <c r="BH313" s="228">
        <f>IF(N313="sníž. přenesená",J313,0)</f>
        <v>0</v>
      </c>
      <c r="BI313" s="228">
        <f>IF(N313="nulová",J313,0)</f>
        <v>0</v>
      </c>
      <c r="BJ313" s="20" t="s">
        <v>88</v>
      </c>
      <c r="BK313" s="228">
        <f>ROUND(I313*H313,2)</f>
        <v>0</v>
      </c>
      <c r="BL313" s="20" t="s">
        <v>244</v>
      </c>
      <c r="BM313" s="227" t="s">
        <v>1068</v>
      </c>
    </row>
    <row r="314" s="2" customFormat="1">
      <c r="A314" s="42"/>
      <c r="B314" s="43"/>
      <c r="C314" s="44"/>
      <c r="D314" s="229" t="s">
        <v>151</v>
      </c>
      <c r="E314" s="44"/>
      <c r="F314" s="230" t="s">
        <v>1069</v>
      </c>
      <c r="G314" s="44"/>
      <c r="H314" s="44"/>
      <c r="I314" s="231"/>
      <c r="J314" s="44"/>
      <c r="K314" s="44"/>
      <c r="L314" s="48"/>
      <c r="M314" s="232"/>
      <c r="N314" s="233"/>
      <c r="O314" s="88"/>
      <c r="P314" s="88"/>
      <c r="Q314" s="88"/>
      <c r="R314" s="88"/>
      <c r="S314" s="88"/>
      <c r="T314" s="89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T314" s="20" t="s">
        <v>151</v>
      </c>
      <c r="AU314" s="20" t="s">
        <v>90</v>
      </c>
    </row>
    <row r="315" s="13" customFormat="1">
      <c r="A315" s="13"/>
      <c r="B315" s="241"/>
      <c r="C315" s="242"/>
      <c r="D315" s="234" t="s">
        <v>283</v>
      </c>
      <c r="E315" s="243" t="s">
        <v>78</v>
      </c>
      <c r="F315" s="244" t="s">
        <v>1070</v>
      </c>
      <c r="G315" s="242"/>
      <c r="H315" s="245">
        <v>47.460000000000001</v>
      </c>
      <c r="I315" s="246"/>
      <c r="J315" s="242"/>
      <c r="K315" s="242"/>
      <c r="L315" s="247"/>
      <c r="M315" s="248"/>
      <c r="N315" s="249"/>
      <c r="O315" s="249"/>
      <c r="P315" s="249"/>
      <c r="Q315" s="249"/>
      <c r="R315" s="249"/>
      <c r="S315" s="249"/>
      <c r="T315" s="25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1" t="s">
        <v>283</v>
      </c>
      <c r="AU315" s="251" t="s">
        <v>90</v>
      </c>
      <c r="AV315" s="13" t="s">
        <v>90</v>
      </c>
      <c r="AW315" s="13" t="s">
        <v>40</v>
      </c>
      <c r="AX315" s="13" t="s">
        <v>88</v>
      </c>
      <c r="AY315" s="251" t="s">
        <v>141</v>
      </c>
    </row>
    <row r="316" s="2" customFormat="1">
      <c r="A316" s="42"/>
      <c r="B316" s="43"/>
      <c r="C316" s="44"/>
      <c r="D316" s="234" t="s">
        <v>414</v>
      </c>
      <c r="E316" s="44"/>
      <c r="F316" s="284" t="s">
        <v>1046</v>
      </c>
      <c r="G316" s="44"/>
      <c r="H316" s="44"/>
      <c r="I316" s="44"/>
      <c r="J316" s="44"/>
      <c r="K316" s="44"/>
      <c r="L316" s="48"/>
      <c r="M316" s="232"/>
      <c r="N316" s="233"/>
      <c r="O316" s="88"/>
      <c r="P316" s="88"/>
      <c r="Q316" s="88"/>
      <c r="R316" s="88"/>
      <c r="S316" s="88"/>
      <c r="T316" s="89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U316" s="20" t="s">
        <v>90</v>
      </c>
    </row>
    <row r="317" s="2" customFormat="1">
      <c r="A317" s="42"/>
      <c r="B317" s="43"/>
      <c r="C317" s="44"/>
      <c r="D317" s="234" t="s">
        <v>414</v>
      </c>
      <c r="E317" s="44"/>
      <c r="F317" s="285" t="s">
        <v>1041</v>
      </c>
      <c r="G317" s="44"/>
      <c r="H317" s="286">
        <v>23.73</v>
      </c>
      <c r="I317" s="44"/>
      <c r="J317" s="44"/>
      <c r="K317" s="44"/>
      <c r="L317" s="48"/>
      <c r="M317" s="232"/>
      <c r="N317" s="233"/>
      <c r="O317" s="88"/>
      <c r="P317" s="88"/>
      <c r="Q317" s="88"/>
      <c r="R317" s="88"/>
      <c r="S317" s="88"/>
      <c r="T317" s="89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U317" s="20" t="s">
        <v>90</v>
      </c>
    </row>
    <row r="318" s="2" customFormat="1" ht="55.5" customHeight="1">
      <c r="A318" s="42"/>
      <c r="B318" s="43"/>
      <c r="C318" s="216" t="s">
        <v>680</v>
      </c>
      <c r="D318" s="216" t="s">
        <v>144</v>
      </c>
      <c r="E318" s="217" t="s">
        <v>1071</v>
      </c>
      <c r="F318" s="218" t="s">
        <v>1072</v>
      </c>
      <c r="G318" s="219" t="s">
        <v>321</v>
      </c>
      <c r="H318" s="220">
        <v>82.079999999999998</v>
      </c>
      <c r="I318" s="221"/>
      <c r="J318" s="222">
        <f>ROUND(I318*H318,2)</f>
        <v>0</v>
      </c>
      <c r="K318" s="218" t="s">
        <v>148</v>
      </c>
      <c r="L318" s="48"/>
      <c r="M318" s="223" t="s">
        <v>78</v>
      </c>
      <c r="N318" s="224" t="s">
        <v>50</v>
      </c>
      <c r="O318" s="88"/>
      <c r="P318" s="225">
        <f>O318*H318</f>
        <v>0</v>
      </c>
      <c r="Q318" s="225">
        <v>0.025558600000000001</v>
      </c>
      <c r="R318" s="225">
        <f>Q318*H318</f>
        <v>2.0978498879999998</v>
      </c>
      <c r="S318" s="225">
        <v>0</v>
      </c>
      <c r="T318" s="226">
        <f>S318*H318</f>
        <v>0</v>
      </c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R318" s="227" t="s">
        <v>244</v>
      </c>
      <c r="AT318" s="227" t="s">
        <v>144</v>
      </c>
      <c r="AU318" s="227" t="s">
        <v>90</v>
      </c>
      <c r="AY318" s="20" t="s">
        <v>141</v>
      </c>
      <c r="BE318" s="228">
        <f>IF(N318="základní",J318,0)</f>
        <v>0</v>
      </c>
      <c r="BF318" s="228">
        <f>IF(N318="snížená",J318,0)</f>
        <v>0</v>
      </c>
      <c r="BG318" s="228">
        <f>IF(N318="zákl. přenesená",J318,0)</f>
        <v>0</v>
      </c>
      <c r="BH318" s="228">
        <f>IF(N318="sníž. přenesená",J318,0)</f>
        <v>0</v>
      </c>
      <c r="BI318" s="228">
        <f>IF(N318="nulová",J318,0)</f>
        <v>0</v>
      </c>
      <c r="BJ318" s="20" t="s">
        <v>88</v>
      </c>
      <c r="BK318" s="228">
        <f>ROUND(I318*H318,2)</f>
        <v>0</v>
      </c>
      <c r="BL318" s="20" t="s">
        <v>244</v>
      </c>
      <c r="BM318" s="227" t="s">
        <v>1073</v>
      </c>
    </row>
    <row r="319" s="2" customFormat="1">
      <c r="A319" s="42"/>
      <c r="B319" s="43"/>
      <c r="C319" s="44"/>
      <c r="D319" s="229" t="s">
        <v>151</v>
      </c>
      <c r="E319" s="44"/>
      <c r="F319" s="230" t="s">
        <v>1074</v>
      </c>
      <c r="G319" s="44"/>
      <c r="H319" s="44"/>
      <c r="I319" s="231"/>
      <c r="J319" s="44"/>
      <c r="K319" s="44"/>
      <c r="L319" s="48"/>
      <c r="M319" s="232"/>
      <c r="N319" s="233"/>
      <c r="O319" s="88"/>
      <c r="P319" s="88"/>
      <c r="Q319" s="88"/>
      <c r="R319" s="88"/>
      <c r="S319" s="88"/>
      <c r="T319" s="89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T319" s="20" t="s">
        <v>151</v>
      </c>
      <c r="AU319" s="20" t="s">
        <v>90</v>
      </c>
    </row>
    <row r="320" s="13" customFormat="1">
      <c r="A320" s="13"/>
      <c r="B320" s="241"/>
      <c r="C320" s="242"/>
      <c r="D320" s="234" t="s">
        <v>283</v>
      </c>
      <c r="E320" s="243" t="s">
        <v>78</v>
      </c>
      <c r="F320" s="244" t="s">
        <v>1053</v>
      </c>
      <c r="G320" s="242"/>
      <c r="H320" s="245">
        <v>82.079999999999998</v>
      </c>
      <c r="I320" s="246"/>
      <c r="J320" s="242"/>
      <c r="K320" s="242"/>
      <c r="L320" s="247"/>
      <c r="M320" s="248"/>
      <c r="N320" s="249"/>
      <c r="O320" s="249"/>
      <c r="P320" s="249"/>
      <c r="Q320" s="249"/>
      <c r="R320" s="249"/>
      <c r="S320" s="249"/>
      <c r="T320" s="250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1" t="s">
        <v>283</v>
      </c>
      <c r="AU320" s="251" t="s">
        <v>90</v>
      </c>
      <c r="AV320" s="13" t="s">
        <v>90</v>
      </c>
      <c r="AW320" s="13" t="s">
        <v>40</v>
      </c>
      <c r="AX320" s="13" t="s">
        <v>80</v>
      </c>
      <c r="AY320" s="251" t="s">
        <v>141</v>
      </c>
    </row>
    <row r="321" s="16" customFormat="1">
      <c r="A321" s="16"/>
      <c r="B321" s="273"/>
      <c r="C321" s="274"/>
      <c r="D321" s="234" t="s">
        <v>283</v>
      </c>
      <c r="E321" s="275" t="s">
        <v>800</v>
      </c>
      <c r="F321" s="276" t="s">
        <v>358</v>
      </c>
      <c r="G321" s="274"/>
      <c r="H321" s="277">
        <v>82.079999999999998</v>
      </c>
      <c r="I321" s="278"/>
      <c r="J321" s="274"/>
      <c r="K321" s="274"/>
      <c r="L321" s="279"/>
      <c r="M321" s="280"/>
      <c r="N321" s="281"/>
      <c r="O321" s="281"/>
      <c r="P321" s="281"/>
      <c r="Q321" s="281"/>
      <c r="R321" s="281"/>
      <c r="S321" s="281"/>
      <c r="T321" s="282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T321" s="283" t="s">
        <v>283</v>
      </c>
      <c r="AU321" s="283" t="s">
        <v>90</v>
      </c>
      <c r="AV321" s="16" t="s">
        <v>160</v>
      </c>
      <c r="AW321" s="16" t="s">
        <v>40</v>
      </c>
      <c r="AX321" s="16" t="s">
        <v>80</v>
      </c>
      <c r="AY321" s="283" t="s">
        <v>141</v>
      </c>
    </row>
    <row r="322" s="14" customFormat="1">
      <c r="A322" s="14"/>
      <c r="B322" s="252"/>
      <c r="C322" s="253"/>
      <c r="D322" s="234" t="s">
        <v>283</v>
      </c>
      <c r="E322" s="254" t="s">
        <v>78</v>
      </c>
      <c r="F322" s="255" t="s">
        <v>285</v>
      </c>
      <c r="G322" s="253"/>
      <c r="H322" s="256">
        <v>82.079999999999998</v>
      </c>
      <c r="I322" s="257"/>
      <c r="J322" s="253"/>
      <c r="K322" s="253"/>
      <c r="L322" s="258"/>
      <c r="M322" s="259"/>
      <c r="N322" s="260"/>
      <c r="O322" s="260"/>
      <c r="P322" s="260"/>
      <c r="Q322" s="260"/>
      <c r="R322" s="260"/>
      <c r="S322" s="260"/>
      <c r="T322" s="261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2" t="s">
        <v>283</v>
      </c>
      <c r="AU322" s="262" t="s">
        <v>90</v>
      </c>
      <c r="AV322" s="14" t="s">
        <v>166</v>
      </c>
      <c r="AW322" s="14" t="s">
        <v>40</v>
      </c>
      <c r="AX322" s="14" t="s">
        <v>88</v>
      </c>
      <c r="AY322" s="262" t="s">
        <v>141</v>
      </c>
    </row>
    <row r="323" s="2" customFormat="1" ht="62.7" customHeight="1">
      <c r="A323" s="42"/>
      <c r="B323" s="43"/>
      <c r="C323" s="216" t="s">
        <v>693</v>
      </c>
      <c r="D323" s="216" t="s">
        <v>144</v>
      </c>
      <c r="E323" s="217" t="s">
        <v>1075</v>
      </c>
      <c r="F323" s="218" t="s">
        <v>1076</v>
      </c>
      <c r="G323" s="219" t="s">
        <v>321</v>
      </c>
      <c r="H323" s="220">
        <v>2.1600000000000001</v>
      </c>
      <c r="I323" s="221"/>
      <c r="J323" s="222">
        <f>ROUND(I323*H323,2)</f>
        <v>0</v>
      </c>
      <c r="K323" s="218" t="s">
        <v>148</v>
      </c>
      <c r="L323" s="48"/>
      <c r="M323" s="223" t="s">
        <v>78</v>
      </c>
      <c r="N323" s="224" t="s">
        <v>50</v>
      </c>
      <c r="O323" s="88"/>
      <c r="P323" s="225">
        <f>O323*H323</f>
        <v>0</v>
      </c>
      <c r="Q323" s="225">
        <v>0.029627400000000002</v>
      </c>
      <c r="R323" s="225">
        <f>Q323*H323</f>
        <v>0.063995184000000011</v>
      </c>
      <c r="S323" s="225">
        <v>0</v>
      </c>
      <c r="T323" s="226">
        <f>S323*H323</f>
        <v>0</v>
      </c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R323" s="227" t="s">
        <v>244</v>
      </c>
      <c r="AT323" s="227" t="s">
        <v>144</v>
      </c>
      <c r="AU323" s="227" t="s">
        <v>90</v>
      </c>
      <c r="AY323" s="20" t="s">
        <v>141</v>
      </c>
      <c r="BE323" s="228">
        <f>IF(N323="základní",J323,0)</f>
        <v>0</v>
      </c>
      <c r="BF323" s="228">
        <f>IF(N323="snížená",J323,0)</f>
        <v>0</v>
      </c>
      <c r="BG323" s="228">
        <f>IF(N323="zákl. přenesená",J323,0)</f>
        <v>0</v>
      </c>
      <c r="BH323" s="228">
        <f>IF(N323="sníž. přenesená",J323,0)</f>
        <v>0</v>
      </c>
      <c r="BI323" s="228">
        <f>IF(N323="nulová",J323,0)</f>
        <v>0</v>
      </c>
      <c r="BJ323" s="20" t="s">
        <v>88</v>
      </c>
      <c r="BK323" s="228">
        <f>ROUND(I323*H323,2)</f>
        <v>0</v>
      </c>
      <c r="BL323" s="20" t="s">
        <v>244</v>
      </c>
      <c r="BM323" s="227" t="s">
        <v>1077</v>
      </c>
    </row>
    <row r="324" s="2" customFormat="1">
      <c r="A324" s="42"/>
      <c r="B324" s="43"/>
      <c r="C324" s="44"/>
      <c r="D324" s="229" t="s">
        <v>151</v>
      </c>
      <c r="E324" s="44"/>
      <c r="F324" s="230" t="s">
        <v>1078</v>
      </c>
      <c r="G324" s="44"/>
      <c r="H324" s="44"/>
      <c r="I324" s="231"/>
      <c r="J324" s="44"/>
      <c r="K324" s="44"/>
      <c r="L324" s="48"/>
      <c r="M324" s="232"/>
      <c r="N324" s="233"/>
      <c r="O324" s="88"/>
      <c r="P324" s="88"/>
      <c r="Q324" s="88"/>
      <c r="R324" s="88"/>
      <c r="S324" s="88"/>
      <c r="T324" s="89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T324" s="20" t="s">
        <v>151</v>
      </c>
      <c r="AU324" s="20" t="s">
        <v>90</v>
      </c>
    </row>
    <row r="325" s="13" customFormat="1">
      <c r="A325" s="13"/>
      <c r="B325" s="241"/>
      <c r="C325" s="242"/>
      <c r="D325" s="234" t="s">
        <v>283</v>
      </c>
      <c r="E325" s="243" t="s">
        <v>78</v>
      </c>
      <c r="F325" s="244" t="s">
        <v>1079</v>
      </c>
      <c r="G325" s="242"/>
      <c r="H325" s="245">
        <v>2.1600000000000001</v>
      </c>
      <c r="I325" s="246"/>
      <c r="J325" s="242"/>
      <c r="K325" s="242"/>
      <c r="L325" s="247"/>
      <c r="M325" s="248"/>
      <c r="N325" s="249"/>
      <c r="O325" s="249"/>
      <c r="P325" s="249"/>
      <c r="Q325" s="249"/>
      <c r="R325" s="249"/>
      <c r="S325" s="249"/>
      <c r="T325" s="250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1" t="s">
        <v>283</v>
      </c>
      <c r="AU325" s="251" t="s">
        <v>90</v>
      </c>
      <c r="AV325" s="13" t="s">
        <v>90</v>
      </c>
      <c r="AW325" s="13" t="s">
        <v>40</v>
      </c>
      <c r="AX325" s="13" t="s">
        <v>80</v>
      </c>
      <c r="AY325" s="251" t="s">
        <v>141</v>
      </c>
    </row>
    <row r="326" s="16" customFormat="1">
      <c r="A326" s="16"/>
      <c r="B326" s="273"/>
      <c r="C326" s="274"/>
      <c r="D326" s="234" t="s">
        <v>283</v>
      </c>
      <c r="E326" s="275" t="s">
        <v>803</v>
      </c>
      <c r="F326" s="276" t="s">
        <v>358</v>
      </c>
      <c r="G326" s="274"/>
      <c r="H326" s="277">
        <v>2.1600000000000001</v>
      </c>
      <c r="I326" s="278"/>
      <c r="J326" s="274"/>
      <c r="K326" s="274"/>
      <c r="L326" s="279"/>
      <c r="M326" s="280"/>
      <c r="N326" s="281"/>
      <c r="O326" s="281"/>
      <c r="P326" s="281"/>
      <c r="Q326" s="281"/>
      <c r="R326" s="281"/>
      <c r="S326" s="281"/>
      <c r="T326" s="282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T326" s="283" t="s">
        <v>283</v>
      </c>
      <c r="AU326" s="283" t="s">
        <v>90</v>
      </c>
      <c r="AV326" s="16" t="s">
        <v>160</v>
      </c>
      <c r="AW326" s="16" t="s">
        <v>40</v>
      </c>
      <c r="AX326" s="16" t="s">
        <v>80</v>
      </c>
      <c r="AY326" s="283" t="s">
        <v>141</v>
      </c>
    </row>
    <row r="327" s="14" customFormat="1">
      <c r="A327" s="14"/>
      <c r="B327" s="252"/>
      <c r="C327" s="253"/>
      <c r="D327" s="234" t="s">
        <v>283</v>
      </c>
      <c r="E327" s="254" t="s">
        <v>78</v>
      </c>
      <c r="F327" s="255" t="s">
        <v>285</v>
      </c>
      <c r="G327" s="253"/>
      <c r="H327" s="256">
        <v>2.1600000000000001</v>
      </c>
      <c r="I327" s="257"/>
      <c r="J327" s="253"/>
      <c r="K327" s="253"/>
      <c r="L327" s="258"/>
      <c r="M327" s="259"/>
      <c r="N327" s="260"/>
      <c r="O327" s="260"/>
      <c r="P327" s="260"/>
      <c r="Q327" s="260"/>
      <c r="R327" s="260"/>
      <c r="S327" s="260"/>
      <c r="T327" s="261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2" t="s">
        <v>283</v>
      </c>
      <c r="AU327" s="262" t="s">
        <v>90</v>
      </c>
      <c r="AV327" s="14" t="s">
        <v>166</v>
      </c>
      <c r="AW327" s="14" t="s">
        <v>40</v>
      </c>
      <c r="AX327" s="14" t="s">
        <v>88</v>
      </c>
      <c r="AY327" s="262" t="s">
        <v>141</v>
      </c>
    </row>
    <row r="328" s="2" customFormat="1" ht="44.25" customHeight="1">
      <c r="A328" s="42"/>
      <c r="B328" s="43"/>
      <c r="C328" s="216" t="s">
        <v>710</v>
      </c>
      <c r="D328" s="216" t="s">
        <v>144</v>
      </c>
      <c r="E328" s="217" t="s">
        <v>1080</v>
      </c>
      <c r="F328" s="218" t="s">
        <v>1081</v>
      </c>
      <c r="G328" s="219" t="s">
        <v>321</v>
      </c>
      <c r="H328" s="220">
        <v>84.239999999999995</v>
      </c>
      <c r="I328" s="221"/>
      <c r="J328" s="222">
        <f>ROUND(I328*H328,2)</f>
        <v>0</v>
      </c>
      <c r="K328" s="218" t="s">
        <v>148</v>
      </c>
      <c r="L328" s="48"/>
      <c r="M328" s="223" t="s">
        <v>78</v>
      </c>
      <c r="N328" s="224" t="s">
        <v>50</v>
      </c>
      <c r="O328" s="88"/>
      <c r="P328" s="225">
        <f>O328*H328</f>
        <v>0</v>
      </c>
      <c r="Q328" s="225">
        <v>0.00010000000000000001</v>
      </c>
      <c r="R328" s="225">
        <f>Q328*H328</f>
        <v>0.0084239999999999992</v>
      </c>
      <c r="S328" s="225">
        <v>0</v>
      </c>
      <c r="T328" s="226">
        <f>S328*H328</f>
        <v>0</v>
      </c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R328" s="227" t="s">
        <v>244</v>
      </c>
      <c r="AT328" s="227" t="s">
        <v>144</v>
      </c>
      <c r="AU328" s="227" t="s">
        <v>90</v>
      </c>
      <c r="AY328" s="20" t="s">
        <v>141</v>
      </c>
      <c r="BE328" s="228">
        <f>IF(N328="základní",J328,0)</f>
        <v>0</v>
      </c>
      <c r="BF328" s="228">
        <f>IF(N328="snížená",J328,0)</f>
        <v>0</v>
      </c>
      <c r="BG328" s="228">
        <f>IF(N328="zákl. přenesená",J328,0)</f>
        <v>0</v>
      </c>
      <c r="BH328" s="228">
        <f>IF(N328="sníž. přenesená",J328,0)</f>
        <v>0</v>
      </c>
      <c r="BI328" s="228">
        <f>IF(N328="nulová",J328,0)</f>
        <v>0</v>
      </c>
      <c r="BJ328" s="20" t="s">
        <v>88</v>
      </c>
      <c r="BK328" s="228">
        <f>ROUND(I328*H328,2)</f>
        <v>0</v>
      </c>
      <c r="BL328" s="20" t="s">
        <v>244</v>
      </c>
      <c r="BM328" s="227" t="s">
        <v>1082</v>
      </c>
    </row>
    <row r="329" s="2" customFormat="1">
      <c r="A329" s="42"/>
      <c r="B329" s="43"/>
      <c r="C329" s="44"/>
      <c r="D329" s="229" t="s">
        <v>151</v>
      </c>
      <c r="E329" s="44"/>
      <c r="F329" s="230" t="s">
        <v>1083</v>
      </c>
      <c r="G329" s="44"/>
      <c r="H329" s="44"/>
      <c r="I329" s="231"/>
      <c r="J329" s="44"/>
      <c r="K329" s="44"/>
      <c r="L329" s="48"/>
      <c r="M329" s="232"/>
      <c r="N329" s="233"/>
      <c r="O329" s="88"/>
      <c r="P329" s="88"/>
      <c r="Q329" s="88"/>
      <c r="R329" s="88"/>
      <c r="S329" s="88"/>
      <c r="T329" s="89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T329" s="20" t="s">
        <v>151</v>
      </c>
      <c r="AU329" s="20" t="s">
        <v>90</v>
      </c>
    </row>
    <row r="330" s="13" customFormat="1">
      <c r="A330" s="13"/>
      <c r="B330" s="241"/>
      <c r="C330" s="242"/>
      <c r="D330" s="234" t="s">
        <v>283</v>
      </c>
      <c r="E330" s="243" t="s">
        <v>78</v>
      </c>
      <c r="F330" s="244" t="s">
        <v>800</v>
      </c>
      <c r="G330" s="242"/>
      <c r="H330" s="245">
        <v>82.079999999999998</v>
      </c>
      <c r="I330" s="246"/>
      <c r="J330" s="242"/>
      <c r="K330" s="242"/>
      <c r="L330" s="247"/>
      <c r="M330" s="248"/>
      <c r="N330" s="249"/>
      <c r="O330" s="249"/>
      <c r="P330" s="249"/>
      <c r="Q330" s="249"/>
      <c r="R330" s="249"/>
      <c r="S330" s="249"/>
      <c r="T330" s="250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1" t="s">
        <v>283</v>
      </c>
      <c r="AU330" s="251" t="s">
        <v>90</v>
      </c>
      <c r="AV330" s="13" t="s">
        <v>90</v>
      </c>
      <c r="AW330" s="13" t="s">
        <v>40</v>
      </c>
      <c r="AX330" s="13" t="s">
        <v>80</v>
      </c>
      <c r="AY330" s="251" t="s">
        <v>141</v>
      </c>
    </row>
    <row r="331" s="13" customFormat="1">
      <c r="A331" s="13"/>
      <c r="B331" s="241"/>
      <c r="C331" s="242"/>
      <c r="D331" s="234" t="s">
        <v>283</v>
      </c>
      <c r="E331" s="243" t="s">
        <v>78</v>
      </c>
      <c r="F331" s="244" t="s">
        <v>803</v>
      </c>
      <c r="G331" s="242"/>
      <c r="H331" s="245">
        <v>2.1600000000000001</v>
      </c>
      <c r="I331" s="246"/>
      <c r="J331" s="242"/>
      <c r="K331" s="242"/>
      <c r="L331" s="247"/>
      <c r="M331" s="248"/>
      <c r="N331" s="249"/>
      <c r="O331" s="249"/>
      <c r="P331" s="249"/>
      <c r="Q331" s="249"/>
      <c r="R331" s="249"/>
      <c r="S331" s="249"/>
      <c r="T331" s="250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1" t="s">
        <v>283</v>
      </c>
      <c r="AU331" s="251" t="s">
        <v>90</v>
      </c>
      <c r="AV331" s="13" t="s">
        <v>90</v>
      </c>
      <c r="AW331" s="13" t="s">
        <v>40</v>
      </c>
      <c r="AX331" s="13" t="s">
        <v>80</v>
      </c>
      <c r="AY331" s="251" t="s">
        <v>141</v>
      </c>
    </row>
    <row r="332" s="14" customFormat="1">
      <c r="A332" s="14"/>
      <c r="B332" s="252"/>
      <c r="C332" s="253"/>
      <c r="D332" s="234" t="s">
        <v>283</v>
      </c>
      <c r="E332" s="254" t="s">
        <v>78</v>
      </c>
      <c r="F332" s="255" t="s">
        <v>285</v>
      </c>
      <c r="G332" s="253"/>
      <c r="H332" s="256">
        <v>84.239999999999995</v>
      </c>
      <c r="I332" s="257"/>
      <c r="J332" s="253"/>
      <c r="K332" s="253"/>
      <c r="L332" s="258"/>
      <c r="M332" s="259"/>
      <c r="N332" s="260"/>
      <c r="O332" s="260"/>
      <c r="P332" s="260"/>
      <c r="Q332" s="260"/>
      <c r="R332" s="260"/>
      <c r="S332" s="260"/>
      <c r="T332" s="261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2" t="s">
        <v>283</v>
      </c>
      <c r="AU332" s="262" t="s">
        <v>90</v>
      </c>
      <c r="AV332" s="14" t="s">
        <v>166</v>
      </c>
      <c r="AW332" s="14" t="s">
        <v>40</v>
      </c>
      <c r="AX332" s="14" t="s">
        <v>88</v>
      </c>
      <c r="AY332" s="262" t="s">
        <v>141</v>
      </c>
    </row>
    <row r="333" s="2" customFormat="1">
      <c r="A333" s="42"/>
      <c r="B333" s="43"/>
      <c r="C333" s="44"/>
      <c r="D333" s="234" t="s">
        <v>414</v>
      </c>
      <c r="E333" s="44"/>
      <c r="F333" s="284" t="s">
        <v>1052</v>
      </c>
      <c r="G333" s="44"/>
      <c r="H333" s="44"/>
      <c r="I333" s="44"/>
      <c r="J333" s="44"/>
      <c r="K333" s="44"/>
      <c r="L333" s="48"/>
      <c r="M333" s="232"/>
      <c r="N333" s="233"/>
      <c r="O333" s="88"/>
      <c r="P333" s="88"/>
      <c r="Q333" s="88"/>
      <c r="R333" s="88"/>
      <c r="S333" s="88"/>
      <c r="T333" s="89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U333" s="20" t="s">
        <v>90</v>
      </c>
    </row>
    <row r="334" s="2" customFormat="1">
      <c r="A334" s="42"/>
      <c r="B334" s="43"/>
      <c r="C334" s="44"/>
      <c r="D334" s="234" t="s">
        <v>414</v>
      </c>
      <c r="E334" s="44"/>
      <c r="F334" s="285" t="s">
        <v>1053</v>
      </c>
      <c r="G334" s="44"/>
      <c r="H334" s="286">
        <v>82.079999999999998</v>
      </c>
      <c r="I334" s="44"/>
      <c r="J334" s="44"/>
      <c r="K334" s="44"/>
      <c r="L334" s="48"/>
      <c r="M334" s="232"/>
      <c r="N334" s="233"/>
      <c r="O334" s="88"/>
      <c r="P334" s="88"/>
      <c r="Q334" s="88"/>
      <c r="R334" s="88"/>
      <c r="S334" s="88"/>
      <c r="T334" s="89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U334" s="20" t="s">
        <v>90</v>
      </c>
    </row>
    <row r="335" s="2" customFormat="1">
      <c r="A335" s="42"/>
      <c r="B335" s="43"/>
      <c r="C335" s="44"/>
      <c r="D335" s="234" t="s">
        <v>414</v>
      </c>
      <c r="E335" s="44"/>
      <c r="F335" s="285" t="s">
        <v>358</v>
      </c>
      <c r="G335" s="44"/>
      <c r="H335" s="286">
        <v>82.079999999999998</v>
      </c>
      <c r="I335" s="44"/>
      <c r="J335" s="44"/>
      <c r="K335" s="44"/>
      <c r="L335" s="48"/>
      <c r="M335" s="232"/>
      <c r="N335" s="233"/>
      <c r="O335" s="88"/>
      <c r="P335" s="88"/>
      <c r="Q335" s="88"/>
      <c r="R335" s="88"/>
      <c r="S335" s="88"/>
      <c r="T335" s="89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U335" s="20" t="s">
        <v>90</v>
      </c>
    </row>
    <row r="336" s="2" customFormat="1">
      <c r="A336" s="42"/>
      <c r="B336" s="43"/>
      <c r="C336" s="44"/>
      <c r="D336" s="234" t="s">
        <v>414</v>
      </c>
      <c r="E336" s="44"/>
      <c r="F336" s="284" t="s">
        <v>1084</v>
      </c>
      <c r="G336" s="44"/>
      <c r="H336" s="44"/>
      <c r="I336" s="44"/>
      <c r="J336" s="44"/>
      <c r="K336" s="44"/>
      <c r="L336" s="48"/>
      <c r="M336" s="232"/>
      <c r="N336" s="233"/>
      <c r="O336" s="88"/>
      <c r="P336" s="88"/>
      <c r="Q336" s="88"/>
      <c r="R336" s="88"/>
      <c r="S336" s="88"/>
      <c r="T336" s="89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U336" s="20" t="s">
        <v>90</v>
      </c>
    </row>
    <row r="337" s="2" customFormat="1">
      <c r="A337" s="42"/>
      <c r="B337" s="43"/>
      <c r="C337" s="44"/>
      <c r="D337" s="234" t="s">
        <v>414</v>
      </c>
      <c r="E337" s="44"/>
      <c r="F337" s="285" t="s">
        <v>1079</v>
      </c>
      <c r="G337" s="44"/>
      <c r="H337" s="286">
        <v>2.1600000000000001</v>
      </c>
      <c r="I337" s="44"/>
      <c r="J337" s="44"/>
      <c r="K337" s="44"/>
      <c r="L337" s="48"/>
      <c r="M337" s="232"/>
      <c r="N337" s="233"/>
      <c r="O337" s="88"/>
      <c r="P337" s="88"/>
      <c r="Q337" s="88"/>
      <c r="R337" s="88"/>
      <c r="S337" s="88"/>
      <c r="T337" s="89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U337" s="20" t="s">
        <v>90</v>
      </c>
    </row>
    <row r="338" s="2" customFormat="1">
      <c r="A338" s="42"/>
      <c r="B338" s="43"/>
      <c r="C338" s="44"/>
      <c r="D338" s="234" t="s">
        <v>414</v>
      </c>
      <c r="E338" s="44"/>
      <c r="F338" s="285" t="s">
        <v>358</v>
      </c>
      <c r="G338" s="44"/>
      <c r="H338" s="286">
        <v>2.1600000000000001</v>
      </c>
      <c r="I338" s="44"/>
      <c r="J338" s="44"/>
      <c r="K338" s="44"/>
      <c r="L338" s="48"/>
      <c r="M338" s="232"/>
      <c r="N338" s="233"/>
      <c r="O338" s="88"/>
      <c r="P338" s="88"/>
      <c r="Q338" s="88"/>
      <c r="R338" s="88"/>
      <c r="S338" s="88"/>
      <c r="T338" s="89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U338" s="20" t="s">
        <v>90</v>
      </c>
    </row>
    <row r="339" s="2" customFormat="1" ht="33" customHeight="1">
      <c r="A339" s="42"/>
      <c r="B339" s="43"/>
      <c r="C339" s="216" t="s">
        <v>717</v>
      </c>
      <c r="D339" s="216" t="s">
        <v>144</v>
      </c>
      <c r="E339" s="217" t="s">
        <v>1085</v>
      </c>
      <c r="F339" s="218" t="s">
        <v>1086</v>
      </c>
      <c r="G339" s="219" t="s">
        <v>321</v>
      </c>
      <c r="H339" s="220">
        <v>2.1600000000000001</v>
      </c>
      <c r="I339" s="221"/>
      <c r="J339" s="222">
        <f>ROUND(I339*H339,2)</f>
        <v>0</v>
      </c>
      <c r="K339" s="218" t="s">
        <v>148</v>
      </c>
      <c r="L339" s="48"/>
      <c r="M339" s="223" t="s">
        <v>78</v>
      </c>
      <c r="N339" s="224" t="s">
        <v>50</v>
      </c>
      <c r="O339" s="88"/>
      <c r="P339" s="225">
        <f>O339*H339</f>
        <v>0</v>
      </c>
      <c r="Q339" s="225">
        <v>0</v>
      </c>
      <c r="R339" s="225">
        <f>Q339*H339</f>
        <v>0</v>
      </c>
      <c r="S339" s="225">
        <v>0</v>
      </c>
      <c r="T339" s="226">
        <f>S339*H339</f>
        <v>0</v>
      </c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R339" s="227" t="s">
        <v>244</v>
      </c>
      <c r="AT339" s="227" t="s">
        <v>144</v>
      </c>
      <c r="AU339" s="227" t="s">
        <v>90</v>
      </c>
      <c r="AY339" s="20" t="s">
        <v>141</v>
      </c>
      <c r="BE339" s="228">
        <f>IF(N339="základní",J339,0)</f>
        <v>0</v>
      </c>
      <c r="BF339" s="228">
        <f>IF(N339="snížená",J339,0)</f>
        <v>0</v>
      </c>
      <c r="BG339" s="228">
        <f>IF(N339="zákl. přenesená",J339,0)</f>
        <v>0</v>
      </c>
      <c r="BH339" s="228">
        <f>IF(N339="sníž. přenesená",J339,0)</f>
        <v>0</v>
      </c>
      <c r="BI339" s="228">
        <f>IF(N339="nulová",J339,0)</f>
        <v>0</v>
      </c>
      <c r="BJ339" s="20" t="s">
        <v>88</v>
      </c>
      <c r="BK339" s="228">
        <f>ROUND(I339*H339,2)</f>
        <v>0</v>
      </c>
      <c r="BL339" s="20" t="s">
        <v>244</v>
      </c>
      <c r="BM339" s="227" t="s">
        <v>1087</v>
      </c>
    </row>
    <row r="340" s="2" customFormat="1">
      <c r="A340" s="42"/>
      <c r="B340" s="43"/>
      <c r="C340" s="44"/>
      <c r="D340" s="229" t="s">
        <v>151</v>
      </c>
      <c r="E340" s="44"/>
      <c r="F340" s="230" t="s">
        <v>1088</v>
      </c>
      <c r="G340" s="44"/>
      <c r="H340" s="44"/>
      <c r="I340" s="231"/>
      <c r="J340" s="44"/>
      <c r="K340" s="44"/>
      <c r="L340" s="48"/>
      <c r="M340" s="232"/>
      <c r="N340" s="233"/>
      <c r="O340" s="88"/>
      <c r="P340" s="88"/>
      <c r="Q340" s="88"/>
      <c r="R340" s="88"/>
      <c r="S340" s="88"/>
      <c r="T340" s="89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T340" s="20" t="s">
        <v>151</v>
      </c>
      <c r="AU340" s="20" t="s">
        <v>90</v>
      </c>
    </row>
    <row r="341" s="13" customFormat="1">
      <c r="A341" s="13"/>
      <c r="B341" s="241"/>
      <c r="C341" s="242"/>
      <c r="D341" s="234" t="s">
        <v>283</v>
      </c>
      <c r="E341" s="243" t="s">
        <v>78</v>
      </c>
      <c r="F341" s="244" t="s">
        <v>803</v>
      </c>
      <c r="G341" s="242"/>
      <c r="H341" s="245">
        <v>2.1600000000000001</v>
      </c>
      <c r="I341" s="246"/>
      <c r="J341" s="242"/>
      <c r="K341" s="242"/>
      <c r="L341" s="247"/>
      <c r="M341" s="248"/>
      <c r="N341" s="249"/>
      <c r="O341" s="249"/>
      <c r="P341" s="249"/>
      <c r="Q341" s="249"/>
      <c r="R341" s="249"/>
      <c r="S341" s="249"/>
      <c r="T341" s="25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1" t="s">
        <v>283</v>
      </c>
      <c r="AU341" s="251" t="s">
        <v>90</v>
      </c>
      <c r="AV341" s="13" t="s">
        <v>90</v>
      </c>
      <c r="AW341" s="13" t="s">
        <v>40</v>
      </c>
      <c r="AX341" s="13" t="s">
        <v>88</v>
      </c>
      <c r="AY341" s="251" t="s">
        <v>141</v>
      </c>
    </row>
    <row r="342" s="2" customFormat="1">
      <c r="A342" s="42"/>
      <c r="B342" s="43"/>
      <c r="C342" s="44"/>
      <c r="D342" s="234" t="s">
        <v>414</v>
      </c>
      <c r="E342" s="44"/>
      <c r="F342" s="284" t="s">
        <v>1084</v>
      </c>
      <c r="G342" s="44"/>
      <c r="H342" s="44"/>
      <c r="I342" s="44"/>
      <c r="J342" s="44"/>
      <c r="K342" s="44"/>
      <c r="L342" s="48"/>
      <c r="M342" s="232"/>
      <c r="N342" s="233"/>
      <c r="O342" s="88"/>
      <c r="P342" s="88"/>
      <c r="Q342" s="88"/>
      <c r="R342" s="88"/>
      <c r="S342" s="88"/>
      <c r="T342" s="89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U342" s="20" t="s">
        <v>90</v>
      </c>
    </row>
    <row r="343" s="2" customFormat="1">
      <c r="A343" s="42"/>
      <c r="B343" s="43"/>
      <c r="C343" s="44"/>
      <c r="D343" s="234" t="s">
        <v>414</v>
      </c>
      <c r="E343" s="44"/>
      <c r="F343" s="285" t="s">
        <v>1079</v>
      </c>
      <c r="G343" s="44"/>
      <c r="H343" s="286">
        <v>2.1600000000000001</v>
      </c>
      <c r="I343" s="44"/>
      <c r="J343" s="44"/>
      <c r="K343" s="44"/>
      <c r="L343" s="48"/>
      <c r="M343" s="232"/>
      <c r="N343" s="233"/>
      <c r="O343" s="88"/>
      <c r="P343" s="88"/>
      <c r="Q343" s="88"/>
      <c r="R343" s="88"/>
      <c r="S343" s="88"/>
      <c r="T343" s="89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U343" s="20" t="s">
        <v>90</v>
      </c>
    </row>
    <row r="344" s="2" customFormat="1">
      <c r="A344" s="42"/>
      <c r="B344" s="43"/>
      <c r="C344" s="44"/>
      <c r="D344" s="234" t="s">
        <v>414</v>
      </c>
      <c r="E344" s="44"/>
      <c r="F344" s="285" t="s">
        <v>358</v>
      </c>
      <c r="G344" s="44"/>
      <c r="H344" s="286">
        <v>2.1600000000000001</v>
      </c>
      <c r="I344" s="44"/>
      <c r="J344" s="44"/>
      <c r="K344" s="44"/>
      <c r="L344" s="48"/>
      <c r="M344" s="232"/>
      <c r="N344" s="233"/>
      <c r="O344" s="88"/>
      <c r="P344" s="88"/>
      <c r="Q344" s="88"/>
      <c r="R344" s="88"/>
      <c r="S344" s="88"/>
      <c r="T344" s="89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U344" s="20" t="s">
        <v>90</v>
      </c>
    </row>
    <row r="345" s="2" customFormat="1" ht="37.8" customHeight="1">
      <c r="A345" s="42"/>
      <c r="B345" s="43"/>
      <c r="C345" s="216" t="s">
        <v>722</v>
      </c>
      <c r="D345" s="216" t="s">
        <v>144</v>
      </c>
      <c r="E345" s="217" t="s">
        <v>1089</v>
      </c>
      <c r="F345" s="218" t="s">
        <v>1090</v>
      </c>
      <c r="G345" s="219" t="s">
        <v>321</v>
      </c>
      <c r="H345" s="220">
        <v>84.239999999999995</v>
      </c>
      <c r="I345" s="221"/>
      <c r="J345" s="222">
        <f>ROUND(I345*H345,2)</f>
        <v>0</v>
      </c>
      <c r="K345" s="218" t="s">
        <v>148</v>
      </c>
      <c r="L345" s="48"/>
      <c r="M345" s="223" t="s">
        <v>78</v>
      </c>
      <c r="N345" s="224" t="s">
        <v>50</v>
      </c>
      <c r="O345" s="88"/>
      <c r="P345" s="225">
        <f>O345*H345</f>
        <v>0</v>
      </c>
      <c r="Q345" s="225">
        <v>0.00069999999999999999</v>
      </c>
      <c r="R345" s="225">
        <f>Q345*H345</f>
        <v>0.058967999999999993</v>
      </c>
      <c r="S345" s="225">
        <v>0</v>
      </c>
      <c r="T345" s="226">
        <f>S345*H345</f>
        <v>0</v>
      </c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R345" s="227" t="s">
        <v>244</v>
      </c>
      <c r="AT345" s="227" t="s">
        <v>144</v>
      </c>
      <c r="AU345" s="227" t="s">
        <v>90</v>
      </c>
      <c r="AY345" s="20" t="s">
        <v>141</v>
      </c>
      <c r="BE345" s="228">
        <f>IF(N345="základní",J345,0)</f>
        <v>0</v>
      </c>
      <c r="BF345" s="228">
        <f>IF(N345="snížená",J345,0)</f>
        <v>0</v>
      </c>
      <c r="BG345" s="228">
        <f>IF(N345="zákl. přenesená",J345,0)</f>
        <v>0</v>
      </c>
      <c r="BH345" s="228">
        <f>IF(N345="sníž. přenesená",J345,0)</f>
        <v>0</v>
      </c>
      <c r="BI345" s="228">
        <f>IF(N345="nulová",J345,0)</f>
        <v>0</v>
      </c>
      <c r="BJ345" s="20" t="s">
        <v>88</v>
      </c>
      <c r="BK345" s="228">
        <f>ROUND(I345*H345,2)</f>
        <v>0</v>
      </c>
      <c r="BL345" s="20" t="s">
        <v>244</v>
      </c>
      <c r="BM345" s="227" t="s">
        <v>1091</v>
      </c>
    </row>
    <row r="346" s="2" customFormat="1">
      <c r="A346" s="42"/>
      <c r="B346" s="43"/>
      <c r="C346" s="44"/>
      <c r="D346" s="229" t="s">
        <v>151</v>
      </c>
      <c r="E346" s="44"/>
      <c r="F346" s="230" t="s">
        <v>1092</v>
      </c>
      <c r="G346" s="44"/>
      <c r="H346" s="44"/>
      <c r="I346" s="231"/>
      <c r="J346" s="44"/>
      <c r="K346" s="44"/>
      <c r="L346" s="48"/>
      <c r="M346" s="232"/>
      <c r="N346" s="233"/>
      <c r="O346" s="88"/>
      <c r="P346" s="88"/>
      <c r="Q346" s="88"/>
      <c r="R346" s="88"/>
      <c r="S346" s="88"/>
      <c r="T346" s="89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T346" s="20" t="s">
        <v>151</v>
      </c>
      <c r="AU346" s="20" t="s">
        <v>90</v>
      </c>
    </row>
    <row r="347" s="13" customFormat="1">
      <c r="A347" s="13"/>
      <c r="B347" s="241"/>
      <c r="C347" s="242"/>
      <c r="D347" s="234" t="s">
        <v>283</v>
      </c>
      <c r="E347" s="243" t="s">
        <v>78</v>
      </c>
      <c r="F347" s="244" t="s">
        <v>800</v>
      </c>
      <c r="G347" s="242"/>
      <c r="H347" s="245">
        <v>82.079999999999998</v>
      </c>
      <c r="I347" s="246"/>
      <c r="J347" s="242"/>
      <c r="K347" s="242"/>
      <c r="L347" s="247"/>
      <c r="M347" s="248"/>
      <c r="N347" s="249"/>
      <c r="O347" s="249"/>
      <c r="P347" s="249"/>
      <c r="Q347" s="249"/>
      <c r="R347" s="249"/>
      <c r="S347" s="249"/>
      <c r="T347" s="250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1" t="s">
        <v>283</v>
      </c>
      <c r="AU347" s="251" t="s">
        <v>90</v>
      </c>
      <c r="AV347" s="13" t="s">
        <v>90</v>
      </c>
      <c r="AW347" s="13" t="s">
        <v>40</v>
      </c>
      <c r="AX347" s="13" t="s">
        <v>80</v>
      </c>
      <c r="AY347" s="251" t="s">
        <v>141</v>
      </c>
    </row>
    <row r="348" s="13" customFormat="1">
      <c r="A348" s="13"/>
      <c r="B348" s="241"/>
      <c r="C348" s="242"/>
      <c r="D348" s="234" t="s">
        <v>283</v>
      </c>
      <c r="E348" s="243" t="s">
        <v>78</v>
      </c>
      <c r="F348" s="244" t="s">
        <v>803</v>
      </c>
      <c r="G348" s="242"/>
      <c r="H348" s="245">
        <v>2.1600000000000001</v>
      </c>
      <c r="I348" s="246"/>
      <c r="J348" s="242"/>
      <c r="K348" s="242"/>
      <c r="L348" s="247"/>
      <c r="M348" s="248"/>
      <c r="N348" s="249"/>
      <c r="O348" s="249"/>
      <c r="P348" s="249"/>
      <c r="Q348" s="249"/>
      <c r="R348" s="249"/>
      <c r="S348" s="249"/>
      <c r="T348" s="250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1" t="s">
        <v>283</v>
      </c>
      <c r="AU348" s="251" t="s">
        <v>90</v>
      </c>
      <c r="AV348" s="13" t="s">
        <v>90</v>
      </c>
      <c r="AW348" s="13" t="s">
        <v>40</v>
      </c>
      <c r="AX348" s="13" t="s">
        <v>80</v>
      </c>
      <c r="AY348" s="251" t="s">
        <v>141</v>
      </c>
    </row>
    <row r="349" s="14" customFormat="1">
      <c r="A349" s="14"/>
      <c r="B349" s="252"/>
      <c r="C349" s="253"/>
      <c r="D349" s="234" t="s">
        <v>283</v>
      </c>
      <c r="E349" s="254" t="s">
        <v>78</v>
      </c>
      <c r="F349" s="255" t="s">
        <v>285</v>
      </c>
      <c r="G349" s="253"/>
      <c r="H349" s="256">
        <v>84.239999999999995</v>
      </c>
      <c r="I349" s="257"/>
      <c r="J349" s="253"/>
      <c r="K349" s="253"/>
      <c r="L349" s="258"/>
      <c r="M349" s="259"/>
      <c r="N349" s="260"/>
      <c r="O349" s="260"/>
      <c r="P349" s="260"/>
      <c r="Q349" s="260"/>
      <c r="R349" s="260"/>
      <c r="S349" s="260"/>
      <c r="T349" s="261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2" t="s">
        <v>283</v>
      </c>
      <c r="AU349" s="262" t="s">
        <v>90</v>
      </c>
      <c r="AV349" s="14" t="s">
        <v>166</v>
      </c>
      <c r="AW349" s="14" t="s">
        <v>40</v>
      </c>
      <c r="AX349" s="14" t="s">
        <v>88</v>
      </c>
      <c r="AY349" s="262" t="s">
        <v>141</v>
      </c>
    </row>
    <row r="350" s="2" customFormat="1">
      <c r="A350" s="42"/>
      <c r="B350" s="43"/>
      <c r="C350" s="44"/>
      <c r="D350" s="234" t="s">
        <v>414</v>
      </c>
      <c r="E350" s="44"/>
      <c r="F350" s="284" t="s">
        <v>1052</v>
      </c>
      <c r="G350" s="44"/>
      <c r="H350" s="44"/>
      <c r="I350" s="44"/>
      <c r="J350" s="44"/>
      <c r="K350" s="44"/>
      <c r="L350" s="48"/>
      <c r="M350" s="232"/>
      <c r="N350" s="233"/>
      <c r="O350" s="88"/>
      <c r="P350" s="88"/>
      <c r="Q350" s="88"/>
      <c r="R350" s="88"/>
      <c r="S350" s="88"/>
      <c r="T350" s="89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U350" s="20" t="s">
        <v>90</v>
      </c>
    </row>
    <row r="351" s="2" customFormat="1">
      <c r="A351" s="42"/>
      <c r="B351" s="43"/>
      <c r="C351" s="44"/>
      <c r="D351" s="234" t="s">
        <v>414</v>
      </c>
      <c r="E351" s="44"/>
      <c r="F351" s="285" t="s">
        <v>1053</v>
      </c>
      <c r="G351" s="44"/>
      <c r="H351" s="286">
        <v>82.079999999999998</v>
      </c>
      <c r="I351" s="44"/>
      <c r="J351" s="44"/>
      <c r="K351" s="44"/>
      <c r="L351" s="48"/>
      <c r="M351" s="232"/>
      <c r="N351" s="233"/>
      <c r="O351" s="88"/>
      <c r="P351" s="88"/>
      <c r="Q351" s="88"/>
      <c r="R351" s="88"/>
      <c r="S351" s="88"/>
      <c r="T351" s="89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U351" s="20" t="s">
        <v>90</v>
      </c>
    </row>
    <row r="352" s="2" customFormat="1">
      <c r="A352" s="42"/>
      <c r="B352" s="43"/>
      <c r="C352" s="44"/>
      <c r="D352" s="234" t="s">
        <v>414</v>
      </c>
      <c r="E352" s="44"/>
      <c r="F352" s="285" t="s">
        <v>358</v>
      </c>
      <c r="G352" s="44"/>
      <c r="H352" s="286">
        <v>82.079999999999998</v>
      </c>
      <c r="I352" s="44"/>
      <c r="J352" s="44"/>
      <c r="K352" s="44"/>
      <c r="L352" s="48"/>
      <c r="M352" s="232"/>
      <c r="N352" s="233"/>
      <c r="O352" s="88"/>
      <c r="P352" s="88"/>
      <c r="Q352" s="88"/>
      <c r="R352" s="88"/>
      <c r="S352" s="88"/>
      <c r="T352" s="89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U352" s="20" t="s">
        <v>90</v>
      </c>
    </row>
    <row r="353" s="2" customFormat="1">
      <c r="A353" s="42"/>
      <c r="B353" s="43"/>
      <c r="C353" s="44"/>
      <c r="D353" s="234" t="s">
        <v>414</v>
      </c>
      <c r="E353" s="44"/>
      <c r="F353" s="284" t="s">
        <v>1084</v>
      </c>
      <c r="G353" s="44"/>
      <c r="H353" s="44"/>
      <c r="I353" s="44"/>
      <c r="J353" s="44"/>
      <c r="K353" s="44"/>
      <c r="L353" s="48"/>
      <c r="M353" s="232"/>
      <c r="N353" s="233"/>
      <c r="O353" s="88"/>
      <c r="P353" s="88"/>
      <c r="Q353" s="88"/>
      <c r="R353" s="88"/>
      <c r="S353" s="88"/>
      <c r="T353" s="89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U353" s="20" t="s">
        <v>90</v>
      </c>
    </row>
    <row r="354" s="2" customFormat="1">
      <c r="A354" s="42"/>
      <c r="B354" s="43"/>
      <c r="C354" s="44"/>
      <c r="D354" s="234" t="s">
        <v>414</v>
      </c>
      <c r="E354" s="44"/>
      <c r="F354" s="285" t="s">
        <v>1079</v>
      </c>
      <c r="G354" s="44"/>
      <c r="H354" s="286">
        <v>2.1600000000000001</v>
      </c>
      <c r="I354" s="44"/>
      <c r="J354" s="44"/>
      <c r="K354" s="44"/>
      <c r="L354" s="48"/>
      <c r="M354" s="232"/>
      <c r="N354" s="233"/>
      <c r="O354" s="88"/>
      <c r="P354" s="88"/>
      <c r="Q354" s="88"/>
      <c r="R354" s="88"/>
      <c r="S354" s="88"/>
      <c r="T354" s="89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U354" s="20" t="s">
        <v>90</v>
      </c>
    </row>
    <row r="355" s="2" customFormat="1">
      <c r="A355" s="42"/>
      <c r="B355" s="43"/>
      <c r="C355" s="44"/>
      <c r="D355" s="234" t="s">
        <v>414</v>
      </c>
      <c r="E355" s="44"/>
      <c r="F355" s="285" t="s">
        <v>358</v>
      </c>
      <c r="G355" s="44"/>
      <c r="H355" s="286">
        <v>2.1600000000000001</v>
      </c>
      <c r="I355" s="44"/>
      <c r="J355" s="44"/>
      <c r="K355" s="44"/>
      <c r="L355" s="48"/>
      <c r="M355" s="232"/>
      <c r="N355" s="233"/>
      <c r="O355" s="88"/>
      <c r="P355" s="88"/>
      <c r="Q355" s="88"/>
      <c r="R355" s="88"/>
      <c r="S355" s="88"/>
      <c r="T355" s="89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U355" s="20" t="s">
        <v>90</v>
      </c>
    </row>
    <row r="356" s="2" customFormat="1" ht="49.05" customHeight="1">
      <c r="A356" s="42"/>
      <c r="B356" s="43"/>
      <c r="C356" s="216" t="s">
        <v>738</v>
      </c>
      <c r="D356" s="216" t="s">
        <v>144</v>
      </c>
      <c r="E356" s="217" t="s">
        <v>1093</v>
      </c>
      <c r="F356" s="218" t="s">
        <v>1094</v>
      </c>
      <c r="G356" s="219" t="s">
        <v>321</v>
      </c>
      <c r="H356" s="220">
        <v>40.636000000000003</v>
      </c>
      <c r="I356" s="221"/>
      <c r="J356" s="222">
        <f>ROUND(I356*H356,2)</f>
        <v>0</v>
      </c>
      <c r="K356" s="218" t="s">
        <v>148</v>
      </c>
      <c r="L356" s="48"/>
      <c r="M356" s="223" t="s">
        <v>78</v>
      </c>
      <c r="N356" s="224" t="s">
        <v>50</v>
      </c>
      <c r="O356" s="88"/>
      <c r="P356" s="225">
        <f>O356*H356</f>
        <v>0</v>
      </c>
      <c r="Q356" s="225">
        <v>0.012588719999999999</v>
      </c>
      <c r="R356" s="225">
        <f>Q356*H356</f>
        <v>0.51155522592000002</v>
      </c>
      <c r="S356" s="225">
        <v>0</v>
      </c>
      <c r="T356" s="226">
        <f>S356*H356</f>
        <v>0</v>
      </c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R356" s="227" t="s">
        <v>244</v>
      </c>
      <c r="AT356" s="227" t="s">
        <v>144</v>
      </c>
      <c r="AU356" s="227" t="s">
        <v>90</v>
      </c>
      <c r="AY356" s="20" t="s">
        <v>141</v>
      </c>
      <c r="BE356" s="228">
        <f>IF(N356="základní",J356,0)</f>
        <v>0</v>
      </c>
      <c r="BF356" s="228">
        <f>IF(N356="snížená",J356,0)</f>
        <v>0</v>
      </c>
      <c r="BG356" s="228">
        <f>IF(N356="zákl. přenesená",J356,0)</f>
        <v>0</v>
      </c>
      <c r="BH356" s="228">
        <f>IF(N356="sníž. přenesená",J356,0)</f>
        <v>0</v>
      </c>
      <c r="BI356" s="228">
        <f>IF(N356="nulová",J356,0)</f>
        <v>0</v>
      </c>
      <c r="BJ356" s="20" t="s">
        <v>88</v>
      </c>
      <c r="BK356" s="228">
        <f>ROUND(I356*H356,2)</f>
        <v>0</v>
      </c>
      <c r="BL356" s="20" t="s">
        <v>244</v>
      </c>
      <c r="BM356" s="227" t="s">
        <v>1095</v>
      </c>
    </row>
    <row r="357" s="2" customFormat="1">
      <c r="A357" s="42"/>
      <c r="B357" s="43"/>
      <c r="C357" s="44"/>
      <c r="D357" s="229" t="s">
        <v>151</v>
      </c>
      <c r="E357" s="44"/>
      <c r="F357" s="230" t="s">
        <v>1096</v>
      </c>
      <c r="G357" s="44"/>
      <c r="H357" s="44"/>
      <c r="I357" s="231"/>
      <c r="J357" s="44"/>
      <c r="K357" s="44"/>
      <c r="L357" s="48"/>
      <c r="M357" s="232"/>
      <c r="N357" s="233"/>
      <c r="O357" s="88"/>
      <c r="P357" s="88"/>
      <c r="Q357" s="88"/>
      <c r="R357" s="88"/>
      <c r="S357" s="88"/>
      <c r="T357" s="89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T357" s="20" t="s">
        <v>151</v>
      </c>
      <c r="AU357" s="20" t="s">
        <v>90</v>
      </c>
    </row>
    <row r="358" s="13" customFormat="1">
      <c r="A358" s="13"/>
      <c r="B358" s="241"/>
      <c r="C358" s="242"/>
      <c r="D358" s="234" t="s">
        <v>283</v>
      </c>
      <c r="E358" s="243" t="s">
        <v>78</v>
      </c>
      <c r="F358" s="244" t="s">
        <v>1097</v>
      </c>
      <c r="G358" s="242"/>
      <c r="H358" s="245">
        <v>40.636000000000003</v>
      </c>
      <c r="I358" s="246"/>
      <c r="J358" s="242"/>
      <c r="K358" s="242"/>
      <c r="L358" s="247"/>
      <c r="M358" s="248"/>
      <c r="N358" s="249"/>
      <c r="O358" s="249"/>
      <c r="P358" s="249"/>
      <c r="Q358" s="249"/>
      <c r="R358" s="249"/>
      <c r="S358" s="249"/>
      <c r="T358" s="250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1" t="s">
        <v>283</v>
      </c>
      <c r="AU358" s="251" t="s">
        <v>90</v>
      </c>
      <c r="AV358" s="13" t="s">
        <v>90</v>
      </c>
      <c r="AW358" s="13" t="s">
        <v>40</v>
      </c>
      <c r="AX358" s="13" t="s">
        <v>80</v>
      </c>
      <c r="AY358" s="251" t="s">
        <v>141</v>
      </c>
    </row>
    <row r="359" s="14" customFormat="1">
      <c r="A359" s="14"/>
      <c r="B359" s="252"/>
      <c r="C359" s="253"/>
      <c r="D359" s="234" t="s">
        <v>283</v>
      </c>
      <c r="E359" s="254" t="s">
        <v>792</v>
      </c>
      <c r="F359" s="255" t="s">
        <v>285</v>
      </c>
      <c r="G359" s="253"/>
      <c r="H359" s="256">
        <v>40.636000000000003</v>
      </c>
      <c r="I359" s="257"/>
      <c r="J359" s="253"/>
      <c r="K359" s="253"/>
      <c r="L359" s="258"/>
      <c r="M359" s="259"/>
      <c r="N359" s="260"/>
      <c r="O359" s="260"/>
      <c r="P359" s="260"/>
      <c r="Q359" s="260"/>
      <c r="R359" s="260"/>
      <c r="S359" s="260"/>
      <c r="T359" s="261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2" t="s">
        <v>283</v>
      </c>
      <c r="AU359" s="262" t="s">
        <v>90</v>
      </c>
      <c r="AV359" s="14" t="s">
        <v>166</v>
      </c>
      <c r="AW359" s="14" t="s">
        <v>40</v>
      </c>
      <c r="AX359" s="14" t="s">
        <v>88</v>
      </c>
      <c r="AY359" s="262" t="s">
        <v>141</v>
      </c>
    </row>
    <row r="360" s="2" customFormat="1" ht="37.8" customHeight="1">
      <c r="A360" s="42"/>
      <c r="B360" s="43"/>
      <c r="C360" s="216" t="s">
        <v>746</v>
      </c>
      <c r="D360" s="216" t="s">
        <v>144</v>
      </c>
      <c r="E360" s="217" t="s">
        <v>1098</v>
      </c>
      <c r="F360" s="218" t="s">
        <v>1099</v>
      </c>
      <c r="G360" s="219" t="s">
        <v>321</v>
      </c>
      <c r="H360" s="220">
        <v>40.636000000000003</v>
      </c>
      <c r="I360" s="221"/>
      <c r="J360" s="222">
        <f>ROUND(I360*H360,2)</f>
        <v>0</v>
      </c>
      <c r="K360" s="218" t="s">
        <v>148</v>
      </c>
      <c r="L360" s="48"/>
      <c r="M360" s="223" t="s">
        <v>78</v>
      </c>
      <c r="N360" s="224" t="s">
        <v>50</v>
      </c>
      <c r="O360" s="88"/>
      <c r="P360" s="225">
        <f>O360*H360</f>
        <v>0</v>
      </c>
      <c r="Q360" s="225">
        <v>0.00010000000000000001</v>
      </c>
      <c r="R360" s="225">
        <f>Q360*H360</f>
        <v>0.0040636000000000005</v>
      </c>
      <c r="S360" s="225">
        <v>0</v>
      </c>
      <c r="T360" s="226">
        <f>S360*H360</f>
        <v>0</v>
      </c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R360" s="227" t="s">
        <v>244</v>
      </c>
      <c r="AT360" s="227" t="s">
        <v>144</v>
      </c>
      <c r="AU360" s="227" t="s">
        <v>90</v>
      </c>
      <c r="AY360" s="20" t="s">
        <v>141</v>
      </c>
      <c r="BE360" s="228">
        <f>IF(N360="základní",J360,0)</f>
        <v>0</v>
      </c>
      <c r="BF360" s="228">
        <f>IF(N360="snížená",J360,0)</f>
        <v>0</v>
      </c>
      <c r="BG360" s="228">
        <f>IF(N360="zákl. přenesená",J360,0)</f>
        <v>0</v>
      </c>
      <c r="BH360" s="228">
        <f>IF(N360="sníž. přenesená",J360,0)</f>
        <v>0</v>
      </c>
      <c r="BI360" s="228">
        <f>IF(N360="nulová",J360,0)</f>
        <v>0</v>
      </c>
      <c r="BJ360" s="20" t="s">
        <v>88</v>
      </c>
      <c r="BK360" s="228">
        <f>ROUND(I360*H360,2)</f>
        <v>0</v>
      </c>
      <c r="BL360" s="20" t="s">
        <v>244</v>
      </c>
      <c r="BM360" s="227" t="s">
        <v>1100</v>
      </c>
    </row>
    <row r="361" s="2" customFormat="1">
      <c r="A361" s="42"/>
      <c r="B361" s="43"/>
      <c r="C361" s="44"/>
      <c r="D361" s="229" t="s">
        <v>151</v>
      </c>
      <c r="E361" s="44"/>
      <c r="F361" s="230" t="s">
        <v>1101</v>
      </c>
      <c r="G361" s="44"/>
      <c r="H361" s="44"/>
      <c r="I361" s="231"/>
      <c r="J361" s="44"/>
      <c r="K361" s="44"/>
      <c r="L361" s="48"/>
      <c r="M361" s="232"/>
      <c r="N361" s="233"/>
      <c r="O361" s="88"/>
      <c r="P361" s="88"/>
      <c r="Q361" s="88"/>
      <c r="R361" s="88"/>
      <c r="S361" s="88"/>
      <c r="T361" s="89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T361" s="20" t="s">
        <v>151</v>
      </c>
      <c r="AU361" s="20" t="s">
        <v>90</v>
      </c>
    </row>
    <row r="362" s="13" customFormat="1">
      <c r="A362" s="13"/>
      <c r="B362" s="241"/>
      <c r="C362" s="242"/>
      <c r="D362" s="234" t="s">
        <v>283</v>
      </c>
      <c r="E362" s="243" t="s">
        <v>78</v>
      </c>
      <c r="F362" s="244" t="s">
        <v>792</v>
      </c>
      <c r="G362" s="242"/>
      <c r="H362" s="245">
        <v>40.636000000000003</v>
      </c>
      <c r="I362" s="246"/>
      <c r="J362" s="242"/>
      <c r="K362" s="242"/>
      <c r="L362" s="247"/>
      <c r="M362" s="248"/>
      <c r="N362" s="249"/>
      <c r="O362" s="249"/>
      <c r="P362" s="249"/>
      <c r="Q362" s="249"/>
      <c r="R362" s="249"/>
      <c r="S362" s="249"/>
      <c r="T362" s="250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1" t="s">
        <v>283</v>
      </c>
      <c r="AU362" s="251" t="s">
        <v>90</v>
      </c>
      <c r="AV362" s="13" t="s">
        <v>90</v>
      </c>
      <c r="AW362" s="13" t="s">
        <v>40</v>
      </c>
      <c r="AX362" s="13" t="s">
        <v>88</v>
      </c>
      <c r="AY362" s="251" t="s">
        <v>141</v>
      </c>
    </row>
    <row r="363" s="2" customFormat="1">
      <c r="A363" s="42"/>
      <c r="B363" s="43"/>
      <c r="C363" s="44"/>
      <c r="D363" s="234" t="s">
        <v>414</v>
      </c>
      <c r="E363" s="44"/>
      <c r="F363" s="284" t="s">
        <v>1102</v>
      </c>
      <c r="G363" s="44"/>
      <c r="H363" s="44"/>
      <c r="I363" s="44"/>
      <c r="J363" s="44"/>
      <c r="K363" s="44"/>
      <c r="L363" s="48"/>
      <c r="M363" s="232"/>
      <c r="N363" s="233"/>
      <c r="O363" s="88"/>
      <c r="P363" s="88"/>
      <c r="Q363" s="88"/>
      <c r="R363" s="88"/>
      <c r="S363" s="88"/>
      <c r="T363" s="89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U363" s="20" t="s">
        <v>90</v>
      </c>
    </row>
    <row r="364" s="2" customFormat="1">
      <c r="A364" s="42"/>
      <c r="B364" s="43"/>
      <c r="C364" s="44"/>
      <c r="D364" s="234" t="s">
        <v>414</v>
      </c>
      <c r="E364" s="44"/>
      <c r="F364" s="285" t="s">
        <v>1097</v>
      </c>
      <c r="G364" s="44"/>
      <c r="H364" s="286">
        <v>40.636000000000003</v>
      </c>
      <c r="I364" s="44"/>
      <c r="J364" s="44"/>
      <c r="K364" s="44"/>
      <c r="L364" s="48"/>
      <c r="M364" s="232"/>
      <c r="N364" s="233"/>
      <c r="O364" s="88"/>
      <c r="P364" s="88"/>
      <c r="Q364" s="88"/>
      <c r="R364" s="88"/>
      <c r="S364" s="88"/>
      <c r="T364" s="89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U364" s="20" t="s">
        <v>90</v>
      </c>
    </row>
    <row r="365" s="2" customFormat="1">
      <c r="A365" s="42"/>
      <c r="B365" s="43"/>
      <c r="C365" s="44"/>
      <c r="D365" s="234" t="s">
        <v>414</v>
      </c>
      <c r="E365" s="44"/>
      <c r="F365" s="285" t="s">
        <v>285</v>
      </c>
      <c r="G365" s="44"/>
      <c r="H365" s="286">
        <v>40.636000000000003</v>
      </c>
      <c r="I365" s="44"/>
      <c r="J365" s="44"/>
      <c r="K365" s="44"/>
      <c r="L365" s="48"/>
      <c r="M365" s="232"/>
      <c r="N365" s="233"/>
      <c r="O365" s="88"/>
      <c r="P365" s="88"/>
      <c r="Q365" s="88"/>
      <c r="R365" s="88"/>
      <c r="S365" s="88"/>
      <c r="T365" s="89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U365" s="20" t="s">
        <v>90</v>
      </c>
    </row>
    <row r="366" s="2" customFormat="1" ht="44.25" customHeight="1">
      <c r="A366" s="42"/>
      <c r="B366" s="43"/>
      <c r="C366" s="216" t="s">
        <v>755</v>
      </c>
      <c r="D366" s="216" t="s">
        <v>144</v>
      </c>
      <c r="E366" s="217" t="s">
        <v>1103</v>
      </c>
      <c r="F366" s="218" t="s">
        <v>1104</v>
      </c>
      <c r="G366" s="219" t="s">
        <v>321</v>
      </c>
      <c r="H366" s="220">
        <v>40.636000000000003</v>
      </c>
      <c r="I366" s="221"/>
      <c r="J366" s="222">
        <f>ROUND(I366*H366,2)</f>
        <v>0</v>
      </c>
      <c r="K366" s="218" t="s">
        <v>148</v>
      </c>
      <c r="L366" s="48"/>
      <c r="M366" s="223" t="s">
        <v>78</v>
      </c>
      <c r="N366" s="224" t="s">
        <v>50</v>
      </c>
      <c r="O366" s="88"/>
      <c r="P366" s="225">
        <f>O366*H366</f>
        <v>0</v>
      </c>
      <c r="Q366" s="225">
        <v>0</v>
      </c>
      <c r="R366" s="225">
        <f>Q366*H366</f>
        <v>0</v>
      </c>
      <c r="S366" s="225">
        <v>0</v>
      </c>
      <c r="T366" s="226">
        <f>S366*H366</f>
        <v>0</v>
      </c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R366" s="227" t="s">
        <v>244</v>
      </c>
      <c r="AT366" s="227" t="s">
        <v>144</v>
      </c>
      <c r="AU366" s="227" t="s">
        <v>90</v>
      </c>
      <c r="AY366" s="20" t="s">
        <v>141</v>
      </c>
      <c r="BE366" s="228">
        <f>IF(N366="základní",J366,0)</f>
        <v>0</v>
      </c>
      <c r="BF366" s="228">
        <f>IF(N366="snížená",J366,0)</f>
        <v>0</v>
      </c>
      <c r="BG366" s="228">
        <f>IF(N366="zákl. přenesená",J366,0)</f>
        <v>0</v>
      </c>
      <c r="BH366" s="228">
        <f>IF(N366="sníž. přenesená",J366,0)</f>
        <v>0</v>
      </c>
      <c r="BI366" s="228">
        <f>IF(N366="nulová",J366,0)</f>
        <v>0</v>
      </c>
      <c r="BJ366" s="20" t="s">
        <v>88</v>
      </c>
      <c r="BK366" s="228">
        <f>ROUND(I366*H366,2)</f>
        <v>0</v>
      </c>
      <c r="BL366" s="20" t="s">
        <v>244</v>
      </c>
      <c r="BM366" s="227" t="s">
        <v>1105</v>
      </c>
    </row>
    <row r="367" s="2" customFormat="1">
      <c r="A367" s="42"/>
      <c r="B367" s="43"/>
      <c r="C367" s="44"/>
      <c r="D367" s="229" t="s">
        <v>151</v>
      </c>
      <c r="E367" s="44"/>
      <c r="F367" s="230" t="s">
        <v>1106</v>
      </c>
      <c r="G367" s="44"/>
      <c r="H367" s="44"/>
      <c r="I367" s="231"/>
      <c r="J367" s="44"/>
      <c r="K367" s="44"/>
      <c r="L367" s="48"/>
      <c r="M367" s="232"/>
      <c r="N367" s="233"/>
      <c r="O367" s="88"/>
      <c r="P367" s="88"/>
      <c r="Q367" s="88"/>
      <c r="R367" s="88"/>
      <c r="S367" s="88"/>
      <c r="T367" s="89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T367" s="20" t="s">
        <v>151</v>
      </c>
      <c r="AU367" s="20" t="s">
        <v>90</v>
      </c>
    </row>
    <row r="368" s="13" customFormat="1">
      <c r="A368" s="13"/>
      <c r="B368" s="241"/>
      <c r="C368" s="242"/>
      <c r="D368" s="234" t="s">
        <v>283</v>
      </c>
      <c r="E368" s="243" t="s">
        <v>78</v>
      </c>
      <c r="F368" s="244" t="s">
        <v>792</v>
      </c>
      <c r="G368" s="242"/>
      <c r="H368" s="245">
        <v>40.636000000000003</v>
      </c>
      <c r="I368" s="246"/>
      <c r="J368" s="242"/>
      <c r="K368" s="242"/>
      <c r="L368" s="247"/>
      <c r="M368" s="248"/>
      <c r="N368" s="249"/>
      <c r="O368" s="249"/>
      <c r="P368" s="249"/>
      <c r="Q368" s="249"/>
      <c r="R368" s="249"/>
      <c r="S368" s="249"/>
      <c r="T368" s="250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51" t="s">
        <v>283</v>
      </c>
      <c r="AU368" s="251" t="s">
        <v>90</v>
      </c>
      <c r="AV368" s="13" t="s">
        <v>90</v>
      </c>
      <c r="AW368" s="13" t="s">
        <v>40</v>
      </c>
      <c r="AX368" s="13" t="s">
        <v>88</v>
      </c>
      <c r="AY368" s="251" t="s">
        <v>141</v>
      </c>
    </row>
    <row r="369" s="2" customFormat="1">
      <c r="A369" s="42"/>
      <c r="B369" s="43"/>
      <c r="C369" s="44"/>
      <c r="D369" s="234" t="s">
        <v>414</v>
      </c>
      <c r="E369" s="44"/>
      <c r="F369" s="284" t="s">
        <v>1102</v>
      </c>
      <c r="G369" s="44"/>
      <c r="H369" s="44"/>
      <c r="I369" s="44"/>
      <c r="J369" s="44"/>
      <c r="K369" s="44"/>
      <c r="L369" s="48"/>
      <c r="M369" s="232"/>
      <c r="N369" s="233"/>
      <c r="O369" s="88"/>
      <c r="P369" s="88"/>
      <c r="Q369" s="88"/>
      <c r="R369" s="88"/>
      <c r="S369" s="88"/>
      <c r="T369" s="89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U369" s="20" t="s">
        <v>90</v>
      </c>
    </row>
    <row r="370" s="2" customFormat="1">
      <c r="A370" s="42"/>
      <c r="B370" s="43"/>
      <c r="C370" s="44"/>
      <c r="D370" s="234" t="s">
        <v>414</v>
      </c>
      <c r="E370" s="44"/>
      <c r="F370" s="285" t="s">
        <v>1097</v>
      </c>
      <c r="G370" s="44"/>
      <c r="H370" s="286">
        <v>40.636000000000003</v>
      </c>
      <c r="I370" s="44"/>
      <c r="J370" s="44"/>
      <c r="K370" s="44"/>
      <c r="L370" s="48"/>
      <c r="M370" s="232"/>
      <c r="N370" s="233"/>
      <c r="O370" s="88"/>
      <c r="P370" s="88"/>
      <c r="Q370" s="88"/>
      <c r="R370" s="88"/>
      <c r="S370" s="88"/>
      <c r="T370" s="89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U370" s="20" t="s">
        <v>90</v>
      </c>
    </row>
    <row r="371" s="2" customFormat="1">
      <c r="A371" s="42"/>
      <c r="B371" s="43"/>
      <c r="C371" s="44"/>
      <c r="D371" s="234" t="s">
        <v>414</v>
      </c>
      <c r="E371" s="44"/>
      <c r="F371" s="285" t="s">
        <v>285</v>
      </c>
      <c r="G371" s="44"/>
      <c r="H371" s="286">
        <v>40.636000000000003</v>
      </c>
      <c r="I371" s="44"/>
      <c r="J371" s="44"/>
      <c r="K371" s="44"/>
      <c r="L371" s="48"/>
      <c r="M371" s="232"/>
      <c r="N371" s="233"/>
      <c r="O371" s="88"/>
      <c r="P371" s="88"/>
      <c r="Q371" s="88"/>
      <c r="R371" s="88"/>
      <c r="S371" s="88"/>
      <c r="T371" s="89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U371" s="20" t="s">
        <v>90</v>
      </c>
    </row>
    <row r="372" s="2" customFormat="1" ht="24.15" customHeight="1">
      <c r="A372" s="42"/>
      <c r="B372" s="43"/>
      <c r="C372" s="290" t="s">
        <v>1107</v>
      </c>
      <c r="D372" s="290" t="s">
        <v>864</v>
      </c>
      <c r="E372" s="291" t="s">
        <v>1108</v>
      </c>
      <c r="F372" s="292" t="s">
        <v>1109</v>
      </c>
      <c r="G372" s="293" t="s">
        <v>321</v>
      </c>
      <c r="H372" s="294">
        <v>45.655000000000001</v>
      </c>
      <c r="I372" s="295"/>
      <c r="J372" s="296">
        <f>ROUND(I372*H372,2)</f>
        <v>0</v>
      </c>
      <c r="K372" s="292" t="s">
        <v>148</v>
      </c>
      <c r="L372" s="297"/>
      <c r="M372" s="298" t="s">
        <v>78</v>
      </c>
      <c r="N372" s="299" t="s">
        <v>50</v>
      </c>
      <c r="O372" s="88"/>
      <c r="P372" s="225">
        <f>O372*H372</f>
        <v>0</v>
      </c>
      <c r="Q372" s="225">
        <v>0.00013999999999999999</v>
      </c>
      <c r="R372" s="225">
        <f>Q372*H372</f>
        <v>0.0063916999999999993</v>
      </c>
      <c r="S372" s="225">
        <v>0</v>
      </c>
      <c r="T372" s="226">
        <f>S372*H372</f>
        <v>0</v>
      </c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R372" s="227" t="s">
        <v>487</v>
      </c>
      <c r="AT372" s="227" t="s">
        <v>864</v>
      </c>
      <c r="AU372" s="227" t="s">
        <v>90</v>
      </c>
      <c r="AY372" s="20" t="s">
        <v>141</v>
      </c>
      <c r="BE372" s="228">
        <f>IF(N372="základní",J372,0)</f>
        <v>0</v>
      </c>
      <c r="BF372" s="228">
        <f>IF(N372="snížená",J372,0)</f>
        <v>0</v>
      </c>
      <c r="BG372" s="228">
        <f>IF(N372="zákl. přenesená",J372,0)</f>
        <v>0</v>
      </c>
      <c r="BH372" s="228">
        <f>IF(N372="sníž. přenesená",J372,0)</f>
        <v>0</v>
      </c>
      <c r="BI372" s="228">
        <f>IF(N372="nulová",J372,0)</f>
        <v>0</v>
      </c>
      <c r="BJ372" s="20" t="s">
        <v>88</v>
      </c>
      <c r="BK372" s="228">
        <f>ROUND(I372*H372,2)</f>
        <v>0</v>
      </c>
      <c r="BL372" s="20" t="s">
        <v>244</v>
      </c>
      <c r="BM372" s="227" t="s">
        <v>1110</v>
      </c>
    </row>
    <row r="373" s="13" customFormat="1">
      <c r="A373" s="13"/>
      <c r="B373" s="241"/>
      <c r="C373" s="242"/>
      <c r="D373" s="234" t="s">
        <v>283</v>
      </c>
      <c r="E373" s="242"/>
      <c r="F373" s="244" t="s">
        <v>1111</v>
      </c>
      <c r="G373" s="242"/>
      <c r="H373" s="245">
        <v>45.655000000000001</v>
      </c>
      <c r="I373" s="246"/>
      <c r="J373" s="242"/>
      <c r="K373" s="242"/>
      <c r="L373" s="247"/>
      <c r="M373" s="248"/>
      <c r="N373" s="249"/>
      <c r="O373" s="249"/>
      <c r="P373" s="249"/>
      <c r="Q373" s="249"/>
      <c r="R373" s="249"/>
      <c r="S373" s="249"/>
      <c r="T373" s="250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1" t="s">
        <v>283</v>
      </c>
      <c r="AU373" s="251" t="s">
        <v>90</v>
      </c>
      <c r="AV373" s="13" t="s">
        <v>90</v>
      </c>
      <c r="AW373" s="13" t="s">
        <v>4</v>
      </c>
      <c r="AX373" s="13" t="s">
        <v>88</v>
      </c>
      <c r="AY373" s="251" t="s">
        <v>141</v>
      </c>
    </row>
    <row r="374" s="2" customFormat="1" ht="44.25" customHeight="1">
      <c r="A374" s="42"/>
      <c r="B374" s="43"/>
      <c r="C374" s="216" t="s">
        <v>1112</v>
      </c>
      <c r="D374" s="216" t="s">
        <v>144</v>
      </c>
      <c r="E374" s="217" t="s">
        <v>1113</v>
      </c>
      <c r="F374" s="218" t="s">
        <v>1114</v>
      </c>
      <c r="G374" s="219" t="s">
        <v>321</v>
      </c>
      <c r="H374" s="220">
        <v>81.272000000000006</v>
      </c>
      <c r="I374" s="221"/>
      <c r="J374" s="222">
        <f>ROUND(I374*H374,2)</f>
        <v>0</v>
      </c>
      <c r="K374" s="218" t="s">
        <v>148</v>
      </c>
      <c r="L374" s="48"/>
      <c r="M374" s="223" t="s">
        <v>78</v>
      </c>
      <c r="N374" s="224" t="s">
        <v>50</v>
      </c>
      <c r="O374" s="88"/>
      <c r="P374" s="225">
        <f>O374*H374</f>
        <v>0</v>
      </c>
      <c r="Q374" s="225">
        <v>0</v>
      </c>
      <c r="R374" s="225">
        <f>Q374*H374</f>
        <v>0</v>
      </c>
      <c r="S374" s="225">
        <v>0</v>
      </c>
      <c r="T374" s="226">
        <f>S374*H374</f>
        <v>0</v>
      </c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R374" s="227" t="s">
        <v>244</v>
      </c>
      <c r="AT374" s="227" t="s">
        <v>144</v>
      </c>
      <c r="AU374" s="227" t="s">
        <v>90</v>
      </c>
      <c r="AY374" s="20" t="s">
        <v>141</v>
      </c>
      <c r="BE374" s="228">
        <f>IF(N374="základní",J374,0)</f>
        <v>0</v>
      </c>
      <c r="BF374" s="228">
        <f>IF(N374="snížená",J374,0)</f>
        <v>0</v>
      </c>
      <c r="BG374" s="228">
        <f>IF(N374="zákl. přenesená",J374,0)</f>
        <v>0</v>
      </c>
      <c r="BH374" s="228">
        <f>IF(N374="sníž. přenesená",J374,0)</f>
        <v>0</v>
      </c>
      <c r="BI374" s="228">
        <f>IF(N374="nulová",J374,0)</f>
        <v>0</v>
      </c>
      <c r="BJ374" s="20" t="s">
        <v>88</v>
      </c>
      <c r="BK374" s="228">
        <f>ROUND(I374*H374,2)</f>
        <v>0</v>
      </c>
      <c r="BL374" s="20" t="s">
        <v>244</v>
      </c>
      <c r="BM374" s="227" t="s">
        <v>1115</v>
      </c>
    </row>
    <row r="375" s="2" customFormat="1">
      <c r="A375" s="42"/>
      <c r="B375" s="43"/>
      <c r="C375" s="44"/>
      <c r="D375" s="229" t="s">
        <v>151</v>
      </c>
      <c r="E375" s="44"/>
      <c r="F375" s="230" t="s">
        <v>1116</v>
      </c>
      <c r="G375" s="44"/>
      <c r="H375" s="44"/>
      <c r="I375" s="231"/>
      <c r="J375" s="44"/>
      <c r="K375" s="44"/>
      <c r="L375" s="48"/>
      <c r="M375" s="232"/>
      <c r="N375" s="233"/>
      <c r="O375" s="88"/>
      <c r="P375" s="88"/>
      <c r="Q375" s="88"/>
      <c r="R375" s="88"/>
      <c r="S375" s="88"/>
      <c r="T375" s="89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T375" s="20" t="s">
        <v>151</v>
      </c>
      <c r="AU375" s="20" t="s">
        <v>90</v>
      </c>
    </row>
    <row r="376" s="13" customFormat="1">
      <c r="A376" s="13"/>
      <c r="B376" s="241"/>
      <c r="C376" s="242"/>
      <c r="D376" s="234" t="s">
        <v>283</v>
      </c>
      <c r="E376" s="243" t="s">
        <v>78</v>
      </c>
      <c r="F376" s="244" t="s">
        <v>1117</v>
      </c>
      <c r="G376" s="242"/>
      <c r="H376" s="245">
        <v>81.272000000000006</v>
      </c>
      <c r="I376" s="246"/>
      <c r="J376" s="242"/>
      <c r="K376" s="242"/>
      <c r="L376" s="247"/>
      <c r="M376" s="248"/>
      <c r="N376" s="249"/>
      <c r="O376" s="249"/>
      <c r="P376" s="249"/>
      <c r="Q376" s="249"/>
      <c r="R376" s="249"/>
      <c r="S376" s="249"/>
      <c r="T376" s="250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51" t="s">
        <v>283</v>
      </c>
      <c r="AU376" s="251" t="s">
        <v>90</v>
      </c>
      <c r="AV376" s="13" t="s">
        <v>90</v>
      </c>
      <c r="AW376" s="13" t="s">
        <v>40</v>
      </c>
      <c r="AX376" s="13" t="s">
        <v>88</v>
      </c>
      <c r="AY376" s="251" t="s">
        <v>141</v>
      </c>
    </row>
    <row r="377" s="2" customFormat="1">
      <c r="A377" s="42"/>
      <c r="B377" s="43"/>
      <c r="C377" s="44"/>
      <c r="D377" s="234" t="s">
        <v>414</v>
      </c>
      <c r="E377" s="44"/>
      <c r="F377" s="284" t="s">
        <v>1102</v>
      </c>
      <c r="G377" s="44"/>
      <c r="H377" s="44"/>
      <c r="I377" s="44"/>
      <c r="J377" s="44"/>
      <c r="K377" s="44"/>
      <c r="L377" s="48"/>
      <c r="M377" s="232"/>
      <c r="N377" s="233"/>
      <c r="O377" s="88"/>
      <c r="P377" s="88"/>
      <c r="Q377" s="88"/>
      <c r="R377" s="88"/>
      <c r="S377" s="88"/>
      <c r="T377" s="89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U377" s="20" t="s">
        <v>90</v>
      </c>
    </row>
    <row r="378" s="2" customFormat="1">
      <c r="A378" s="42"/>
      <c r="B378" s="43"/>
      <c r="C378" s="44"/>
      <c r="D378" s="234" t="s">
        <v>414</v>
      </c>
      <c r="E378" s="44"/>
      <c r="F378" s="285" t="s">
        <v>1097</v>
      </c>
      <c r="G378" s="44"/>
      <c r="H378" s="286">
        <v>40.636000000000003</v>
      </c>
      <c r="I378" s="44"/>
      <c r="J378" s="44"/>
      <c r="K378" s="44"/>
      <c r="L378" s="48"/>
      <c r="M378" s="232"/>
      <c r="N378" s="233"/>
      <c r="O378" s="88"/>
      <c r="P378" s="88"/>
      <c r="Q378" s="88"/>
      <c r="R378" s="88"/>
      <c r="S378" s="88"/>
      <c r="T378" s="89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U378" s="20" t="s">
        <v>90</v>
      </c>
    </row>
    <row r="379" s="2" customFormat="1">
      <c r="A379" s="42"/>
      <c r="B379" s="43"/>
      <c r="C379" s="44"/>
      <c r="D379" s="234" t="s">
        <v>414</v>
      </c>
      <c r="E379" s="44"/>
      <c r="F379" s="285" t="s">
        <v>285</v>
      </c>
      <c r="G379" s="44"/>
      <c r="H379" s="286">
        <v>40.636000000000003</v>
      </c>
      <c r="I379" s="44"/>
      <c r="J379" s="44"/>
      <c r="K379" s="44"/>
      <c r="L379" s="48"/>
      <c r="M379" s="232"/>
      <c r="N379" s="233"/>
      <c r="O379" s="88"/>
      <c r="P379" s="88"/>
      <c r="Q379" s="88"/>
      <c r="R379" s="88"/>
      <c r="S379" s="88"/>
      <c r="T379" s="89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U379" s="20" t="s">
        <v>90</v>
      </c>
    </row>
    <row r="380" s="2" customFormat="1" ht="24.15" customHeight="1">
      <c r="A380" s="42"/>
      <c r="B380" s="43"/>
      <c r="C380" s="290" t="s">
        <v>1118</v>
      </c>
      <c r="D380" s="290" t="s">
        <v>864</v>
      </c>
      <c r="E380" s="291" t="s">
        <v>1119</v>
      </c>
      <c r="F380" s="292" t="s">
        <v>1120</v>
      </c>
      <c r="G380" s="293" t="s">
        <v>321</v>
      </c>
      <c r="H380" s="294">
        <v>41.448999999999998</v>
      </c>
      <c r="I380" s="295"/>
      <c r="J380" s="296">
        <f>ROUND(I380*H380,2)</f>
        <v>0</v>
      </c>
      <c r="K380" s="292" t="s">
        <v>148</v>
      </c>
      <c r="L380" s="297"/>
      <c r="M380" s="298" t="s">
        <v>78</v>
      </c>
      <c r="N380" s="299" t="s">
        <v>50</v>
      </c>
      <c r="O380" s="88"/>
      <c r="P380" s="225">
        <f>O380*H380</f>
        <v>0</v>
      </c>
      <c r="Q380" s="225">
        <v>0.0041999999999999997</v>
      </c>
      <c r="R380" s="225">
        <f>Q380*H380</f>
        <v>0.17408579999999999</v>
      </c>
      <c r="S380" s="225">
        <v>0</v>
      </c>
      <c r="T380" s="226">
        <f>S380*H380</f>
        <v>0</v>
      </c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R380" s="227" t="s">
        <v>487</v>
      </c>
      <c r="AT380" s="227" t="s">
        <v>864</v>
      </c>
      <c r="AU380" s="227" t="s">
        <v>90</v>
      </c>
      <c r="AY380" s="20" t="s">
        <v>141</v>
      </c>
      <c r="BE380" s="228">
        <f>IF(N380="základní",J380,0)</f>
        <v>0</v>
      </c>
      <c r="BF380" s="228">
        <f>IF(N380="snížená",J380,0)</f>
        <v>0</v>
      </c>
      <c r="BG380" s="228">
        <f>IF(N380="zákl. přenesená",J380,0)</f>
        <v>0</v>
      </c>
      <c r="BH380" s="228">
        <f>IF(N380="sníž. přenesená",J380,0)</f>
        <v>0</v>
      </c>
      <c r="BI380" s="228">
        <f>IF(N380="nulová",J380,0)</f>
        <v>0</v>
      </c>
      <c r="BJ380" s="20" t="s">
        <v>88</v>
      </c>
      <c r="BK380" s="228">
        <f>ROUND(I380*H380,2)</f>
        <v>0</v>
      </c>
      <c r="BL380" s="20" t="s">
        <v>244</v>
      </c>
      <c r="BM380" s="227" t="s">
        <v>1121</v>
      </c>
    </row>
    <row r="381" s="2" customFormat="1">
      <c r="A381" s="42"/>
      <c r="B381" s="43"/>
      <c r="C381" s="44"/>
      <c r="D381" s="234" t="s">
        <v>153</v>
      </c>
      <c r="E381" s="44"/>
      <c r="F381" s="235" t="s">
        <v>1122</v>
      </c>
      <c r="G381" s="44"/>
      <c r="H381" s="44"/>
      <c r="I381" s="231"/>
      <c r="J381" s="44"/>
      <c r="K381" s="44"/>
      <c r="L381" s="48"/>
      <c r="M381" s="232"/>
      <c r="N381" s="233"/>
      <c r="O381" s="88"/>
      <c r="P381" s="88"/>
      <c r="Q381" s="88"/>
      <c r="R381" s="88"/>
      <c r="S381" s="88"/>
      <c r="T381" s="89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T381" s="20" t="s">
        <v>153</v>
      </c>
      <c r="AU381" s="20" t="s">
        <v>90</v>
      </c>
    </row>
    <row r="382" s="13" customFormat="1">
      <c r="A382" s="13"/>
      <c r="B382" s="241"/>
      <c r="C382" s="242"/>
      <c r="D382" s="234" t="s">
        <v>283</v>
      </c>
      <c r="E382" s="242"/>
      <c r="F382" s="244" t="s">
        <v>1123</v>
      </c>
      <c r="G382" s="242"/>
      <c r="H382" s="245">
        <v>41.448999999999998</v>
      </c>
      <c r="I382" s="246"/>
      <c r="J382" s="242"/>
      <c r="K382" s="242"/>
      <c r="L382" s="247"/>
      <c r="M382" s="248"/>
      <c r="N382" s="249"/>
      <c r="O382" s="249"/>
      <c r="P382" s="249"/>
      <c r="Q382" s="249"/>
      <c r="R382" s="249"/>
      <c r="S382" s="249"/>
      <c r="T382" s="250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51" t="s">
        <v>283</v>
      </c>
      <c r="AU382" s="251" t="s">
        <v>90</v>
      </c>
      <c r="AV382" s="13" t="s">
        <v>90</v>
      </c>
      <c r="AW382" s="13" t="s">
        <v>4</v>
      </c>
      <c r="AX382" s="13" t="s">
        <v>88</v>
      </c>
      <c r="AY382" s="251" t="s">
        <v>141</v>
      </c>
    </row>
    <row r="383" s="2" customFormat="1" ht="24.15" customHeight="1">
      <c r="A383" s="42"/>
      <c r="B383" s="43"/>
      <c r="C383" s="290" t="s">
        <v>1124</v>
      </c>
      <c r="D383" s="290" t="s">
        <v>864</v>
      </c>
      <c r="E383" s="291" t="s">
        <v>1125</v>
      </c>
      <c r="F383" s="292" t="s">
        <v>1126</v>
      </c>
      <c r="G383" s="293" t="s">
        <v>321</v>
      </c>
      <c r="H383" s="294">
        <v>41.448999999999998</v>
      </c>
      <c r="I383" s="295"/>
      <c r="J383" s="296">
        <f>ROUND(I383*H383,2)</f>
        <v>0</v>
      </c>
      <c r="K383" s="292" t="s">
        <v>148</v>
      </c>
      <c r="L383" s="297"/>
      <c r="M383" s="298" t="s">
        <v>78</v>
      </c>
      <c r="N383" s="299" t="s">
        <v>50</v>
      </c>
      <c r="O383" s="88"/>
      <c r="P383" s="225">
        <f>O383*H383</f>
        <v>0</v>
      </c>
      <c r="Q383" s="225">
        <v>0.0047999999999999996</v>
      </c>
      <c r="R383" s="225">
        <f>Q383*H383</f>
        <v>0.19895519999999997</v>
      </c>
      <c r="S383" s="225">
        <v>0</v>
      </c>
      <c r="T383" s="226">
        <f>S383*H383</f>
        <v>0</v>
      </c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R383" s="227" t="s">
        <v>487</v>
      </c>
      <c r="AT383" s="227" t="s">
        <v>864</v>
      </c>
      <c r="AU383" s="227" t="s">
        <v>90</v>
      </c>
      <c r="AY383" s="20" t="s">
        <v>141</v>
      </c>
      <c r="BE383" s="228">
        <f>IF(N383="základní",J383,0)</f>
        <v>0</v>
      </c>
      <c r="BF383" s="228">
        <f>IF(N383="snížená",J383,0)</f>
        <v>0</v>
      </c>
      <c r="BG383" s="228">
        <f>IF(N383="zákl. přenesená",J383,0)</f>
        <v>0</v>
      </c>
      <c r="BH383" s="228">
        <f>IF(N383="sníž. přenesená",J383,0)</f>
        <v>0</v>
      </c>
      <c r="BI383" s="228">
        <f>IF(N383="nulová",J383,0)</f>
        <v>0</v>
      </c>
      <c r="BJ383" s="20" t="s">
        <v>88</v>
      </c>
      <c r="BK383" s="228">
        <f>ROUND(I383*H383,2)</f>
        <v>0</v>
      </c>
      <c r="BL383" s="20" t="s">
        <v>244</v>
      </c>
      <c r="BM383" s="227" t="s">
        <v>1127</v>
      </c>
    </row>
    <row r="384" s="2" customFormat="1">
      <c r="A384" s="42"/>
      <c r="B384" s="43"/>
      <c r="C384" s="44"/>
      <c r="D384" s="234" t="s">
        <v>153</v>
      </c>
      <c r="E384" s="44"/>
      <c r="F384" s="235" t="s">
        <v>1122</v>
      </c>
      <c r="G384" s="44"/>
      <c r="H384" s="44"/>
      <c r="I384" s="231"/>
      <c r="J384" s="44"/>
      <c r="K384" s="44"/>
      <c r="L384" s="48"/>
      <c r="M384" s="232"/>
      <c r="N384" s="233"/>
      <c r="O384" s="88"/>
      <c r="P384" s="88"/>
      <c r="Q384" s="88"/>
      <c r="R384" s="88"/>
      <c r="S384" s="88"/>
      <c r="T384" s="89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T384" s="20" t="s">
        <v>153</v>
      </c>
      <c r="AU384" s="20" t="s">
        <v>90</v>
      </c>
    </row>
    <row r="385" s="13" customFormat="1">
      <c r="A385" s="13"/>
      <c r="B385" s="241"/>
      <c r="C385" s="242"/>
      <c r="D385" s="234" t="s">
        <v>283</v>
      </c>
      <c r="E385" s="242"/>
      <c r="F385" s="244" t="s">
        <v>1123</v>
      </c>
      <c r="G385" s="242"/>
      <c r="H385" s="245">
        <v>41.448999999999998</v>
      </c>
      <c r="I385" s="246"/>
      <c r="J385" s="242"/>
      <c r="K385" s="242"/>
      <c r="L385" s="247"/>
      <c r="M385" s="248"/>
      <c r="N385" s="249"/>
      <c r="O385" s="249"/>
      <c r="P385" s="249"/>
      <c r="Q385" s="249"/>
      <c r="R385" s="249"/>
      <c r="S385" s="249"/>
      <c r="T385" s="250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1" t="s">
        <v>283</v>
      </c>
      <c r="AU385" s="251" t="s">
        <v>90</v>
      </c>
      <c r="AV385" s="13" t="s">
        <v>90</v>
      </c>
      <c r="AW385" s="13" t="s">
        <v>4</v>
      </c>
      <c r="AX385" s="13" t="s">
        <v>88</v>
      </c>
      <c r="AY385" s="251" t="s">
        <v>141</v>
      </c>
    </row>
    <row r="386" s="2" customFormat="1" ht="33" customHeight="1">
      <c r="A386" s="42"/>
      <c r="B386" s="43"/>
      <c r="C386" s="216" t="s">
        <v>1128</v>
      </c>
      <c r="D386" s="216" t="s">
        <v>144</v>
      </c>
      <c r="E386" s="217" t="s">
        <v>1129</v>
      </c>
      <c r="F386" s="218" t="s">
        <v>1130</v>
      </c>
      <c r="G386" s="219" t="s">
        <v>321</v>
      </c>
      <c r="H386" s="220">
        <v>40.636000000000003</v>
      </c>
      <c r="I386" s="221"/>
      <c r="J386" s="222">
        <f>ROUND(I386*H386,2)</f>
        <v>0</v>
      </c>
      <c r="K386" s="218" t="s">
        <v>148</v>
      </c>
      <c r="L386" s="48"/>
      <c r="M386" s="223" t="s">
        <v>78</v>
      </c>
      <c r="N386" s="224" t="s">
        <v>50</v>
      </c>
      <c r="O386" s="88"/>
      <c r="P386" s="225">
        <f>O386*H386</f>
        <v>0</v>
      </c>
      <c r="Q386" s="225">
        <v>0.00069999999999999999</v>
      </c>
      <c r="R386" s="225">
        <f>Q386*H386</f>
        <v>0.0284452</v>
      </c>
      <c r="S386" s="225">
        <v>0</v>
      </c>
      <c r="T386" s="226">
        <f>S386*H386</f>
        <v>0</v>
      </c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R386" s="227" t="s">
        <v>244</v>
      </c>
      <c r="AT386" s="227" t="s">
        <v>144</v>
      </c>
      <c r="AU386" s="227" t="s">
        <v>90</v>
      </c>
      <c r="AY386" s="20" t="s">
        <v>141</v>
      </c>
      <c r="BE386" s="228">
        <f>IF(N386="základní",J386,0)</f>
        <v>0</v>
      </c>
      <c r="BF386" s="228">
        <f>IF(N386="snížená",J386,0)</f>
        <v>0</v>
      </c>
      <c r="BG386" s="228">
        <f>IF(N386="zákl. přenesená",J386,0)</f>
        <v>0</v>
      </c>
      <c r="BH386" s="228">
        <f>IF(N386="sníž. přenesená",J386,0)</f>
        <v>0</v>
      </c>
      <c r="BI386" s="228">
        <f>IF(N386="nulová",J386,0)</f>
        <v>0</v>
      </c>
      <c r="BJ386" s="20" t="s">
        <v>88</v>
      </c>
      <c r="BK386" s="228">
        <f>ROUND(I386*H386,2)</f>
        <v>0</v>
      </c>
      <c r="BL386" s="20" t="s">
        <v>244</v>
      </c>
      <c r="BM386" s="227" t="s">
        <v>1131</v>
      </c>
    </row>
    <row r="387" s="2" customFormat="1">
      <c r="A387" s="42"/>
      <c r="B387" s="43"/>
      <c r="C387" s="44"/>
      <c r="D387" s="229" t="s">
        <v>151</v>
      </c>
      <c r="E387" s="44"/>
      <c r="F387" s="230" t="s">
        <v>1132</v>
      </c>
      <c r="G387" s="44"/>
      <c r="H387" s="44"/>
      <c r="I387" s="231"/>
      <c r="J387" s="44"/>
      <c r="K387" s="44"/>
      <c r="L387" s="48"/>
      <c r="M387" s="232"/>
      <c r="N387" s="233"/>
      <c r="O387" s="88"/>
      <c r="P387" s="88"/>
      <c r="Q387" s="88"/>
      <c r="R387" s="88"/>
      <c r="S387" s="88"/>
      <c r="T387" s="89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T387" s="20" t="s">
        <v>151</v>
      </c>
      <c r="AU387" s="20" t="s">
        <v>90</v>
      </c>
    </row>
    <row r="388" s="13" customFormat="1">
      <c r="A388" s="13"/>
      <c r="B388" s="241"/>
      <c r="C388" s="242"/>
      <c r="D388" s="234" t="s">
        <v>283</v>
      </c>
      <c r="E388" s="243" t="s">
        <v>78</v>
      </c>
      <c r="F388" s="244" t="s">
        <v>792</v>
      </c>
      <c r="G388" s="242"/>
      <c r="H388" s="245">
        <v>40.636000000000003</v>
      </c>
      <c r="I388" s="246"/>
      <c r="J388" s="242"/>
      <c r="K388" s="242"/>
      <c r="L388" s="247"/>
      <c r="M388" s="248"/>
      <c r="N388" s="249"/>
      <c r="O388" s="249"/>
      <c r="P388" s="249"/>
      <c r="Q388" s="249"/>
      <c r="R388" s="249"/>
      <c r="S388" s="249"/>
      <c r="T388" s="250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51" t="s">
        <v>283</v>
      </c>
      <c r="AU388" s="251" t="s">
        <v>90</v>
      </c>
      <c r="AV388" s="13" t="s">
        <v>90</v>
      </c>
      <c r="AW388" s="13" t="s">
        <v>40</v>
      </c>
      <c r="AX388" s="13" t="s">
        <v>88</v>
      </c>
      <c r="AY388" s="251" t="s">
        <v>141</v>
      </c>
    </row>
    <row r="389" s="2" customFormat="1">
      <c r="A389" s="42"/>
      <c r="B389" s="43"/>
      <c r="C389" s="44"/>
      <c r="D389" s="234" t="s">
        <v>414</v>
      </c>
      <c r="E389" s="44"/>
      <c r="F389" s="284" t="s">
        <v>1102</v>
      </c>
      <c r="G389" s="44"/>
      <c r="H389" s="44"/>
      <c r="I389" s="44"/>
      <c r="J389" s="44"/>
      <c r="K389" s="44"/>
      <c r="L389" s="48"/>
      <c r="M389" s="232"/>
      <c r="N389" s="233"/>
      <c r="O389" s="88"/>
      <c r="P389" s="88"/>
      <c r="Q389" s="88"/>
      <c r="R389" s="88"/>
      <c r="S389" s="88"/>
      <c r="T389" s="89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U389" s="20" t="s">
        <v>90</v>
      </c>
    </row>
    <row r="390" s="2" customFormat="1">
      <c r="A390" s="42"/>
      <c r="B390" s="43"/>
      <c r="C390" s="44"/>
      <c r="D390" s="234" t="s">
        <v>414</v>
      </c>
      <c r="E390" s="44"/>
      <c r="F390" s="285" t="s">
        <v>1097</v>
      </c>
      <c r="G390" s="44"/>
      <c r="H390" s="286">
        <v>40.636000000000003</v>
      </c>
      <c r="I390" s="44"/>
      <c r="J390" s="44"/>
      <c r="K390" s="44"/>
      <c r="L390" s="48"/>
      <c r="M390" s="232"/>
      <c r="N390" s="233"/>
      <c r="O390" s="88"/>
      <c r="P390" s="88"/>
      <c r="Q390" s="88"/>
      <c r="R390" s="88"/>
      <c r="S390" s="88"/>
      <c r="T390" s="89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U390" s="20" t="s">
        <v>90</v>
      </c>
    </row>
    <row r="391" s="2" customFormat="1">
      <c r="A391" s="42"/>
      <c r="B391" s="43"/>
      <c r="C391" s="44"/>
      <c r="D391" s="234" t="s">
        <v>414</v>
      </c>
      <c r="E391" s="44"/>
      <c r="F391" s="285" t="s">
        <v>285</v>
      </c>
      <c r="G391" s="44"/>
      <c r="H391" s="286">
        <v>40.636000000000003</v>
      </c>
      <c r="I391" s="44"/>
      <c r="J391" s="44"/>
      <c r="K391" s="44"/>
      <c r="L391" s="48"/>
      <c r="M391" s="232"/>
      <c r="N391" s="233"/>
      <c r="O391" s="88"/>
      <c r="P391" s="88"/>
      <c r="Q391" s="88"/>
      <c r="R391" s="88"/>
      <c r="S391" s="88"/>
      <c r="T391" s="89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U391" s="20" t="s">
        <v>90</v>
      </c>
    </row>
    <row r="392" s="2" customFormat="1" ht="37.8" customHeight="1">
      <c r="A392" s="42"/>
      <c r="B392" s="43"/>
      <c r="C392" s="216" t="s">
        <v>1133</v>
      </c>
      <c r="D392" s="216" t="s">
        <v>144</v>
      </c>
      <c r="E392" s="217" t="s">
        <v>1134</v>
      </c>
      <c r="F392" s="218" t="s">
        <v>1135</v>
      </c>
      <c r="G392" s="219" t="s">
        <v>618</v>
      </c>
      <c r="H392" s="220">
        <v>2</v>
      </c>
      <c r="I392" s="221"/>
      <c r="J392" s="222">
        <f>ROUND(I392*H392,2)</f>
        <v>0</v>
      </c>
      <c r="K392" s="218" t="s">
        <v>148</v>
      </c>
      <c r="L392" s="48"/>
      <c r="M392" s="223" t="s">
        <v>78</v>
      </c>
      <c r="N392" s="224" t="s">
        <v>50</v>
      </c>
      <c r="O392" s="88"/>
      <c r="P392" s="225">
        <f>O392*H392</f>
        <v>0</v>
      </c>
      <c r="Q392" s="225">
        <v>0.0050280000000000004</v>
      </c>
      <c r="R392" s="225">
        <f>Q392*H392</f>
        <v>0.010056000000000001</v>
      </c>
      <c r="S392" s="225">
        <v>0</v>
      </c>
      <c r="T392" s="226">
        <f>S392*H392</f>
        <v>0</v>
      </c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R392" s="227" t="s">
        <v>244</v>
      </c>
      <c r="AT392" s="227" t="s">
        <v>144</v>
      </c>
      <c r="AU392" s="227" t="s">
        <v>90</v>
      </c>
      <c r="AY392" s="20" t="s">
        <v>141</v>
      </c>
      <c r="BE392" s="228">
        <f>IF(N392="základní",J392,0)</f>
        <v>0</v>
      </c>
      <c r="BF392" s="228">
        <f>IF(N392="snížená",J392,0)</f>
        <v>0</v>
      </c>
      <c r="BG392" s="228">
        <f>IF(N392="zákl. přenesená",J392,0)</f>
        <v>0</v>
      </c>
      <c r="BH392" s="228">
        <f>IF(N392="sníž. přenesená",J392,0)</f>
        <v>0</v>
      </c>
      <c r="BI392" s="228">
        <f>IF(N392="nulová",J392,0)</f>
        <v>0</v>
      </c>
      <c r="BJ392" s="20" t="s">
        <v>88</v>
      </c>
      <c r="BK392" s="228">
        <f>ROUND(I392*H392,2)</f>
        <v>0</v>
      </c>
      <c r="BL392" s="20" t="s">
        <v>244</v>
      </c>
      <c r="BM392" s="227" t="s">
        <v>1136</v>
      </c>
    </row>
    <row r="393" s="2" customFormat="1">
      <c r="A393" s="42"/>
      <c r="B393" s="43"/>
      <c r="C393" s="44"/>
      <c r="D393" s="229" t="s">
        <v>151</v>
      </c>
      <c r="E393" s="44"/>
      <c r="F393" s="230" t="s">
        <v>1137</v>
      </c>
      <c r="G393" s="44"/>
      <c r="H393" s="44"/>
      <c r="I393" s="231"/>
      <c r="J393" s="44"/>
      <c r="K393" s="44"/>
      <c r="L393" s="48"/>
      <c r="M393" s="232"/>
      <c r="N393" s="233"/>
      <c r="O393" s="88"/>
      <c r="P393" s="88"/>
      <c r="Q393" s="88"/>
      <c r="R393" s="88"/>
      <c r="S393" s="88"/>
      <c r="T393" s="89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T393" s="20" t="s">
        <v>151</v>
      </c>
      <c r="AU393" s="20" t="s">
        <v>90</v>
      </c>
    </row>
    <row r="394" s="13" customFormat="1">
      <c r="A394" s="13"/>
      <c r="B394" s="241"/>
      <c r="C394" s="242"/>
      <c r="D394" s="234" t="s">
        <v>283</v>
      </c>
      <c r="E394" s="243" t="s">
        <v>78</v>
      </c>
      <c r="F394" s="244" t="s">
        <v>1138</v>
      </c>
      <c r="G394" s="242"/>
      <c r="H394" s="245">
        <v>1</v>
      </c>
      <c r="I394" s="246"/>
      <c r="J394" s="242"/>
      <c r="K394" s="242"/>
      <c r="L394" s="247"/>
      <c r="M394" s="248"/>
      <c r="N394" s="249"/>
      <c r="O394" s="249"/>
      <c r="P394" s="249"/>
      <c r="Q394" s="249"/>
      <c r="R394" s="249"/>
      <c r="S394" s="249"/>
      <c r="T394" s="250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1" t="s">
        <v>283</v>
      </c>
      <c r="AU394" s="251" t="s">
        <v>90</v>
      </c>
      <c r="AV394" s="13" t="s">
        <v>90</v>
      </c>
      <c r="AW394" s="13" t="s">
        <v>40</v>
      </c>
      <c r="AX394" s="13" t="s">
        <v>80</v>
      </c>
      <c r="AY394" s="251" t="s">
        <v>141</v>
      </c>
    </row>
    <row r="395" s="13" customFormat="1">
      <c r="A395" s="13"/>
      <c r="B395" s="241"/>
      <c r="C395" s="242"/>
      <c r="D395" s="234" t="s">
        <v>283</v>
      </c>
      <c r="E395" s="243" t="s">
        <v>78</v>
      </c>
      <c r="F395" s="244" t="s">
        <v>1139</v>
      </c>
      <c r="G395" s="242"/>
      <c r="H395" s="245">
        <v>1</v>
      </c>
      <c r="I395" s="246"/>
      <c r="J395" s="242"/>
      <c r="K395" s="242"/>
      <c r="L395" s="247"/>
      <c r="M395" s="248"/>
      <c r="N395" s="249"/>
      <c r="O395" s="249"/>
      <c r="P395" s="249"/>
      <c r="Q395" s="249"/>
      <c r="R395" s="249"/>
      <c r="S395" s="249"/>
      <c r="T395" s="250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1" t="s">
        <v>283</v>
      </c>
      <c r="AU395" s="251" t="s">
        <v>90</v>
      </c>
      <c r="AV395" s="13" t="s">
        <v>90</v>
      </c>
      <c r="AW395" s="13" t="s">
        <v>40</v>
      </c>
      <c r="AX395" s="13" t="s">
        <v>80</v>
      </c>
      <c r="AY395" s="251" t="s">
        <v>141</v>
      </c>
    </row>
    <row r="396" s="14" customFormat="1">
      <c r="A396" s="14"/>
      <c r="B396" s="252"/>
      <c r="C396" s="253"/>
      <c r="D396" s="234" t="s">
        <v>283</v>
      </c>
      <c r="E396" s="254" t="s">
        <v>78</v>
      </c>
      <c r="F396" s="255" t="s">
        <v>285</v>
      </c>
      <c r="G396" s="253"/>
      <c r="H396" s="256">
        <v>2</v>
      </c>
      <c r="I396" s="257"/>
      <c r="J396" s="253"/>
      <c r="K396" s="253"/>
      <c r="L396" s="258"/>
      <c r="M396" s="259"/>
      <c r="N396" s="260"/>
      <c r="O396" s="260"/>
      <c r="P396" s="260"/>
      <c r="Q396" s="260"/>
      <c r="R396" s="260"/>
      <c r="S396" s="260"/>
      <c r="T396" s="261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2" t="s">
        <v>283</v>
      </c>
      <c r="AU396" s="262" t="s">
        <v>90</v>
      </c>
      <c r="AV396" s="14" t="s">
        <v>166</v>
      </c>
      <c r="AW396" s="14" t="s">
        <v>40</v>
      </c>
      <c r="AX396" s="14" t="s">
        <v>88</v>
      </c>
      <c r="AY396" s="262" t="s">
        <v>141</v>
      </c>
    </row>
    <row r="397" s="2" customFormat="1" ht="24.15" customHeight="1">
      <c r="A397" s="42"/>
      <c r="B397" s="43"/>
      <c r="C397" s="216" t="s">
        <v>1140</v>
      </c>
      <c r="D397" s="216" t="s">
        <v>144</v>
      </c>
      <c r="E397" s="217" t="s">
        <v>1141</v>
      </c>
      <c r="F397" s="218" t="s">
        <v>1142</v>
      </c>
      <c r="G397" s="219" t="s">
        <v>448</v>
      </c>
      <c r="H397" s="220">
        <v>14.449999999999999</v>
      </c>
      <c r="I397" s="221"/>
      <c r="J397" s="222">
        <f>ROUND(I397*H397,2)</f>
        <v>0</v>
      </c>
      <c r="K397" s="218" t="s">
        <v>148</v>
      </c>
      <c r="L397" s="48"/>
      <c r="M397" s="223" t="s">
        <v>78</v>
      </c>
      <c r="N397" s="224" t="s">
        <v>50</v>
      </c>
      <c r="O397" s="88"/>
      <c r="P397" s="225">
        <f>O397*H397</f>
        <v>0</v>
      </c>
      <c r="Q397" s="225">
        <v>0.0027805</v>
      </c>
      <c r="R397" s="225">
        <f>Q397*H397</f>
        <v>0.040178224999999998</v>
      </c>
      <c r="S397" s="225">
        <v>0</v>
      </c>
      <c r="T397" s="226">
        <f>S397*H397</f>
        <v>0</v>
      </c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R397" s="227" t="s">
        <v>244</v>
      </c>
      <c r="AT397" s="227" t="s">
        <v>144</v>
      </c>
      <c r="AU397" s="227" t="s">
        <v>90</v>
      </c>
      <c r="AY397" s="20" t="s">
        <v>141</v>
      </c>
      <c r="BE397" s="228">
        <f>IF(N397="základní",J397,0)</f>
        <v>0</v>
      </c>
      <c r="BF397" s="228">
        <f>IF(N397="snížená",J397,0)</f>
        <v>0</v>
      </c>
      <c r="BG397" s="228">
        <f>IF(N397="zákl. přenesená",J397,0)</f>
        <v>0</v>
      </c>
      <c r="BH397" s="228">
        <f>IF(N397="sníž. přenesená",J397,0)</f>
        <v>0</v>
      </c>
      <c r="BI397" s="228">
        <f>IF(N397="nulová",J397,0)</f>
        <v>0</v>
      </c>
      <c r="BJ397" s="20" t="s">
        <v>88</v>
      </c>
      <c r="BK397" s="228">
        <f>ROUND(I397*H397,2)</f>
        <v>0</v>
      </c>
      <c r="BL397" s="20" t="s">
        <v>244</v>
      </c>
      <c r="BM397" s="227" t="s">
        <v>1143</v>
      </c>
    </row>
    <row r="398" s="2" customFormat="1">
      <c r="A398" s="42"/>
      <c r="B398" s="43"/>
      <c r="C398" s="44"/>
      <c r="D398" s="229" t="s">
        <v>151</v>
      </c>
      <c r="E398" s="44"/>
      <c r="F398" s="230" t="s">
        <v>1144</v>
      </c>
      <c r="G398" s="44"/>
      <c r="H398" s="44"/>
      <c r="I398" s="231"/>
      <c r="J398" s="44"/>
      <c r="K398" s="44"/>
      <c r="L398" s="48"/>
      <c r="M398" s="232"/>
      <c r="N398" s="233"/>
      <c r="O398" s="88"/>
      <c r="P398" s="88"/>
      <c r="Q398" s="88"/>
      <c r="R398" s="88"/>
      <c r="S398" s="88"/>
      <c r="T398" s="89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T398" s="20" t="s">
        <v>151</v>
      </c>
      <c r="AU398" s="20" t="s">
        <v>90</v>
      </c>
    </row>
    <row r="399" s="13" customFormat="1">
      <c r="A399" s="13"/>
      <c r="B399" s="241"/>
      <c r="C399" s="242"/>
      <c r="D399" s="234" t="s">
        <v>283</v>
      </c>
      <c r="E399" s="243" t="s">
        <v>78</v>
      </c>
      <c r="F399" s="244" t="s">
        <v>862</v>
      </c>
      <c r="G399" s="242"/>
      <c r="H399" s="245">
        <v>9</v>
      </c>
      <c r="I399" s="246"/>
      <c r="J399" s="242"/>
      <c r="K399" s="242"/>
      <c r="L399" s="247"/>
      <c r="M399" s="248"/>
      <c r="N399" s="249"/>
      <c r="O399" s="249"/>
      <c r="P399" s="249"/>
      <c r="Q399" s="249"/>
      <c r="R399" s="249"/>
      <c r="S399" s="249"/>
      <c r="T399" s="250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1" t="s">
        <v>283</v>
      </c>
      <c r="AU399" s="251" t="s">
        <v>90</v>
      </c>
      <c r="AV399" s="13" t="s">
        <v>90</v>
      </c>
      <c r="AW399" s="13" t="s">
        <v>40</v>
      </c>
      <c r="AX399" s="13" t="s">
        <v>80</v>
      </c>
      <c r="AY399" s="251" t="s">
        <v>141</v>
      </c>
    </row>
    <row r="400" s="13" customFormat="1">
      <c r="A400" s="13"/>
      <c r="B400" s="241"/>
      <c r="C400" s="242"/>
      <c r="D400" s="234" t="s">
        <v>283</v>
      </c>
      <c r="E400" s="243" t="s">
        <v>78</v>
      </c>
      <c r="F400" s="244" t="s">
        <v>863</v>
      </c>
      <c r="G400" s="242"/>
      <c r="H400" s="245">
        <v>5.4500000000000002</v>
      </c>
      <c r="I400" s="246"/>
      <c r="J400" s="242"/>
      <c r="K400" s="242"/>
      <c r="L400" s="247"/>
      <c r="M400" s="248"/>
      <c r="N400" s="249"/>
      <c r="O400" s="249"/>
      <c r="P400" s="249"/>
      <c r="Q400" s="249"/>
      <c r="R400" s="249"/>
      <c r="S400" s="249"/>
      <c r="T400" s="250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51" t="s">
        <v>283</v>
      </c>
      <c r="AU400" s="251" t="s">
        <v>90</v>
      </c>
      <c r="AV400" s="13" t="s">
        <v>90</v>
      </c>
      <c r="AW400" s="13" t="s">
        <v>40</v>
      </c>
      <c r="AX400" s="13" t="s">
        <v>80</v>
      </c>
      <c r="AY400" s="251" t="s">
        <v>141</v>
      </c>
    </row>
    <row r="401" s="14" customFormat="1">
      <c r="A401" s="14"/>
      <c r="B401" s="252"/>
      <c r="C401" s="253"/>
      <c r="D401" s="234" t="s">
        <v>283</v>
      </c>
      <c r="E401" s="254" t="s">
        <v>78</v>
      </c>
      <c r="F401" s="255" t="s">
        <v>285</v>
      </c>
      <c r="G401" s="253"/>
      <c r="H401" s="256">
        <v>14.449999999999999</v>
      </c>
      <c r="I401" s="257"/>
      <c r="J401" s="253"/>
      <c r="K401" s="253"/>
      <c r="L401" s="258"/>
      <c r="M401" s="259"/>
      <c r="N401" s="260"/>
      <c r="O401" s="260"/>
      <c r="P401" s="260"/>
      <c r="Q401" s="260"/>
      <c r="R401" s="260"/>
      <c r="S401" s="260"/>
      <c r="T401" s="261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62" t="s">
        <v>283</v>
      </c>
      <c r="AU401" s="262" t="s">
        <v>90</v>
      </c>
      <c r="AV401" s="14" t="s">
        <v>166</v>
      </c>
      <c r="AW401" s="14" t="s">
        <v>40</v>
      </c>
      <c r="AX401" s="14" t="s">
        <v>88</v>
      </c>
      <c r="AY401" s="262" t="s">
        <v>141</v>
      </c>
    </row>
    <row r="402" s="2" customFormat="1" ht="37.8" customHeight="1">
      <c r="A402" s="42"/>
      <c r="B402" s="43"/>
      <c r="C402" s="216" t="s">
        <v>1145</v>
      </c>
      <c r="D402" s="216" t="s">
        <v>144</v>
      </c>
      <c r="E402" s="217" t="s">
        <v>1146</v>
      </c>
      <c r="F402" s="218" t="s">
        <v>1147</v>
      </c>
      <c r="G402" s="219" t="s">
        <v>321</v>
      </c>
      <c r="H402" s="220">
        <v>24.109999999999999</v>
      </c>
      <c r="I402" s="221"/>
      <c r="J402" s="222">
        <f>ROUND(I402*H402,2)</f>
        <v>0</v>
      </c>
      <c r="K402" s="218" t="s">
        <v>148</v>
      </c>
      <c r="L402" s="48"/>
      <c r="M402" s="223" t="s">
        <v>78</v>
      </c>
      <c r="N402" s="224" t="s">
        <v>50</v>
      </c>
      <c r="O402" s="88"/>
      <c r="P402" s="225">
        <f>O402*H402</f>
        <v>0</v>
      </c>
      <c r="Q402" s="225">
        <v>0.00117</v>
      </c>
      <c r="R402" s="225">
        <f>Q402*H402</f>
        <v>0.0282087</v>
      </c>
      <c r="S402" s="225">
        <v>0</v>
      </c>
      <c r="T402" s="226">
        <f>S402*H402</f>
        <v>0</v>
      </c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R402" s="227" t="s">
        <v>244</v>
      </c>
      <c r="AT402" s="227" t="s">
        <v>144</v>
      </c>
      <c r="AU402" s="227" t="s">
        <v>90</v>
      </c>
      <c r="AY402" s="20" t="s">
        <v>141</v>
      </c>
      <c r="BE402" s="228">
        <f>IF(N402="základní",J402,0)</f>
        <v>0</v>
      </c>
      <c r="BF402" s="228">
        <f>IF(N402="snížená",J402,0)</f>
        <v>0</v>
      </c>
      <c r="BG402" s="228">
        <f>IF(N402="zákl. přenesená",J402,0)</f>
        <v>0</v>
      </c>
      <c r="BH402" s="228">
        <f>IF(N402="sníž. přenesená",J402,0)</f>
        <v>0</v>
      </c>
      <c r="BI402" s="228">
        <f>IF(N402="nulová",J402,0)</f>
        <v>0</v>
      </c>
      <c r="BJ402" s="20" t="s">
        <v>88</v>
      </c>
      <c r="BK402" s="228">
        <f>ROUND(I402*H402,2)</f>
        <v>0</v>
      </c>
      <c r="BL402" s="20" t="s">
        <v>244</v>
      </c>
      <c r="BM402" s="227" t="s">
        <v>1148</v>
      </c>
    </row>
    <row r="403" s="2" customFormat="1">
      <c r="A403" s="42"/>
      <c r="B403" s="43"/>
      <c r="C403" s="44"/>
      <c r="D403" s="229" t="s">
        <v>151</v>
      </c>
      <c r="E403" s="44"/>
      <c r="F403" s="230" t="s">
        <v>1149</v>
      </c>
      <c r="G403" s="44"/>
      <c r="H403" s="44"/>
      <c r="I403" s="231"/>
      <c r="J403" s="44"/>
      <c r="K403" s="44"/>
      <c r="L403" s="48"/>
      <c r="M403" s="232"/>
      <c r="N403" s="233"/>
      <c r="O403" s="88"/>
      <c r="P403" s="88"/>
      <c r="Q403" s="88"/>
      <c r="R403" s="88"/>
      <c r="S403" s="88"/>
      <c r="T403" s="89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T403" s="20" t="s">
        <v>151</v>
      </c>
      <c r="AU403" s="20" t="s">
        <v>90</v>
      </c>
    </row>
    <row r="404" s="13" customFormat="1">
      <c r="A404" s="13"/>
      <c r="B404" s="241"/>
      <c r="C404" s="242"/>
      <c r="D404" s="234" t="s">
        <v>283</v>
      </c>
      <c r="E404" s="243" t="s">
        <v>78</v>
      </c>
      <c r="F404" s="244" t="s">
        <v>1150</v>
      </c>
      <c r="G404" s="242"/>
      <c r="H404" s="245">
        <v>24.109999999999999</v>
      </c>
      <c r="I404" s="246"/>
      <c r="J404" s="242"/>
      <c r="K404" s="242"/>
      <c r="L404" s="247"/>
      <c r="M404" s="248"/>
      <c r="N404" s="249"/>
      <c r="O404" s="249"/>
      <c r="P404" s="249"/>
      <c r="Q404" s="249"/>
      <c r="R404" s="249"/>
      <c r="S404" s="249"/>
      <c r="T404" s="250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1" t="s">
        <v>283</v>
      </c>
      <c r="AU404" s="251" t="s">
        <v>90</v>
      </c>
      <c r="AV404" s="13" t="s">
        <v>90</v>
      </c>
      <c r="AW404" s="13" t="s">
        <v>40</v>
      </c>
      <c r="AX404" s="13" t="s">
        <v>88</v>
      </c>
      <c r="AY404" s="251" t="s">
        <v>141</v>
      </c>
    </row>
    <row r="405" s="2" customFormat="1">
      <c r="A405" s="42"/>
      <c r="B405" s="43"/>
      <c r="C405" s="44"/>
      <c r="D405" s="234" t="s">
        <v>414</v>
      </c>
      <c r="E405" s="44"/>
      <c r="F405" s="284" t="s">
        <v>889</v>
      </c>
      <c r="G405" s="44"/>
      <c r="H405" s="44"/>
      <c r="I405" s="44"/>
      <c r="J405" s="44"/>
      <c r="K405" s="44"/>
      <c r="L405" s="48"/>
      <c r="M405" s="232"/>
      <c r="N405" s="233"/>
      <c r="O405" s="88"/>
      <c r="P405" s="88"/>
      <c r="Q405" s="88"/>
      <c r="R405" s="88"/>
      <c r="S405" s="88"/>
      <c r="T405" s="89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U405" s="20" t="s">
        <v>90</v>
      </c>
    </row>
    <row r="406" s="2" customFormat="1">
      <c r="A406" s="42"/>
      <c r="B406" s="43"/>
      <c r="C406" s="44"/>
      <c r="D406" s="234" t="s">
        <v>414</v>
      </c>
      <c r="E406" s="44"/>
      <c r="F406" s="285" t="s">
        <v>890</v>
      </c>
      <c r="G406" s="44"/>
      <c r="H406" s="286">
        <v>24.109999999999999</v>
      </c>
      <c r="I406" s="44"/>
      <c r="J406" s="44"/>
      <c r="K406" s="44"/>
      <c r="L406" s="48"/>
      <c r="M406" s="232"/>
      <c r="N406" s="233"/>
      <c r="O406" s="88"/>
      <c r="P406" s="88"/>
      <c r="Q406" s="88"/>
      <c r="R406" s="88"/>
      <c r="S406" s="88"/>
      <c r="T406" s="89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U406" s="20" t="s">
        <v>90</v>
      </c>
    </row>
    <row r="407" s="2" customFormat="1" ht="37.8" customHeight="1">
      <c r="A407" s="42"/>
      <c r="B407" s="43"/>
      <c r="C407" s="290" t="s">
        <v>1151</v>
      </c>
      <c r="D407" s="290" t="s">
        <v>864</v>
      </c>
      <c r="E407" s="291" t="s">
        <v>1152</v>
      </c>
      <c r="F407" s="292" t="s">
        <v>1153</v>
      </c>
      <c r="G407" s="293" t="s">
        <v>321</v>
      </c>
      <c r="H407" s="294">
        <v>25.315999999999999</v>
      </c>
      <c r="I407" s="295"/>
      <c r="J407" s="296">
        <f>ROUND(I407*H407,2)</f>
        <v>0</v>
      </c>
      <c r="K407" s="292" t="s">
        <v>148</v>
      </c>
      <c r="L407" s="297"/>
      <c r="M407" s="298" t="s">
        <v>78</v>
      </c>
      <c r="N407" s="299" t="s">
        <v>50</v>
      </c>
      <c r="O407" s="88"/>
      <c r="P407" s="225">
        <f>O407*H407</f>
        <v>0</v>
      </c>
      <c r="Q407" s="225">
        <v>0.0016000000000000001</v>
      </c>
      <c r="R407" s="225">
        <f>Q407*H407</f>
        <v>0.040505600000000003</v>
      </c>
      <c r="S407" s="225">
        <v>0</v>
      </c>
      <c r="T407" s="226">
        <f>S407*H407</f>
        <v>0</v>
      </c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R407" s="227" t="s">
        <v>487</v>
      </c>
      <c r="AT407" s="227" t="s">
        <v>864</v>
      </c>
      <c r="AU407" s="227" t="s">
        <v>90</v>
      </c>
      <c r="AY407" s="20" t="s">
        <v>141</v>
      </c>
      <c r="BE407" s="228">
        <f>IF(N407="základní",J407,0)</f>
        <v>0</v>
      </c>
      <c r="BF407" s="228">
        <f>IF(N407="snížená",J407,0)</f>
        <v>0</v>
      </c>
      <c r="BG407" s="228">
        <f>IF(N407="zákl. přenesená",J407,0)</f>
        <v>0</v>
      </c>
      <c r="BH407" s="228">
        <f>IF(N407="sníž. přenesená",J407,0)</f>
        <v>0</v>
      </c>
      <c r="BI407" s="228">
        <f>IF(N407="nulová",J407,0)</f>
        <v>0</v>
      </c>
      <c r="BJ407" s="20" t="s">
        <v>88</v>
      </c>
      <c r="BK407" s="228">
        <f>ROUND(I407*H407,2)</f>
        <v>0</v>
      </c>
      <c r="BL407" s="20" t="s">
        <v>244</v>
      </c>
      <c r="BM407" s="227" t="s">
        <v>1154</v>
      </c>
    </row>
    <row r="408" s="2" customFormat="1">
      <c r="A408" s="42"/>
      <c r="B408" s="43"/>
      <c r="C408" s="44"/>
      <c r="D408" s="234" t="s">
        <v>153</v>
      </c>
      <c r="E408" s="44"/>
      <c r="F408" s="235" t="s">
        <v>1155</v>
      </c>
      <c r="G408" s="44"/>
      <c r="H408" s="44"/>
      <c r="I408" s="231"/>
      <c r="J408" s="44"/>
      <c r="K408" s="44"/>
      <c r="L408" s="48"/>
      <c r="M408" s="232"/>
      <c r="N408" s="233"/>
      <c r="O408" s="88"/>
      <c r="P408" s="88"/>
      <c r="Q408" s="88"/>
      <c r="R408" s="88"/>
      <c r="S408" s="88"/>
      <c r="T408" s="89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T408" s="20" t="s">
        <v>153</v>
      </c>
      <c r="AU408" s="20" t="s">
        <v>90</v>
      </c>
    </row>
    <row r="409" s="13" customFormat="1">
      <c r="A409" s="13"/>
      <c r="B409" s="241"/>
      <c r="C409" s="242"/>
      <c r="D409" s="234" t="s">
        <v>283</v>
      </c>
      <c r="E409" s="242"/>
      <c r="F409" s="244" t="s">
        <v>1156</v>
      </c>
      <c r="G409" s="242"/>
      <c r="H409" s="245">
        <v>25.315999999999999</v>
      </c>
      <c r="I409" s="246"/>
      <c r="J409" s="242"/>
      <c r="K409" s="242"/>
      <c r="L409" s="247"/>
      <c r="M409" s="248"/>
      <c r="N409" s="249"/>
      <c r="O409" s="249"/>
      <c r="P409" s="249"/>
      <c r="Q409" s="249"/>
      <c r="R409" s="249"/>
      <c r="S409" s="249"/>
      <c r="T409" s="250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51" t="s">
        <v>283</v>
      </c>
      <c r="AU409" s="251" t="s">
        <v>90</v>
      </c>
      <c r="AV409" s="13" t="s">
        <v>90</v>
      </c>
      <c r="AW409" s="13" t="s">
        <v>4</v>
      </c>
      <c r="AX409" s="13" t="s">
        <v>88</v>
      </c>
      <c r="AY409" s="251" t="s">
        <v>141</v>
      </c>
    </row>
    <row r="410" s="2" customFormat="1" ht="66.75" customHeight="1">
      <c r="A410" s="42"/>
      <c r="B410" s="43"/>
      <c r="C410" s="216" t="s">
        <v>1157</v>
      </c>
      <c r="D410" s="216" t="s">
        <v>144</v>
      </c>
      <c r="E410" s="217" t="s">
        <v>1158</v>
      </c>
      <c r="F410" s="218" t="s">
        <v>1159</v>
      </c>
      <c r="G410" s="219" t="s">
        <v>310</v>
      </c>
      <c r="H410" s="220">
        <v>5.2110000000000003</v>
      </c>
      <c r="I410" s="221"/>
      <c r="J410" s="222">
        <f>ROUND(I410*H410,2)</f>
        <v>0</v>
      </c>
      <c r="K410" s="218" t="s">
        <v>148</v>
      </c>
      <c r="L410" s="48"/>
      <c r="M410" s="223" t="s">
        <v>78</v>
      </c>
      <c r="N410" s="224" t="s">
        <v>50</v>
      </c>
      <c r="O410" s="88"/>
      <c r="P410" s="225">
        <f>O410*H410</f>
        <v>0</v>
      </c>
      <c r="Q410" s="225">
        <v>0</v>
      </c>
      <c r="R410" s="225">
        <f>Q410*H410</f>
        <v>0</v>
      </c>
      <c r="S410" s="225">
        <v>0</v>
      </c>
      <c r="T410" s="226">
        <f>S410*H410</f>
        <v>0</v>
      </c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R410" s="227" t="s">
        <v>244</v>
      </c>
      <c r="AT410" s="227" t="s">
        <v>144</v>
      </c>
      <c r="AU410" s="227" t="s">
        <v>90</v>
      </c>
      <c r="AY410" s="20" t="s">
        <v>141</v>
      </c>
      <c r="BE410" s="228">
        <f>IF(N410="základní",J410,0)</f>
        <v>0</v>
      </c>
      <c r="BF410" s="228">
        <f>IF(N410="snížená",J410,0)</f>
        <v>0</v>
      </c>
      <c r="BG410" s="228">
        <f>IF(N410="zákl. přenesená",J410,0)</f>
        <v>0</v>
      </c>
      <c r="BH410" s="228">
        <f>IF(N410="sníž. přenesená",J410,0)</f>
        <v>0</v>
      </c>
      <c r="BI410" s="228">
        <f>IF(N410="nulová",J410,0)</f>
        <v>0</v>
      </c>
      <c r="BJ410" s="20" t="s">
        <v>88</v>
      </c>
      <c r="BK410" s="228">
        <f>ROUND(I410*H410,2)</f>
        <v>0</v>
      </c>
      <c r="BL410" s="20" t="s">
        <v>244</v>
      </c>
      <c r="BM410" s="227" t="s">
        <v>1160</v>
      </c>
    </row>
    <row r="411" s="2" customFormat="1">
      <c r="A411" s="42"/>
      <c r="B411" s="43"/>
      <c r="C411" s="44"/>
      <c r="D411" s="229" t="s">
        <v>151</v>
      </c>
      <c r="E411" s="44"/>
      <c r="F411" s="230" t="s">
        <v>1161</v>
      </c>
      <c r="G411" s="44"/>
      <c r="H411" s="44"/>
      <c r="I411" s="231"/>
      <c r="J411" s="44"/>
      <c r="K411" s="44"/>
      <c r="L411" s="48"/>
      <c r="M411" s="232"/>
      <c r="N411" s="233"/>
      <c r="O411" s="88"/>
      <c r="P411" s="88"/>
      <c r="Q411" s="88"/>
      <c r="R411" s="88"/>
      <c r="S411" s="88"/>
      <c r="T411" s="89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T411" s="20" t="s">
        <v>151</v>
      </c>
      <c r="AU411" s="20" t="s">
        <v>90</v>
      </c>
    </row>
    <row r="412" s="2" customFormat="1" ht="62.7" customHeight="1">
      <c r="A412" s="42"/>
      <c r="B412" s="43"/>
      <c r="C412" s="216" t="s">
        <v>1162</v>
      </c>
      <c r="D412" s="216" t="s">
        <v>144</v>
      </c>
      <c r="E412" s="217" t="s">
        <v>1163</v>
      </c>
      <c r="F412" s="218" t="s">
        <v>1164</v>
      </c>
      <c r="G412" s="219" t="s">
        <v>310</v>
      </c>
      <c r="H412" s="220">
        <v>5.2110000000000003</v>
      </c>
      <c r="I412" s="221"/>
      <c r="J412" s="222">
        <f>ROUND(I412*H412,2)</f>
        <v>0</v>
      </c>
      <c r="K412" s="218" t="s">
        <v>148</v>
      </c>
      <c r="L412" s="48"/>
      <c r="M412" s="223" t="s">
        <v>78</v>
      </c>
      <c r="N412" s="224" t="s">
        <v>50</v>
      </c>
      <c r="O412" s="88"/>
      <c r="P412" s="225">
        <f>O412*H412</f>
        <v>0</v>
      </c>
      <c r="Q412" s="225">
        <v>0</v>
      </c>
      <c r="R412" s="225">
        <f>Q412*H412</f>
        <v>0</v>
      </c>
      <c r="S412" s="225">
        <v>0</v>
      </c>
      <c r="T412" s="226">
        <f>S412*H412</f>
        <v>0</v>
      </c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R412" s="227" t="s">
        <v>244</v>
      </c>
      <c r="AT412" s="227" t="s">
        <v>144</v>
      </c>
      <c r="AU412" s="227" t="s">
        <v>90</v>
      </c>
      <c r="AY412" s="20" t="s">
        <v>141</v>
      </c>
      <c r="BE412" s="228">
        <f>IF(N412="základní",J412,0)</f>
        <v>0</v>
      </c>
      <c r="BF412" s="228">
        <f>IF(N412="snížená",J412,0)</f>
        <v>0</v>
      </c>
      <c r="BG412" s="228">
        <f>IF(N412="zákl. přenesená",J412,0)</f>
        <v>0</v>
      </c>
      <c r="BH412" s="228">
        <f>IF(N412="sníž. přenesená",J412,0)</f>
        <v>0</v>
      </c>
      <c r="BI412" s="228">
        <f>IF(N412="nulová",J412,0)</f>
        <v>0</v>
      </c>
      <c r="BJ412" s="20" t="s">
        <v>88</v>
      </c>
      <c r="BK412" s="228">
        <f>ROUND(I412*H412,2)</f>
        <v>0</v>
      </c>
      <c r="BL412" s="20" t="s">
        <v>244</v>
      </c>
      <c r="BM412" s="227" t="s">
        <v>1165</v>
      </c>
    </row>
    <row r="413" s="2" customFormat="1">
      <c r="A413" s="42"/>
      <c r="B413" s="43"/>
      <c r="C413" s="44"/>
      <c r="D413" s="229" t="s">
        <v>151</v>
      </c>
      <c r="E413" s="44"/>
      <c r="F413" s="230" t="s">
        <v>1166</v>
      </c>
      <c r="G413" s="44"/>
      <c r="H413" s="44"/>
      <c r="I413" s="231"/>
      <c r="J413" s="44"/>
      <c r="K413" s="44"/>
      <c r="L413" s="48"/>
      <c r="M413" s="232"/>
      <c r="N413" s="233"/>
      <c r="O413" s="88"/>
      <c r="P413" s="88"/>
      <c r="Q413" s="88"/>
      <c r="R413" s="88"/>
      <c r="S413" s="88"/>
      <c r="T413" s="89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T413" s="20" t="s">
        <v>151</v>
      </c>
      <c r="AU413" s="20" t="s">
        <v>90</v>
      </c>
    </row>
    <row r="414" s="2" customFormat="1" ht="90" customHeight="1">
      <c r="A414" s="42"/>
      <c r="B414" s="43"/>
      <c r="C414" s="216" t="s">
        <v>1167</v>
      </c>
      <c r="D414" s="216" t="s">
        <v>144</v>
      </c>
      <c r="E414" s="217" t="s">
        <v>1168</v>
      </c>
      <c r="F414" s="218" t="s">
        <v>1169</v>
      </c>
      <c r="G414" s="219" t="s">
        <v>310</v>
      </c>
      <c r="H414" s="220">
        <v>5.2110000000000003</v>
      </c>
      <c r="I414" s="221"/>
      <c r="J414" s="222">
        <f>ROUND(I414*H414,2)</f>
        <v>0</v>
      </c>
      <c r="K414" s="218" t="s">
        <v>148</v>
      </c>
      <c r="L414" s="48"/>
      <c r="M414" s="223" t="s">
        <v>78</v>
      </c>
      <c r="N414" s="224" t="s">
        <v>50</v>
      </c>
      <c r="O414" s="88"/>
      <c r="P414" s="225">
        <f>O414*H414</f>
        <v>0</v>
      </c>
      <c r="Q414" s="225">
        <v>0</v>
      </c>
      <c r="R414" s="225">
        <f>Q414*H414</f>
        <v>0</v>
      </c>
      <c r="S414" s="225">
        <v>0</v>
      </c>
      <c r="T414" s="226">
        <f>S414*H414</f>
        <v>0</v>
      </c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R414" s="227" t="s">
        <v>244</v>
      </c>
      <c r="AT414" s="227" t="s">
        <v>144</v>
      </c>
      <c r="AU414" s="227" t="s">
        <v>90</v>
      </c>
      <c r="AY414" s="20" t="s">
        <v>141</v>
      </c>
      <c r="BE414" s="228">
        <f>IF(N414="základní",J414,0)</f>
        <v>0</v>
      </c>
      <c r="BF414" s="228">
        <f>IF(N414="snížená",J414,0)</f>
        <v>0</v>
      </c>
      <c r="BG414" s="228">
        <f>IF(N414="zákl. přenesená",J414,0)</f>
        <v>0</v>
      </c>
      <c r="BH414" s="228">
        <f>IF(N414="sníž. přenesená",J414,0)</f>
        <v>0</v>
      </c>
      <c r="BI414" s="228">
        <f>IF(N414="nulová",J414,0)</f>
        <v>0</v>
      </c>
      <c r="BJ414" s="20" t="s">
        <v>88</v>
      </c>
      <c r="BK414" s="228">
        <f>ROUND(I414*H414,2)</f>
        <v>0</v>
      </c>
      <c r="BL414" s="20" t="s">
        <v>244</v>
      </c>
      <c r="BM414" s="227" t="s">
        <v>1170</v>
      </c>
    </row>
    <row r="415" s="2" customFormat="1">
      <c r="A415" s="42"/>
      <c r="B415" s="43"/>
      <c r="C415" s="44"/>
      <c r="D415" s="229" t="s">
        <v>151</v>
      </c>
      <c r="E415" s="44"/>
      <c r="F415" s="230" t="s">
        <v>1171</v>
      </c>
      <c r="G415" s="44"/>
      <c r="H415" s="44"/>
      <c r="I415" s="231"/>
      <c r="J415" s="44"/>
      <c r="K415" s="44"/>
      <c r="L415" s="48"/>
      <c r="M415" s="232"/>
      <c r="N415" s="233"/>
      <c r="O415" s="88"/>
      <c r="P415" s="88"/>
      <c r="Q415" s="88"/>
      <c r="R415" s="88"/>
      <c r="S415" s="88"/>
      <c r="T415" s="89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T415" s="20" t="s">
        <v>151</v>
      </c>
      <c r="AU415" s="20" t="s">
        <v>90</v>
      </c>
    </row>
    <row r="416" s="12" customFormat="1" ht="22.8" customHeight="1">
      <c r="A416" s="12"/>
      <c r="B416" s="200"/>
      <c r="C416" s="201"/>
      <c r="D416" s="202" t="s">
        <v>79</v>
      </c>
      <c r="E416" s="214" t="s">
        <v>624</v>
      </c>
      <c r="F416" s="214" t="s">
        <v>625</v>
      </c>
      <c r="G416" s="201"/>
      <c r="H416" s="201"/>
      <c r="I416" s="204"/>
      <c r="J416" s="215">
        <f>BK416</f>
        <v>0</v>
      </c>
      <c r="K416" s="201"/>
      <c r="L416" s="206"/>
      <c r="M416" s="207"/>
      <c r="N416" s="208"/>
      <c r="O416" s="208"/>
      <c r="P416" s="209">
        <f>SUM(P417:P454)</f>
        <v>0</v>
      </c>
      <c r="Q416" s="208"/>
      <c r="R416" s="209">
        <f>SUM(R417:R454)</f>
        <v>0.17864197559999998</v>
      </c>
      <c r="S416" s="208"/>
      <c r="T416" s="210">
        <f>SUM(T417:T454)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211" t="s">
        <v>90</v>
      </c>
      <c r="AT416" s="212" t="s">
        <v>79</v>
      </c>
      <c r="AU416" s="212" t="s">
        <v>88</v>
      </c>
      <c r="AY416" s="211" t="s">
        <v>141</v>
      </c>
      <c r="BK416" s="213">
        <f>SUM(BK417:BK454)</f>
        <v>0</v>
      </c>
    </row>
    <row r="417" s="2" customFormat="1" ht="24.15" customHeight="1">
      <c r="A417" s="42"/>
      <c r="B417" s="43"/>
      <c r="C417" s="216" t="s">
        <v>1172</v>
      </c>
      <c r="D417" s="216" t="s">
        <v>144</v>
      </c>
      <c r="E417" s="217" t="s">
        <v>1173</v>
      </c>
      <c r="F417" s="218" t="s">
        <v>1174</v>
      </c>
      <c r="G417" s="219" t="s">
        <v>448</v>
      </c>
      <c r="H417" s="220">
        <v>20</v>
      </c>
      <c r="I417" s="221"/>
      <c r="J417" s="222">
        <f>ROUND(I417*H417,2)</f>
        <v>0</v>
      </c>
      <c r="K417" s="218" t="s">
        <v>148</v>
      </c>
      <c r="L417" s="48"/>
      <c r="M417" s="223" t="s">
        <v>78</v>
      </c>
      <c r="N417" s="224" t="s">
        <v>50</v>
      </c>
      <c r="O417" s="88"/>
      <c r="P417" s="225">
        <f>O417*H417</f>
        <v>0</v>
      </c>
      <c r="Q417" s="225">
        <v>0.0020899999999999998</v>
      </c>
      <c r="R417" s="225">
        <f>Q417*H417</f>
        <v>0.041799999999999997</v>
      </c>
      <c r="S417" s="225">
        <v>0</v>
      </c>
      <c r="T417" s="226">
        <f>S417*H417</f>
        <v>0</v>
      </c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R417" s="227" t="s">
        <v>244</v>
      </c>
      <c r="AT417" s="227" t="s">
        <v>144</v>
      </c>
      <c r="AU417" s="227" t="s">
        <v>90</v>
      </c>
      <c r="AY417" s="20" t="s">
        <v>141</v>
      </c>
      <c r="BE417" s="228">
        <f>IF(N417="základní",J417,0)</f>
        <v>0</v>
      </c>
      <c r="BF417" s="228">
        <f>IF(N417="snížená",J417,0)</f>
        <v>0</v>
      </c>
      <c r="BG417" s="228">
        <f>IF(N417="zákl. přenesená",J417,0)</f>
        <v>0</v>
      </c>
      <c r="BH417" s="228">
        <f>IF(N417="sníž. přenesená",J417,0)</f>
        <v>0</v>
      </c>
      <c r="BI417" s="228">
        <f>IF(N417="nulová",J417,0)</f>
        <v>0</v>
      </c>
      <c r="BJ417" s="20" t="s">
        <v>88</v>
      </c>
      <c r="BK417" s="228">
        <f>ROUND(I417*H417,2)</f>
        <v>0</v>
      </c>
      <c r="BL417" s="20" t="s">
        <v>244</v>
      </c>
      <c r="BM417" s="227" t="s">
        <v>1175</v>
      </c>
    </row>
    <row r="418" s="2" customFormat="1">
      <c r="A418" s="42"/>
      <c r="B418" s="43"/>
      <c r="C418" s="44"/>
      <c r="D418" s="229" t="s">
        <v>151</v>
      </c>
      <c r="E418" s="44"/>
      <c r="F418" s="230" t="s">
        <v>1176</v>
      </c>
      <c r="G418" s="44"/>
      <c r="H418" s="44"/>
      <c r="I418" s="231"/>
      <c r="J418" s="44"/>
      <c r="K418" s="44"/>
      <c r="L418" s="48"/>
      <c r="M418" s="232"/>
      <c r="N418" s="233"/>
      <c r="O418" s="88"/>
      <c r="P418" s="88"/>
      <c r="Q418" s="88"/>
      <c r="R418" s="88"/>
      <c r="S418" s="88"/>
      <c r="T418" s="89"/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T418" s="20" t="s">
        <v>151</v>
      </c>
      <c r="AU418" s="20" t="s">
        <v>90</v>
      </c>
    </row>
    <row r="419" s="13" customFormat="1">
      <c r="A419" s="13"/>
      <c r="B419" s="241"/>
      <c r="C419" s="242"/>
      <c r="D419" s="234" t="s">
        <v>283</v>
      </c>
      <c r="E419" s="243" t="s">
        <v>78</v>
      </c>
      <c r="F419" s="244" t="s">
        <v>1177</v>
      </c>
      <c r="G419" s="242"/>
      <c r="H419" s="245">
        <v>20</v>
      </c>
      <c r="I419" s="246"/>
      <c r="J419" s="242"/>
      <c r="K419" s="242"/>
      <c r="L419" s="247"/>
      <c r="M419" s="248"/>
      <c r="N419" s="249"/>
      <c r="O419" s="249"/>
      <c r="P419" s="249"/>
      <c r="Q419" s="249"/>
      <c r="R419" s="249"/>
      <c r="S419" s="249"/>
      <c r="T419" s="250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1" t="s">
        <v>283</v>
      </c>
      <c r="AU419" s="251" t="s">
        <v>90</v>
      </c>
      <c r="AV419" s="13" t="s">
        <v>90</v>
      </c>
      <c r="AW419" s="13" t="s">
        <v>40</v>
      </c>
      <c r="AX419" s="13" t="s">
        <v>88</v>
      </c>
      <c r="AY419" s="251" t="s">
        <v>141</v>
      </c>
    </row>
    <row r="420" s="2" customFormat="1" ht="24.15" customHeight="1">
      <c r="A420" s="42"/>
      <c r="B420" s="43"/>
      <c r="C420" s="216" t="s">
        <v>1178</v>
      </c>
      <c r="D420" s="216" t="s">
        <v>144</v>
      </c>
      <c r="E420" s="217" t="s">
        <v>1179</v>
      </c>
      <c r="F420" s="218" t="s">
        <v>1180</v>
      </c>
      <c r="G420" s="219" t="s">
        <v>448</v>
      </c>
      <c r="H420" s="220">
        <v>5.2000000000000002</v>
      </c>
      <c r="I420" s="221"/>
      <c r="J420" s="222">
        <f>ROUND(I420*H420,2)</f>
        <v>0</v>
      </c>
      <c r="K420" s="218" t="s">
        <v>148</v>
      </c>
      <c r="L420" s="48"/>
      <c r="M420" s="223" t="s">
        <v>78</v>
      </c>
      <c r="N420" s="224" t="s">
        <v>50</v>
      </c>
      <c r="O420" s="88"/>
      <c r="P420" s="225">
        <f>O420*H420</f>
        <v>0</v>
      </c>
      <c r="Q420" s="225">
        <v>0.00068282</v>
      </c>
      <c r="R420" s="225">
        <f>Q420*H420</f>
        <v>0.0035506640000000003</v>
      </c>
      <c r="S420" s="225">
        <v>0</v>
      </c>
      <c r="T420" s="226">
        <f>S420*H420</f>
        <v>0</v>
      </c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R420" s="227" t="s">
        <v>244</v>
      </c>
      <c r="AT420" s="227" t="s">
        <v>144</v>
      </c>
      <c r="AU420" s="227" t="s">
        <v>90</v>
      </c>
      <c r="AY420" s="20" t="s">
        <v>141</v>
      </c>
      <c r="BE420" s="228">
        <f>IF(N420="základní",J420,0)</f>
        <v>0</v>
      </c>
      <c r="BF420" s="228">
        <f>IF(N420="snížená",J420,0)</f>
        <v>0</v>
      </c>
      <c r="BG420" s="228">
        <f>IF(N420="zákl. přenesená",J420,0)</f>
        <v>0</v>
      </c>
      <c r="BH420" s="228">
        <f>IF(N420="sníž. přenesená",J420,0)</f>
        <v>0</v>
      </c>
      <c r="BI420" s="228">
        <f>IF(N420="nulová",J420,0)</f>
        <v>0</v>
      </c>
      <c r="BJ420" s="20" t="s">
        <v>88</v>
      </c>
      <c r="BK420" s="228">
        <f>ROUND(I420*H420,2)</f>
        <v>0</v>
      </c>
      <c r="BL420" s="20" t="s">
        <v>244</v>
      </c>
      <c r="BM420" s="227" t="s">
        <v>1181</v>
      </c>
    </row>
    <row r="421" s="2" customFormat="1">
      <c r="A421" s="42"/>
      <c r="B421" s="43"/>
      <c r="C421" s="44"/>
      <c r="D421" s="229" t="s">
        <v>151</v>
      </c>
      <c r="E421" s="44"/>
      <c r="F421" s="230" t="s">
        <v>1182</v>
      </c>
      <c r="G421" s="44"/>
      <c r="H421" s="44"/>
      <c r="I421" s="231"/>
      <c r="J421" s="44"/>
      <c r="K421" s="44"/>
      <c r="L421" s="48"/>
      <c r="M421" s="232"/>
      <c r="N421" s="233"/>
      <c r="O421" s="88"/>
      <c r="P421" s="88"/>
      <c r="Q421" s="88"/>
      <c r="R421" s="88"/>
      <c r="S421" s="88"/>
      <c r="T421" s="89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T421" s="20" t="s">
        <v>151</v>
      </c>
      <c r="AU421" s="20" t="s">
        <v>90</v>
      </c>
    </row>
    <row r="422" s="13" customFormat="1">
      <c r="A422" s="13"/>
      <c r="B422" s="241"/>
      <c r="C422" s="242"/>
      <c r="D422" s="234" t="s">
        <v>283</v>
      </c>
      <c r="E422" s="243" t="s">
        <v>78</v>
      </c>
      <c r="F422" s="244" t="s">
        <v>1183</v>
      </c>
      <c r="G422" s="242"/>
      <c r="H422" s="245">
        <v>5.2000000000000002</v>
      </c>
      <c r="I422" s="246"/>
      <c r="J422" s="242"/>
      <c r="K422" s="242"/>
      <c r="L422" s="247"/>
      <c r="M422" s="248"/>
      <c r="N422" s="249"/>
      <c r="O422" s="249"/>
      <c r="P422" s="249"/>
      <c r="Q422" s="249"/>
      <c r="R422" s="249"/>
      <c r="S422" s="249"/>
      <c r="T422" s="250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1" t="s">
        <v>283</v>
      </c>
      <c r="AU422" s="251" t="s">
        <v>90</v>
      </c>
      <c r="AV422" s="13" t="s">
        <v>90</v>
      </c>
      <c r="AW422" s="13" t="s">
        <v>40</v>
      </c>
      <c r="AX422" s="13" t="s">
        <v>88</v>
      </c>
      <c r="AY422" s="251" t="s">
        <v>141</v>
      </c>
    </row>
    <row r="423" s="2" customFormat="1" ht="33" customHeight="1">
      <c r="A423" s="42"/>
      <c r="B423" s="43"/>
      <c r="C423" s="216" t="s">
        <v>1184</v>
      </c>
      <c r="D423" s="216" t="s">
        <v>144</v>
      </c>
      <c r="E423" s="217" t="s">
        <v>1185</v>
      </c>
      <c r="F423" s="218" t="s">
        <v>1186</v>
      </c>
      <c r="G423" s="219" t="s">
        <v>448</v>
      </c>
      <c r="H423" s="220">
        <v>14</v>
      </c>
      <c r="I423" s="221"/>
      <c r="J423" s="222">
        <f>ROUND(I423*H423,2)</f>
        <v>0</v>
      </c>
      <c r="K423" s="218" t="s">
        <v>148</v>
      </c>
      <c r="L423" s="48"/>
      <c r="M423" s="223" t="s">
        <v>78</v>
      </c>
      <c r="N423" s="224" t="s">
        <v>50</v>
      </c>
      <c r="O423" s="88"/>
      <c r="P423" s="225">
        <f>O423*H423</f>
        <v>0</v>
      </c>
      <c r="Q423" s="225">
        <v>0.0013698</v>
      </c>
      <c r="R423" s="225">
        <f>Q423*H423</f>
        <v>0.019177199999999998</v>
      </c>
      <c r="S423" s="225">
        <v>0</v>
      </c>
      <c r="T423" s="226">
        <f>S423*H423</f>
        <v>0</v>
      </c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R423" s="227" t="s">
        <v>244</v>
      </c>
      <c r="AT423" s="227" t="s">
        <v>144</v>
      </c>
      <c r="AU423" s="227" t="s">
        <v>90</v>
      </c>
      <c r="AY423" s="20" t="s">
        <v>141</v>
      </c>
      <c r="BE423" s="228">
        <f>IF(N423="základní",J423,0)</f>
        <v>0</v>
      </c>
      <c r="BF423" s="228">
        <f>IF(N423="snížená",J423,0)</f>
        <v>0</v>
      </c>
      <c r="BG423" s="228">
        <f>IF(N423="zákl. přenesená",J423,0)</f>
        <v>0</v>
      </c>
      <c r="BH423" s="228">
        <f>IF(N423="sníž. přenesená",J423,0)</f>
        <v>0</v>
      </c>
      <c r="BI423" s="228">
        <f>IF(N423="nulová",J423,0)</f>
        <v>0</v>
      </c>
      <c r="BJ423" s="20" t="s">
        <v>88</v>
      </c>
      <c r="BK423" s="228">
        <f>ROUND(I423*H423,2)</f>
        <v>0</v>
      </c>
      <c r="BL423" s="20" t="s">
        <v>244</v>
      </c>
      <c r="BM423" s="227" t="s">
        <v>1187</v>
      </c>
    </row>
    <row r="424" s="2" customFormat="1">
      <c r="A424" s="42"/>
      <c r="B424" s="43"/>
      <c r="C424" s="44"/>
      <c r="D424" s="229" t="s">
        <v>151</v>
      </c>
      <c r="E424" s="44"/>
      <c r="F424" s="230" t="s">
        <v>1188</v>
      </c>
      <c r="G424" s="44"/>
      <c r="H424" s="44"/>
      <c r="I424" s="231"/>
      <c r="J424" s="44"/>
      <c r="K424" s="44"/>
      <c r="L424" s="48"/>
      <c r="M424" s="232"/>
      <c r="N424" s="233"/>
      <c r="O424" s="88"/>
      <c r="P424" s="88"/>
      <c r="Q424" s="88"/>
      <c r="R424" s="88"/>
      <c r="S424" s="88"/>
      <c r="T424" s="89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T424" s="20" t="s">
        <v>151</v>
      </c>
      <c r="AU424" s="20" t="s">
        <v>90</v>
      </c>
    </row>
    <row r="425" s="13" customFormat="1">
      <c r="A425" s="13"/>
      <c r="B425" s="241"/>
      <c r="C425" s="242"/>
      <c r="D425" s="234" t="s">
        <v>283</v>
      </c>
      <c r="E425" s="243" t="s">
        <v>78</v>
      </c>
      <c r="F425" s="244" t="s">
        <v>1189</v>
      </c>
      <c r="G425" s="242"/>
      <c r="H425" s="245">
        <v>14</v>
      </c>
      <c r="I425" s="246"/>
      <c r="J425" s="242"/>
      <c r="K425" s="242"/>
      <c r="L425" s="247"/>
      <c r="M425" s="248"/>
      <c r="N425" s="249"/>
      <c r="O425" s="249"/>
      <c r="P425" s="249"/>
      <c r="Q425" s="249"/>
      <c r="R425" s="249"/>
      <c r="S425" s="249"/>
      <c r="T425" s="250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51" t="s">
        <v>283</v>
      </c>
      <c r="AU425" s="251" t="s">
        <v>90</v>
      </c>
      <c r="AV425" s="13" t="s">
        <v>90</v>
      </c>
      <c r="AW425" s="13" t="s">
        <v>40</v>
      </c>
      <c r="AX425" s="13" t="s">
        <v>88</v>
      </c>
      <c r="AY425" s="251" t="s">
        <v>141</v>
      </c>
    </row>
    <row r="426" s="2" customFormat="1" ht="33" customHeight="1">
      <c r="A426" s="42"/>
      <c r="B426" s="43"/>
      <c r="C426" s="216" t="s">
        <v>1190</v>
      </c>
      <c r="D426" s="216" t="s">
        <v>144</v>
      </c>
      <c r="E426" s="217" t="s">
        <v>1191</v>
      </c>
      <c r="F426" s="218" t="s">
        <v>1192</v>
      </c>
      <c r="G426" s="219" t="s">
        <v>448</v>
      </c>
      <c r="H426" s="220">
        <v>3</v>
      </c>
      <c r="I426" s="221"/>
      <c r="J426" s="222">
        <f>ROUND(I426*H426,2)</f>
        <v>0</v>
      </c>
      <c r="K426" s="218" t="s">
        <v>148</v>
      </c>
      <c r="L426" s="48"/>
      <c r="M426" s="223" t="s">
        <v>78</v>
      </c>
      <c r="N426" s="224" t="s">
        <v>50</v>
      </c>
      <c r="O426" s="88"/>
      <c r="P426" s="225">
        <f>O426*H426</f>
        <v>0</v>
      </c>
      <c r="Q426" s="225">
        <v>0.0022376000000000002</v>
      </c>
      <c r="R426" s="225">
        <f>Q426*H426</f>
        <v>0.0067128000000000005</v>
      </c>
      <c r="S426" s="225">
        <v>0</v>
      </c>
      <c r="T426" s="226">
        <f>S426*H426</f>
        <v>0</v>
      </c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R426" s="227" t="s">
        <v>244</v>
      </c>
      <c r="AT426" s="227" t="s">
        <v>144</v>
      </c>
      <c r="AU426" s="227" t="s">
        <v>90</v>
      </c>
      <c r="AY426" s="20" t="s">
        <v>141</v>
      </c>
      <c r="BE426" s="228">
        <f>IF(N426="základní",J426,0)</f>
        <v>0</v>
      </c>
      <c r="BF426" s="228">
        <f>IF(N426="snížená",J426,0)</f>
        <v>0</v>
      </c>
      <c r="BG426" s="228">
        <f>IF(N426="zákl. přenesená",J426,0)</f>
        <v>0</v>
      </c>
      <c r="BH426" s="228">
        <f>IF(N426="sníž. přenesená",J426,0)</f>
        <v>0</v>
      </c>
      <c r="BI426" s="228">
        <f>IF(N426="nulová",J426,0)</f>
        <v>0</v>
      </c>
      <c r="BJ426" s="20" t="s">
        <v>88</v>
      </c>
      <c r="BK426" s="228">
        <f>ROUND(I426*H426,2)</f>
        <v>0</v>
      </c>
      <c r="BL426" s="20" t="s">
        <v>244</v>
      </c>
      <c r="BM426" s="227" t="s">
        <v>1193</v>
      </c>
    </row>
    <row r="427" s="2" customFormat="1">
      <c r="A427" s="42"/>
      <c r="B427" s="43"/>
      <c r="C427" s="44"/>
      <c r="D427" s="229" t="s">
        <v>151</v>
      </c>
      <c r="E427" s="44"/>
      <c r="F427" s="230" t="s">
        <v>1194</v>
      </c>
      <c r="G427" s="44"/>
      <c r="H427" s="44"/>
      <c r="I427" s="231"/>
      <c r="J427" s="44"/>
      <c r="K427" s="44"/>
      <c r="L427" s="48"/>
      <c r="M427" s="232"/>
      <c r="N427" s="233"/>
      <c r="O427" s="88"/>
      <c r="P427" s="88"/>
      <c r="Q427" s="88"/>
      <c r="R427" s="88"/>
      <c r="S427" s="88"/>
      <c r="T427" s="89"/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T427" s="20" t="s">
        <v>151</v>
      </c>
      <c r="AU427" s="20" t="s">
        <v>90</v>
      </c>
    </row>
    <row r="428" s="13" customFormat="1">
      <c r="A428" s="13"/>
      <c r="B428" s="241"/>
      <c r="C428" s="242"/>
      <c r="D428" s="234" t="s">
        <v>283</v>
      </c>
      <c r="E428" s="243" t="s">
        <v>78</v>
      </c>
      <c r="F428" s="244" t="s">
        <v>1195</v>
      </c>
      <c r="G428" s="242"/>
      <c r="H428" s="245">
        <v>3</v>
      </c>
      <c r="I428" s="246"/>
      <c r="J428" s="242"/>
      <c r="K428" s="242"/>
      <c r="L428" s="247"/>
      <c r="M428" s="248"/>
      <c r="N428" s="249"/>
      <c r="O428" s="249"/>
      <c r="P428" s="249"/>
      <c r="Q428" s="249"/>
      <c r="R428" s="249"/>
      <c r="S428" s="249"/>
      <c r="T428" s="250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1" t="s">
        <v>283</v>
      </c>
      <c r="AU428" s="251" t="s">
        <v>90</v>
      </c>
      <c r="AV428" s="13" t="s">
        <v>90</v>
      </c>
      <c r="AW428" s="13" t="s">
        <v>40</v>
      </c>
      <c r="AX428" s="13" t="s">
        <v>88</v>
      </c>
      <c r="AY428" s="251" t="s">
        <v>141</v>
      </c>
    </row>
    <row r="429" s="2" customFormat="1" ht="33" customHeight="1">
      <c r="A429" s="42"/>
      <c r="B429" s="43"/>
      <c r="C429" s="216" t="s">
        <v>1196</v>
      </c>
      <c r="D429" s="216" t="s">
        <v>144</v>
      </c>
      <c r="E429" s="217" t="s">
        <v>1197</v>
      </c>
      <c r="F429" s="218" t="s">
        <v>1198</v>
      </c>
      <c r="G429" s="219" t="s">
        <v>448</v>
      </c>
      <c r="H429" s="220">
        <v>20</v>
      </c>
      <c r="I429" s="221"/>
      <c r="J429" s="222">
        <f>ROUND(I429*H429,2)</f>
        <v>0</v>
      </c>
      <c r="K429" s="218" t="s">
        <v>148</v>
      </c>
      <c r="L429" s="48"/>
      <c r="M429" s="223" t="s">
        <v>78</v>
      </c>
      <c r="N429" s="224" t="s">
        <v>50</v>
      </c>
      <c r="O429" s="88"/>
      <c r="P429" s="225">
        <f>O429*H429</f>
        <v>0</v>
      </c>
      <c r="Q429" s="225">
        <v>0.0027820000000000002</v>
      </c>
      <c r="R429" s="225">
        <f>Q429*H429</f>
        <v>0.055640000000000002</v>
      </c>
      <c r="S429" s="225">
        <v>0</v>
      </c>
      <c r="T429" s="226">
        <f>S429*H429</f>
        <v>0</v>
      </c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R429" s="227" t="s">
        <v>244</v>
      </c>
      <c r="AT429" s="227" t="s">
        <v>144</v>
      </c>
      <c r="AU429" s="227" t="s">
        <v>90</v>
      </c>
      <c r="AY429" s="20" t="s">
        <v>141</v>
      </c>
      <c r="BE429" s="228">
        <f>IF(N429="základní",J429,0)</f>
        <v>0</v>
      </c>
      <c r="BF429" s="228">
        <f>IF(N429="snížená",J429,0)</f>
        <v>0</v>
      </c>
      <c r="BG429" s="228">
        <f>IF(N429="zákl. přenesená",J429,0)</f>
        <v>0</v>
      </c>
      <c r="BH429" s="228">
        <f>IF(N429="sníž. přenesená",J429,0)</f>
        <v>0</v>
      </c>
      <c r="BI429" s="228">
        <f>IF(N429="nulová",J429,0)</f>
        <v>0</v>
      </c>
      <c r="BJ429" s="20" t="s">
        <v>88</v>
      </c>
      <c r="BK429" s="228">
        <f>ROUND(I429*H429,2)</f>
        <v>0</v>
      </c>
      <c r="BL429" s="20" t="s">
        <v>244</v>
      </c>
      <c r="BM429" s="227" t="s">
        <v>1199</v>
      </c>
    </row>
    <row r="430" s="2" customFormat="1">
      <c r="A430" s="42"/>
      <c r="B430" s="43"/>
      <c r="C430" s="44"/>
      <c r="D430" s="229" t="s">
        <v>151</v>
      </c>
      <c r="E430" s="44"/>
      <c r="F430" s="230" t="s">
        <v>1200</v>
      </c>
      <c r="G430" s="44"/>
      <c r="H430" s="44"/>
      <c r="I430" s="231"/>
      <c r="J430" s="44"/>
      <c r="K430" s="44"/>
      <c r="L430" s="48"/>
      <c r="M430" s="232"/>
      <c r="N430" s="233"/>
      <c r="O430" s="88"/>
      <c r="P430" s="88"/>
      <c r="Q430" s="88"/>
      <c r="R430" s="88"/>
      <c r="S430" s="88"/>
      <c r="T430" s="89"/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T430" s="20" t="s">
        <v>151</v>
      </c>
      <c r="AU430" s="20" t="s">
        <v>90</v>
      </c>
    </row>
    <row r="431" s="13" customFormat="1">
      <c r="A431" s="13"/>
      <c r="B431" s="241"/>
      <c r="C431" s="242"/>
      <c r="D431" s="234" t="s">
        <v>283</v>
      </c>
      <c r="E431" s="243" t="s">
        <v>78</v>
      </c>
      <c r="F431" s="244" t="s">
        <v>1177</v>
      </c>
      <c r="G431" s="242"/>
      <c r="H431" s="245">
        <v>20</v>
      </c>
      <c r="I431" s="246"/>
      <c r="J431" s="242"/>
      <c r="K431" s="242"/>
      <c r="L431" s="247"/>
      <c r="M431" s="248"/>
      <c r="N431" s="249"/>
      <c r="O431" s="249"/>
      <c r="P431" s="249"/>
      <c r="Q431" s="249"/>
      <c r="R431" s="249"/>
      <c r="S431" s="249"/>
      <c r="T431" s="250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1" t="s">
        <v>283</v>
      </c>
      <c r="AU431" s="251" t="s">
        <v>90</v>
      </c>
      <c r="AV431" s="13" t="s">
        <v>90</v>
      </c>
      <c r="AW431" s="13" t="s">
        <v>40</v>
      </c>
      <c r="AX431" s="13" t="s">
        <v>88</v>
      </c>
      <c r="AY431" s="251" t="s">
        <v>141</v>
      </c>
    </row>
    <row r="432" s="2" customFormat="1" ht="37.8" customHeight="1">
      <c r="A432" s="42"/>
      <c r="B432" s="43"/>
      <c r="C432" s="216" t="s">
        <v>1201</v>
      </c>
      <c r="D432" s="216" t="s">
        <v>144</v>
      </c>
      <c r="E432" s="217" t="s">
        <v>1202</v>
      </c>
      <c r="F432" s="218" t="s">
        <v>1203</v>
      </c>
      <c r="G432" s="219" t="s">
        <v>321</v>
      </c>
      <c r="H432" s="220">
        <v>4.0499999999999998</v>
      </c>
      <c r="I432" s="221"/>
      <c r="J432" s="222">
        <f>ROUND(I432*H432,2)</f>
        <v>0</v>
      </c>
      <c r="K432" s="218" t="s">
        <v>148</v>
      </c>
      <c r="L432" s="48"/>
      <c r="M432" s="223" t="s">
        <v>78</v>
      </c>
      <c r="N432" s="224" t="s">
        <v>50</v>
      </c>
      <c r="O432" s="88"/>
      <c r="P432" s="225">
        <f>O432*H432</f>
        <v>0</v>
      </c>
      <c r="Q432" s="225">
        <v>0.0050899999999999999</v>
      </c>
      <c r="R432" s="225">
        <f>Q432*H432</f>
        <v>0.020614499999999997</v>
      </c>
      <c r="S432" s="225">
        <v>0</v>
      </c>
      <c r="T432" s="226">
        <f>S432*H432</f>
        <v>0</v>
      </c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R432" s="227" t="s">
        <v>244</v>
      </c>
      <c r="AT432" s="227" t="s">
        <v>144</v>
      </c>
      <c r="AU432" s="227" t="s">
        <v>90</v>
      </c>
      <c r="AY432" s="20" t="s">
        <v>141</v>
      </c>
      <c r="BE432" s="228">
        <f>IF(N432="základní",J432,0)</f>
        <v>0</v>
      </c>
      <c r="BF432" s="228">
        <f>IF(N432="snížená",J432,0)</f>
        <v>0</v>
      </c>
      <c r="BG432" s="228">
        <f>IF(N432="zákl. přenesená",J432,0)</f>
        <v>0</v>
      </c>
      <c r="BH432" s="228">
        <f>IF(N432="sníž. přenesená",J432,0)</f>
        <v>0</v>
      </c>
      <c r="BI432" s="228">
        <f>IF(N432="nulová",J432,0)</f>
        <v>0</v>
      </c>
      <c r="BJ432" s="20" t="s">
        <v>88</v>
      </c>
      <c r="BK432" s="228">
        <f>ROUND(I432*H432,2)</f>
        <v>0</v>
      </c>
      <c r="BL432" s="20" t="s">
        <v>244</v>
      </c>
      <c r="BM432" s="227" t="s">
        <v>1204</v>
      </c>
    </row>
    <row r="433" s="2" customFormat="1">
      <c r="A433" s="42"/>
      <c r="B433" s="43"/>
      <c r="C433" s="44"/>
      <c r="D433" s="229" t="s">
        <v>151</v>
      </c>
      <c r="E433" s="44"/>
      <c r="F433" s="230" t="s">
        <v>1205</v>
      </c>
      <c r="G433" s="44"/>
      <c r="H433" s="44"/>
      <c r="I433" s="231"/>
      <c r="J433" s="44"/>
      <c r="K433" s="44"/>
      <c r="L433" s="48"/>
      <c r="M433" s="232"/>
      <c r="N433" s="233"/>
      <c r="O433" s="88"/>
      <c r="P433" s="88"/>
      <c r="Q433" s="88"/>
      <c r="R433" s="88"/>
      <c r="S433" s="88"/>
      <c r="T433" s="89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T433" s="20" t="s">
        <v>151</v>
      </c>
      <c r="AU433" s="20" t="s">
        <v>90</v>
      </c>
    </row>
    <row r="434" s="13" customFormat="1">
      <c r="A434" s="13"/>
      <c r="B434" s="241"/>
      <c r="C434" s="242"/>
      <c r="D434" s="234" t="s">
        <v>283</v>
      </c>
      <c r="E434" s="243" t="s">
        <v>78</v>
      </c>
      <c r="F434" s="244" t="s">
        <v>1206</v>
      </c>
      <c r="G434" s="242"/>
      <c r="H434" s="245">
        <v>2.25</v>
      </c>
      <c r="I434" s="246"/>
      <c r="J434" s="242"/>
      <c r="K434" s="242"/>
      <c r="L434" s="247"/>
      <c r="M434" s="248"/>
      <c r="N434" s="249"/>
      <c r="O434" s="249"/>
      <c r="P434" s="249"/>
      <c r="Q434" s="249"/>
      <c r="R434" s="249"/>
      <c r="S434" s="249"/>
      <c r="T434" s="250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1" t="s">
        <v>283</v>
      </c>
      <c r="AU434" s="251" t="s">
        <v>90</v>
      </c>
      <c r="AV434" s="13" t="s">
        <v>90</v>
      </c>
      <c r="AW434" s="13" t="s">
        <v>40</v>
      </c>
      <c r="AX434" s="13" t="s">
        <v>80</v>
      </c>
      <c r="AY434" s="251" t="s">
        <v>141</v>
      </c>
    </row>
    <row r="435" s="13" customFormat="1">
      <c r="A435" s="13"/>
      <c r="B435" s="241"/>
      <c r="C435" s="242"/>
      <c r="D435" s="234" t="s">
        <v>283</v>
      </c>
      <c r="E435" s="243" t="s">
        <v>78</v>
      </c>
      <c r="F435" s="244" t="s">
        <v>1207</v>
      </c>
      <c r="G435" s="242"/>
      <c r="H435" s="245">
        <v>1.8</v>
      </c>
      <c r="I435" s="246"/>
      <c r="J435" s="242"/>
      <c r="K435" s="242"/>
      <c r="L435" s="247"/>
      <c r="M435" s="248"/>
      <c r="N435" s="249"/>
      <c r="O435" s="249"/>
      <c r="P435" s="249"/>
      <c r="Q435" s="249"/>
      <c r="R435" s="249"/>
      <c r="S435" s="249"/>
      <c r="T435" s="250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51" t="s">
        <v>283</v>
      </c>
      <c r="AU435" s="251" t="s">
        <v>90</v>
      </c>
      <c r="AV435" s="13" t="s">
        <v>90</v>
      </c>
      <c r="AW435" s="13" t="s">
        <v>40</v>
      </c>
      <c r="AX435" s="13" t="s">
        <v>80</v>
      </c>
      <c r="AY435" s="251" t="s">
        <v>141</v>
      </c>
    </row>
    <row r="436" s="14" customFormat="1">
      <c r="A436" s="14"/>
      <c r="B436" s="252"/>
      <c r="C436" s="253"/>
      <c r="D436" s="234" t="s">
        <v>283</v>
      </c>
      <c r="E436" s="254" t="s">
        <v>78</v>
      </c>
      <c r="F436" s="255" t="s">
        <v>285</v>
      </c>
      <c r="G436" s="253"/>
      <c r="H436" s="256">
        <v>4.0499999999999998</v>
      </c>
      <c r="I436" s="257"/>
      <c r="J436" s="253"/>
      <c r="K436" s="253"/>
      <c r="L436" s="258"/>
      <c r="M436" s="259"/>
      <c r="N436" s="260"/>
      <c r="O436" s="260"/>
      <c r="P436" s="260"/>
      <c r="Q436" s="260"/>
      <c r="R436" s="260"/>
      <c r="S436" s="260"/>
      <c r="T436" s="261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62" t="s">
        <v>283</v>
      </c>
      <c r="AU436" s="262" t="s">
        <v>90</v>
      </c>
      <c r="AV436" s="14" t="s">
        <v>166</v>
      </c>
      <c r="AW436" s="14" t="s">
        <v>40</v>
      </c>
      <c r="AX436" s="14" t="s">
        <v>88</v>
      </c>
      <c r="AY436" s="262" t="s">
        <v>141</v>
      </c>
    </row>
    <row r="437" s="2" customFormat="1" ht="33" customHeight="1">
      <c r="A437" s="42"/>
      <c r="B437" s="43"/>
      <c r="C437" s="216" t="s">
        <v>1208</v>
      </c>
      <c r="D437" s="216" t="s">
        <v>144</v>
      </c>
      <c r="E437" s="217" t="s">
        <v>1209</v>
      </c>
      <c r="F437" s="218" t="s">
        <v>1210</v>
      </c>
      <c r="G437" s="219" t="s">
        <v>448</v>
      </c>
      <c r="H437" s="220">
        <v>2.6000000000000001</v>
      </c>
      <c r="I437" s="221"/>
      <c r="J437" s="222">
        <f>ROUND(I437*H437,2)</f>
        <v>0</v>
      </c>
      <c r="K437" s="218" t="s">
        <v>148</v>
      </c>
      <c r="L437" s="48"/>
      <c r="M437" s="223" t="s">
        <v>78</v>
      </c>
      <c r="N437" s="224" t="s">
        <v>50</v>
      </c>
      <c r="O437" s="88"/>
      <c r="P437" s="225">
        <f>O437*H437</f>
        <v>0</v>
      </c>
      <c r="Q437" s="225">
        <v>0.0010814659999999999</v>
      </c>
      <c r="R437" s="225">
        <f>Q437*H437</f>
        <v>0.0028118115999999998</v>
      </c>
      <c r="S437" s="225">
        <v>0</v>
      </c>
      <c r="T437" s="226">
        <f>S437*H437</f>
        <v>0</v>
      </c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R437" s="227" t="s">
        <v>244</v>
      </c>
      <c r="AT437" s="227" t="s">
        <v>144</v>
      </c>
      <c r="AU437" s="227" t="s">
        <v>90</v>
      </c>
      <c r="AY437" s="20" t="s">
        <v>141</v>
      </c>
      <c r="BE437" s="228">
        <f>IF(N437="základní",J437,0)</f>
        <v>0</v>
      </c>
      <c r="BF437" s="228">
        <f>IF(N437="snížená",J437,0)</f>
        <v>0</v>
      </c>
      <c r="BG437" s="228">
        <f>IF(N437="zákl. přenesená",J437,0)</f>
        <v>0</v>
      </c>
      <c r="BH437" s="228">
        <f>IF(N437="sníž. přenesená",J437,0)</f>
        <v>0</v>
      </c>
      <c r="BI437" s="228">
        <f>IF(N437="nulová",J437,0)</f>
        <v>0</v>
      </c>
      <c r="BJ437" s="20" t="s">
        <v>88</v>
      </c>
      <c r="BK437" s="228">
        <f>ROUND(I437*H437,2)</f>
        <v>0</v>
      </c>
      <c r="BL437" s="20" t="s">
        <v>244</v>
      </c>
      <c r="BM437" s="227" t="s">
        <v>1211</v>
      </c>
    </row>
    <row r="438" s="2" customFormat="1">
      <c r="A438" s="42"/>
      <c r="B438" s="43"/>
      <c r="C438" s="44"/>
      <c r="D438" s="229" t="s">
        <v>151</v>
      </c>
      <c r="E438" s="44"/>
      <c r="F438" s="230" t="s">
        <v>1212</v>
      </c>
      <c r="G438" s="44"/>
      <c r="H438" s="44"/>
      <c r="I438" s="231"/>
      <c r="J438" s="44"/>
      <c r="K438" s="44"/>
      <c r="L438" s="48"/>
      <c r="M438" s="232"/>
      <c r="N438" s="233"/>
      <c r="O438" s="88"/>
      <c r="P438" s="88"/>
      <c r="Q438" s="88"/>
      <c r="R438" s="88"/>
      <c r="S438" s="88"/>
      <c r="T438" s="89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T438" s="20" t="s">
        <v>151</v>
      </c>
      <c r="AU438" s="20" t="s">
        <v>90</v>
      </c>
    </row>
    <row r="439" s="13" customFormat="1">
      <c r="A439" s="13"/>
      <c r="B439" s="241"/>
      <c r="C439" s="242"/>
      <c r="D439" s="234" t="s">
        <v>283</v>
      </c>
      <c r="E439" s="243" t="s">
        <v>78</v>
      </c>
      <c r="F439" s="244" t="s">
        <v>1213</v>
      </c>
      <c r="G439" s="242"/>
      <c r="H439" s="245">
        <v>2.6000000000000001</v>
      </c>
      <c r="I439" s="246"/>
      <c r="J439" s="242"/>
      <c r="K439" s="242"/>
      <c r="L439" s="247"/>
      <c r="M439" s="248"/>
      <c r="N439" s="249"/>
      <c r="O439" s="249"/>
      <c r="P439" s="249"/>
      <c r="Q439" s="249"/>
      <c r="R439" s="249"/>
      <c r="S439" s="249"/>
      <c r="T439" s="250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1" t="s">
        <v>283</v>
      </c>
      <c r="AU439" s="251" t="s">
        <v>90</v>
      </c>
      <c r="AV439" s="13" t="s">
        <v>90</v>
      </c>
      <c r="AW439" s="13" t="s">
        <v>40</v>
      </c>
      <c r="AX439" s="13" t="s">
        <v>80</v>
      </c>
      <c r="AY439" s="251" t="s">
        <v>141</v>
      </c>
    </row>
    <row r="440" s="14" customFormat="1">
      <c r="A440" s="14"/>
      <c r="B440" s="252"/>
      <c r="C440" s="253"/>
      <c r="D440" s="234" t="s">
        <v>283</v>
      </c>
      <c r="E440" s="254" t="s">
        <v>78</v>
      </c>
      <c r="F440" s="255" t="s">
        <v>285</v>
      </c>
      <c r="G440" s="253"/>
      <c r="H440" s="256">
        <v>2.6000000000000001</v>
      </c>
      <c r="I440" s="257"/>
      <c r="J440" s="253"/>
      <c r="K440" s="253"/>
      <c r="L440" s="258"/>
      <c r="M440" s="259"/>
      <c r="N440" s="260"/>
      <c r="O440" s="260"/>
      <c r="P440" s="260"/>
      <c r="Q440" s="260"/>
      <c r="R440" s="260"/>
      <c r="S440" s="260"/>
      <c r="T440" s="261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62" t="s">
        <v>283</v>
      </c>
      <c r="AU440" s="262" t="s">
        <v>90</v>
      </c>
      <c r="AV440" s="14" t="s">
        <v>166</v>
      </c>
      <c r="AW440" s="14" t="s">
        <v>40</v>
      </c>
      <c r="AX440" s="14" t="s">
        <v>88</v>
      </c>
      <c r="AY440" s="262" t="s">
        <v>141</v>
      </c>
    </row>
    <row r="441" s="2" customFormat="1" ht="33" customHeight="1">
      <c r="A441" s="42"/>
      <c r="B441" s="43"/>
      <c r="C441" s="216" t="s">
        <v>1214</v>
      </c>
      <c r="D441" s="216" t="s">
        <v>144</v>
      </c>
      <c r="E441" s="217" t="s">
        <v>1215</v>
      </c>
      <c r="F441" s="218" t="s">
        <v>1216</v>
      </c>
      <c r="G441" s="219" t="s">
        <v>448</v>
      </c>
      <c r="H441" s="220">
        <v>14</v>
      </c>
      <c r="I441" s="221"/>
      <c r="J441" s="222">
        <f>ROUND(I441*H441,2)</f>
        <v>0</v>
      </c>
      <c r="K441" s="218" t="s">
        <v>148</v>
      </c>
      <c r="L441" s="48"/>
      <c r="M441" s="223" t="s">
        <v>78</v>
      </c>
      <c r="N441" s="224" t="s">
        <v>50</v>
      </c>
      <c r="O441" s="88"/>
      <c r="P441" s="225">
        <f>O441*H441</f>
        <v>0</v>
      </c>
      <c r="Q441" s="225">
        <v>0.0016887</v>
      </c>
      <c r="R441" s="225">
        <f>Q441*H441</f>
        <v>0.023641800000000001</v>
      </c>
      <c r="S441" s="225">
        <v>0</v>
      </c>
      <c r="T441" s="226">
        <f>S441*H441</f>
        <v>0</v>
      </c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R441" s="227" t="s">
        <v>244</v>
      </c>
      <c r="AT441" s="227" t="s">
        <v>144</v>
      </c>
      <c r="AU441" s="227" t="s">
        <v>90</v>
      </c>
      <c r="AY441" s="20" t="s">
        <v>141</v>
      </c>
      <c r="BE441" s="228">
        <f>IF(N441="základní",J441,0)</f>
        <v>0</v>
      </c>
      <c r="BF441" s="228">
        <f>IF(N441="snížená",J441,0)</f>
        <v>0</v>
      </c>
      <c r="BG441" s="228">
        <f>IF(N441="zákl. přenesená",J441,0)</f>
        <v>0</v>
      </c>
      <c r="BH441" s="228">
        <f>IF(N441="sníž. přenesená",J441,0)</f>
        <v>0</v>
      </c>
      <c r="BI441" s="228">
        <f>IF(N441="nulová",J441,0)</f>
        <v>0</v>
      </c>
      <c r="BJ441" s="20" t="s">
        <v>88</v>
      </c>
      <c r="BK441" s="228">
        <f>ROUND(I441*H441,2)</f>
        <v>0</v>
      </c>
      <c r="BL441" s="20" t="s">
        <v>244</v>
      </c>
      <c r="BM441" s="227" t="s">
        <v>1217</v>
      </c>
    </row>
    <row r="442" s="2" customFormat="1">
      <c r="A442" s="42"/>
      <c r="B442" s="43"/>
      <c r="C442" s="44"/>
      <c r="D442" s="229" t="s">
        <v>151</v>
      </c>
      <c r="E442" s="44"/>
      <c r="F442" s="230" t="s">
        <v>1218</v>
      </c>
      <c r="G442" s="44"/>
      <c r="H442" s="44"/>
      <c r="I442" s="231"/>
      <c r="J442" s="44"/>
      <c r="K442" s="44"/>
      <c r="L442" s="48"/>
      <c r="M442" s="232"/>
      <c r="N442" s="233"/>
      <c r="O442" s="88"/>
      <c r="P442" s="88"/>
      <c r="Q442" s="88"/>
      <c r="R442" s="88"/>
      <c r="S442" s="88"/>
      <c r="T442" s="89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T442" s="20" t="s">
        <v>151</v>
      </c>
      <c r="AU442" s="20" t="s">
        <v>90</v>
      </c>
    </row>
    <row r="443" s="13" customFormat="1">
      <c r="A443" s="13"/>
      <c r="B443" s="241"/>
      <c r="C443" s="242"/>
      <c r="D443" s="234" t="s">
        <v>283</v>
      </c>
      <c r="E443" s="243" t="s">
        <v>78</v>
      </c>
      <c r="F443" s="244" t="s">
        <v>1219</v>
      </c>
      <c r="G443" s="242"/>
      <c r="H443" s="245">
        <v>14</v>
      </c>
      <c r="I443" s="246"/>
      <c r="J443" s="242"/>
      <c r="K443" s="242"/>
      <c r="L443" s="247"/>
      <c r="M443" s="248"/>
      <c r="N443" s="249"/>
      <c r="O443" s="249"/>
      <c r="P443" s="249"/>
      <c r="Q443" s="249"/>
      <c r="R443" s="249"/>
      <c r="S443" s="249"/>
      <c r="T443" s="250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51" t="s">
        <v>283</v>
      </c>
      <c r="AU443" s="251" t="s">
        <v>90</v>
      </c>
      <c r="AV443" s="13" t="s">
        <v>90</v>
      </c>
      <c r="AW443" s="13" t="s">
        <v>40</v>
      </c>
      <c r="AX443" s="13" t="s">
        <v>88</v>
      </c>
      <c r="AY443" s="251" t="s">
        <v>141</v>
      </c>
    </row>
    <row r="444" s="2" customFormat="1" ht="44.25" customHeight="1">
      <c r="A444" s="42"/>
      <c r="B444" s="43"/>
      <c r="C444" s="216" t="s">
        <v>1220</v>
      </c>
      <c r="D444" s="216" t="s">
        <v>144</v>
      </c>
      <c r="E444" s="217" t="s">
        <v>1221</v>
      </c>
      <c r="F444" s="218" t="s">
        <v>1222</v>
      </c>
      <c r="G444" s="219" t="s">
        <v>618</v>
      </c>
      <c r="H444" s="220">
        <v>1</v>
      </c>
      <c r="I444" s="221"/>
      <c r="J444" s="222">
        <f>ROUND(I444*H444,2)</f>
        <v>0</v>
      </c>
      <c r="K444" s="218" t="s">
        <v>148</v>
      </c>
      <c r="L444" s="48"/>
      <c r="M444" s="223" t="s">
        <v>78</v>
      </c>
      <c r="N444" s="224" t="s">
        <v>50</v>
      </c>
      <c r="O444" s="88"/>
      <c r="P444" s="225">
        <f>O444*H444</f>
        <v>0</v>
      </c>
      <c r="Q444" s="225">
        <v>0.00036200000000000002</v>
      </c>
      <c r="R444" s="225">
        <f>Q444*H444</f>
        <v>0.00036200000000000002</v>
      </c>
      <c r="S444" s="225">
        <v>0</v>
      </c>
      <c r="T444" s="226">
        <f>S444*H444</f>
        <v>0</v>
      </c>
      <c r="U444" s="42"/>
      <c r="V444" s="42"/>
      <c r="W444" s="42"/>
      <c r="X444" s="42"/>
      <c r="Y444" s="42"/>
      <c r="Z444" s="42"/>
      <c r="AA444" s="42"/>
      <c r="AB444" s="42"/>
      <c r="AC444" s="42"/>
      <c r="AD444" s="42"/>
      <c r="AE444" s="42"/>
      <c r="AR444" s="227" t="s">
        <v>244</v>
      </c>
      <c r="AT444" s="227" t="s">
        <v>144</v>
      </c>
      <c r="AU444" s="227" t="s">
        <v>90</v>
      </c>
      <c r="AY444" s="20" t="s">
        <v>141</v>
      </c>
      <c r="BE444" s="228">
        <f>IF(N444="základní",J444,0)</f>
        <v>0</v>
      </c>
      <c r="BF444" s="228">
        <f>IF(N444="snížená",J444,0)</f>
        <v>0</v>
      </c>
      <c r="BG444" s="228">
        <f>IF(N444="zákl. přenesená",J444,0)</f>
        <v>0</v>
      </c>
      <c r="BH444" s="228">
        <f>IF(N444="sníž. přenesená",J444,0)</f>
        <v>0</v>
      </c>
      <c r="BI444" s="228">
        <f>IF(N444="nulová",J444,0)</f>
        <v>0</v>
      </c>
      <c r="BJ444" s="20" t="s">
        <v>88</v>
      </c>
      <c r="BK444" s="228">
        <f>ROUND(I444*H444,2)</f>
        <v>0</v>
      </c>
      <c r="BL444" s="20" t="s">
        <v>244</v>
      </c>
      <c r="BM444" s="227" t="s">
        <v>1223</v>
      </c>
    </row>
    <row r="445" s="2" customFormat="1">
      <c r="A445" s="42"/>
      <c r="B445" s="43"/>
      <c r="C445" s="44"/>
      <c r="D445" s="229" t="s">
        <v>151</v>
      </c>
      <c r="E445" s="44"/>
      <c r="F445" s="230" t="s">
        <v>1224</v>
      </c>
      <c r="G445" s="44"/>
      <c r="H445" s="44"/>
      <c r="I445" s="231"/>
      <c r="J445" s="44"/>
      <c r="K445" s="44"/>
      <c r="L445" s="48"/>
      <c r="M445" s="232"/>
      <c r="N445" s="233"/>
      <c r="O445" s="88"/>
      <c r="P445" s="88"/>
      <c r="Q445" s="88"/>
      <c r="R445" s="88"/>
      <c r="S445" s="88"/>
      <c r="T445" s="89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T445" s="20" t="s">
        <v>151</v>
      </c>
      <c r="AU445" s="20" t="s">
        <v>90</v>
      </c>
    </row>
    <row r="446" s="2" customFormat="1" ht="37.8" customHeight="1">
      <c r="A446" s="42"/>
      <c r="B446" s="43"/>
      <c r="C446" s="216" t="s">
        <v>1225</v>
      </c>
      <c r="D446" s="216" t="s">
        <v>144</v>
      </c>
      <c r="E446" s="217" t="s">
        <v>1226</v>
      </c>
      <c r="F446" s="218" t="s">
        <v>1227</v>
      </c>
      <c r="G446" s="219" t="s">
        <v>448</v>
      </c>
      <c r="H446" s="220">
        <v>2</v>
      </c>
      <c r="I446" s="221"/>
      <c r="J446" s="222">
        <f>ROUND(I446*H446,2)</f>
        <v>0</v>
      </c>
      <c r="K446" s="218" t="s">
        <v>148</v>
      </c>
      <c r="L446" s="48"/>
      <c r="M446" s="223" t="s">
        <v>78</v>
      </c>
      <c r="N446" s="224" t="s">
        <v>50</v>
      </c>
      <c r="O446" s="88"/>
      <c r="P446" s="225">
        <f>O446*H446</f>
        <v>0</v>
      </c>
      <c r="Q446" s="225">
        <v>0.0021656000000000002</v>
      </c>
      <c r="R446" s="225">
        <f>Q446*H446</f>
        <v>0.0043312000000000003</v>
      </c>
      <c r="S446" s="225">
        <v>0</v>
      </c>
      <c r="T446" s="226">
        <f>S446*H446</f>
        <v>0</v>
      </c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R446" s="227" t="s">
        <v>244</v>
      </c>
      <c r="AT446" s="227" t="s">
        <v>144</v>
      </c>
      <c r="AU446" s="227" t="s">
        <v>90</v>
      </c>
      <c r="AY446" s="20" t="s">
        <v>141</v>
      </c>
      <c r="BE446" s="228">
        <f>IF(N446="základní",J446,0)</f>
        <v>0</v>
      </c>
      <c r="BF446" s="228">
        <f>IF(N446="snížená",J446,0)</f>
        <v>0</v>
      </c>
      <c r="BG446" s="228">
        <f>IF(N446="zákl. přenesená",J446,0)</f>
        <v>0</v>
      </c>
      <c r="BH446" s="228">
        <f>IF(N446="sníž. přenesená",J446,0)</f>
        <v>0</v>
      </c>
      <c r="BI446" s="228">
        <f>IF(N446="nulová",J446,0)</f>
        <v>0</v>
      </c>
      <c r="BJ446" s="20" t="s">
        <v>88</v>
      </c>
      <c r="BK446" s="228">
        <f>ROUND(I446*H446,2)</f>
        <v>0</v>
      </c>
      <c r="BL446" s="20" t="s">
        <v>244</v>
      </c>
      <c r="BM446" s="227" t="s">
        <v>1228</v>
      </c>
    </row>
    <row r="447" s="2" customFormat="1">
      <c r="A447" s="42"/>
      <c r="B447" s="43"/>
      <c r="C447" s="44"/>
      <c r="D447" s="229" t="s">
        <v>151</v>
      </c>
      <c r="E447" s="44"/>
      <c r="F447" s="230" t="s">
        <v>1229</v>
      </c>
      <c r="G447" s="44"/>
      <c r="H447" s="44"/>
      <c r="I447" s="231"/>
      <c r="J447" s="44"/>
      <c r="K447" s="44"/>
      <c r="L447" s="48"/>
      <c r="M447" s="232"/>
      <c r="N447" s="233"/>
      <c r="O447" s="88"/>
      <c r="P447" s="88"/>
      <c r="Q447" s="88"/>
      <c r="R447" s="88"/>
      <c r="S447" s="88"/>
      <c r="T447" s="89"/>
      <c r="U447" s="42"/>
      <c r="V447" s="42"/>
      <c r="W447" s="42"/>
      <c r="X447" s="42"/>
      <c r="Y447" s="42"/>
      <c r="Z447" s="42"/>
      <c r="AA447" s="42"/>
      <c r="AB447" s="42"/>
      <c r="AC447" s="42"/>
      <c r="AD447" s="42"/>
      <c r="AE447" s="42"/>
      <c r="AT447" s="20" t="s">
        <v>151</v>
      </c>
      <c r="AU447" s="20" t="s">
        <v>90</v>
      </c>
    </row>
    <row r="448" s="13" customFormat="1">
      <c r="A448" s="13"/>
      <c r="B448" s="241"/>
      <c r="C448" s="242"/>
      <c r="D448" s="234" t="s">
        <v>283</v>
      </c>
      <c r="E448" s="243" t="s">
        <v>78</v>
      </c>
      <c r="F448" s="244" t="s">
        <v>1230</v>
      </c>
      <c r="G448" s="242"/>
      <c r="H448" s="245">
        <v>2</v>
      </c>
      <c r="I448" s="246"/>
      <c r="J448" s="242"/>
      <c r="K448" s="242"/>
      <c r="L448" s="247"/>
      <c r="M448" s="248"/>
      <c r="N448" s="249"/>
      <c r="O448" s="249"/>
      <c r="P448" s="249"/>
      <c r="Q448" s="249"/>
      <c r="R448" s="249"/>
      <c r="S448" s="249"/>
      <c r="T448" s="250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51" t="s">
        <v>283</v>
      </c>
      <c r="AU448" s="251" t="s">
        <v>90</v>
      </c>
      <c r="AV448" s="13" t="s">
        <v>90</v>
      </c>
      <c r="AW448" s="13" t="s">
        <v>40</v>
      </c>
      <c r="AX448" s="13" t="s">
        <v>88</v>
      </c>
      <c r="AY448" s="251" t="s">
        <v>141</v>
      </c>
    </row>
    <row r="449" s="2" customFormat="1" ht="49.05" customHeight="1">
      <c r="A449" s="42"/>
      <c r="B449" s="43"/>
      <c r="C449" s="216" t="s">
        <v>1231</v>
      </c>
      <c r="D449" s="216" t="s">
        <v>144</v>
      </c>
      <c r="E449" s="217" t="s">
        <v>1232</v>
      </c>
      <c r="F449" s="218" t="s">
        <v>1233</v>
      </c>
      <c r="G449" s="219" t="s">
        <v>310</v>
      </c>
      <c r="H449" s="220">
        <v>0.17899999999999999</v>
      </c>
      <c r="I449" s="221"/>
      <c r="J449" s="222">
        <f>ROUND(I449*H449,2)</f>
        <v>0</v>
      </c>
      <c r="K449" s="218" t="s">
        <v>148</v>
      </c>
      <c r="L449" s="48"/>
      <c r="M449" s="223" t="s">
        <v>78</v>
      </c>
      <c r="N449" s="224" t="s">
        <v>50</v>
      </c>
      <c r="O449" s="88"/>
      <c r="P449" s="225">
        <f>O449*H449</f>
        <v>0</v>
      </c>
      <c r="Q449" s="225">
        <v>0</v>
      </c>
      <c r="R449" s="225">
        <f>Q449*H449</f>
        <v>0</v>
      </c>
      <c r="S449" s="225">
        <v>0</v>
      </c>
      <c r="T449" s="226">
        <f>S449*H449</f>
        <v>0</v>
      </c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R449" s="227" t="s">
        <v>244</v>
      </c>
      <c r="AT449" s="227" t="s">
        <v>144</v>
      </c>
      <c r="AU449" s="227" t="s">
        <v>90</v>
      </c>
      <c r="AY449" s="20" t="s">
        <v>141</v>
      </c>
      <c r="BE449" s="228">
        <f>IF(N449="základní",J449,0)</f>
        <v>0</v>
      </c>
      <c r="BF449" s="228">
        <f>IF(N449="snížená",J449,0)</f>
        <v>0</v>
      </c>
      <c r="BG449" s="228">
        <f>IF(N449="zákl. přenesená",J449,0)</f>
        <v>0</v>
      </c>
      <c r="BH449" s="228">
        <f>IF(N449="sníž. přenesená",J449,0)</f>
        <v>0</v>
      </c>
      <c r="BI449" s="228">
        <f>IF(N449="nulová",J449,0)</f>
        <v>0</v>
      </c>
      <c r="BJ449" s="20" t="s">
        <v>88</v>
      </c>
      <c r="BK449" s="228">
        <f>ROUND(I449*H449,2)</f>
        <v>0</v>
      </c>
      <c r="BL449" s="20" t="s">
        <v>244</v>
      </c>
      <c r="BM449" s="227" t="s">
        <v>1234</v>
      </c>
    </row>
    <row r="450" s="2" customFormat="1">
      <c r="A450" s="42"/>
      <c r="B450" s="43"/>
      <c r="C450" s="44"/>
      <c r="D450" s="229" t="s">
        <v>151</v>
      </c>
      <c r="E450" s="44"/>
      <c r="F450" s="230" t="s">
        <v>1235</v>
      </c>
      <c r="G450" s="44"/>
      <c r="H450" s="44"/>
      <c r="I450" s="231"/>
      <c r="J450" s="44"/>
      <c r="K450" s="44"/>
      <c r="L450" s="48"/>
      <c r="M450" s="232"/>
      <c r="N450" s="233"/>
      <c r="O450" s="88"/>
      <c r="P450" s="88"/>
      <c r="Q450" s="88"/>
      <c r="R450" s="88"/>
      <c r="S450" s="88"/>
      <c r="T450" s="89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T450" s="20" t="s">
        <v>151</v>
      </c>
      <c r="AU450" s="20" t="s">
        <v>90</v>
      </c>
    </row>
    <row r="451" s="2" customFormat="1" ht="49.05" customHeight="1">
      <c r="A451" s="42"/>
      <c r="B451" s="43"/>
      <c r="C451" s="216" t="s">
        <v>1236</v>
      </c>
      <c r="D451" s="216" t="s">
        <v>144</v>
      </c>
      <c r="E451" s="217" t="s">
        <v>1237</v>
      </c>
      <c r="F451" s="218" t="s">
        <v>1238</v>
      </c>
      <c r="G451" s="219" t="s">
        <v>310</v>
      </c>
      <c r="H451" s="220">
        <v>0.17899999999999999</v>
      </c>
      <c r="I451" s="221"/>
      <c r="J451" s="222">
        <f>ROUND(I451*H451,2)</f>
        <v>0</v>
      </c>
      <c r="K451" s="218" t="s">
        <v>148</v>
      </c>
      <c r="L451" s="48"/>
      <c r="M451" s="223" t="s">
        <v>78</v>
      </c>
      <c r="N451" s="224" t="s">
        <v>50</v>
      </c>
      <c r="O451" s="88"/>
      <c r="P451" s="225">
        <f>O451*H451</f>
        <v>0</v>
      </c>
      <c r="Q451" s="225">
        <v>0</v>
      </c>
      <c r="R451" s="225">
        <f>Q451*H451</f>
        <v>0</v>
      </c>
      <c r="S451" s="225">
        <v>0</v>
      </c>
      <c r="T451" s="226">
        <f>S451*H451</f>
        <v>0</v>
      </c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R451" s="227" t="s">
        <v>244</v>
      </c>
      <c r="AT451" s="227" t="s">
        <v>144</v>
      </c>
      <c r="AU451" s="227" t="s">
        <v>90</v>
      </c>
      <c r="AY451" s="20" t="s">
        <v>141</v>
      </c>
      <c r="BE451" s="228">
        <f>IF(N451="základní",J451,0)</f>
        <v>0</v>
      </c>
      <c r="BF451" s="228">
        <f>IF(N451="snížená",J451,0)</f>
        <v>0</v>
      </c>
      <c r="BG451" s="228">
        <f>IF(N451="zákl. přenesená",J451,0)</f>
        <v>0</v>
      </c>
      <c r="BH451" s="228">
        <f>IF(N451="sníž. přenesená",J451,0)</f>
        <v>0</v>
      </c>
      <c r="BI451" s="228">
        <f>IF(N451="nulová",J451,0)</f>
        <v>0</v>
      </c>
      <c r="BJ451" s="20" t="s">
        <v>88</v>
      </c>
      <c r="BK451" s="228">
        <f>ROUND(I451*H451,2)</f>
        <v>0</v>
      </c>
      <c r="BL451" s="20" t="s">
        <v>244</v>
      </c>
      <c r="BM451" s="227" t="s">
        <v>1239</v>
      </c>
    </row>
    <row r="452" s="2" customFormat="1">
      <c r="A452" s="42"/>
      <c r="B452" s="43"/>
      <c r="C452" s="44"/>
      <c r="D452" s="229" t="s">
        <v>151</v>
      </c>
      <c r="E452" s="44"/>
      <c r="F452" s="230" t="s">
        <v>1240</v>
      </c>
      <c r="G452" s="44"/>
      <c r="H452" s="44"/>
      <c r="I452" s="231"/>
      <c r="J452" s="44"/>
      <c r="K452" s="44"/>
      <c r="L452" s="48"/>
      <c r="M452" s="232"/>
      <c r="N452" s="233"/>
      <c r="O452" s="88"/>
      <c r="P452" s="88"/>
      <c r="Q452" s="88"/>
      <c r="R452" s="88"/>
      <c r="S452" s="88"/>
      <c r="T452" s="89"/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T452" s="20" t="s">
        <v>151</v>
      </c>
      <c r="AU452" s="20" t="s">
        <v>90</v>
      </c>
    </row>
    <row r="453" s="2" customFormat="1" ht="66.75" customHeight="1">
      <c r="A453" s="42"/>
      <c r="B453" s="43"/>
      <c r="C453" s="216" t="s">
        <v>1241</v>
      </c>
      <c r="D453" s="216" t="s">
        <v>144</v>
      </c>
      <c r="E453" s="217" t="s">
        <v>1242</v>
      </c>
      <c r="F453" s="218" t="s">
        <v>1243</v>
      </c>
      <c r="G453" s="219" t="s">
        <v>310</v>
      </c>
      <c r="H453" s="220">
        <v>0.17899999999999999</v>
      </c>
      <c r="I453" s="221"/>
      <c r="J453" s="222">
        <f>ROUND(I453*H453,2)</f>
        <v>0</v>
      </c>
      <c r="K453" s="218" t="s">
        <v>148</v>
      </c>
      <c r="L453" s="48"/>
      <c r="M453" s="223" t="s">
        <v>78</v>
      </c>
      <c r="N453" s="224" t="s">
        <v>50</v>
      </c>
      <c r="O453" s="88"/>
      <c r="P453" s="225">
        <f>O453*H453</f>
        <v>0</v>
      </c>
      <c r="Q453" s="225">
        <v>0</v>
      </c>
      <c r="R453" s="225">
        <f>Q453*H453</f>
        <v>0</v>
      </c>
      <c r="S453" s="225">
        <v>0</v>
      </c>
      <c r="T453" s="226">
        <f>S453*H453</f>
        <v>0</v>
      </c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R453" s="227" t="s">
        <v>244</v>
      </c>
      <c r="AT453" s="227" t="s">
        <v>144</v>
      </c>
      <c r="AU453" s="227" t="s">
        <v>90</v>
      </c>
      <c r="AY453" s="20" t="s">
        <v>141</v>
      </c>
      <c r="BE453" s="228">
        <f>IF(N453="základní",J453,0)</f>
        <v>0</v>
      </c>
      <c r="BF453" s="228">
        <f>IF(N453="snížená",J453,0)</f>
        <v>0</v>
      </c>
      <c r="BG453" s="228">
        <f>IF(N453="zákl. přenesená",J453,0)</f>
        <v>0</v>
      </c>
      <c r="BH453" s="228">
        <f>IF(N453="sníž. přenesená",J453,0)</f>
        <v>0</v>
      </c>
      <c r="BI453" s="228">
        <f>IF(N453="nulová",J453,0)</f>
        <v>0</v>
      </c>
      <c r="BJ453" s="20" t="s">
        <v>88</v>
      </c>
      <c r="BK453" s="228">
        <f>ROUND(I453*H453,2)</f>
        <v>0</v>
      </c>
      <c r="BL453" s="20" t="s">
        <v>244</v>
      </c>
      <c r="BM453" s="227" t="s">
        <v>1244</v>
      </c>
    </row>
    <row r="454" s="2" customFormat="1">
      <c r="A454" s="42"/>
      <c r="B454" s="43"/>
      <c r="C454" s="44"/>
      <c r="D454" s="229" t="s">
        <v>151</v>
      </c>
      <c r="E454" s="44"/>
      <c r="F454" s="230" t="s">
        <v>1245</v>
      </c>
      <c r="G454" s="44"/>
      <c r="H454" s="44"/>
      <c r="I454" s="231"/>
      <c r="J454" s="44"/>
      <c r="K454" s="44"/>
      <c r="L454" s="48"/>
      <c r="M454" s="232"/>
      <c r="N454" s="233"/>
      <c r="O454" s="88"/>
      <c r="P454" s="88"/>
      <c r="Q454" s="88"/>
      <c r="R454" s="88"/>
      <c r="S454" s="88"/>
      <c r="T454" s="89"/>
      <c r="U454" s="42"/>
      <c r="V454" s="42"/>
      <c r="W454" s="42"/>
      <c r="X454" s="42"/>
      <c r="Y454" s="42"/>
      <c r="Z454" s="42"/>
      <c r="AA454" s="42"/>
      <c r="AB454" s="42"/>
      <c r="AC454" s="42"/>
      <c r="AD454" s="42"/>
      <c r="AE454" s="42"/>
      <c r="AT454" s="20" t="s">
        <v>151</v>
      </c>
      <c r="AU454" s="20" t="s">
        <v>90</v>
      </c>
    </row>
    <row r="455" s="12" customFormat="1" ht="22.8" customHeight="1">
      <c r="A455" s="12"/>
      <c r="B455" s="200"/>
      <c r="C455" s="201"/>
      <c r="D455" s="202" t="s">
        <v>79</v>
      </c>
      <c r="E455" s="214" t="s">
        <v>666</v>
      </c>
      <c r="F455" s="214" t="s">
        <v>667</v>
      </c>
      <c r="G455" s="201"/>
      <c r="H455" s="201"/>
      <c r="I455" s="204"/>
      <c r="J455" s="215">
        <f>BK455</f>
        <v>0</v>
      </c>
      <c r="K455" s="201"/>
      <c r="L455" s="206"/>
      <c r="M455" s="207"/>
      <c r="N455" s="208"/>
      <c r="O455" s="208"/>
      <c r="P455" s="209">
        <f>SUM(P456:P515)</f>
        <v>0</v>
      </c>
      <c r="Q455" s="208"/>
      <c r="R455" s="209">
        <f>SUM(R456:R515)</f>
        <v>0.313377293</v>
      </c>
      <c r="S455" s="208"/>
      <c r="T455" s="210">
        <f>SUM(T456:T515)</f>
        <v>0</v>
      </c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R455" s="211" t="s">
        <v>90</v>
      </c>
      <c r="AT455" s="212" t="s">
        <v>79</v>
      </c>
      <c r="AU455" s="212" t="s">
        <v>88</v>
      </c>
      <c r="AY455" s="211" t="s">
        <v>141</v>
      </c>
      <c r="BK455" s="213">
        <f>SUM(BK456:BK515)</f>
        <v>0</v>
      </c>
    </row>
    <row r="456" s="2" customFormat="1" ht="33" customHeight="1">
      <c r="A456" s="42"/>
      <c r="B456" s="43"/>
      <c r="C456" s="216" t="s">
        <v>1246</v>
      </c>
      <c r="D456" s="216" t="s">
        <v>144</v>
      </c>
      <c r="E456" s="217" t="s">
        <v>1247</v>
      </c>
      <c r="F456" s="218" t="s">
        <v>1248</v>
      </c>
      <c r="G456" s="219" t="s">
        <v>321</v>
      </c>
      <c r="H456" s="220">
        <v>4.1600000000000001</v>
      </c>
      <c r="I456" s="221"/>
      <c r="J456" s="222">
        <f>ROUND(I456*H456,2)</f>
        <v>0</v>
      </c>
      <c r="K456" s="218" t="s">
        <v>148</v>
      </c>
      <c r="L456" s="48"/>
      <c r="M456" s="223" t="s">
        <v>78</v>
      </c>
      <c r="N456" s="224" t="s">
        <v>50</v>
      </c>
      <c r="O456" s="88"/>
      <c r="P456" s="225">
        <f>O456*H456</f>
        <v>0</v>
      </c>
      <c r="Q456" s="225">
        <v>0.000260425</v>
      </c>
      <c r="R456" s="225">
        <f>Q456*H456</f>
        <v>0.0010833680000000001</v>
      </c>
      <c r="S456" s="225">
        <v>0</v>
      </c>
      <c r="T456" s="226">
        <f>S456*H456</f>
        <v>0</v>
      </c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R456" s="227" t="s">
        <v>244</v>
      </c>
      <c r="AT456" s="227" t="s">
        <v>144</v>
      </c>
      <c r="AU456" s="227" t="s">
        <v>90</v>
      </c>
      <c r="AY456" s="20" t="s">
        <v>141</v>
      </c>
      <c r="BE456" s="228">
        <f>IF(N456="základní",J456,0)</f>
        <v>0</v>
      </c>
      <c r="BF456" s="228">
        <f>IF(N456="snížená",J456,0)</f>
        <v>0</v>
      </c>
      <c r="BG456" s="228">
        <f>IF(N456="zákl. přenesená",J456,0)</f>
        <v>0</v>
      </c>
      <c r="BH456" s="228">
        <f>IF(N456="sníž. přenesená",J456,0)</f>
        <v>0</v>
      </c>
      <c r="BI456" s="228">
        <f>IF(N456="nulová",J456,0)</f>
        <v>0</v>
      </c>
      <c r="BJ456" s="20" t="s">
        <v>88</v>
      </c>
      <c r="BK456" s="228">
        <f>ROUND(I456*H456,2)</f>
        <v>0</v>
      </c>
      <c r="BL456" s="20" t="s">
        <v>244</v>
      </c>
      <c r="BM456" s="227" t="s">
        <v>1249</v>
      </c>
    </row>
    <row r="457" s="2" customFormat="1">
      <c r="A457" s="42"/>
      <c r="B457" s="43"/>
      <c r="C457" s="44"/>
      <c r="D457" s="229" t="s">
        <v>151</v>
      </c>
      <c r="E457" s="44"/>
      <c r="F457" s="230" t="s">
        <v>1250</v>
      </c>
      <c r="G457" s="44"/>
      <c r="H457" s="44"/>
      <c r="I457" s="231"/>
      <c r="J457" s="44"/>
      <c r="K457" s="44"/>
      <c r="L457" s="48"/>
      <c r="M457" s="232"/>
      <c r="N457" s="233"/>
      <c r="O457" s="88"/>
      <c r="P457" s="88"/>
      <c r="Q457" s="88"/>
      <c r="R457" s="88"/>
      <c r="S457" s="88"/>
      <c r="T457" s="89"/>
      <c r="U457" s="42"/>
      <c r="V457" s="42"/>
      <c r="W457" s="42"/>
      <c r="X457" s="42"/>
      <c r="Y457" s="42"/>
      <c r="Z457" s="42"/>
      <c r="AA457" s="42"/>
      <c r="AB457" s="42"/>
      <c r="AC457" s="42"/>
      <c r="AD457" s="42"/>
      <c r="AE457" s="42"/>
      <c r="AT457" s="20" t="s">
        <v>151</v>
      </c>
      <c r="AU457" s="20" t="s">
        <v>90</v>
      </c>
    </row>
    <row r="458" s="2" customFormat="1">
      <c r="A458" s="42"/>
      <c r="B458" s="43"/>
      <c r="C458" s="44"/>
      <c r="D458" s="234" t="s">
        <v>153</v>
      </c>
      <c r="E458" s="44"/>
      <c r="F458" s="235" t="s">
        <v>1251</v>
      </c>
      <c r="G458" s="44"/>
      <c r="H458" s="44"/>
      <c r="I458" s="231"/>
      <c r="J458" s="44"/>
      <c r="K458" s="44"/>
      <c r="L458" s="48"/>
      <c r="M458" s="232"/>
      <c r="N458" s="233"/>
      <c r="O458" s="88"/>
      <c r="P458" s="88"/>
      <c r="Q458" s="88"/>
      <c r="R458" s="88"/>
      <c r="S458" s="88"/>
      <c r="T458" s="89"/>
      <c r="U458" s="42"/>
      <c r="V458" s="42"/>
      <c r="W458" s="42"/>
      <c r="X458" s="42"/>
      <c r="Y458" s="42"/>
      <c r="Z458" s="42"/>
      <c r="AA458" s="42"/>
      <c r="AB458" s="42"/>
      <c r="AC458" s="42"/>
      <c r="AD458" s="42"/>
      <c r="AE458" s="42"/>
      <c r="AT458" s="20" t="s">
        <v>153</v>
      </c>
      <c r="AU458" s="20" t="s">
        <v>90</v>
      </c>
    </row>
    <row r="459" s="13" customFormat="1">
      <c r="A459" s="13"/>
      <c r="B459" s="241"/>
      <c r="C459" s="242"/>
      <c r="D459" s="234" t="s">
        <v>283</v>
      </c>
      <c r="E459" s="243" t="s">
        <v>78</v>
      </c>
      <c r="F459" s="244" t="s">
        <v>1252</v>
      </c>
      <c r="G459" s="242"/>
      <c r="H459" s="245">
        <v>4.1600000000000001</v>
      </c>
      <c r="I459" s="246"/>
      <c r="J459" s="242"/>
      <c r="K459" s="242"/>
      <c r="L459" s="247"/>
      <c r="M459" s="248"/>
      <c r="N459" s="249"/>
      <c r="O459" s="249"/>
      <c r="P459" s="249"/>
      <c r="Q459" s="249"/>
      <c r="R459" s="249"/>
      <c r="S459" s="249"/>
      <c r="T459" s="250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51" t="s">
        <v>283</v>
      </c>
      <c r="AU459" s="251" t="s">
        <v>90</v>
      </c>
      <c r="AV459" s="13" t="s">
        <v>90</v>
      </c>
      <c r="AW459" s="13" t="s">
        <v>40</v>
      </c>
      <c r="AX459" s="13" t="s">
        <v>80</v>
      </c>
      <c r="AY459" s="251" t="s">
        <v>141</v>
      </c>
    </row>
    <row r="460" s="16" customFormat="1">
      <c r="A460" s="16"/>
      <c r="B460" s="273"/>
      <c r="C460" s="274"/>
      <c r="D460" s="234" t="s">
        <v>283</v>
      </c>
      <c r="E460" s="275" t="s">
        <v>78</v>
      </c>
      <c r="F460" s="276" t="s">
        <v>358</v>
      </c>
      <c r="G460" s="274"/>
      <c r="H460" s="277">
        <v>4.1600000000000001</v>
      </c>
      <c r="I460" s="278"/>
      <c r="J460" s="274"/>
      <c r="K460" s="274"/>
      <c r="L460" s="279"/>
      <c r="M460" s="280"/>
      <c r="N460" s="281"/>
      <c r="O460" s="281"/>
      <c r="P460" s="281"/>
      <c r="Q460" s="281"/>
      <c r="R460" s="281"/>
      <c r="S460" s="281"/>
      <c r="T460" s="282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T460" s="283" t="s">
        <v>283</v>
      </c>
      <c r="AU460" s="283" t="s">
        <v>90</v>
      </c>
      <c r="AV460" s="16" t="s">
        <v>160</v>
      </c>
      <c r="AW460" s="16" t="s">
        <v>40</v>
      </c>
      <c r="AX460" s="16" t="s">
        <v>88</v>
      </c>
      <c r="AY460" s="283" t="s">
        <v>141</v>
      </c>
    </row>
    <row r="461" s="2" customFormat="1" ht="24.15" customHeight="1">
      <c r="A461" s="42"/>
      <c r="B461" s="43"/>
      <c r="C461" s="290" t="s">
        <v>1253</v>
      </c>
      <c r="D461" s="290" t="s">
        <v>864</v>
      </c>
      <c r="E461" s="291" t="s">
        <v>1254</v>
      </c>
      <c r="F461" s="292" t="s">
        <v>1255</v>
      </c>
      <c r="G461" s="293" t="s">
        <v>321</v>
      </c>
      <c r="H461" s="294">
        <v>4.1600000000000001</v>
      </c>
      <c r="I461" s="295"/>
      <c r="J461" s="296">
        <f>ROUND(I461*H461,2)</f>
        <v>0</v>
      </c>
      <c r="K461" s="292" t="s">
        <v>148</v>
      </c>
      <c r="L461" s="297"/>
      <c r="M461" s="298" t="s">
        <v>78</v>
      </c>
      <c r="N461" s="299" t="s">
        <v>50</v>
      </c>
      <c r="O461" s="88"/>
      <c r="P461" s="225">
        <f>O461*H461</f>
        <v>0</v>
      </c>
      <c r="Q461" s="225">
        <v>0.036110000000000003</v>
      </c>
      <c r="R461" s="225">
        <f>Q461*H461</f>
        <v>0.15021760000000001</v>
      </c>
      <c r="S461" s="225">
        <v>0</v>
      </c>
      <c r="T461" s="226">
        <f>S461*H461</f>
        <v>0</v>
      </c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R461" s="227" t="s">
        <v>487</v>
      </c>
      <c r="AT461" s="227" t="s">
        <v>864</v>
      </c>
      <c r="AU461" s="227" t="s">
        <v>90</v>
      </c>
      <c r="AY461" s="20" t="s">
        <v>141</v>
      </c>
      <c r="BE461" s="228">
        <f>IF(N461="základní",J461,0)</f>
        <v>0</v>
      </c>
      <c r="BF461" s="228">
        <f>IF(N461="snížená",J461,0)</f>
        <v>0</v>
      </c>
      <c r="BG461" s="228">
        <f>IF(N461="zákl. přenesená",J461,0)</f>
        <v>0</v>
      </c>
      <c r="BH461" s="228">
        <f>IF(N461="sníž. přenesená",J461,0)</f>
        <v>0</v>
      </c>
      <c r="BI461" s="228">
        <f>IF(N461="nulová",J461,0)</f>
        <v>0</v>
      </c>
      <c r="BJ461" s="20" t="s">
        <v>88</v>
      </c>
      <c r="BK461" s="228">
        <f>ROUND(I461*H461,2)</f>
        <v>0</v>
      </c>
      <c r="BL461" s="20" t="s">
        <v>244</v>
      </c>
      <c r="BM461" s="227" t="s">
        <v>1256</v>
      </c>
    </row>
    <row r="462" s="2" customFormat="1">
      <c r="A462" s="42"/>
      <c r="B462" s="43"/>
      <c r="C462" s="44"/>
      <c r="D462" s="234" t="s">
        <v>153</v>
      </c>
      <c r="E462" s="44"/>
      <c r="F462" s="235" t="s">
        <v>1257</v>
      </c>
      <c r="G462" s="44"/>
      <c r="H462" s="44"/>
      <c r="I462" s="231"/>
      <c r="J462" s="44"/>
      <c r="K462" s="44"/>
      <c r="L462" s="48"/>
      <c r="M462" s="232"/>
      <c r="N462" s="233"/>
      <c r="O462" s="88"/>
      <c r="P462" s="88"/>
      <c r="Q462" s="88"/>
      <c r="R462" s="88"/>
      <c r="S462" s="88"/>
      <c r="T462" s="89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T462" s="20" t="s">
        <v>153</v>
      </c>
      <c r="AU462" s="20" t="s">
        <v>90</v>
      </c>
    </row>
    <row r="463" s="13" customFormat="1">
      <c r="A463" s="13"/>
      <c r="B463" s="241"/>
      <c r="C463" s="242"/>
      <c r="D463" s="234" t="s">
        <v>283</v>
      </c>
      <c r="E463" s="243" t="s">
        <v>78</v>
      </c>
      <c r="F463" s="244" t="s">
        <v>1252</v>
      </c>
      <c r="G463" s="242"/>
      <c r="H463" s="245">
        <v>4.1600000000000001</v>
      </c>
      <c r="I463" s="246"/>
      <c r="J463" s="242"/>
      <c r="K463" s="242"/>
      <c r="L463" s="247"/>
      <c r="M463" s="248"/>
      <c r="N463" s="249"/>
      <c r="O463" s="249"/>
      <c r="P463" s="249"/>
      <c r="Q463" s="249"/>
      <c r="R463" s="249"/>
      <c r="S463" s="249"/>
      <c r="T463" s="250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1" t="s">
        <v>283</v>
      </c>
      <c r="AU463" s="251" t="s">
        <v>90</v>
      </c>
      <c r="AV463" s="13" t="s">
        <v>90</v>
      </c>
      <c r="AW463" s="13" t="s">
        <v>40</v>
      </c>
      <c r="AX463" s="13" t="s">
        <v>80</v>
      </c>
      <c r="AY463" s="251" t="s">
        <v>141</v>
      </c>
    </row>
    <row r="464" s="16" customFormat="1">
      <c r="A464" s="16"/>
      <c r="B464" s="273"/>
      <c r="C464" s="274"/>
      <c r="D464" s="234" t="s">
        <v>283</v>
      </c>
      <c r="E464" s="275" t="s">
        <v>78</v>
      </c>
      <c r="F464" s="276" t="s">
        <v>358</v>
      </c>
      <c r="G464" s="274"/>
      <c r="H464" s="277">
        <v>4.1600000000000001</v>
      </c>
      <c r="I464" s="278"/>
      <c r="J464" s="274"/>
      <c r="K464" s="274"/>
      <c r="L464" s="279"/>
      <c r="M464" s="280"/>
      <c r="N464" s="281"/>
      <c r="O464" s="281"/>
      <c r="P464" s="281"/>
      <c r="Q464" s="281"/>
      <c r="R464" s="281"/>
      <c r="S464" s="281"/>
      <c r="T464" s="282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T464" s="283" t="s">
        <v>283</v>
      </c>
      <c r="AU464" s="283" t="s">
        <v>90</v>
      </c>
      <c r="AV464" s="16" t="s">
        <v>160</v>
      </c>
      <c r="AW464" s="16" t="s">
        <v>40</v>
      </c>
      <c r="AX464" s="16" t="s">
        <v>88</v>
      </c>
      <c r="AY464" s="283" t="s">
        <v>141</v>
      </c>
    </row>
    <row r="465" s="2" customFormat="1" ht="37.8" customHeight="1">
      <c r="A465" s="42"/>
      <c r="B465" s="43"/>
      <c r="C465" s="216" t="s">
        <v>1258</v>
      </c>
      <c r="D465" s="216" t="s">
        <v>144</v>
      </c>
      <c r="E465" s="217" t="s">
        <v>1259</v>
      </c>
      <c r="F465" s="218" t="s">
        <v>1260</v>
      </c>
      <c r="G465" s="219" t="s">
        <v>618</v>
      </c>
      <c r="H465" s="220">
        <v>2</v>
      </c>
      <c r="I465" s="221"/>
      <c r="J465" s="222">
        <f>ROUND(I465*H465,2)</f>
        <v>0</v>
      </c>
      <c r="K465" s="218" t="s">
        <v>148</v>
      </c>
      <c r="L465" s="48"/>
      <c r="M465" s="223" t="s">
        <v>78</v>
      </c>
      <c r="N465" s="224" t="s">
        <v>50</v>
      </c>
      <c r="O465" s="88"/>
      <c r="P465" s="225">
        <f>O465*H465</f>
        <v>0</v>
      </c>
      <c r="Q465" s="225">
        <v>0</v>
      </c>
      <c r="R465" s="225">
        <f>Q465*H465</f>
        <v>0</v>
      </c>
      <c r="S465" s="225">
        <v>0</v>
      </c>
      <c r="T465" s="226">
        <f>S465*H465</f>
        <v>0</v>
      </c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R465" s="227" t="s">
        <v>244</v>
      </c>
      <c r="AT465" s="227" t="s">
        <v>144</v>
      </c>
      <c r="AU465" s="227" t="s">
        <v>90</v>
      </c>
      <c r="AY465" s="20" t="s">
        <v>141</v>
      </c>
      <c r="BE465" s="228">
        <f>IF(N465="základní",J465,0)</f>
        <v>0</v>
      </c>
      <c r="BF465" s="228">
        <f>IF(N465="snížená",J465,0)</f>
        <v>0</v>
      </c>
      <c r="BG465" s="228">
        <f>IF(N465="zákl. přenesená",J465,0)</f>
        <v>0</v>
      </c>
      <c r="BH465" s="228">
        <f>IF(N465="sníž. přenesená",J465,0)</f>
        <v>0</v>
      </c>
      <c r="BI465" s="228">
        <f>IF(N465="nulová",J465,0)</f>
        <v>0</v>
      </c>
      <c r="BJ465" s="20" t="s">
        <v>88</v>
      </c>
      <c r="BK465" s="228">
        <f>ROUND(I465*H465,2)</f>
        <v>0</v>
      </c>
      <c r="BL465" s="20" t="s">
        <v>244</v>
      </c>
      <c r="BM465" s="227" t="s">
        <v>1261</v>
      </c>
    </row>
    <row r="466" s="2" customFormat="1">
      <c r="A466" s="42"/>
      <c r="B466" s="43"/>
      <c r="C466" s="44"/>
      <c r="D466" s="229" t="s">
        <v>151</v>
      </c>
      <c r="E466" s="44"/>
      <c r="F466" s="230" t="s">
        <v>1262</v>
      </c>
      <c r="G466" s="44"/>
      <c r="H466" s="44"/>
      <c r="I466" s="231"/>
      <c r="J466" s="44"/>
      <c r="K466" s="44"/>
      <c r="L466" s="48"/>
      <c r="M466" s="232"/>
      <c r="N466" s="233"/>
      <c r="O466" s="88"/>
      <c r="P466" s="88"/>
      <c r="Q466" s="88"/>
      <c r="R466" s="88"/>
      <c r="S466" s="88"/>
      <c r="T466" s="89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T466" s="20" t="s">
        <v>151</v>
      </c>
      <c r="AU466" s="20" t="s">
        <v>90</v>
      </c>
    </row>
    <row r="467" s="13" customFormat="1">
      <c r="A467" s="13"/>
      <c r="B467" s="241"/>
      <c r="C467" s="242"/>
      <c r="D467" s="234" t="s">
        <v>283</v>
      </c>
      <c r="E467" s="243" t="s">
        <v>78</v>
      </c>
      <c r="F467" s="244" t="s">
        <v>1263</v>
      </c>
      <c r="G467" s="242"/>
      <c r="H467" s="245">
        <v>1</v>
      </c>
      <c r="I467" s="246"/>
      <c r="J467" s="242"/>
      <c r="K467" s="242"/>
      <c r="L467" s="247"/>
      <c r="M467" s="248"/>
      <c r="N467" s="249"/>
      <c r="O467" s="249"/>
      <c r="P467" s="249"/>
      <c r="Q467" s="249"/>
      <c r="R467" s="249"/>
      <c r="S467" s="249"/>
      <c r="T467" s="250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51" t="s">
        <v>283</v>
      </c>
      <c r="AU467" s="251" t="s">
        <v>90</v>
      </c>
      <c r="AV467" s="13" t="s">
        <v>90</v>
      </c>
      <c r="AW467" s="13" t="s">
        <v>40</v>
      </c>
      <c r="AX467" s="13" t="s">
        <v>80</v>
      </c>
      <c r="AY467" s="251" t="s">
        <v>141</v>
      </c>
    </row>
    <row r="468" s="13" customFormat="1">
      <c r="A468" s="13"/>
      <c r="B468" s="241"/>
      <c r="C468" s="242"/>
      <c r="D468" s="234" t="s">
        <v>283</v>
      </c>
      <c r="E468" s="243" t="s">
        <v>78</v>
      </c>
      <c r="F468" s="244" t="s">
        <v>1264</v>
      </c>
      <c r="G468" s="242"/>
      <c r="H468" s="245">
        <v>1</v>
      </c>
      <c r="I468" s="246"/>
      <c r="J468" s="242"/>
      <c r="K468" s="242"/>
      <c r="L468" s="247"/>
      <c r="M468" s="248"/>
      <c r="N468" s="249"/>
      <c r="O468" s="249"/>
      <c r="P468" s="249"/>
      <c r="Q468" s="249"/>
      <c r="R468" s="249"/>
      <c r="S468" s="249"/>
      <c r="T468" s="250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51" t="s">
        <v>283</v>
      </c>
      <c r="AU468" s="251" t="s">
        <v>90</v>
      </c>
      <c r="AV468" s="13" t="s">
        <v>90</v>
      </c>
      <c r="AW468" s="13" t="s">
        <v>40</v>
      </c>
      <c r="AX468" s="13" t="s">
        <v>80</v>
      </c>
      <c r="AY468" s="251" t="s">
        <v>141</v>
      </c>
    </row>
    <row r="469" s="14" customFormat="1">
      <c r="A469" s="14"/>
      <c r="B469" s="252"/>
      <c r="C469" s="253"/>
      <c r="D469" s="234" t="s">
        <v>283</v>
      </c>
      <c r="E469" s="254" t="s">
        <v>78</v>
      </c>
      <c r="F469" s="255" t="s">
        <v>285</v>
      </c>
      <c r="G469" s="253"/>
      <c r="H469" s="256">
        <v>2</v>
      </c>
      <c r="I469" s="257"/>
      <c r="J469" s="253"/>
      <c r="K469" s="253"/>
      <c r="L469" s="258"/>
      <c r="M469" s="259"/>
      <c r="N469" s="260"/>
      <c r="O469" s="260"/>
      <c r="P469" s="260"/>
      <c r="Q469" s="260"/>
      <c r="R469" s="260"/>
      <c r="S469" s="260"/>
      <c r="T469" s="261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62" t="s">
        <v>283</v>
      </c>
      <c r="AU469" s="262" t="s">
        <v>90</v>
      </c>
      <c r="AV469" s="14" t="s">
        <v>166</v>
      </c>
      <c r="AW469" s="14" t="s">
        <v>40</v>
      </c>
      <c r="AX469" s="14" t="s">
        <v>88</v>
      </c>
      <c r="AY469" s="262" t="s">
        <v>141</v>
      </c>
    </row>
    <row r="470" s="2" customFormat="1" ht="24.15" customHeight="1">
      <c r="A470" s="42"/>
      <c r="B470" s="43"/>
      <c r="C470" s="290" t="s">
        <v>1265</v>
      </c>
      <c r="D470" s="290" t="s">
        <v>864</v>
      </c>
      <c r="E470" s="291" t="s">
        <v>1266</v>
      </c>
      <c r="F470" s="292" t="s">
        <v>1267</v>
      </c>
      <c r="G470" s="293" t="s">
        <v>618</v>
      </c>
      <c r="H470" s="294">
        <v>2</v>
      </c>
      <c r="I470" s="295"/>
      <c r="J470" s="296">
        <f>ROUND(I470*H470,2)</f>
        <v>0</v>
      </c>
      <c r="K470" s="292" t="s">
        <v>148</v>
      </c>
      <c r="L470" s="297"/>
      <c r="M470" s="298" t="s">
        <v>78</v>
      </c>
      <c r="N470" s="299" t="s">
        <v>50</v>
      </c>
      <c r="O470" s="88"/>
      <c r="P470" s="225">
        <f>O470*H470</f>
        <v>0</v>
      </c>
      <c r="Q470" s="225">
        <v>0.020500000000000001</v>
      </c>
      <c r="R470" s="225">
        <f>Q470*H470</f>
        <v>0.041000000000000002</v>
      </c>
      <c r="S470" s="225">
        <v>0</v>
      </c>
      <c r="T470" s="226">
        <f>S470*H470</f>
        <v>0</v>
      </c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R470" s="227" t="s">
        <v>487</v>
      </c>
      <c r="AT470" s="227" t="s">
        <v>864</v>
      </c>
      <c r="AU470" s="227" t="s">
        <v>90</v>
      </c>
      <c r="AY470" s="20" t="s">
        <v>141</v>
      </c>
      <c r="BE470" s="228">
        <f>IF(N470="základní",J470,0)</f>
        <v>0</v>
      </c>
      <c r="BF470" s="228">
        <f>IF(N470="snížená",J470,0)</f>
        <v>0</v>
      </c>
      <c r="BG470" s="228">
        <f>IF(N470="zákl. přenesená",J470,0)</f>
        <v>0</v>
      </c>
      <c r="BH470" s="228">
        <f>IF(N470="sníž. přenesená",J470,0)</f>
        <v>0</v>
      </c>
      <c r="BI470" s="228">
        <f>IF(N470="nulová",J470,0)</f>
        <v>0</v>
      </c>
      <c r="BJ470" s="20" t="s">
        <v>88</v>
      </c>
      <c r="BK470" s="228">
        <f>ROUND(I470*H470,2)</f>
        <v>0</v>
      </c>
      <c r="BL470" s="20" t="s">
        <v>244</v>
      </c>
      <c r="BM470" s="227" t="s">
        <v>1268</v>
      </c>
    </row>
    <row r="471" s="2" customFormat="1">
      <c r="A471" s="42"/>
      <c r="B471" s="43"/>
      <c r="C471" s="44"/>
      <c r="D471" s="234" t="s">
        <v>153</v>
      </c>
      <c r="E471" s="44"/>
      <c r="F471" s="235" t="s">
        <v>1269</v>
      </c>
      <c r="G471" s="44"/>
      <c r="H471" s="44"/>
      <c r="I471" s="231"/>
      <c r="J471" s="44"/>
      <c r="K471" s="44"/>
      <c r="L471" s="48"/>
      <c r="M471" s="232"/>
      <c r="N471" s="233"/>
      <c r="O471" s="88"/>
      <c r="P471" s="88"/>
      <c r="Q471" s="88"/>
      <c r="R471" s="88"/>
      <c r="S471" s="88"/>
      <c r="T471" s="89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T471" s="20" t="s">
        <v>153</v>
      </c>
      <c r="AU471" s="20" t="s">
        <v>90</v>
      </c>
    </row>
    <row r="472" s="2" customFormat="1" ht="24.15" customHeight="1">
      <c r="A472" s="42"/>
      <c r="B472" s="43"/>
      <c r="C472" s="216" t="s">
        <v>1270</v>
      </c>
      <c r="D472" s="216" t="s">
        <v>144</v>
      </c>
      <c r="E472" s="217" t="s">
        <v>1271</v>
      </c>
      <c r="F472" s="218" t="s">
        <v>1272</v>
      </c>
      <c r="G472" s="219" t="s">
        <v>618</v>
      </c>
      <c r="H472" s="220">
        <v>1</v>
      </c>
      <c r="I472" s="221"/>
      <c r="J472" s="222">
        <f>ROUND(I472*H472,2)</f>
        <v>0</v>
      </c>
      <c r="K472" s="218" t="s">
        <v>148</v>
      </c>
      <c r="L472" s="48"/>
      <c r="M472" s="223" t="s">
        <v>78</v>
      </c>
      <c r="N472" s="224" t="s">
        <v>50</v>
      </c>
      <c r="O472" s="88"/>
      <c r="P472" s="225">
        <f>O472*H472</f>
        <v>0</v>
      </c>
      <c r="Q472" s="225">
        <v>0.00091790000000000003</v>
      </c>
      <c r="R472" s="225">
        <f>Q472*H472</f>
        <v>0.00091790000000000003</v>
      </c>
      <c r="S472" s="225">
        <v>0</v>
      </c>
      <c r="T472" s="226">
        <f>S472*H472</f>
        <v>0</v>
      </c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R472" s="227" t="s">
        <v>244</v>
      </c>
      <c r="AT472" s="227" t="s">
        <v>144</v>
      </c>
      <c r="AU472" s="227" t="s">
        <v>90</v>
      </c>
      <c r="AY472" s="20" t="s">
        <v>141</v>
      </c>
      <c r="BE472" s="228">
        <f>IF(N472="základní",J472,0)</f>
        <v>0</v>
      </c>
      <c r="BF472" s="228">
        <f>IF(N472="snížená",J472,0)</f>
        <v>0</v>
      </c>
      <c r="BG472" s="228">
        <f>IF(N472="zákl. přenesená",J472,0)</f>
        <v>0</v>
      </c>
      <c r="BH472" s="228">
        <f>IF(N472="sníž. přenesená",J472,0)</f>
        <v>0</v>
      </c>
      <c r="BI472" s="228">
        <f>IF(N472="nulová",J472,0)</f>
        <v>0</v>
      </c>
      <c r="BJ472" s="20" t="s">
        <v>88</v>
      </c>
      <c r="BK472" s="228">
        <f>ROUND(I472*H472,2)</f>
        <v>0</v>
      </c>
      <c r="BL472" s="20" t="s">
        <v>244</v>
      </c>
      <c r="BM472" s="227" t="s">
        <v>1273</v>
      </c>
    </row>
    <row r="473" s="2" customFormat="1">
      <c r="A473" s="42"/>
      <c r="B473" s="43"/>
      <c r="C473" s="44"/>
      <c r="D473" s="229" t="s">
        <v>151</v>
      </c>
      <c r="E473" s="44"/>
      <c r="F473" s="230" t="s">
        <v>1274</v>
      </c>
      <c r="G473" s="44"/>
      <c r="H473" s="44"/>
      <c r="I473" s="231"/>
      <c r="J473" s="44"/>
      <c r="K473" s="44"/>
      <c r="L473" s="48"/>
      <c r="M473" s="232"/>
      <c r="N473" s="233"/>
      <c r="O473" s="88"/>
      <c r="P473" s="88"/>
      <c r="Q473" s="88"/>
      <c r="R473" s="88"/>
      <c r="S473" s="88"/>
      <c r="T473" s="89"/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T473" s="20" t="s">
        <v>151</v>
      </c>
      <c r="AU473" s="20" t="s">
        <v>90</v>
      </c>
    </row>
    <row r="474" s="13" customFormat="1">
      <c r="A474" s="13"/>
      <c r="B474" s="241"/>
      <c r="C474" s="242"/>
      <c r="D474" s="234" t="s">
        <v>283</v>
      </c>
      <c r="E474" s="243" t="s">
        <v>78</v>
      </c>
      <c r="F474" s="244" t="s">
        <v>1275</v>
      </c>
      <c r="G474" s="242"/>
      <c r="H474" s="245">
        <v>1</v>
      </c>
      <c r="I474" s="246"/>
      <c r="J474" s="242"/>
      <c r="K474" s="242"/>
      <c r="L474" s="247"/>
      <c r="M474" s="248"/>
      <c r="N474" s="249"/>
      <c r="O474" s="249"/>
      <c r="P474" s="249"/>
      <c r="Q474" s="249"/>
      <c r="R474" s="249"/>
      <c r="S474" s="249"/>
      <c r="T474" s="250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1" t="s">
        <v>283</v>
      </c>
      <c r="AU474" s="251" t="s">
        <v>90</v>
      </c>
      <c r="AV474" s="13" t="s">
        <v>90</v>
      </c>
      <c r="AW474" s="13" t="s">
        <v>40</v>
      </c>
      <c r="AX474" s="13" t="s">
        <v>88</v>
      </c>
      <c r="AY474" s="251" t="s">
        <v>141</v>
      </c>
    </row>
    <row r="475" s="2" customFormat="1" ht="24.15" customHeight="1">
      <c r="A475" s="42"/>
      <c r="B475" s="43"/>
      <c r="C475" s="290" t="s">
        <v>1276</v>
      </c>
      <c r="D475" s="290" t="s">
        <v>864</v>
      </c>
      <c r="E475" s="291" t="s">
        <v>1277</v>
      </c>
      <c r="F475" s="292" t="s">
        <v>1278</v>
      </c>
      <c r="G475" s="293" t="s">
        <v>321</v>
      </c>
      <c r="H475" s="294">
        <v>2.3100000000000001</v>
      </c>
      <c r="I475" s="295"/>
      <c r="J475" s="296">
        <f>ROUND(I475*H475,2)</f>
        <v>0</v>
      </c>
      <c r="K475" s="292" t="s">
        <v>148</v>
      </c>
      <c r="L475" s="297"/>
      <c r="M475" s="298" t="s">
        <v>78</v>
      </c>
      <c r="N475" s="299" t="s">
        <v>50</v>
      </c>
      <c r="O475" s="88"/>
      <c r="P475" s="225">
        <f>O475*H475</f>
        <v>0</v>
      </c>
      <c r="Q475" s="225">
        <v>0.03388</v>
      </c>
      <c r="R475" s="225">
        <f>Q475*H475</f>
        <v>0.078262800000000007</v>
      </c>
      <c r="S475" s="225">
        <v>0</v>
      </c>
      <c r="T475" s="226">
        <f>S475*H475</f>
        <v>0</v>
      </c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R475" s="227" t="s">
        <v>487</v>
      </c>
      <c r="AT475" s="227" t="s">
        <v>864</v>
      </c>
      <c r="AU475" s="227" t="s">
        <v>90</v>
      </c>
      <c r="AY475" s="20" t="s">
        <v>141</v>
      </c>
      <c r="BE475" s="228">
        <f>IF(N475="základní",J475,0)</f>
        <v>0</v>
      </c>
      <c r="BF475" s="228">
        <f>IF(N475="snížená",J475,0)</f>
        <v>0</v>
      </c>
      <c r="BG475" s="228">
        <f>IF(N475="zákl. přenesená",J475,0)</f>
        <v>0</v>
      </c>
      <c r="BH475" s="228">
        <f>IF(N475="sníž. přenesená",J475,0)</f>
        <v>0</v>
      </c>
      <c r="BI475" s="228">
        <f>IF(N475="nulová",J475,0)</f>
        <v>0</v>
      </c>
      <c r="BJ475" s="20" t="s">
        <v>88</v>
      </c>
      <c r="BK475" s="228">
        <f>ROUND(I475*H475,2)</f>
        <v>0</v>
      </c>
      <c r="BL475" s="20" t="s">
        <v>244</v>
      </c>
      <c r="BM475" s="227" t="s">
        <v>1279</v>
      </c>
    </row>
    <row r="476" s="2" customFormat="1">
      <c r="A476" s="42"/>
      <c r="B476" s="43"/>
      <c r="C476" s="44"/>
      <c r="D476" s="234" t="s">
        <v>153</v>
      </c>
      <c r="E476" s="44"/>
      <c r="F476" s="235" t="s">
        <v>1280</v>
      </c>
      <c r="G476" s="44"/>
      <c r="H476" s="44"/>
      <c r="I476" s="231"/>
      <c r="J476" s="44"/>
      <c r="K476" s="44"/>
      <c r="L476" s="48"/>
      <c r="M476" s="232"/>
      <c r="N476" s="233"/>
      <c r="O476" s="88"/>
      <c r="P476" s="88"/>
      <c r="Q476" s="88"/>
      <c r="R476" s="88"/>
      <c r="S476" s="88"/>
      <c r="T476" s="89"/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T476" s="20" t="s">
        <v>153</v>
      </c>
      <c r="AU476" s="20" t="s">
        <v>90</v>
      </c>
    </row>
    <row r="477" s="13" customFormat="1">
      <c r="A477" s="13"/>
      <c r="B477" s="241"/>
      <c r="C477" s="242"/>
      <c r="D477" s="234" t="s">
        <v>283</v>
      </c>
      <c r="E477" s="243" t="s">
        <v>78</v>
      </c>
      <c r="F477" s="244" t="s">
        <v>1281</v>
      </c>
      <c r="G477" s="242"/>
      <c r="H477" s="245">
        <v>2.3100000000000001</v>
      </c>
      <c r="I477" s="246"/>
      <c r="J477" s="242"/>
      <c r="K477" s="242"/>
      <c r="L477" s="247"/>
      <c r="M477" s="248"/>
      <c r="N477" s="249"/>
      <c r="O477" s="249"/>
      <c r="P477" s="249"/>
      <c r="Q477" s="249"/>
      <c r="R477" s="249"/>
      <c r="S477" s="249"/>
      <c r="T477" s="250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1" t="s">
        <v>283</v>
      </c>
      <c r="AU477" s="251" t="s">
        <v>90</v>
      </c>
      <c r="AV477" s="13" t="s">
        <v>90</v>
      </c>
      <c r="AW477" s="13" t="s">
        <v>40</v>
      </c>
      <c r="AX477" s="13" t="s">
        <v>88</v>
      </c>
      <c r="AY477" s="251" t="s">
        <v>141</v>
      </c>
    </row>
    <row r="478" s="2" customFormat="1" ht="24.15" customHeight="1">
      <c r="A478" s="42"/>
      <c r="B478" s="43"/>
      <c r="C478" s="216" t="s">
        <v>1282</v>
      </c>
      <c r="D478" s="216" t="s">
        <v>144</v>
      </c>
      <c r="E478" s="217" t="s">
        <v>1283</v>
      </c>
      <c r="F478" s="218" t="s">
        <v>1284</v>
      </c>
      <c r="G478" s="219" t="s">
        <v>618</v>
      </c>
      <c r="H478" s="220">
        <v>2</v>
      </c>
      <c r="I478" s="221"/>
      <c r="J478" s="222">
        <f>ROUND(I478*H478,2)</f>
        <v>0</v>
      </c>
      <c r="K478" s="218" t="s">
        <v>148</v>
      </c>
      <c r="L478" s="48"/>
      <c r="M478" s="223" t="s">
        <v>78</v>
      </c>
      <c r="N478" s="224" t="s">
        <v>50</v>
      </c>
      <c r="O478" s="88"/>
      <c r="P478" s="225">
        <f>O478*H478</f>
        <v>0</v>
      </c>
      <c r="Q478" s="225">
        <v>0</v>
      </c>
      <c r="R478" s="225">
        <f>Q478*H478</f>
        <v>0</v>
      </c>
      <c r="S478" s="225">
        <v>0</v>
      </c>
      <c r="T478" s="226">
        <f>S478*H478</f>
        <v>0</v>
      </c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R478" s="227" t="s">
        <v>244</v>
      </c>
      <c r="AT478" s="227" t="s">
        <v>144</v>
      </c>
      <c r="AU478" s="227" t="s">
        <v>90</v>
      </c>
      <c r="AY478" s="20" t="s">
        <v>141</v>
      </c>
      <c r="BE478" s="228">
        <f>IF(N478="základní",J478,0)</f>
        <v>0</v>
      </c>
      <c r="BF478" s="228">
        <f>IF(N478="snížená",J478,0)</f>
        <v>0</v>
      </c>
      <c r="BG478" s="228">
        <f>IF(N478="zákl. přenesená",J478,0)</f>
        <v>0</v>
      </c>
      <c r="BH478" s="228">
        <f>IF(N478="sníž. přenesená",J478,0)</f>
        <v>0</v>
      </c>
      <c r="BI478" s="228">
        <f>IF(N478="nulová",J478,0)</f>
        <v>0</v>
      </c>
      <c r="BJ478" s="20" t="s">
        <v>88</v>
      </c>
      <c r="BK478" s="228">
        <f>ROUND(I478*H478,2)</f>
        <v>0</v>
      </c>
      <c r="BL478" s="20" t="s">
        <v>244</v>
      </c>
      <c r="BM478" s="227" t="s">
        <v>1285</v>
      </c>
    </row>
    <row r="479" s="2" customFormat="1">
      <c r="A479" s="42"/>
      <c r="B479" s="43"/>
      <c r="C479" s="44"/>
      <c r="D479" s="229" t="s">
        <v>151</v>
      </c>
      <c r="E479" s="44"/>
      <c r="F479" s="230" t="s">
        <v>1286</v>
      </c>
      <c r="G479" s="44"/>
      <c r="H479" s="44"/>
      <c r="I479" s="231"/>
      <c r="J479" s="44"/>
      <c r="K479" s="44"/>
      <c r="L479" s="48"/>
      <c r="M479" s="232"/>
      <c r="N479" s="233"/>
      <c r="O479" s="88"/>
      <c r="P479" s="88"/>
      <c r="Q479" s="88"/>
      <c r="R479" s="88"/>
      <c r="S479" s="88"/>
      <c r="T479" s="89"/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T479" s="20" t="s">
        <v>151</v>
      </c>
      <c r="AU479" s="20" t="s">
        <v>90</v>
      </c>
    </row>
    <row r="480" s="13" customFormat="1">
      <c r="A480" s="13"/>
      <c r="B480" s="241"/>
      <c r="C480" s="242"/>
      <c r="D480" s="234" t="s">
        <v>283</v>
      </c>
      <c r="E480" s="243" t="s">
        <v>78</v>
      </c>
      <c r="F480" s="244" t="s">
        <v>1263</v>
      </c>
      <c r="G480" s="242"/>
      <c r="H480" s="245">
        <v>1</v>
      </c>
      <c r="I480" s="246"/>
      <c r="J480" s="242"/>
      <c r="K480" s="242"/>
      <c r="L480" s="247"/>
      <c r="M480" s="248"/>
      <c r="N480" s="249"/>
      <c r="O480" s="249"/>
      <c r="P480" s="249"/>
      <c r="Q480" s="249"/>
      <c r="R480" s="249"/>
      <c r="S480" s="249"/>
      <c r="T480" s="250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1" t="s">
        <v>283</v>
      </c>
      <c r="AU480" s="251" t="s">
        <v>90</v>
      </c>
      <c r="AV480" s="13" t="s">
        <v>90</v>
      </c>
      <c r="AW480" s="13" t="s">
        <v>40</v>
      </c>
      <c r="AX480" s="13" t="s">
        <v>80</v>
      </c>
      <c r="AY480" s="251" t="s">
        <v>141</v>
      </c>
    </row>
    <row r="481" s="13" customFormat="1">
      <c r="A481" s="13"/>
      <c r="B481" s="241"/>
      <c r="C481" s="242"/>
      <c r="D481" s="234" t="s">
        <v>283</v>
      </c>
      <c r="E481" s="243" t="s">
        <v>78</v>
      </c>
      <c r="F481" s="244" t="s">
        <v>1264</v>
      </c>
      <c r="G481" s="242"/>
      <c r="H481" s="245">
        <v>1</v>
      </c>
      <c r="I481" s="246"/>
      <c r="J481" s="242"/>
      <c r="K481" s="242"/>
      <c r="L481" s="247"/>
      <c r="M481" s="248"/>
      <c r="N481" s="249"/>
      <c r="O481" s="249"/>
      <c r="P481" s="249"/>
      <c r="Q481" s="249"/>
      <c r="R481" s="249"/>
      <c r="S481" s="249"/>
      <c r="T481" s="250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51" t="s">
        <v>283</v>
      </c>
      <c r="AU481" s="251" t="s">
        <v>90</v>
      </c>
      <c r="AV481" s="13" t="s">
        <v>90</v>
      </c>
      <c r="AW481" s="13" t="s">
        <v>40</v>
      </c>
      <c r="AX481" s="13" t="s">
        <v>80</v>
      </c>
      <c r="AY481" s="251" t="s">
        <v>141</v>
      </c>
    </row>
    <row r="482" s="14" customFormat="1">
      <c r="A482" s="14"/>
      <c r="B482" s="252"/>
      <c r="C482" s="253"/>
      <c r="D482" s="234" t="s">
        <v>283</v>
      </c>
      <c r="E482" s="254" t="s">
        <v>78</v>
      </c>
      <c r="F482" s="255" t="s">
        <v>285</v>
      </c>
      <c r="G482" s="253"/>
      <c r="H482" s="256">
        <v>2</v>
      </c>
      <c r="I482" s="257"/>
      <c r="J482" s="253"/>
      <c r="K482" s="253"/>
      <c r="L482" s="258"/>
      <c r="M482" s="259"/>
      <c r="N482" s="260"/>
      <c r="O482" s="260"/>
      <c r="P482" s="260"/>
      <c r="Q482" s="260"/>
      <c r="R482" s="260"/>
      <c r="S482" s="260"/>
      <c r="T482" s="261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2" t="s">
        <v>283</v>
      </c>
      <c r="AU482" s="262" t="s">
        <v>90</v>
      </c>
      <c r="AV482" s="14" t="s">
        <v>166</v>
      </c>
      <c r="AW482" s="14" t="s">
        <v>40</v>
      </c>
      <c r="AX482" s="14" t="s">
        <v>88</v>
      </c>
      <c r="AY482" s="262" t="s">
        <v>141</v>
      </c>
    </row>
    <row r="483" s="2" customFormat="1" ht="16.5" customHeight="1">
      <c r="A483" s="42"/>
      <c r="B483" s="43"/>
      <c r="C483" s="290" t="s">
        <v>1287</v>
      </c>
      <c r="D483" s="290" t="s">
        <v>864</v>
      </c>
      <c r="E483" s="291" t="s">
        <v>1288</v>
      </c>
      <c r="F483" s="292" t="s">
        <v>1289</v>
      </c>
      <c r="G483" s="293" t="s">
        <v>618</v>
      </c>
      <c r="H483" s="294">
        <v>2</v>
      </c>
      <c r="I483" s="295"/>
      <c r="J483" s="296">
        <f>ROUND(I483*H483,2)</f>
        <v>0</v>
      </c>
      <c r="K483" s="292" t="s">
        <v>148</v>
      </c>
      <c r="L483" s="297"/>
      <c r="M483" s="298" t="s">
        <v>78</v>
      </c>
      <c r="N483" s="299" t="s">
        <v>50</v>
      </c>
      <c r="O483" s="88"/>
      <c r="P483" s="225">
        <f>O483*H483</f>
        <v>0</v>
      </c>
      <c r="Q483" s="225">
        <v>0.0022000000000000001</v>
      </c>
      <c r="R483" s="225">
        <f>Q483*H483</f>
        <v>0.0044000000000000003</v>
      </c>
      <c r="S483" s="225">
        <v>0</v>
      </c>
      <c r="T483" s="226">
        <f>S483*H483</f>
        <v>0</v>
      </c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R483" s="227" t="s">
        <v>487</v>
      </c>
      <c r="AT483" s="227" t="s">
        <v>864</v>
      </c>
      <c r="AU483" s="227" t="s">
        <v>90</v>
      </c>
      <c r="AY483" s="20" t="s">
        <v>141</v>
      </c>
      <c r="BE483" s="228">
        <f>IF(N483="základní",J483,0)</f>
        <v>0</v>
      </c>
      <c r="BF483" s="228">
        <f>IF(N483="snížená",J483,0)</f>
        <v>0</v>
      </c>
      <c r="BG483" s="228">
        <f>IF(N483="zákl. přenesená",J483,0)</f>
        <v>0</v>
      </c>
      <c r="BH483" s="228">
        <f>IF(N483="sníž. přenesená",J483,0)</f>
        <v>0</v>
      </c>
      <c r="BI483" s="228">
        <f>IF(N483="nulová",J483,0)</f>
        <v>0</v>
      </c>
      <c r="BJ483" s="20" t="s">
        <v>88</v>
      </c>
      <c r="BK483" s="228">
        <f>ROUND(I483*H483,2)</f>
        <v>0</v>
      </c>
      <c r="BL483" s="20" t="s">
        <v>244</v>
      </c>
      <c r="BM483" s="227" t="s">
        <v>1290</v>
      </c>
    </row>
    <row r="484" s="2" customFormat="1" ht="24.15" customHeight="1">
      <c r="A484" s="42"/>
      <c r="B484" s="43"/>
      <c r="C484" s="216" t="s">
        <v>1291</v>
      </c>
      <c r="D484" s="216" t="s">
        <v>144</v>
      </c>
      <c r="E484" s="217" t="s">
        <v>1292</v>
      </c>
      <c r="F484" s="218" t="s">
        <v>1293</v>
      </c>
      <c r="G484" s="219" t="s">
        <v>618</v>
      </c>
      <c r="H484" s="220">
        <v>1</v>
      </c>
      <c r="I484" s="221"/>
      <c r="J484" s="222">
        <f>ROUND(I484*H484,2)</f>
        <v>0</v>
      </c>
      <c r="K484" s="218" t="s">
        <v>148</v>
      </c>
      <c r="L484" s="48"/>
      <c r="M484" s="223" t="s">
        <v>78</v>
      </c>
      <c r="N484" s="224" t="s">
        <v>50</v>
      </c>
      <c r="O484" s="88"/>
      <c r="P484" s="225">
        <f>O484*H484</f>
        <v>0</v>
      </c>
      <c r="Q484" s="225">
        <v>0</v>
      </c>
      <c r="R484" s="225">
        <f>Q484*H484</f>
        <v>0</v>
      </c>
      <c r="S484" s="225">
        <v>0</v>
      </c>
      <c r="T484" s="226">
        <f>S484*H484</f>
        <v>0</v>
      </c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R484" s="227" t="s">
        <v>244</v>
      </c>
      <c r="AT484" s="227" t="s">
        <v>144</v>
      </c>
      <c r="AU484" s="227" t="s">
        <v>90</v>
      </c>
      <c r="AY484" s="20" t="s">
        <v>141</v>
      </c>
      <c r="BE484" s="228">
        <f>IF(N484="základní",J484,0)</f>
        <v>0</v>
      </c>
      <c r="BF484" s="228">
        <f>IF(N484="snížená",J484,0)</f>
        <v>0</v>
      </c>
      <c r="BG484" s="228">
        <f>IF(N484="zákl. přenesená",J484,0)</f>
        <v>0</v>
      </c>
      <c r="BH484" s="228">
        <f>IF(N484="sníž. přenesená",J484,0)</f>
        <v>0</v>
      </c>
      <c r="BI484" s="228">
        <f>IF(N484="nulová",J484,0)</f>
        <v>0</v>
      </c>
      <c r="BJ484" s="20" t="s">
        <v>88</v>
      </c>
      <c r="BK484" s="228">
        <f>ROUND(I484*H484,2)</f>
        <v>0</v>
      </c>
      <c r="BL484" s="20" t="s">
        <v>244</v>
      </c>
      <c r="BM484" s="227" t="s">
        <v>1294</v>
      </c>
    </row>
    <row r="485" s="2" customFormat="1">
      <c r="A485" s="42"/>
      <c r="B485" s="43"/>
      <c r="C485" s="44"/>
      <c r="D485" s="229" t="s">
        <v>151</v>
      </c>
      <c r="E485" s="44"/>
      <c r="F485" s="230" t="s">
        <v>1295</v>
      </c>
      <c r="G485" s="44"/>
      <c r="H485" s="44"/>
      <c r="I485" s="231"/>
      <c r="J485" s="44"/>
      <c r="K485" s="44"/>
      <c r="L485" s="48"/>
      <c r="M485" s="232"/>
      <c r="N485" s="233"/>
      <c r="O485" s="88"/>
      <c r="P485" s="88"/>
      <c r="Q485" s="88"/>
      <c r="R485" s="88"/>
      <c r="S485" s="88"/>
      <c r="T485" s="89"/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T485" s="20" t="s">
        <v>151</v>
      </c>
      <c r="AU485" s="20" t="s">
        <v>90</v>
      </c>
    </row>
    <row r="486" s="13" customFormat="1">
      <c r="A486" s="13"/>
      <c r="B486" s="241"/>
      <c r="C486" s="242"/>
      <c r="D486" s="234" t="s">
        <v>283</v>
      </c>
      <c r="E486" s="243" t="s">
        <v>78</v>
      </c>
      <c r="F486" s="244" t="s">
        <v>1139</v>
      </c>
      <c r="G486" s="242"/>
      <c r="H486" s="245">
        <v>1</v>
      </c>
      <c r="I486" s="246"/>
      <c r="J486" s="242"/>
      <c r="K486" s="242"/>
      <c r="L486" s="247"/>
      <c r="M486" s="248"/>
      <c r="N486" s="249"/>
      <c r="O486" s="249"/>
      <c r="P486" s="249"/>
      <c r="Q486" s="249"/>
      <c r="R486" s="249"/>
      <c r="S486" s="249"/>
      <c r="T486" s="250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51" t="s">
        <v>283</v>
      </c>
      <c r="AU486" s="251" t="s">
        <v>90</v>
      </c>
      <c r="AV486" s="13" t="s">
        <v>90</v>
      </c>
      <c r="AW486" s="13" t="s">
        <v>40</v>
      </c>
      <c r="AX486" s="13" t="s">
        <v>80</v>
      </c>
      <c r="AY486" s="251" t="s">
        <v>141</v>
      </c>
    </row>
    <row r="487" s="14" customFormat="1">
      <c r="A487" s="14"/>
      <c r="B487" s="252"/>
      <c r="C487" s="253"/>
      <c r="D487" s="234" t="s">
        <v>283</v>
      </c>
      <c r="E487" s="254" t="s">
        <v>78</v>
      </c>
      <c r="F487" s="255" t="s">
        <v>285</v>
      </c>
      <c r="G487" s="253"/>
      <c r="H487" s="256">
        <v>1</v>
      </c>
      <c r="I487" s="257"/>
      <c r="J487" s="253"/>
      <c r="K487" s="253"/>
      <c r="L487" s="258"/>
      <c r="M487" s="259"/>
      <c r="N487" s="260"/>
      <c r="O487" s="260"/>
      <c r="P487" s="260"/>
      <c r="Q487" s="260"/>
      <c r="R487" s="260"/>
      <c r="S487" s="260"/>
      <c r="T487" s="261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62" t="s">
        <v>283</v>
      </c>
      <c r="AU487" s="262" t="s">
        <v>90</v>
      </c>
      <c r="AV487" s="14" t="s">
        <v>166</v>
      </c>
      <c r="AW487" s="14" t="s">
        <v>40</v>
      </c>
      <c r="AX487" s="14" t="s">
        <v>88</v>
      </c>
      <c r="AY487" s="262" t="s">
        <v>141</v>
      </c>
    </row>
    <row r="488" s="2" customFormat="1" ht="16.5" customHeight="1">
      <c r="A488" s="42"/>
      <c r="B488" s="43"/>
      <c r="C488" s="290" t="s">
        <v>1296</v>
      </c>
      <c r="D488" s="290" t="s">
        <v>864</v>
      </c>
      <c r="E488" s="291" t="s">
        <v>1297</v>
      </c>
      <c r="F488" s="292" t="s">
        <v>1298</v>
      </c>
      <c r="G488" s="293" t="s">
        <v>618</v>
      </c>
      <c r="H488" s="294">
        <v>1</v>
      </c>
      <c r="I488" s="295"/>
      <c r="J488" s="296">
        <f>ROUND(I488*H488,2)</f>
        <v>0</v>
      </c>
      <c r="K488" s="292" t="s">
        <v>148</v>
      </c>
      <c r="L488" s="297"/>
      <c r="M488" s="298" t="s">
        <v>78</v>
      </c>
      <c r="N488" s="299" t="s">
        <v>50</v>
      </c>
      <c r="O488" s="88"/>
      <c r="P488" s="225">
        <f>O488*H488</f>
        <v>0</v>
      </c>
      <c r="Q488" s="225">
        <v>0.0022000000000000001</v>
      </c>
      <c r="R488" s="225">
        <f>Q488*H488</f>
        <v>0.0022000000000000001</v>
      </c>
      <c r="S488" s="225">
        <v>0</v>
      </c>
      <c r="T488" s="226">
        <f>S488*H488</f>
        <v>0</v>
      </c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R488" s="227" t="s">
        <v>487</v>
      </c>
      <c r="AT488" s="227" t="s">
        <v>864</v>
      </c>
      <c r="AU488" s="227" t="s">
        <v>90</v>
      </c>
      <c r="AY488" s="20" t="s">
        <v>141</v>
      </c>
      <c r="BE488" s="228">
        <f>IF(N488="základní",J488,0)</f>
        <v>0</v>
      </c>
      <c r="BF488" s="228">
        <f>IF(N488="snížená",J488,0)</f>
        <v>0</v>
      </c>
      <c r="BG488" s="228">
        <f>IF(N488="zákl. přenesená",J488,0)</f>
        <v>0</v>
      </c>
      <c r="BH488" s="228">
        <f>IF(N488="sníž. přenesená",J488,0)</f>
        <v>0</v>
      </c>
      <c r="BI488" s="228">
        <f>IF(N488="nulová",J488,0)</f>
        <v>0</v>
      </c>
      <c r="BJ488" s="20" t="s">
        <v>88</v>
      </c>
      <c r="BK488" s="228">
        <f>ROUND(I488*H488,2)</f>
        <v>0</v>
      </c>
      <c r="BL488" s="20" t="s">
        <v>244</v>
      </c>
      <c r="BM488" s="227" t="s">
        <v>1299</v>
      </c>
    </row>
    <row r="489" s="2" customFormat="1" ht="24.15" customHeight="1">
      <c r="A489" s="42"/>
      <c r="B489" s="43"/>
      <c r="C489" s="216" t="s">
        <v>1300</v>
      </c>
      <c r="D489" s="216" t="s">
        <v>144</v>
      </c>
      <c r="E489" s="217" t="s">
        <v>1301</v>
      </c>
      <c r="F489" s="218" t="s">
        <v>1302</v>
      </c>
      <c r="G489" s="219" t="s">
        <v>618</v>
      </c>
      <c r="H489" s="220">
        <v>1</v>
      </c>
      <c r="I489" s="221"/>
      <c r="J489" s="222">
        <f>ROUND(I489*H489,2)</f>
        <v>0</v>
      </c>
      <c r="K489" s="218" t="s">
        <v>148</v>
      </c>
      <c r="L489" s="48"/>
      <c r="M489" s="223" t="s">
        <v>78</v>
      </c>
      <c r="N489" s="224" t="s">
        <v>50</v>
      </c>
      <c r="O489" s="88"/>
      <c r="P489" s="225">
        <f>O489*H489</f>
        <v>0</v>
      </c>
      <c r="Q489" s="225">
        <v>0</v>
      </c>
      <c r="R489" s="225">
        <f>Q489*H489</f>
        <v>0</v>
      </c>
      <c r="S489" s="225">
        <v>0</v>
      </c>
      <c r="T489" s="226">
        <f>S489*H489</f>
        <v>0</v>
      </c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R489" s="227" t="s">
        <v>244</v>
      </c>
      <c r="AT489" s="227" t="s">
        <v>144</v>
      </c>
      <c r="AU489" s="227" t="s">
        <v>90</v>
      </c>
      <c r="AY489" s="20" t="s">
        <v>141</v>
      </c>
      <c r="BE489" s="228">
        <f>IF(N489="základní",J489,0)</f>
        <v>0</v>
      </c>
      <c r="BF489" s="228">
        <f>IF(N489="snížená",J489,0)</f>
        <v>0</v>
      </c>
      <c r="BG489" s="228">
        <f>IF(N489="zákl. přenesená",J489,0)</f>
        <v>0</v>
      </c>
      <c r="BH489" s="228">
        <f>IF(N489="sníž. přenesená",J489,0)</f>
        <v>0</v>
      </c>
      <c r="BI489" s="228">
        <f>IF(N489="nulová",J489,0)</f>
        <v>0</v>
      </c>
      <c r="BJ489" s="20" t="s">
        <v>88</v>
      </c>
      <c r="BK489" s="228">
        <f>ROUND(I489*H489,2)</f>
        <v>0</v>
      </c>
      <c r="BL489" s="20" t="s">
        <v>244</v>
      </c>
      <c r="BM489" s="227" t="s">
        <v>1303</v>
      </c>
    </row>
    <row r="490" s="2" customFormat="1">
      <c r="A490" s="42"/>
      <c r="B490" s="43"/>
      <c r="C490" s="44"/>
      <c r="D490" s="229" t="s">
        <v>151</v>
      </c>
      <c r="E490" s="44"/>
      <c r="F490" s="230" t="s">
        <v>1304</v>
      </c>
      <c r="G490" s="44"/>
      <c r="H490" s="44"/>
      <c r="I490" s="231"/>
      <c r="J490" s="44"/>
      <c r="K490" s="44"/>
      <c r="L490" s="48"/>
      <c r="M490" s="232"/>
      <c r="N490" s="233"/>
      <c r="O490" s="88"/>
      <c r="P490" s="88"/>
      <c r="Q490" s="88"/>
      <c r="R490" s="88"/>
      <c r="S490" s="88"/>
      <c r="T490" s="89"/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T490" s="20" t="s">
        <v>151</v>
      </c>
      <c r="AU490" s="20" t="s">
        <v>90</v>
      </c>
    </row>
    <row r="491" s="13" customFormat="1">
      <c r="A491" s="13"/>
      <c r="B491" s="241"/>
      <c r="C491" s="242"/>
      <c r="D491" s="234" t="s">
        <v>283</v>
      </c>
      <c r="E491" s="243" t="s">
        <v>78</v>
      </c>
      <c r="F491" s="244" t="s">
        <v>1275</v>
      </c>
      <c r="G491" s="242"/>
      <c r="H491" s="245">
        <v>1</v>
      </c>
      <c r="I491" s="246"/>
      <c r="J491" s="242"/>
      <c r="K491" s="242"/>
      <c r="L491" s="247"/>
      <c r="M491" s="248"/>
      <c r="N491" s="249"/>
      <c r="O491" s="249"/>
      <c r="P491" s="249"/>
      <c r="Q491" s="249"/>
      <c r="R491" s="249"/>
      <c r="S491" s="249"/>
      <c r="T491" s="250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51" t="s">
        <v>283</v>
      </c>
      <c r="AU491" s="251" t="s">
        <v>90</v>
      </c>
      <c r="AV491" s="13" t="s">
        <v>90</v>
      </c>
      <c r="AW491" s="13" t="s">
        <v>40</v>
      </c>
      <c r="AX491" s="13" t="s">
        <v>80</v>
      </c>
      <c r="AY491" s="251" t="s">
        <v>141</v>
      </c>
    </row>
    <row r="492" s="16" customFormat="1">
      <c r="A492" s="16"/>
      <c r="B492" s="273"/>
      <c r="C492" s="274"/>
      <c r="D492" s="234" t="s">
        <v>283</v>
      </c>
      <c r="E492" s="275" t="s">
        <v>78</v>
      </c>
      <c r="F492" s="276" t="s">
        <v>358</v>
      </c>
      <c r="G492" s="274"/>
      <c r="H492" s="277">
        <v>1</v>
      </c>
      <c r="I492" s="278"/>
      <c r="J492" s="274"/>
      <c r="K492" s="274"/>
      <c r="L492" s="279"/>
      <c r="M492" s="280"/>
      <c r="N492" s="281"/>
      <c r="O492" s="281"/>
      <c r="P492" s="281"/>
      <c r="Q492" s="281"/>
      <c r="R492" s="281"/>
      <c r="S492" s="281"/>
      <c r="T492" s="282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T492" s="283" t="s">
        <v>283</v>
      </c>
      <c r="AU492" s="283" t="s">
        <v>90</v>
      </c>
      <c r="AV492" s="16" t="s">
        <v>160</v>
      </c>
      <c r="AW492" s="16" t="s">
        <v>40</v>
      </c>
      <c r="AX492" s="16" t="s">
        <v>88</v>
      </c>
      <c r="AY492" s="283" t="s">
        <v>141</v>
      </c>
    </row>
    <row r="493" s="2" customFormat="1" ht="24.15" customHeight="1">
      <c r="A493" s="42"/>
      <c r="B493" s="43"/>
      <c r="C493" s="290" t="s">
        <v>1305</v>
      </c>
      <c r="D493" s="290" t="s">
        <v>864</v>
      </c>
      <c r="E493" s="291" t="s">
        <v>1306</v>
      </c>
      <c r="F493" s="292" t="s">
        <v>1307</v>
      </c>
      <c r="G493" s="293" t="s">
        <v>618</v>
      </c>
      <c r="H493" s="294">
        <v>1</v>
      </c>
      <c r="I493" s="295"/>
      <c r="J493" s="296">
        <f>ROUND(I493*H493,2)</f>
        <v>0</v>
      </c>
      <c r="K493" s="292" t="s">
        <v>148</v>
      </c>
      <c r="L493" s="297"/>
      <c r="M493" s="298" t="s">
        <v>78</v>
      </c>
      <c r="N493" s="299" t="s">
        <v>50</v>
      </c>
      <c r="O493" s="88"/>
      <c r="P493" s="225">
        <f>O493*H493</f>
        <v>0</v>
      </c>
      <c r="Q493" s="225">
        <v>0.00014999999999999999</v>
      </c>
      <c r="R493" s="225">
        <f>Q493*H493</f>
        <v>0.00014999999999999999</v>
      </c>
      <c r="S493" s="225">
        <v>0</v>
      </c>
      <c r="T493" s="226">
        <f>S493*H493</f>
        <v>0</v>
      </c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R493" s="227" t="s">
        <v>487</v>
      </c>
      <c r="AT493" s="227" t="s">
        <v>864</v>
      </c>
      <c r="AU493" s="227" t="s">
        <v>90</v>
      </c>
      <c r="AY493" s="20" t="s">
        <v>141</v>
      </c>
      <c r="BE493" s="228">
        <f>IF(N493="základní",J493,0)</f>
        <v>0</v>
      </c>
      <c r="BF493" s="228">
        <f>IF(N493="snížená",J493,0)</f>
        <v>0</v>
      </c>
      <c r="BG493" s="228">
        <f>IF(N493="zákl. přenesená",J493,0)</f>
        <v>0</v>
      </c>
      <c r="BH493" s="228">
        <f>IF(N493="sníž. přenesená",J493,0)</f>
        <v>0</v>
      </c>
      <c r="BI493" s="228">
        <f>IF(N493="nulová",J493,0)</f>
        <v>0</v>
      </c>
      <c r="BJ493" s="20" t="s">
        <v>88</v>
      </c>
      <c r="BK493" s="228">
        <f>ROUND(I493*H493,2)</f>
        <v>0</v>
      </c>
      <c r="BL493" s="20" t="s">
        <v>244</v>
      </c>
      <c r="BM493" s="227" t="s">
        <v>1308</v>
      </c>
    </row>
    <row r="494" s="2" customFormat="1" ht="24.15" customHeight="1">
      <c r="A494" s="42"/>
      <c r="B494" s="43"/>
      <c r="C494" s="216" t="s">
        <v>1309</v>
      </c>
      <c r="D494" s="216" t="s">
        <v>144</v>
      </c>
      <c r="E494" s="217" t="s">
        <v>1310</v>
      </c>
      <c r="F494" s="218" t="s">
        <v>1311</v>
      </c>
      <c r="G494" s="219" t="s">
        <v>618</v>
      </c>
      <c r="H494" s="220">
        <v>1</v>
      </c>
      <c r="I494" s="221"/>
      <c r="J494" s="222">
        <f>ROUND(I494*H494,2)</f>
        <v>0</v>
      </c>
      <c r="K494" s="218" t="s">
        <v>148</v>
      </c>
      <c r="L494" s="48"/>
      <c r="M494" s="223" t="s">
        <v>78</v>
      </c>
      <c r="N494" s="224" t="s">
        <v>50</v>
      </c>
      <c r="O494" s="88"/>
      <c r="P494" s="225">
        <f>O494*H494</f>
        <v>0</v>
      </c>
      <c r="Q494" s="225">
        <v>0</v>
      </c>
      <c r="R494" s="225">
        <f>Q494*H494</f>
        <v>0</v>
      </c>
      <c r="S494" s="225">
        <v>0</v>
      </c>
      <c r="T494" s="226">
        <f>S494*H494</f>
        <v>0</v>
      </c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R494" s="227" t="s">
        <v>244</v>
      </c>
      <c r="AT494" s="227" t="s">
        <v>144</v>
      </c>
      <c r="AU494" s="227" t="s">
        <v>90</v>
      </c>
      <c r="AY494" s="20" t="s">
        <v>141</v>
      </c>
      <c r="BE494" s="228">
        <f>IF(N494="základní",J494,0)</f>
        <v>0</v>
      </c>
      <c r="BF494" s="228">
        <f>IF(N494="snížená",J494,0)</f>
        <v>0</v>
      </c>
      <c r="BG494" s="228">
        <f>IF(N494="zákl. přenesená",J494,0)</f>
        <v>0</v>
      </c>
      <c r="BH494" s="228">
        <f>IF(N494="sníž. přenesená",J494,0)</f>
        <v>0</v>
      </c>
      <c r="BI494" s="228">
        <f>IF(N494="nulová",J494,0)</f>
        <v>0</v>
      </c>
      <c r="BJ494" s="20" t="s">
        <v>88</v>
      </c>
      <c r="BK494" s="228">
        <f>ROUND(I494*H494,2)</f>
        <v>0</v>
      </c>
      <c r="BL494" s="20" t="s">
        <v>244</v>
      </c>
      <c r="BM494" s="227" t="s">
        <v>1312</v>
      </c>
    </row>
    <row r="495" s="2" customFormat="1">
      <c r="A495" s="42"/>
      <c r="B495" s="43"/>
      <c r="C495" s="44"/>
      <c r="D495" s="229" t="s">
        <v>151</v>
      </c>
      <c r="E495" s="44"/>
      <c r="F495" s="230" t="s">
        <v>1313</v>
      </c>
      <c r="G495" s="44"/>
      <c r="H495" s="44"/>
      <c r="I495" s="231"/>
      <c r="J495" s="44"/>
      <c r="K495" s="44"/>
      <c r="L495" s="48"/>
      <c r="M495" s="232"/>
      <c r="N495" s="233"/>
      <c r="O495" s="88"/>
      <c r="P495" s="88"/>
      <c r="Q495" s="88"/>
      <c r="R495" s="88"/>
      <c r="S495" s="88"/>
      <c r="T495" s="89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T495" s="20" t="s">
        <v>151</v>
      </c>
      <c r="AU495" s="20" t="s">
        <v>90</v>
      </c>
    </row>
    <row r="496" s="13" customFormat="1">
      <c r="A496" s="13"/>
      <c r="B496" s="241"/>
      <c r="C496" s="242"/>
      <c r="D496" s="234" t="s">
        <v>283</v>
      </c>
      <c r="E496" s="243" t="s">
        <v>78</v>
      </c>
      <c r="F496" s="244" t="s">
        <v>1275</v>
      </c>
      <c r="G496" s="242"/>
      <c r="H496" s="245">
        <v>1</v>
      </c>
      <c r="I496" s="246"/>
      <c r="J496" s="242"/>
      <c r="K496" s="242"/>
      <c r="L496" s="247"/>
      <c r="M496" s="248"/>
      <c r="N496" s="249"/>
      <c r="O496" s="249"/>
      <c r="P496" s="249"/>
      <c r="Q496" s="249"/>
      <c r="R496" s="249"/>
      <c r="S496" s="249"/>
      <c r="T496" s="250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51" t="s">
        <v>283</v>
      </c>
      <c r="AU496" s="251" t="s">
        <v>90</v>
      </c>
      <c r="AV496" s="13" t="s">
        <v>90</v>
      </c>
      <c r="AW496" s="13" t="s">
        <v>40</v>
      </c>
      <c r="AX496" s="13" t="s">
        <v>80</v>
      </c>
      <c r="AY496" s="251" t="s">
        <v>141</v>
      </c>
    </row>
    <row r="497" s="16" customFormat="1">
      <c r="A497" s="16"/>
      <c r="B497" s="273"/>
      <c r="C497" s="274"/>
      <c r="D497" s="234" t="s">
        <v>283</v>
      </c>
      <c r="E497" s="275" t="s">
        <v>78</v>
      </c>
      <c r="F497" s="276" t="s">
        <v>358</v>
      </c>
      <c r="G497" s="274"/>
      <c r="H497" s="277">
        <v>1</v>
      </c>
      <c r="I497" s="278"/>
      <c r="J497" s="274"/>
      <c r="K497" s="274"/>
      <c r="L497" s="279"/>
      <c r="M497" s="280"/>
      <c r="N497" s="281"/>
      <c r="O497" s="281"/>
      <c r="P497" s="281"/>
      <c r="Q497" s="281"/>
      <c r="R497" s="281"/>
      <c r="S497" s="281"/>
      <c r="T497" s="282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T497" s="283" t="s">
        <v>283</v>
      </c>
      <c r="AU497" s="283" t="s">
        <v>90</v>
      </c>
      <c r="AV497" s="16" t="s">
        <v>160</v>
      </c>
      <c r="AW497" s="16" t="s">
        <v>40</v>
      </c>
      <c r="AX497" s="16" t="s">
        <v>88</v>
      </c>
      <c r="AY497" s="283" t="s">
        <v>141</v>
      </c>
    </row>
    <row r="498" s="2" customFormat="1" ht="16.5" customHeight="1">
      <c r="A498" s="42"/>
      <c r="B498" s="43"/>
      <c r="C498" s="290" t="s">
        <v>1314</v>
      </c>
      <c r="D498" s="290" t="s">
        <v>864</v>
      </c>
      <c r="E498" s="291" t="s">
        <v>1315</v>
      </c>
      <c r="F498" s="292" t="s">
        <v>1316</v>
      </c>
      <c r="G498" s="293" t="s">
        <v>618</v>
      </c>
      <c r="H498" s="294">
        <v>1</v>
      </c>
      <c r="I498" s="295"/>
      <c r="J498" s="296">
        <f>ROUND(I498*H498,2)</f>
        <v>0</v>
      </c>
      <c r="K498" s="292" t="s">
        <v>148</v>
      </c>
      <c r="L498" s="297"/>
      <c r="M498" s="298" t="s">
        <v>78</v>
      </c>
      <c r="N498" s="299" t="s">
        <v>50</v>
      </c>
      <c r="O498" s="88"/>
      <c r="P498" s="225">
        <f>O498*H498</f>
        <v>0</v>
      </c>
      <c r="Q498" s="225">
        <v>0.0022000000000000001</v>
      </c>
      <c r="R498" s="225">
        <f>Q498*H498</f>
        <v>0.0022000000000000001</v>
      </c>
      <c r="S498" s="225">
        <v>0</v>
      </c>
      <c r="T498" s="226">
        <f>S498*H498</f>
        <v>0</v>
      </c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R498" s="227" t="s">
        <v>487</v>
      </c>
      <c r="AT498" s="227" t="s">
        <v>864</v>
      </c>
      <c r="AU498" s="227" t="s">
        <v>90</v>
      </c>
      <c r="AY498" s="20" t="s">
        <v>141</v>
      </c>
      <c r="BE498" s="228">
        <f>IF(N498="základní",J498,0)</f>
        <v>0</v>
      </c>
      <c r="BF498" s="228">
        <f>IF(N498="snížená",J498,0)</f>
        <v>0</v>
      </c>
      <c r="BG498" s="228">
        <f>IF(N498="zákl. přenesená",J498,0)</f>
        <v>0</v>
      </c>
      <c r="BH498" s="228">
        <f>IF(N498="sníž. přenesená",J498,0)</f>
        <v>0</v>
      </c>
      <c r="BI498" s="228">
        <f>IF(N498="nulová",J498,0)</f>
        <v>0</v>
      </c>
      <c r="BJ498" s="20" t="s">
        <v>88</v>
      </c>
      <c r="BK498" s="228">
        <f>ROUND(I498*H498,2)</f>
        <v>0</v>
      </c>
      <c r="BL498" s="20" t="s">
        <v>244</v>
      </c>
      <c r="BM498" s="227" t="s">
        <v>1317</v>
      </c>
    </row>
    <row r="499" s="2" customFormat="1" ht="37.8" customHeight="1">
      <c r="A499" s="42"/>
      <c r="B499" s="43"/>
      <c r="C499" s="216" t="s">
        <v>1318</v>
      </c>
      <c r="D499" s="216" t="s">
        <v>144</v>
      </c>
      <c r="E499" s="217" t="s">
        <v>1319</v>
      </c>
      <c r="F499" s="218" t="s">
        <v>1320</v>
      </c>
      <c r="G499" s="219" t="s">
        <v>618</v>
      </c>
      <c r="H499" s="220">
        <v>2</v>
      </c>
      <c r="I499" s="221"/>
      <c r="J499" s="222">
        <f>ROUND(I499*H499,2)</f>
        <v>0</v>
      </c>
      <c r="K499" s="218" t="s">
        <v>148</v>
      </c>
      <c r="L499" s="48"/>
      <c r="M499" s="223" t="s">
        <v>78</v>
      </c>
      <c r="N499" s="224" t="s">
        <v>50</v>
      </c>
      <c r="O499" s="88"/>
      <c r="P499" s="225">
        <f>O499*H499</f>
        <v>0</v>
      </c>
      <c r="Q499" s="225">
        <v>0.00047281249999999998</v>
      </c>
      <c r="R499" s="225">
        <f>Q499*H499</f>
        <v>0.00094562499999999996</v>
      </c>
      <c r="S499" s="225">
        <v>0</v>
      </c>
      <c r="T499" s="226">
        <f>S499*H499</f>
        <v>0</v>
      </c>
      <c r="U499" s="42"/>
      <c r="V499" s="42"/>
      <c r="W499" s="42"/>
      <c r="X499" s="42"/>
      <c r="Y499" s="42"/>
      <c r="Z499" s="42"/>
      <c r="AA499" s="42"/>
      <c r="AB499" s="42"/>
      <c r="AC499" s="42"/>
      <c r="AD499" s="42"/>
      <c r="AE499" s="42"/>
      <c r="AR499" s="227" t="s">
        <v>244</v>
      </c>
      <c r="AT499" s="227" t="s">
        <v>144</v>
      </c>
      <c r="AU499" s="227" t="s">
        <v>90</v>
      </c>
      <c r="AY499" s="20" t="s">
        <v>141</v>
      </c>
      <c r="BE499" s="228">
        <f>IF(N499="základní",J499,0)</f>
        <v>0</v>
      </c>
      <c r="BF499" s="228">
        <f>IF(N499="snížená",J499,0)</f>
        <v>0</v>
      </c>
      <c r="BG499" s="228">
        <f>IF(N499="zákl. přenesená",J499,0)</f>
        <v>0</v>
      </c>
      <c r="BH499" s="228">
        <f>IF(N499="sníž. přenesená",J499,0)</f>
        <v>0</v>
      </c>
      <c r="BI499" s="228">
        <f>IF(N499="nulová",J499,0)</f>
        <v>0</v>
      </c>
      <c r="BJ499" s="20" t="s">
        <v>88</v>
      </c>
      <c r="BK499" s="228">
        <f>ROUND(I499*H499,2)</f>
        <v>0</v>
      </c>
      <c r="BL499" s="20" t="s">
        <v>244</v>
      </c>
      <c r="BM499" s="227" t="s">
        <v>1321</v>
      </c>
    </row>
    <row r="500" s="2" customFormat="1">
      <c r="A500" s="42"/>
      <c r="B500" s="43"/>
      <c r="C500" s="44"/>
      <c r="D500" s="229" t="s">
        <v>151</v>
      </c>
      <c r="E500" s="44"/>
      <c r="F500" s="230" t="s">
        <v>1322</v>
      </c>
      <c r="G500" s="44"/>
      <c r="H500" s="44"/>
      <c r="I500" s="231"/>
      <c r="J500" s="44"/>
      <c r="K500" s="44"/>
      <c r="L500" s="48"/>
      <c r="M500" s="232"/>
      <c r="N500" s="233"/>
      <c r="O500" s="88"/>
      <c r="P500" s="88"/>
      <c r="Q500" s="88"/>
      <c r="R500" s="88"/>
      <c r="S500" s="88"/>
      <c r="T500" s="89"/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T500" s="20" t="s">
        <v>151</v>
      </c>
      <c r="AU500" s="20" t="s">
        <v>90</v>
      </c>
    </row>
    <row r="501" s="13" customFormat="1">
      <c r="A501" s="13"/>
      <c r="B501" s="241"/>
      <c r="C501" s="242"/>
      <c r="D501" s="234" t="s">
        <v>283</v>
      </c>
      <c r="E501" s="243" t="s">
        <v>78</v>
      </c>
      <c r="F501" s="244" t="s">
        <v>1263</v>
      </c>
      <c r="G501" s="242"/>
      <c r="H501" s="245">
        <v>1</v>
      </c>
      <c r="I501" s="246"/>
      <c r="J501" s="242"/>
      <c r="K501" s="242"/>
      <c r="L501" s="247"/>
      <c r="M501" s="248"/>
      <c r="N501" s="249"/>
      <c r="O501" s="249"/>
      <c r="P501" s="249"/>
      <c r="Q501" s="249"/>
      <c r="R501" s="249"/>
      <c r="S501" s="249"/>
      <c r="T501" s="250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51" t="s">
        <v>283</v>
      </c>
      <c r="AU501" s="251" t="s">
        <v>90</v>
      </c>
      <c r="AV501" s="13" t="s">
        <v>90</v>
      </c>
      <c r="AW501" s="13" t="s">
        <v>40</v>
      </c>
      <c r="AX501" s="13" t="s">
        <v>80</v>
      </c>
      <c r="AY501" s="251" t="s">
        <v>141</v>
      </c>
    </row>
    <row r="502" s="13" customFormat="1">
      <c r="A502" s="13"/>
      <c r="B502" s="241"/>
      <c r="C502" s="242"/>
      <c r="D502" s="234" t="s">
        <v>283</v>
      </c>
      <c r="E502" s="243" t="s">
        <v>78</v>
      </c>
      <c r="F502" s="244" t="s">
        <v>1264</v>
      </c>
      <c r="G502" s="242"/>
      <c r="H502" s="245">
        <v>1</v>
      </c>
      <c r="I502" s="246"/>
      <c r="J502" s="242"/>
      <c r="K502" s="242"/>
      <c r="L502" s="247"/>
      <c r="M502" s="248"/>
      <c r="N502" s="249"/>
      <c r="O502" s="249"/>
      <c r="P502" s="249"/>
      <c r="Q502" s="249"/>
      <c r="R502" s="249"/>
      <c r="S502" s="249"/>
      <c r="T502" s="250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51" t="s">
        <v>283</v>
      </c>
      <c r="AU502" s="251" t="s">
        <v>90</v>
      </c>
      <c r="AV502" s="13" t="s">
        <v>90</v>
      </c>
      <c r="AW502" s="13" t="s">
        <v>40</v>
      </c>
      <c r="AX502" s="13" t="s">
        <v>80</v>
      </c>
      <c r="AY502" s="251" t="s">
        <v>141</v>
      </c>
    </row>
    <row r="503" s="14" customFormat="1">
      <c r="A503" s="14"/>
      <c r="B503" s="252"/>
      <c r="C503" s="253"/>
      <c r="D503" s="234" t="s">
        <v>283</v>
      </c>
      <c r="E503" s="254" t="s">
        <v>78</v>
      </c>
      <c r="F503" s="255" t="s">
        <v>285</v>
      </c>
      <c r="G503" s="253"/>
      <c r="H503" s="256">
        <v>2</v>
      </c>
      <c r="I503" s="257"/>
      <c r="J503" s="253"/>
      <c r="K503" s="253"/>
      <c r="L503" s="258"/>
      <c r="M503" s="259"/>
      <c r="N503" s="260"/>
      <c r="O503" s="260"/>
      <c r="P503" s="260"/>
      <c r="Q503" s="260"/>
      <c r="R503" s="260"/>
      <c r="S503" s="260"/>
      <c r="T503" s="261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2" t="s">
        <v>283</v>
      </c>
      <c r="AU503" s="262" t="s">
        <v>90</v>
      </c>
      <c r="AV503" s="14" t="s">
        <v>166</v>
      </c>
      <c r="AW503" s="14" t="s">
        <v>40</v>
      </c>
      <c r="AX503" s="14" t="s">
        <v>88</v>
      </c>
      <c r="AY503" s="262" t="s">
        <v>141</v>
      </c>
    </row>
    <row r="504" s="2" customFormat="1" ht="37.8" customHeight="1">
      <c r="A504" s="42"/>
      <c r="B504" s="43"/>
      <c r="C504" s="290" t="s">
        <v>1323</v>
      </c>
      <c r="D504" s="290" t="s">
        <v>864</v>
      </c>
      <c r="E504" s="291" t="s">
        <v>1324</v>
      </c>
      <c r="F504" s="292" t="s">
        <v>1325</v>
      </c>
      <c r="G504" s="293" t="s">
        <v>618</v>
      </c>
      <c r="H504" s="294">
        <v>2</v>
      </c>
      <c r="I504" s="295"/>
      <c r="J504" s="296">
        <f>ROUND(I504*H504,2)</f>
        <v>0</v>
      </c>
      <c r="K504" s="292" t="s">
        <v>148</v>
      </c>
      <c r="L504" s="297"/>
      <c r="M504" s="298" t="s">
        <v>78</v>
      </c>
      <c r="N504" s="299" t="s">
        <v>50</v>
      </c>
      <c r="O504" s="88"/>
      <c r="P504" s="225">
        <f>O504*H504</f>
        <v>0</v>
      </c>
      <c r="Q504" s="225">
        <v>0.016</v>
      </c>
      <c r="R504" s="225">
        <f>Q504*H504</f>
        <v>0.032000000000000001</v>
      </c>
      <c r="S504" s="225">
        <v>0</v>
      </c>
      <c r="T504" s="226">
        <f>S504*H504</f>
        <v>0</v>
      </c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R504" s="227" t="s">
        <v>487</v>
      </c>
      <c r="AT504" s="227" t="s">
        <v>864</v>
      </c>
      <c r="AU504" s="227" t="s">
        <v>90</v>
      </c>
      <c r="AY504" s="20" t="s">
        <v>141</v>
      </c>
      <c r="BE504" s="228">
        <f>IF(N504="základní",J504,0)</f>
        <v>0</v>
      </c>
      <c r="BF504" s="228">
        <f>IF(N504="snížená",J504,0)</f>
        <v>0</v>
      </c>
      <c r="BG504" s="228">
        <f>IF(N504="zákl. přenesená",J504,0)</f>
        <v>0</v>
      </c>
      <c r="BH504" s="228">
        <f>IF(N504="sníž. přenesená",J504,0)</f>
        <v>0</v>
      </c>
      <c r="BI504" s="228">
        <f>IF(N504="nulová",J504,0)</f>
        <v>0</v>
      </c>
      <c r="BJ504" s="20" t="s">
        <v>88</v>
      </c>
      <c r="BK504" s="228">
        <f>ROUND(I504*H504,2)</f>
        <v>0</v>
      </c>
      <c r="BL504" s="20" t="s">
        <v>244</v>
      </c>
      <c r="BM504" s="227" t="s">
        <v>1326</v>
      </c>
    </row>
    <row r="505" s="2" customFormat="1">
      <c r="A505" s="42"/>
      <c r="B505" s="43"/>
      <c r="C505" s="44"/>
      <c r="D505" s="234" t="s">
        <v>153</v>
      </c>
      <c r="E505" s="44"/>
      <c r="F505" s="235" t="s">
        <v>1327</v>
      </c>
      <c r="G505" s="44"/>
      <c r="H505" s="44"/>
      <c r="I505" s="231"/>
      <c r="J505" s="44"/>
      <c r="K505" s="44"/>
      <c r="L505" s="48"/>
      <c r="M505" s="232"/>
      <c r="N505" s="233"/>
      <c r="O505" s="88"/>
      <c r="P505" s="88"/>
      <c r="Q505" s="88"/>
      <c r="R505" s="88"/>
      <c r="S505" s="88"/>
      <c r="T505" s="89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T505" s="20" t="s">
        <v>153</v>
      </c>
      <c r="AU505" s="20" t="s">
        <v>90</v>
      </c>
    </row>
    <row r="506" s="2" customFormat="1" ht="16.5" customHeight="1">
      <c r="A506" s="42"/>
      <c r="B506" s="43"/>
      <c r="C506" s="216" t="s">
        <v>1328</v>
      </c>
      <c r="D506" s="216" t="s">
        <v>144</v>
      </c>
      <c r="E506" s="217" t="s">
        <v>1329</v>
      </c>
      <c r="F506" s="218" t="s">
        <v>1330</v>
      </c>
      <c r="G506" s="219" t="s">
        <v>1331</v>
      </c>
      <c r="H506" s="220">
        <v>1</v>
      </c>
      <c r="I506" s="221"/>
      <c r="J506" s="222">
        <f>ROUND(I506*H506,2)</f>
        <v>0</v>
      </c>
      <c r="K506" s="218" t="s">
        <v>78</v>
      </c>
      <c r="L506" s="48"/>
      <c r="M506" s="223" t="s">
        <v>78</v>
      </c>
      <c r="N506" s="224" t="s">
        <v>50</v>
      </c>
      <c r="O506" s="88"/>
      <c r="P506" s="225">
        <f>O506*H506</f>
        <v>0</v>
      </c>
      <c r="Q506" s="225">
        <v>0</v>
      </c>
      <c r="R506" s="225">
        <f>Q506*H506</f>
        <v>0</v>
      </c>
      <c r="S506" s="225">
        <v>0</v>
      </c>
      <c r="T506" s="226">
        <f>S506*H506</f>
        <v>0</v>
      </c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R506" s="227" t="s">
        <v>244</v>
      </c>
      <c r="AT506" s="227" t="s">
        <v>144</v>
      </c>
      <c r="AU506" s="227" t="s">
        <v>90</v>
      </c>
      <c r="AY506" s="20" t="s">
        <v>141</v>
      </c>
      <c r="BE506" s="228">
        <f>IF(N506="základní",J506,0)</f>
        <v>0</v>
      </c>
      <c r="BF506" s="228">
        <f>IF(N506="snížená",J506,0)</f>
        <v>0</v>
      </c>
      <c r="BG506" s="228">
        <f>IF(N506="zákl. přenesená",J506,0)</f>
        <v>0</v>
      </c>
      <c r="BH506" s="228">
        <f>IF(N506="sníž. přenesená",J506,0)</f>
        <v>0</v>
      </c>
      <c r="BI506" s="228">
        <f>IF(N506="nulová",J506,0)</f>
        <v>0</v>
      </c>
      <c r="BJ506" s="20" t="s">
        <v>88</v>
      </c>
      <c r="BK506" s="228">
        <f>ROUND(I506*H506,2)</f>
        <v>0</v>
      </c>
      <c r="BL506" s="20" t="s">
        <v>244</v>
      </c>
      <c r="BM506" s="227" t="s">
        <v>1332</v>
      </c>
    </row>
    <row r="507" s="13" customFormat="1">
      <c r="A507" s="13"/>
      <c r="B507" s="241"/>
      <c r="C507" s="242"/>
      <c r="D507" s="234" t="s">
        <v>283</v>
      </c>
      <c r="E507" s="243" t="s">
        <v>78</v>
      </c>
      <c r="F507" s="244" t="s">
        <v>1333</v>
      </c>
      <c r="G507" s="242"/>
      <c r="H507" s="245">
        <v>1</v>
      </c>
      <c r="I507" s="246"/>
      <c r="J507" s="242"/>
      <c r="K507" s="242"/>
      <c r="L507" s="247"/>
      <c r="M507" s="248"/>
      <c r="N507" s="249"/>
      <c r="O507" s="249"/>
      <c r="P507" s="249"/>
      <c r="Q507" s="249"/>
      <c r="R507" s="249"/>
      <c r="S507" s="249"/>
      <c r="T507" s="250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1" t="s">
        <v>283</v>
      </c>
      <c r="AU507" s="251" t="s">
        <v>90</v>
      </c>
      <c r="AV507" s="13" t="s">
        <v>90</v>
      </c>
      <c r="AW507" s="13" t="s">
        <v>40</v>
      </c>
      <c r="AX507" s="13" t="s">
        <v>88</v>
      </c>
      <c r="AY507" s="251" t="s">
        <v>141</v>
      </c>
    </row>
    <row r="508" s="2" customFormat="1" ht="16.5" customHeight="1">
      <c r="A508" s="42"/>
      <c r="B508" s="43"/>
      <c r="C508" s="290" t="s">
        <v>1334</v>
      </c>
      <c r="D508" s="290" t="s">
        <v>864</v>
      </c>
      <c r="E508" s="291" t="s">
        <v>1335</v>
      </c>
      <c r="F508" s="292" t="s">
        <v>1336</v>
      </c>
      <c r="G508" s="293" t="s">
        <v>1331</v>
      </c>
      <c r="H508" s="294">
        <v>1</v>
      </c>
      <c r="I508" s="295"/>
      <c r="J508" s="296">
        <f>ROUND(I508*H508,2)</f>
        <v>0</v>
      </c>
      <c r="K508" s="292" t="s">
        <v>78</v>
      </c>
      <c r="L508" s="297"/>
      <c r="M508" s="298" t="s">
        <v>78</v>
      </c>
      <c r="N508" s="299" t="s">
        <v>50</v>
      </c>
      <c r="O508" s="88"/>
      <c r="P508" s="225">
        <f>O508*H508</f>
        <v>0</v>
      </c>
      <c r="Q508" s="225">
        <v>0</v>
      </c>
      <c r="R508" s="225">
        <f>Q508*H508</f>
        <v>0</v>
      </c>
      <c r="S508" s="225">
        <v>0</v>
      </c>
      <c r="T508" s="226">
        <f>S508*H508</f>
        <v>0</v>
      </c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R508" s="227" t="s">
        <v>487</v>
      </c>
      <c r="AT508" s="227" t="s">
        <v>864</v>
      </c>
      <c r="AU508" s="227" t="s">
        <v>90</v>
      </c>
      <c r="AY508" s="20" t="s">
        <v>141</v>
      </c>
      <c r="BE508" s="228">
        <f>IF(N508="základní",J508,0)</f>
        <v>0</v>
      </c>
      <c r="BF508" s="228">
        <f>IF(N508="snížená",J508,0)</f>
        <v>0</v>
      </c>
      <c r="BG508" s="228">
        <f>IF(N508="zákl. přenesená",J508,0)</f>
        <v>0</v>
      </c>
      <c r="BH508" s="228">
        <f>IF(N508="sníž. přenesená",J508,0)</f>
        <v>0</v>
      </c>
      <c r="BI508" s="228">
        <f>IF(N508="nulová",J508,0)</f>
        <v>0</v>
      </c>
      <c r="BJ508" s="20" t="s">
        <v>88</v>
      </c>
      <c r="BK508" s="228">
        <f>ROUND(I508*H508,2)</f>
        <v>0</v>
      </c>
      <c r="BL508" s="20" t="s">
        <v>244</v>
      </c>
      <c r="BM508" s="227" t="s">
        <v>1337</v>
      </c>
    </row>
    <row r="509" s="2" customFormat="1">
      <c r="A509" s="42"/>
      <c r="B509" s="43"/>
      <c r="C509" s="44"/>
      <c r="D509" s="234" t="s">
        <v>153</v>
      </c>
      <c r="E509" s="44"/>
      <c r="F509" s="235" t="s">
        <v>1338</v>
      </c>
      <c r="G509" s="44"/>
      <c r="H509" s="44"/>
      <c r="I509" s="231"/>
      <c r="J509" s="44"/>
      <c r="K509" s="44"/>
      <c r="L509" s="48"/>
      <c r="M509" s="232"/>
      <c r="N509" s="233"/>
      <c r="O509" s="88"/>
      <c r="P509" s="88"/>
      <c r="Q509" s="88"/>
      <c r="R509" s="88"/>
      <c r="S509" s="88"/>
      <c r="T509" s="89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T509" s="20" t="s">
        <v>153</v>
      </c>
      <c r="AU509" s="20" t="s">
        <v>90</v>
      </c>
    </row>
    <row r="510" s="2" customFormat="1" ht="49.05" customHeight="1">
      <c r="A510" s="42"/>
      <c r="B510" s="43"/>
      <c r="C510" s="216" t="s">
        <v>1339</v>
      </c>
      <c r="D510" s="216" t="s">
        <v>144</v>
      </c>
      <c r="E510" s="217" t="s">
        <v>1340</v>
      </c>
      <c r="F510" s="218" t="s">
        <v>1341</v>
      </c>
      <c r="G510" s="219" t="s">
        <v>310</v>
      </c>
      <c r="H510" s="220">
        <v>0.313</v>
      </c>
      <c r="I510" s="221"/>
      <c r="J510" s="222">
        <f>ROUND(I510*H510,2)</f>
        <v>0</v>
      </c>
      <c r="K510" s="218" t="s">
        <v>148</v>
      </c>
      <c r="L510" s="48"/>
      <c r="M510" s="223" t="s">
        <v>78</v>
      </c>
      <c r="N510" s="224" t="s">
        <v>50</v>
      </c>
      <c r="O510" s="88"/>
      <c r="P510" s="225">
        <f>O510*H510</f>
        <v>0</v>
      </c>
      <c r="Q510" s="225">
        <v>0</v>
      </c>
      <c r="R510" s="225">
        <f>Q510*H510</f>
        <v>0</v>
      </c>
      <c r="S510" s="225">
        <v>0</v>
      </c>
      <c r="T510" s="226">
        <f>S510*H510</f>
        <v>0</v>
      </c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R510" s="227" t="s">
        <v>244</v>
      </c>
      <c r="AT510" s="227" t="s">
        <v>144</v>
      </c>
      <c r="AU510" s="227" t="s">
        <v>90</v>
      </c>
      <c r="AY510" s="20" t="s">
        <v>141</v>
      </c>
      <c r="BE510" s="228">
        <f>IF(N510="základní",J510,0)</f>
        <v>0</v>
      </c>
      <c r="BF510" s="228">
        <f>IF(N510="snížená",J510,0)</f>
        <v>0</v>
      </c>
      <c r="BG510" s="228">
        <f>IF(N510="zákl. přenesená",J510,0)</f>
        <v>0</v>
      </c>
      <c r="BH510" s="228">
        <f>IF(N510="sníž. přenesená",J510,0)</f>
        <v>0</v>
      </c>
      <c r="BI510" s="228">
        <f>IF(N510="nulová",J510,0)</f>
        <v>0</v>
      </c>
      <c r="BJ510" s="20" t="s">
        <v>88</v>
      </c>
      <c r="BK510" s="228">
        <f>ROUND(I510*H510,2)</f>
        <v>0</v>
      </c>
      <c r="BL510" s="20" t="s">
        <v>244</v>
      </c>
      <c r="BM510" s="227" t="s">
        <v>1342</v>
      </c>
    </row>
    <row r="511" s="2" customFormat="1">
      <c r="A511" s="42"/>
      <c r="B511" s="43"/>
      <c r="C511" s="44"/>
      <c r="D511" s="229" t="s">
        <v>151</v>
      </c>
      <c r="E511" s="44"/>
      <c r="F511" s="230" t="s">
        <v>1343</v>
      </c>
      <c r="G511" s="44"/>
      <c r="H511" s="44"/>
      <c r="I511" s="231"/>
      <c r="J511" s="44"/>
      <c r="K511" s="44"/>
      <c r="L511" s="48"/>
      <c r="M511" s="232"/>
      <c r="N511" s="233"/>
      <c r="O511" s="88"/>
      <c r="P511" s="88"/>
      <c r="Q511" s="88"/>
      <c r="R511" s="88"/>
      <c r="S511" s="88"/>
      <c r="T511" s="89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T511" s="20" t="s">
        <v>151</v>
      </c>
      <c r="AU511" s="20" t="s">
        <v>90</v>
      </c>
    </row>
    <row r="512" s="2" customFormat="1" ht="49.05" customHeight="1">
      <c r="A512" s="42"/>
      <c r="B512" s="43"/>
      <c r="C512" s="216" t="s">
        <v>1344</v>
      </c>
      <c r="D512" s="216" t="s">
        <v>144</v>
      </c>
      <c r="E512" s="217" t="s">
        <v>1345</v>
      </c>
      <c r="F512" s="218" t="s">
        <v>1346</v>
      </c>
      <c r="G512" s="219" t="s">
        <v>310</v>
      </c>
      <c r="H512" s="220">
        <v>0.313</v>
      </c>
      <c r="I512" s="221"/>
      <c r="J512" s="222">
        <f>ROUND(I512*H512,2)</f>
        <v>0</v>
      </c>
      <c r="K512" s="218" t="s">
        <v>148</v>
      </c>
      <c r="L512" s="48"/>
      <c r="M512" s="223" t="s">
        <v>78</v>
      </c>
      <c r="N512" s="224" t="s">
        <v>50</v>
      </c>
      <c r="O512" s="88"/>
      <c r="P512" s="225">
        <f>O512*H512</f>
        <v>0</v>
      </c>
      <c r="Q512" s="225">
        <v>0</v>
      </c>
      <c r="R512" s="225">
        <f>Q512*H512</f>
        <v>0</v>
      </c>
      <c r="S512" s="225">
        <v>0</v>
      </c>
      <c r="T512" s="226">
        <f>S512*H512</f>
        <v>0</v>
      </c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R512" s="227" t="s">
        <v>244</v>
      </c>
      <c r="AT512" s="227" t="s">
        <v>144</v>
      </c>
      <c r="AU512" s="227" t="s">
        <v>90</v>
      </c>
      <c r="AY512" s="20" t="s">
        <v>141</v>
      </c>
      <c r="BE512" s="228">
        <f>IF(N512="základní",J512,0)</f>
        <v>0</v>
      </c>
      <c r="BF512" s="228">
        <f>IF(N512="snížená",J512,0)</f>
        <v>0</v>
      </c>
      <c r="BG512" s="228">
        <f>IF(N512="zákl. přenesená",J512,0)</f>
        <v>0</v>
      </c>
      <c r="BH512" s="228">
        <f>IF(N512="sníž. přenesená",J512,0)</f>
        <v>0</v>
      </c>
      <c r="BI512" s="228">
        <f>IF(N512="nulová",J512,0)</f>
        <v>0</v>
      </c>
      <c r="BJ512" s="20" t="s">
        <v>88</v>
      </c>
      <c r="BK512" s="228">
        <f>ROUND(I512*H512,2)</f>
        <v>0</v>
      </c>
      <c r="BL512" s="20" t="s">
        <v>244</v>
      </c>
      <c r="BM512" s="227" t="s">
        <v>1347</v>
      </c>
    </row>
    <row r="513" s="2" customFormat="1">
      <c r="A513" s="42"/>
      <c r="B513" s="43"/>
      <c r="C513" s="44"/>
      <c r="D513" s="229" t="s">
        <v>151</v>
      </c>
      <c r="E513" s="44"/>
      <c r="F513" s="230" t="s">
        <v>1348</v>
      </c>
      <c r="G513" s="44"/>
      <c r="H513" s="44"/>
      <c r="I513" s="231"/>
      <c r="J513" s="44"/>
      <c r="K513" s="44"/>
      <c r="L513" s="48"/>
      <c r="M513" s="232"/>
      <c r="N513" s="233"/>
      <c r="O513" s="88"/>
      <c r="P513" s="88"/>
      <c r="Q513" s="88"/>
      <c r="R513" s="88"/>
      <c r="S513" s="88"/>
      <c r="T513" s="89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T513" s="20" t="s">
        <v>151</v>
      </c>
      <c r="AU513" s="20" t="s">
        <v>90</v>
      </c>
    </row>
    <row r="514" s="2" customFormat="1" ht="62.7" customHeight="1">
      <c r="A514" s="42"/>
      <c r="B514" s="43"/>
      <c r="C514" s="216" t="s">
        <v>1349</v>
      </c>
      <c r="D514" s="216" t="s">
        <v>144</v>
      </c>
      <c r="E514" s="217" t="s">
        <v>1350</v>
      </c>
      <c r="F514" s="218" t="s">
        <v>1351</v>
      </c>
      <c r="G514" s="219" t="s">
        <v>310</v>
      </c>
      <c r="H514" s="220">
        <v>0.313</v>
      </c>
      <c r="I514" s="221"/>
      <c r="J514" s="222">
        <f>ROUND(I514*H514,2)</f>
        <v>0</v>
      </c>
      <c r="K514" s="218" t="s">
        <v>148</v>
      </c>
      <c r="L514" s="48"/>
      <c r="M514" s="223" t="s">
        <v>78</v>
      </c>
      <c r="N514" s="224" t="s">
        <v>50</v>
      </c>
      <c r="O514" s="88"/>
      <c r="P514" s="225">
        <f>O514*H514</f>
        <v>0</v>
      </c>
      <c r="Q514" s="225">
        <v>0</v>
      </c>
      <c r="R514" s="225">
        <f>Q514*H514</f>
        <v>0</v>
      </c>
      <c r="S514" s="225">
        <v>0</v>
      </c>
      <c r="T514" s="226">
        <f>S514*H514</f>
        <v>0</v>
      </c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R514" s="227" t="s">
        <v>244</v>
      </c>
      <c r="AT514" s="227" t="s">
        <v>144</v>
      </c>
      <c r="AU514" s="227" t="s">
        <v>90</v>
      </c>
      <c r="AY514" s="20" t="s">
        <v>141</v>
      </c>
      <c r="BE514" s="228">
        <f>IF(N514="základní",J514,0)</f>
        <v>0</v>
      </c>
      <c r="BF514" s="228">
        <f>IF(N514="snížená",J514,0)</f>
        <v>0</v>
      </c>
      <c r="BG514" s="228">
        <f>IF(N514="zákl. přenesená",J514,0)</f>
        <v>0</v>
      </c>
      <c r="BH514" s="228">
        <f>IF(N514="sníž. přenesená",J514,0)</f>
        <v>0</v>
      </c>
      <c r="BI514" s="228">
        <f>IF(N514="nulová",J514,0)</f>
        <v>0</v>
      </c>
      <c r="BJ514" s="20" t="s">
        <v>88</v>
      </c>
      <c r="BK514" s="228">
        <f>ROUND(I514*H514,2)</f>
        <v>0</v>
      </c>
      <c r="BL514" s="20" t="s">
        <v>244</v>
      </c>
      <c r="BM514" s="227" t="s">
        <v>1352</v>
      </c>
    </row>
    <row r="515" s="2" customFormat="1">
      <c r="A515" s="42"/>
      <c r="B515" s="43"/>
      <c r="C515" s="44"/>
      <c r="D515" s="229" t="s">
        <v>151</v>
      </c>
      <c r="E515" s="44"/>
      <c r="F515" s="230" t="s">
        <v>1353</v>
      </c>
      <c r="G515" s="44"/>
      <c r="H515" s="44"/>
      <c r="I515" s="231"/>
      <c r="J515" s="44"/>
      <c r="K515" s="44"/>
      <c r="L515" s="48"/>
      <c r="M515" s="232"/>
      <c r="N515" s="233"/>
      <c r="O515" s="88"/>
      <c r="P515" s="88"/>
      <c r="Q515" s="88"/>
      <c r="R515" s="88"/>
      <c r="S515" s="88"/>
      <c r="T515" s="89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T515" s="20" t="s">
        <v>151</v>
      </c>
      <c r="AU515" s="20" t="s">
        <v>90</v>
      </c>
    </row>
    <row r="516" s="12" customFormat="1" ht="22.8" customHeight="1">
      <c r="A516" s="12"/>
      <c r="B516" s="200"/>
      <c r="C516" s="201"/>
      <c r="D516" s="202" t="s">
        <v>79</v>
      </c>
      <c r="E516" s="214" t="s">
        <v>1354</v>
      </c>
      <c r="F516" s="214" t="s">
        <v>1355</v>
      </c>
      <c r="G516" s="201"/>
      <c r="H516" s="201"/>
      <c r="I516" s="204"/>
      <c r="J516" s="215">
        <f>BK516</f>
        <v>0</v>
      </c>
      <c r="K516" s="201"/>
      <c r="L516" s="206"/>
      <c r="M516" s="207"/>
      <c r="N516" s="208"/>
      <c r="O516" s="208"/>
      <c r="P516" s="209">
        <f>SUM(P517:P585)</f>
        <v>0</v>
      </c>
      <c r="Q516" s="208"/>
      <c r="R516" s="209">
        <f>SUM(R517:R585)</f>
        <v>0.33036614999999997</v>
      </c>
      <c r="S516" s="208"/>
      <c r="T516" s="210">
        <f>SUM(T517:T585)</f>
        <v>0</v>
      </c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R516" s="211" t="s">
        <v>90</v>
      </c>
      <c r="AT516" s="212" t="s">
        <v>79</v>
      </c>
      <c r="AU516" s="212" t="s">
        <v>88</v>
      </c>
      <c r="AY516" s="211" t="s">
        <v>141</v>
      </c>
      <c r="BK516" s="213">
        <f>SUM(BK517:BK585)</f>
        <v>0</v>
      </c>
    </row>
    <row r="517" s="2" customFormat="1" ht="24.15" customHeight="1">
      <c r="A517" s="42"/>
      <c r="B517" s="43"/>
      <c r="C517" s="216" t="s">
        <v>1356</v>
      </c>
      <c r="D517" s="216" t="s">
        <v>144</v>
      </c>
      <c r="E517" s="217" t="s">
        <v>1357</v>
      </c>
      <c r="F517" s="218" t="s">
        <v>1358</v>
      </c>
      <c r="G517" s="219" t="s">
        <v>321</v>
      </c>
      <c r="H517" s="220">
        <v>10.109999999999999</v>
      </c>
      <c r="I517" s="221"/>
      <c r="J517" s="222">
        <f>ROUND(I517*H517,2)</f>
        <v>0</v>
      </c>
      <c r="K517" s="218" t="s">
        <v>148</v>
      </c>
      <c r="L517" s="48"/>
      <c r="M517" s="223" t="s">
        <v>78</v>
      </c>
      <c r="N517" s="224" t="s">
        <v>50</v>
      </c>
      <c r="O517" s="88"/>
      <c r="P517" s="225">
        <f>O517*H517</f>
        <v>0</v>
      </c>
      <c r="Q517" s="225">
        <v>0</v>
      </c>
      <c r="R517" s="225">
        <f>Q517*H517</f>
        <v>0</v>
      </c>
      <c r="S517" s="225">
        <v>0</v>
      </c>
      <c r="T517" s="226">
        <f>S517*H517</f>
        <v>0</v>
      </c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R517" s="227" t="s">
        <v>244</v>
      </c>
      <c r="AT517" s="227" t="s">
        <v>144</v>
      </c>
      <c r="AU517" s="227" t="s">
        <v>90</v>
      </c>
      <c r="AY517" s="20" t="s">
        <v>141</v>
      </c>
      <c r="BE517" s="228">
        <f>IF(N517="základní",J517,0)</f>
        <v>0</v>
      </c>
      <c r="BF517" s="228">
        <f>IF(N517="snížená",J517,0)</f>
        <v>0</v>
      </c>
      <c r="BG517" s="228">
        <f>IF(N517="zákl. přenesená",J517,0)</f>
        <v>0</v>
      </c>
      <c r="BH517" s="228">
        <f>IF(N517="sníž. přenesená",J517,0)</f>
        <v>0</v>
      </c>
      <c r="BI517" s="228">
        <f>IF(N517="nulová",J517,0)</f>
        <v>0</v>
      </c>
      <c r="BJ517" s="20" t="s">
        <v>88</v>
      </c>
      <c r="BK517" s="228">
        <f>ROUND(I517*H517,2)</f>
        <v>0</v>
      </c>
      <c r="BL517" s="20" t="s">
        <v>244</v>
      </c>
      <c r="BM517" s="227" t="s">
        <v>1359</v>
      </c>
    </row>
    <row r="518" s="2" customFormat="1">
      <c r="A518" s="42"/>
      <c r="B518" s="43"/>
      <c r="C518" s="44"/>
      <c r="D518" s="229" t="s">
        <v>151</v>
      </c>
      <c r="E518" s="44"/>
      <c r="F518" s="230" t="s">
        <v>1360</v>
      </c>
      <c r="G518" s="44"/>
      <c r="H518" s="44"/>
      <c r="I518" s="231"/>
      <c r="J518" s="44"/>
      <c r="K518" s="44"/>
      <c r="L518" s="48"/>
      <c r="M518" s="232"/>
      <c r="N518" s="233"/>
      <c r="O518" s="88"/>
      <c r="P518" s="88"/>
      <c r="Q518" s="88"/>
      <c r="R518" s="88"/>
      <c r="S518" s="88"/>
      <c r="T518" s="89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T518" s="20" t="s">
        <v>151</v>
      </c>
      <c r="AU518" s="20" t="s">
        <v>90</v>
      </c>
    </row>
    <row r="519" s="13" customFormat="1">
      <c r="A519" s="13"/>
      <c r="B519" s="241"/>
      <c r="C519" s="242"/>
      <c r="D519" s="234" t="s">
        <v>283</v>
      </c>
      <c r="E519" s="243" t="s">
        <v>761</v>
      </c>
      <c r="F519" s="244" t="s">
        <v>888</v>
      </c>
      <c r="G519" s="242"/>
      <c r="H519" s="245">
        <v>6.2400000000000002</v>
      </c>
      <c r="I519" s="246"/>
      <c r="J519" s="242"/>
      <c r="K519" s="242"/>
      <c r="L519" s="247"/>
      <c r="M519" s="248"/>
      <c r="N519" s="249"/>
      <c r="O519" s="249"/>
      <c r="P519" s="249"/>
      <c r="Q519" s="249"/>
      <c r="R519" s="249"/>
      <c r="S519" s="249"/>
      <c r="T519" s="250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51" t="s">
        <v>283</v>
      </c>
      <c r="AU519" s="251" t="s">
        <v>90</v>
      </c>
      <c r="AV519" s="13" t="s">
        <v>90</v>
      </c>
      <c r="AW519" s="13" t="s">
        <v>40</v>
      </c>
      <c r="AX519" s="13" t="s">
        <v>80</v>
      </c>
      <c r="AY519" s="251" t="s">
        <v>141</v>
      </c>
    </row>
    <row r="520" s="13" customFormat="1">
      <c r="A520" s="13"/>
      <c r="B520" s="241"/>
      <c r="C520" s="242"/>
      <c r="D520" s="234" t="s">
        <v>283</v>
      </c>
      <c r="E520" s="243" t="s">
        <v>767</v>
      </c>
      <c r="F520" s="244" t="s">
        <v>892</v>
      </c>
      <c r="G520" s="242"/>
      <c r="H520" s="245">
        <v>3.8700000000000001</v>
      </c>
      <c r="I520" s="246"/>
      <c r="J520" s="242"/>
      <c r="K520" s="242"/>
      <c r="L520" s="247"/>
      <c r="M520" s="248"/>
      <c r="N520" s="249"/>
      <c r="O520" s="249"/>
      <c r="P520" s="249"/>
      <c r="Q520" s="249"/>
      <c r="R520" s="249"/>
      <c r="S520" s="249"/>
      <c r="T520" s="250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51" t="s">
        <v>283</v>
      </c>
      <c r="AU520" s="251" t="s">
        <v>90</v>
      </c>
      <c r="AV520" s="13" t="s">
        <v>90</v>
      </c>
      <c r="AW520" s="13" t="s">
        <v>40</v>
      </c>
      <c r="AX520" s="13" t="s">
        <v>80</v>
      </c>
      <c r="AY520" s="251" t="s">
        <v>141</v>
      </c>
    </row>
    <row r="521" s="14" customFormat="1">
      <c r="A521" s="14"/>
      <c r="B521" s="252"/>
      <c r="C521" s="253"/>
      <c r="D521" s="234" t="s">
        <v>283</v>
      </c>
      <c r="E521" s="254" t="s">
        <v>770</v>
      </c>
      <c r="F521" s="255" t="s">
        <v>285</v>
      </c>
      <c r="G521" s="253"/>
      <c r="H521" s="256">
        <v>10.109999999999999</v>
      </c>
      <c r="I521" s="257"/>
      <c r="J521" s="253"/>
      <c r="K521" s="253"/>
      <c r="L521" s="258"/>
      <c r="M521" s="259"/>
      <c r="N521" s="260"/>
      <c r="O521" s="260"/>
      <c r="P521" s="260"/>
      <c r="Q521" s="260"/>
      <c r="R521" s="260"/>
      <c r="S521" s="260"/>
      <c r="T521" s="261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62" t="s">
        <v>283</v>
      </c>
      <c r="AU521" s="262" t="s">
        <v>90</v>
      </c>
      <c r="AV521" s="14" t="s">
        <v>166</v>
      </c>
      <c r="AW521" s="14" t="s">
        <v>40</v>
      </c>
      <c r="AX521" s="14" t="s">
        <v>88</v>
      </c>
      <c r="AY521" s="262" t="s">
        <v>141</v>
      </c>
    </row>
    <row r="522" s="2" customFormat="1" ht="24.15" customHeight="1">
      <c r="A522" s="42"/>
      <c r="B522" s="43"/>
      <c r="C522" s="216" t="s">
        <v>1361</v>
      </c>
      <c r="D522" s="216" t="s">
        <v>144</v>
      </c>
      <c r="E522" s="217" t="s">
        <v>1362</v>
      </c>
      <c r="F522" s="218" t="s">
        <v>1363</v>
      </c>
      <c r="G522" s="219" t="s">
        <v>321</v>
      </c>
      <c r="H522" s="220">
        <v>10.109999999999999</v>
      </c>
      <c r="I522" s="221"/>
      <c r="J522" s="222">
        <f>ROUND(I522*H522,2)</f>
        <v>0</v>
      </c>
      <c r="K522" s="218" t="s">
        <v>148</v>
      </c>
      <c r="L522" s="48"/>
      <c r="M522" s="223" t="s">
        <v>78</v>
      </c>
      <c r="N522" s="224" t="s">
        <v>50</v>
      </c>
      <c r="O522" s="88"/>
      <c r="P522" s="225">
        <f>O522*H522</f>
        <v>0</v>
      </c>
      <c r="Q522" s="225">
        <v>0.00029999999999999997</v>
      </c>
      <c r="R522" s="225">
        <f>Q522*H522</f>
        <v>0.0030329999999999997</v>
      </c>
      <c r="S522" s="225">
        <v>0</v>
      </c>
      <c r="T522" s="226">
        <f>S522*H522</f>
        <v>0</v>
      </c>
      <c r="U522" s="42"/>
      <c r="V522" s="42"/>
      <c r="W522" s="42"/>
      <c r="X522" s="42"/>
      <c r="Y522" s="42"/>
      <c r="Z522" s="42"/>
      <c r="AA522" s="42"/>
      <c r="AB522" s="42"/>
      <c r="AC522" s="42"/>
      <c r="AD522" s="42"/>
      <c r="AE522" s="42"/>
      <c r="AR522" s="227" t="s">
        <v>244</v>
      </c>
      <c r="AT522" s="227" t="s">
        <v>144</v>
      </c>
      <c r="AU522" s="227" t="s">
        <v>90</v>
      </c>
      <c r="AY522" s="20" t="s">
        <v>141</v>
      </c>
      <c r="BE522" s="228">
        <f>IF(N522="základní",J522,0)</f>
        <v>0</v>
      </c>
      <c r="BF522" s="228">
        <f>IF(N522="snížená",J522,0)</f>
        <v>0</v>
      </c>
      <c r="BG522" s="228">
        <f>IF(N522="zákl. přenesená",J522,0)</f>
        <v>0</v>
      </c>
      <c r="BH522" s="228">
        <f>IF(N522="sníž. přenesená",J522,0)</f>
        <v>0</v>
      </c>
      <c r="BI522" s="228">
        <f>IF(N522="nulová",J522,0)</f>
        <v>0</v>
      </c>
      <c r="BJ522" s="20" t="s">
        <v>88</v>
      </c>
      <c r="BK522" s="228">
        <f>ROUND(I522*H522,2)</f>
        <v>0</v>
      </c>
      <c r="BL522" s="20" t="s">
        <v>244</v>
      </c>
      <c r="BM522" s="227" t="s">
        <v>1364</v>
      </c>
    </row>
    <row r="523" s="2" customFormat="1">
      <c r="A523" s="42"/>
      <c r="B523" s="43"/>
      <c r="C523" s="44"/>
      <c r="D523" s="229" t="s">
        <v>151</v>
      </c>
      <c r="E523" s="44"/>
      <c r="F523" s="230" t="s">
        <v>1365</v>
      </c>
      <c r="G523" s="44"/>
      <c r="H523" s="44"/>
      <c r="I523" s="231"/>
      <c r="J523" s="44"/>
      <c r="K523" s="44"/>
      <c r="L523" s="48"/>
      <c r="M523" s="232"/>
      <c r="N523" s="233"/>
      <c r="O523" s="88"/>
      <c r="P523" s="88"/>
      <c r="Q523" s="88"/>
      <c r="R523" s="88"/>
      <c r="S523" s="88"/>
      <c r="T523" s="89"/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T523" s="20" t="s">
        <v>151</v>
      </c>
      <c r="AU523" s="20" t="s">
        <v>90</v>
      </c>
    </row>
    <row r="524" s="13" customFormat="1">
      <c r="A524" s="13"/>
      <c r="B524" s="241"/>
      <c r="C524" s="242"/>
      <c r="D524" s="234" t="s">
        <v>283</v>
      </c>
      <c r="E524" s="243" t="s">
        <v>78</v>
      </c>
      <c r="F524" s="244" t="s">
        <v>770</v>
      </c>
      <c r="G524" s="242"/>
      <c r="H524" s="245">
        <v>10.109999999999999</v>
      </c>
      <c r="I524" s="246"/>
      <c r="J524" s="242"/>
      <c r="K524" s="242"/>
      <c r="L524" s="247"/>
      <c r="M524" s="248"/>
      <c r="N524" s="249"/>
      <c r="O524" s="249"/>
      <c r="P524" s="249"/>
      <c r="Q524" s="249"/>
      <c r="R524" s="249"/>
      <c r="S524" s="249"/>
      <c r="T524" s="250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51" t="s">
        <v>283</v>
      </c>
      <c r="AU524" s="251" t="s">
        <v>90</v>
      </c>
      <c r="AV524" s="13" t="s">
        <v>90</v>
      </c>
      <c r="AW524" s="13" t="s">
        <v>40</v>
      </c>
      <c r="AX524" s="13" t="s">
        <v>88</v>
      </c>
      <c r="AY524" s="251" t="s">
        <v>141</v>
      </c>
    </row>
    <row r="525" s="2" customFormat="1">
      <c r="A525" s="42"/>
      <c r="B525" s="43"/>
      <c r="C525" s="44"/>
      <c r="D525" s="234" t="s">
        <v>414</v>
      </c>
      <c r="E525" s="44"/>
      <c r="F525" s="284" t="s">
        <v>1366</v>
      </c>
      <c r="G525" s="44"/>
      <c r="H525" s="44"/>
      <c r="I525" s="44"/>
      <c r="J525" s="44"/>
      <c r="K525" s="44"/>
      <c r="L525" s="48"/>
      <c r="M525" s="232"/>
      <c r="N525" s="233"/>
      <c r="O525" s="88"/>
      <c r="P525" s="88"/>
      <c r="Q525" s="88"/>
      <c r="R525" s="88"/>
      <c r="S525" s="88"/>
      <c r="T525" s="89"/>
      <c r="U525" s="42"/>
      <c r="V525" s="42"/>
      <c r="W525" s="42"/>
      <c r="X525" s="42"/>
      <c r="Y525" s="42"/>
      <c r="Z525" s="42"/>
      <c r="AA525" s="42"/>
      <c r="AB525" s="42"/>
      <c r="AC525" s="42"/>
      <c r="AD525" s="42"/>
      <c r="AE525" s="42"/>
      <c r="AU525" s="20" t="s">
        <v>90</v>
      </c>
    </row>
    <row r="526" s="2" customFormat="1">
      <c r="A526" s="42"/>
      <c r="B526" s="43"/>
      <c r="C526" s="44"/>
      <c r="D526" s="234" t="s">
        <v>414</v>
      </c>
      <c r="E526" s="44"/>
      <c r="F526" s="285" t="s">
        <v>888</v>
      </c>
      <c r="G526" s="44"/>
      <c r="H526" s="286">
        <v>6.2400000000000002</v>
      </c>
      <c r="I526" s="44"/>
      <c r="J526" s="44"/>
      <c r="K526" s="44"/>
      <c r="L526" s="48"/>
      <c r="M526" s="232"/>
      <c r="N526" s="233"/>
      <c r="O526" s="88"/>
      <c r="P526" s="88"/>
      <c r="Q526" s="88"/>
      <c r="R526" s="88"/>
      <c r="S526" s="88"/>
      <c r="T526" s="89"/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U526" s="20" t="s">
        <v>90</v>
      </c>
    </row>
    <row r="527" s="2" customFormat="1">
      <c r="A527" s="42"/>
      <c r="B527" s="43"/>
      <c r="C527" s="44"/>
      <c r="D527" s="234" t="s">
        <v>414</v>
      </c>
      <c r="E527" s="44"/>
      <c r="F527" s="285" t="s">
        <v>892</v>
      </c>
      <c r="G527" s="44"/>
      <c r="H527" s="286">
        <v>3.8700000000000001</v>
      </c>
      <c r="I527" s="44"/>
      <c r="J527" s="44"/>
      <c r="K527" s="44"/>
      <c r="L527" s="48"/>
      <c r="M527" s="232"/>
      <c r="N527" s="233"/>
      <c r="O527" s="88"/>
      <c r="P527" s="88"/>
      <c r="Q527" s="88"/>
      <c r="R527" s="88"/>
      <c r="S527" s="88"/>
      <c r="T527" s="89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U527" s="20" t="s">
        <v>90</v>
      </c>
    </row>
    <row r="528" s="2" customFormat="1">
      <c r="A528" s="42"/>
      <c r="B528" s="43"/>
      <c r="C528" s="44"/>
      <c r="D528" s="234" t="s">
        <v>414</v>
      </c>
      <c r="E528" s="44"/>
      <c r="F528" s="285" t="s">
        <v>285</v>
      </c>
      <c r="G528" s="44"/>
      <c r="H528" s="286">
        <v>10.109999999999999</v>
      </c>
      <c r="I528" s="44"/>
      <c r="J528" s="44"/>
      <c r="K528" s="44"/>
      <c r="L528" s="48"/>
      <c r="M528" s="232"/>
      <c r="N528" s="233"/>
      <c r="O528" s="88"/>
      <c r="P528" s="88"/>
      <c r="Q528" s="88"/>
      <c r="R528" s="88"/>
      <c r="S528" s="88"/>
      <c r="T528" s="89"/>
      <c r="U528" s="42"/>
      <c r="V528" s="42"/>
      <c r="W528" s="42"/>
      <c r="X528" s="42"/>
      <c r="Y528" s="42"/>
      <c r="Z528" s="42"/>
      <c r="AA528" s="42"/>
      <c r="AB528" s="42"/>
      <c r="AC528" s="42"/>
      <c r="AD528" s="42"/>
      <c r="AE528" s="42"/>
      <c r="AU528" s="20" t="s">
        <v>90</v>
      </c>
    </row>
    <row r="529" s="2" customFormat="1" ht="37.8" customHeight="1">
      <c r="A529" s="42"/>
      <c r="B529" s="43"/>
      <c r="C529" s="216" t="s">
        <v>1367</v>
      </c>
      <c r="D529" s="216" t="s">
        <v>144</v>
      </c>
      <c r="E529" s="217" t="s">
        <v>1368</v>
      </c>
      <c r="F529" s="218" t="s">
        <v>1369</v>
      </c>
      <c r="G529" s="219" t="s">
        <v>448</v>
      </c>
      <c r="H529" s="220">
        <v>7.8300000000000001</v>
      </c>
      <c r="I529" s="221"/>
      <c r="J529" s="222">
        <f>ROUND(I529*H529,2)</f>
        <v>0</v>
      </c>
      <c r="K529" s="218" t="s">
        <v>148</v>
      </c>
      <c r="L529" s="48"/>
      <c r="M529" s="223" t="s">
        <v>78</v>
      </c>
      <c r="N529" s="224" t="s">
        <v>50</v>
      </c>
      <c r="O529" s="88"/>
      <c r="P529" s="225">
        <f>O529*H529</f>
        <v>0</v>
      </c>
      <c r="Q529" s="225">
        <v>0.000428</v>
      </c>
      <c r="R529" s="225">
        <f>Q529*H529</f>
        <v>0.0033512400000000001</v>
      </c>
      <c r="S529" s="225">
        <v>0</v>
      </c>
      <c r="T529" s="226">
        <f>S529*H529</f>
        <v>0</v>
      </c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R529" s="227" t="s">
        <v>244</v>
      </c>
      <c r="AT529" s="227" t="s">
        <v>144</v>
      </c>
      <c r="AU529" s="227" t="s">
        <v>90</v>
      </c>
      <c r="AY529" s="20" t="s">
        <v>141</v>
      </c>
      <c r="BE529" s="228">
        <f>IF(N529="základní",J529,0)</f>
        <v>0</v>
      </c>
      <c r="BF529" s="228">
        <f>IF(N529="snížená",J529,0)</f>
        <v>0</v>
      </c>
      <c r="BG529" s="228">
        <f>IF(N529="zákl. přenesená",J529,0)</f>
        <v>0</v>
      </c>
      <c r="BH529" s="228">
        <f>IF(N529="sníž. přenesená",J529,0)</f>
        <v>0</v>
      </c>
      <c r="BI529" s="228">
        <f>IF(N529="nulová",J529,0)</f>
        <v>0</v>
      </c>
      <c r="BJ529" s="20" t="s">
        <v>88</v>
      </c>
      <c r="BK529" s="228">
        <f>ROUND(I529*H529,2)</f>
        <v>0</v>
      </c>
      <c r="BL529" s="20" t="s">
        <v>244</v>
      </c>
      <c r="BM529" s="227" t="s">
        <v>1370</v>
      </c>
    </row>
    <row r="530" s="2" customFormat="1">
      <c r="A530" s="42"/>
      <c r="B530" s="43"/>
      <c r="C530" s="44"/>
      <c r="D530" s="229" t="s">
        <v>151</v>
      </c>
      <c r="E530" s="44"/>
      <c r="F530" s="230" t="s">
        <v>1371</v>
      </c>
      <c r="G530" s="44"/>
      <c r="H530" s="44"/>
      <c r="I530" s="231"/>
      <c r="J530" s="44"/>
      <c r="K530" s="44"/>
      <c r="L530" s="48"/>
      <c r="M530" s="232"/>
      <c r="N530" s="233"/>
      <c r="O530" s="88"/>
      <c r="P530" s="88"/>
      <c r="Q530" s="88"/>
      <c r="R530" s="88"/>
      <c r="S530" s="88"/>
      <c r="T530" s="89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T530" s="20" t="s">
        <v>151</v>
      </c>
      <c r="AU530" s="20" t="s">
        <v>90</v>
      </c>
    </row>
    <row r="531" s="13" customFormat="1">
      <c r="A531" s="13"/>
      <c r="B531" s="241"/>
      <c r="C531" s="242"/>
      <c r="D531" s="234" t="s">
        <v>283</v>
      </c>
      <c r="E531" s="243" t="s">
        <v>78</v>
      </c>
      <c r="F531" s="244" t="s">
        <v>1372</v>
      </c>
      <c r="G531" s="242"/>
      <c r="H531" s="245">
        <v>7.8300000000000001</v>
      </c>
      <c r="I531" s="246"/>
      <c r="J531" s="242"/>
      <c r="K531" s="242"/>
      <c r="L531" s="247"/>
      <c r="M531" s="248"/>
      <c r="N531" s="249"/>
      <c r="O531" s="249"/>
      <c r="P531" s="249"/>
      <c r="Q531" s="249"/>
      <c r="R531" s="249"/>
      <c r="S531" s="249"/>
      <c r="T531" s="250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51" t="s">
        <v>283</v>
      </c>
      <c r="AU531" s="251" t="s">
        <v>90</v>
      </c>
      <c r="AV531" s="13" t="s">
        <v>90</v>
      </c>
      <c r="AW531" s="13" t="s">
        <v>40</v>
      </c>
      <c r="AX531" s="13" t="s">
        <v>80</v>
      </c>
      <c r="AY531" s="251" t="s">
        <v>141</v>
      </c>
    </row>
    <row r="532" s="14" customFormat="1">
      <c r="A532" s="14"/>
      <c r="B532" s="252"/>
      <c r="C532" s="253"/>
      <c r="D532" s="234" t="s">
        <v>283</v>
      </c>
      <c r="E532" s="254" t="s">
        <v>78</v>
      </c>
      <c r="F532" s="255" t="s">
        <v>285</v>
      </c>
      <c r="G532" s="253"/>
      <c r="H532" s="256">
        <v>7.8300000000000001</v>
      </c>
      <c r="I532" s="257"/>
      <c r="J532" s="253"/>
      <c r="K532" s="253"/>
      <c r="L532" s="258"/>
      <c r="M532" s="259"/>
      <c r="N532" s="260"/>
      <c r="O532" s="260"/>
      <c r="P532" s="260"/>
      <c r="Q532" s="260"/>
      <c r="R532" s="260"/>
      <c r="S532" s="260"/>
      <c r="T532" s="261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2" t="s">
        <v>283</v>
      </c>
      <c r="AU532" s="262" t="s">
        <v>90</v>
      </c>
      <c r="AV532" s="14" t="s">
        <v>166</v>
      </c>
      <c r="AW532" s="14" t="s">
        <v>40</v>
      </c>
      <c r="AX532" s="14" t="s">
        <v>88</v>
      </c>
      <c r="AY532" s="262" t="s">
        <v>141</v>
      </c>
    </row>
    <row r="533" s="2" customFormat="1" ht="24.15" customHeight="1">
      <c r="A533" s="42"/>
      <c r="B533" s="43"/>
      <c r="C533" s="290" t="s">
        <v>1373</v>
      </c>
      <c r="D533" s="290" t="s">
        <v>864</v>
      </c>
      <c r="E533" s="291" t="s">
        <v>1374</v>
      </c>
      <c r="F533" s="292" t="s">
        <v>1375</v>
      </c>
      <c r="G533" s="293" t="s">
        <v>321</v>
      </c>
      <c r="H533" s="294">
        <v>0.68899999999999995</v>
      </c>
      <c r="I533" s="295"/>
      <c r="J533" s="296">
        <f>ROUND(I533*H533,2)</f>
        <v>0</v>
      </c>
      <c r="K533" s="292" t="s">
        <v>148</v>
      </c>
      <c r="L533" s="297"/>
      <c r="M533" s="298" t="s">
        <v>78</v>
      </c>
      <c r="N533" s="299" t="s">
        <v>50</v>
      </c>
      <c r="O533" s="88"/>
      <c r="P533" s="225">
        <f>O533*H533</f>
        <v>0</v>
      </c>
      <c r="Q533" s="225">
        <v>0.021999999999999999</v>
      </c>
      <c r="R533" s="225">
        <f>Q533*H533</f>
        <v>0.015157999999999998</v>
      </c>
      <c r="S533" s="225">
        <v>0</v>
      </c>
      <c r="T533" s="226">
        <f>S533*H533</f>
        <v>0</v>
      </c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R533" s="227" t="s">
        <v>487</v>
      </c>
      <c r="AT533" s="227" t="s">
        <v>864</v>
      </c>
      <c r="AU533" s="227" t="s">
        <v>90</v>
      </c>
      <c r="AY533" s="20" t="s">
        <v>141</v>
      </c>
      <c r="BE533" s="228">
        <f>IF(N533="základní",J533,0)</f>
        <v>0</v>
      </c>
      <c r="BF533" s="228">
        <f>IF(N533="snížená",J533,0)</f>
        <v>0</v>
      </c>
      <c r="BG533" s="228">
        <f>IF(N533="zákl. přenesená",J533,0)</f>
        <v>0</v>
      </c>
      <c r="BH533" s="228">
        <f>IF(N533="sníž. přenesená",J533,0)</f>
        <v>0</v>
      </c>
      <c r="BI533" s="228">
        <f>IF(N533="nulová",J533,0)</f>
        <v>0</v>
      </c>
      <c r="BJ533" s="20" t="s">
        <v>88</v>
      </c>
      <c r="BK533" s="228">
        <f>ROUND(I533*H533,2)</f>
        <v>0</v>
      </c>
      <c r="BL533" s="20" t="s">
        <v>244</v>
      </c>
      <c r="BM533" s="227" t="s">
        <v>1376</v>
      </c>
    </row>
    <row r="534" s="13" customFormat="1">
      <c r="A534" s="13"/>
      <c r="B534" s="241"/>
      <c r="C534" s="242"/>
      <c r="D534" s="234" t="s">
        <v>283</v>
      </c>
      <c r="E534" s="242"/>
      <c r="F534" s="244" t="s">
        <v>1377</v>
      </c>
      <c r="G534" s="242"/>
      <c r="H534" s="245">
        <v>0.68899999999999995</v>
      </c>
      <c r="I534" s="246"/>
      <c r="J534" s="242"/>
      <c r="K534" s="242"/>
      <c r="L534" s="247"/>
      <c r="M534" s="248"/>
      <c r="N534" s="249"/>
      <c r="O534" s="249"/>
      <c r="P534" s="249"/>
      <c r="Q534" s="249"/>
      <c r="R534" s="249"/>
      <c r="S534" s="249"/>
      <c r="T534" s="250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51" t="s">
        <v>283</v>
      </c>
      <c r="AU534" s="251" t="s">
        <v>90</v>
      </c>
      <c r="AV534" s="13" t="s">
        <v>90</v>
      </c>
      <c r="AW534" s="13" t="s">
        <v>4</v>
      </c>
      <c r="AX534" s="13" t="s">
        <v>88</v>
      </c>
      <c r="AY534" s="251" t="s">
        <v>141</v>
      </c>
    </row>
    <row r="535" s="2" customFormat="1" ht="37.8" customHeight="1">
      <c r="A535" s="42"/>
      <c r="B535" s="43"/>
      <c r="C535" s="216" t="s">
        <v>1378</v>
      </c>
      <c r="D535" s="216" t="s">
        <v>144</v>
      </c>
      <c r="E535" s="217" t="s">
        <v>1379</v>
      </c>
      <c r="F535" s="218" t="s">
        <v>1380</v>
      </c>
      <c r="G535" s="219" t="s">
        <v>321</v>
      </c>
      <c r="H535" s="220">
        <v>10.109999999999999</v>
      </c>
      <c r="I535" s="221"/>
      <c r="J535" s="222">
        <f>ROUND(I535*H535,2)</f>
        <v>0</v>
      </c>
      <c r="K535" s="218" t="s">
        <v>148</v>
      </c>
      <c r="L535" s="48"/>
      <c r="M535" s="223" t="s">
        <v>78</v>
      </c>
      <c r="N535" s="224" t="s">
        <v>50</v>
      </c>
      <c r="O535" s="88"/>
      <c r="P535" s="225">
        <f>O535*H535</f>
        <v>0</v>
      </c>
      <c r="Q535" s="225">
        <v>0.0053759999999999997</v>
      </c>
      <c r="R535" s="225">
        <f>Q535*H535</f>
        <v>0.054351359999999994</v>
      </c>
      <c r="S535" s="225">
        <v>0</v>
      </c>
      <c r="T535" s="226">
        <f>S535*H535</f>
        <v>0</v>
      </c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R535" s="227" t="s">
        <v>244</v>
      </c>
      <c r="AT535" s="227" t="s">
        <v>144</v>
      </c>
      <c r="AU535" s="227" t="s">
        <v>90</v>
      </c>
      <c r="AY535" s="20" t="s">
        <v>141</v>
      </c>
      <c r="BE535" s="228">
        <f>IF(N535="základní",J535,0)</f>
        <v>0</v>
      </c>
      <c r="BF535" s="228">
        <f>IF(N535="snížená",J535,0)</f>
        <v>0</v>
      </c>
      <c r="BG535" s="228">
        <f>IF(N535="zákl. přenesená",J535,0)</f>
        <v>0</v>
      </c>
      <c r="BH535" s="228">
        <f>IF(N535="sníž. přenesená",J535,0)</f>
        <v>0</v>
      </c>
      <c r="BI535" s="228">
        <f>IF(N535="nulová",J535,0)</f>
        <v>0</v>
      </c>
      <c r="BJ535" s="20" t="s">
        <v>88</v>
      </c>
      <c r="BK535" s="228">
        <f>ROUND(I535*H535,2)</f>
        <v>0</v>
      </c>
      <c r="BL535" s="20" t="s">
        <v>244</v>
      </c>
      <c r="BM535" s="227" t="s">
        <v>1381</v>
      </c>
    </row>
    <row r="536" s="2" customFormat="1">
      <c r="A536" s="42"/>
      <c r="B536" s="43"/>
      <c r="C536" s="44"/>
      <c r="D536" s="229" t="s">
        <v>151</v>
      </c>
      <c r="E536" s="44"/>
      <c r="F536" s="230" t="s">
        <v>1382</v>
      </c>
      <c r="G536" s="44"/>
      <c r="H536" s="44"/>
      <c r="I536" s="231"/>
      <c r="J536" s="44"/>
      <c r="K536" s="44"/>
      <c r="L536" s="48"/>
      <c r="M536" s="232"/>
      <c r="N536" s="233"/>
      <c r="O536" s="88"/>
      <c r="P536" s="88"/>
      <c r="Q536" s="88"/>
      <c r="R536" s="88"/>
      <c r="S536" s="88"/>
      <c r="T536" s="89"/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T536" s="20" t="s">
        <v>151</v>
      </c>
      <c r="AU536" s="20" t="s">
        <v>90</v>
      </c>
    </row>
    <row r="537" s="13" customFormat="1">
      <c r="A537" s="13"/>
      <c r="B537" s="241"/>
      <c r="C537" s="242"/>
      <c r="D537" s="234" t="s">
        <v>283</v>
      </c>
      <c r="E537" s="243" t="s">
        <v>78</v>
      </c>
      <c r="F537" s="244" t="s">
        <v>770</v>
      </c>
      <c r="G537" s="242"/>
      <c r="H537" s="245">
        <v>10.109999999999999</v>
      </c>
      <c r="I537" s="246"/>
      <c r="J537" s="242"/>
      <c r="K537" s="242"/>
      <c r="L537" s="247"/>
      <c r="M537" s="248"/>
      <c r="N537" s="249"/>
      <c r="O537" s="249"/>
      <c r="P537" s="249"/>
      <c r="Q537" s="249"/>
      <c r="R537" s="249"/>
      <c r="S537" s="249"/>
      <c r="T537" s="250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51" t="s">
        <v>283</v>
      </c>
      <c r="AU537" s="251" t="s">
        <v>90</v>
      </c>
      <c r="AV537" s="13" t="s">
        <v>90</v>
      </c>
      <c r="AW537" s="13" t="s">
        <v>40</v>
      </c>
      <c r="AX537" s="13" t="s">
        <v>80</v>
      </c>
      <c r="AY537" s="251" t="s">
        <v>141</v>
      </c>
    </row>
    <row r="538" s="14" customFormat="1">
      <c r="A538" s="14"/>
      <c r="B538" s="252"/>
      <c r="C538" s="253"/>
      <c r="D538" s="234" t="s">
        <v>283</v>
      </c>
      <c r="E538" s="254" t="s">
        <v>78</v>
      </c>
      <c r="F538" s="255" t="s">
        <v>285</v>
      </c>
      <c r="G538" s="253"/>
      <c r="H538" s="256">
        <v>10.109999999999999</v>
      </c>
      <c r="I538" s="257"/>
      <c r="J538" s="253"/>
      <c r="K538" s="253"/>
      <c r="L538" s="258"/>
      <c r="M538" s="259"/>
      <c r="N538" s="260"/>
      <c r="O538" s="260"/>
      <c r="P538" s="260"/>
      <c r="Q538" s="260"/>
      <c r="R538" s="260"/>
      <c r="S538" s="260"/>
      <c r="T538" s="261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62" t="s">
        <v>283</v>
      </c>
      <c r="AU538" s="262" t="s">
        <v>90</v>
      </c>
      <c r="AV538" s="14" t="s">
        <v>166</v>
      </c>
      <c r="AW538" s="14" t="s">
        <v>40</v>
      </c>
      <c r="AX538" s="14" t="s">
        <v>88</v>
      </c>
      <c r="AY538" s="262" t="s">
        <v>141</v>
      </c>
    </row>
    <row r="539" s="2" customFormat="1">
      <c r="A539" s="42"/>
      <c r="B539" s="43"/>
      <c r="C539" s="44"/>
      <c r="D539" s="234" t="s">
        <v>414</v>
      </c>
      <c r="E539" s="44"/>
      <c r="F539" s="284" t="s">
        <v>1366</v>
      </c>
      <c r="G539" s="44"/>
      <c r="H539" s="44"/>
      <c r="I539" s="44"/>
      <c r="J539" s="44"/>
      <c r="K539" s="44"/>
      <c r="L539" s="48"/>
      <c r="M539" s="232"/>
      <c r="N539" s="233"/>
      <c r="O539" s="88"/>
      <c r="P539" s="88"/>
      <c r="Q539" s="88"/>
      <c r="R539" s="88"/>
      <c r="S539" s="88"/>
      <c r="T539" s="89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42"/>
      <c r="AU539" s="20" t="s">
        <v>90</v>
      </c>
    </row>
    <row r="540" s="2" customFormat="1">
      <c r="A540" s="42"/>
      <c r="B540" s="43"/>
      <c r="C540" s="44"/>
      <c r="D540" s="234" t="s">
        <v>414</v>
      </c>
      <c r="E540" s="44"/>
      <c r="F540" s="285" t="s">
        <v>888</v>
      </c>
      <c r="G540" s="44"/>
      <c r="H540" s="286">
        <v>6.2400000000000002</v>
      </c>
      <c r="I540" s="44"/>
      <c r="J540" s="44"/>
      <c r="K540" s="44"/>
      <c r="L540" s="48"/>
      <c r="M540" s="232"/>
      <c r="N540" s="233"/>
      <c r="O540" s="88"/>
      <c r="P540" s="88"/>
      <c r="Q540" s="88"/>
      <c r="R540" s="88"/>
      <c r="S540" s="88"/>
      <c r="T540" s="89"/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U540" s="20" t="s">
        <v>90</v>
      </c>
    </row>
    <row r="541" s="2" customFormat="1">
      <c r="A541" s="42"/>
      <c r="B541" s="43"/>
      <c r="C541" s="44"/>
      <c r="D541" s="234" t="s">
        <v>414</v>
      </c>
      <c r="E541" s="44"/>
      <c r="F541" s="285" t="s">
        <v>892</v>
      </c>
      <c r="G541" s="44"/>
      <c r="H541" s="286">
        <v>3.8700000000000001</v>
      </c>
      <c r="I541" s="44"/>
      <c r="J541" s="44"/>
      <c r="K541" s="44"/>
      <c r="L541" s="48"/>
      <c r="M541" s="232"/>
      <c r="N541" s="233"/>
      <c r="O541" s="88"/>
      <c r="P541" s="88"/>
      <c r="Q541" s="88"/>
      <c r="R541" s="88"/>
      <c r="S541" s="88"/>
      <c r="T541" s="89"/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U541" s="20" t="s">
        <v>90</v>
      </c>
    </row>
    <row r="542" s="2" customFormat="1">
      <c r="A542" s="42"/>
      <c r="B542" s="43"/>
      <c r="C542" s="44"/>
      <c r="D542" s="234" t="s">
        <v>414</v>
      </c>
      <c r="E542" s="44"/>
      <c r="F542" s="285" t="s">
        <v>285</v>
      </c>
      <c r="G542" s="44"/>
      <c r="H542" s="286">
        <v>10.109999999999999</v>
      </c>
      <c r="I542" s="44"/>
      <c r="J542" s="44"/>
      <c r="K542" s="44"/>
      <c r="L542" s="48"/>
      <c r="M542" s="232"/>
      <c r="N542" s="233"/>
      <c r="O542" s="88"/>
      <c r="P542" s="88"/>
      <c r="Q542" s="88"/>
      <c r="R542" s="88"/>
      <c r="S542" s="88"/>
      <c r="T542" s="89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U542" s="20" t="s">
        <v>90</v>
      </c>
    </row>
    <row r="543" s="2" customFormat="1" ht="24.15" customHeight="1">
      <c r="A543" s="42"/>
      <c r="B543" s="43"/>
      <c r="C543" s="290" t="s">
        <v>1383</v>
      </c>
      <c r="D543" s="290" t="s">
        <v>864</v>
      </c>
      <c r="E543" s="291" t="s">
        <v>1374</v>
      </c>
      <c r="F543" s="292" t="s">
        <v>1375</v>
      </c>
      <c r="G543" s="293" t="s">
        <v>321</v>
      </c>
      <c r="H543" s="294">
        <v>11.121</v>
      </c>
      <c r="I543" s="295"/>
      <c r="J543" s="296">
        <f>ROUND(I543*H543,2)</f>
        <v>0</v>
      </c>
      <c r="K543" s="292" t="s">
        <v>148</v>
      </c>
      <c r="L543" s="297"/>
      <c r="M543" s="298" t="s">
        <v>78</v>
      </c>
      <c r="N543" s="299" t="s">
        <v>50</v>
      </c>
      <c r="O543" s="88"/>
      <c r="P543" s="225">
        <f>O543*H543</f>
        <v>0</v>
      </c>
      <c r="Q543" s="225">
        <v>0.021999999999999999</v>
      </c>
      <c r="R543" s="225">
        <f>Q543*H543</f>
        <v>0.24466199999999999</v>
      </c>
      <c r="S543" s="225">
        <v>0</v>
      </c>
      <c r="T543" s="226">
        <f>S543*H543</f>
        <v>0</v>
      </c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R543" s="227" t="s">
        <v>487</v>
      </c>
      <c r="AT543" s="227" t="s">
        <v>864</v>
      </c>
      <c r="AU543" s="227" t="s">
        <v>90</v>
      </c>
      <c r="AY543" s="20" t="s">
        <v>141</v>
      </c>
      <c r="BE543" s="228">
        <f>IF(N543="základní",J543,0)</f>
        <v>0</v>
      </c>
      <c r="BF543" s="228">
        <f>IF(N543="snížená",J543,0)</f>
        <v>0</v>
      </c>
      <c r="BG543" s="228">
        <f>IF(N543="zákl. přenesená",J543,0)</f>
        <v>0</v>
      </c>
      <c r="BH543" s="228">
        <f>IF(N543="sníž. přenesená",J543,0)</f>
        <v>0</v>
      </c>
      <c r="BI543" s="228">
        <f>IF(N543="nulová",J543,0)</f>
        <v>0</v>
      </c>
      <c r="BJ543" s="20" t="s">
        <v>88</v>
      </c>
      <c r="BK543" s="228">
        <f>ROUND(I543*H543,2)</f>
        <v>0</v>
      </c>
      <c r="BL543" s="20" t="s">
        <v>244</v>
      </c>
      <c r="BM543" s="227" t="s">
        <v>1384</v>
      </c>
    </row>
    <row r="544" s="2" customFormat="1">
      <c r="A544" s="42"/>
      <c r="B544" s="43"/>
      <c r="C544" s="44"/>
      <c r="D544" s="234" t="s">
        <v>153</v>
      </c>
      <c r="E544" s="44"/>
      <c r="F544" s="235" t="s">
        <v>1385</v>
      </c>
      <c r="G544" s="44"/>
      <c r="H544" s="44"/>
      <c r="I544" s="231"/>
      <c r="J544" s="44"/>
      <c r="K544" s="44"/>
      <c r="L544" s="48"/>
      <c r="M544" s="232"/>
      <c r="N544" s="233"/>
      <c r="O544" s="88"/>
      <c r="P544" s="88"/>
      <c r="Q544" s="88"/>
      <c r="R544" s="88"/>
      <c r="S544" s="88"/>
      <c r="T544" s="89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T544" s="20" t="s">
        <v>153</v>
      </c>
      <c r="AU544" s="20" t="s">
        <v>90</v>
      </c>
    </row>
    <row r="545" s="13" customFormat="1">
      <c r="A545" s="13"/>
      <c r="B545" s="241"/>
      <c r="C545" s="242"/>
      <c r="D545" s="234" t="s">
        <v>283</v>
      </c>
      <c r="E545" s="242"/>
      <c r="F545" s="244" t="s">
        <v>1386</v>
      </c>
      <c r="G545" s="242"/>
      <c r="H545" s="245">
        <v>11.121</v>
      </c>
      <c r="I545" s="246"/>
      <c r="J545" s="242"/>
      <c r="K545" s="242"/>
      <c r="L545" s="247"/>
      <c r="M545" s="248"/>
      <c r="N545" s="249"/>
      <c r="O545" s="249"/>
      <c r="P545" s="249"/>
      <c r="Q545" s="249"/>
      <c r="R545" s="249"/>
      <c r="S545" s="249"/>
      <c r="T545" s="250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51" t="s">
        <v>283</v>
      </c>
      <c r="AU545" s="251" t="s">
        <v>90</v>
      </c>
      <c r="AV545" s="13" t="s">
        <v>90</v>
      </c>
      <c r="AW545" s="13" t="s">
        <v>4</v>
      </c>
      <c r="AX545" s="13" t="s">
        <v>88</v>
      </c>
      <c r="AY545" s="251" t="s">
        <v>141</v>
      </c>
    </row>
    <row r="546" s="2" customFormat="1" ht="37.8" customHeight="1">
      <c r="A546" s="42"/>
      <c r="B546" s="43"/>
      <c r="C546" s="216" t="s">
        <v>1387</v>
      </c>
      <c r="D546" s="216" t="s">
        <v>144</v>
      </c>
      <c r="E546" s="217" t="s">
        <v>1388</v>
      </c>
      <c r="F546" s="218" t="s">
        <v>1389</v>
      </c>
      <c r="G546" s="219" t="s">
        <v>321</v>
      </c>
      <c r="H546" s="220">
        <v>3.8700000000000001</v>
      </c>
      <c r="I546" s="221"/>
      <c r="J546" s="222">
        <f>ROUND(I546*H546,2)</f>
        <v>0</v>
      </c>
      <c r="K546" s="218" t="s">
        <v>148</v>
      </c>
      <c r="L546" s="48"/>
      <c r="M546" s="223" t="s">
        <v>78</v>
      </c>
      <c r="N546" s="224" t="s">
        <v>50</v>
      </c>
      <c r="O546" s="88"/>
      <c r="P546" s="225">
        <f>O546*H546</f>
        <v>0</v>
      </c>
      <c r="Q546" s="225">
        <v>0</v>
      </c>
      <c r="R546" s="225">
        <f>Q546*H546</f>
        <v>0</v>
      </c>
      <c r="S546" s="225">
        <v>0</v>
      </c>
      <c r="T546" s="226">
        <f>S546*H546</f>
        <v>0</v>
      </c>
      <c r="U546" s="42"/>
      <c r="V546" s="42"/>
      <c r="W546" s="42"/>
      <c r="X546" s="42"/>
      <c r="Y546" s="42"/>
      <c r="Z546" s="42"/>
      <c r="AA546" s="42"/>
      <c r="AB546" s="42"/>
      <c r="AC546" s="42"/>
      <c r="AD546" s="42"/>
      <c r="AE546" s="42"/>
      <c r="AR546" s="227" t="s">
        <v>244</v>
      </c>
      <c r="AT546" s="227" t="s">
        <v>144</v>
      </c>
      <c r="AU546" s="227" t="s">
        <v>90</v>
      </c>
      <c r="AY546" s="20" t="s">
        <v>141</v>
      </c>
      <c r="BE546" s="228">
        <f>IF(N546="základní",J546,0)</f>
        <v>0</v>
      </c>
      <c r="BF546" s="228">
        <f>IF(N546="snížená",J546,0)</f>
        <v>0</v>
      </c>
      <c r="BG546" s="228">
        <f>IF(N546="zákl. přenesená",J546,0)</f>
        <v>0</v>
      </c>
      <c r="BH546" s="228">
        <f>IF(N546="sníž. přenesená",J546,0)</f>
        <v>0</v>
      </c>
      <c r="BI546" s="228">
        <f>IF(N546="nulová",J546,0)</f>
        <v>0</v>
      </c>
      <c r="BJ546" s="20" t="s">
        <v>88</v>
      </c>
      <c r="BK546" s="228">
        <f>ROUND(I546*H546,2)</f>
        <v>0</v>
      </c>
      <c r="BL546" s="20" t="s">
        <v>244</v>
      </c>
      <c r="BM546" s="227" t="s">
        <v>1390</v>
      </c>
    </row>
    <row r="547" s="2" customFormat="1">
      <c r="A547" s="42"/>
      <c r="B547" s="43"/>
      <c r="C547" s="44"/>
      <c r="D547" s="229" t="s">
        <v>151</v>
      </c>
      <c r="E547" s="44"/>
      <c r="F547" s="230" t="s">
        <v>1391</v>
      </c>
      <c r="G547" s="44"/>
      <c r="H547" s="44"/>
      <c r="I547" s="231"/>
      <c r="J547" s="44"/>
      <c r="K547" s="44"/>
      <c r="L547" s="48"/>
      <c r="M547" s="232"/>
      <c r="N547" s="233"/>
      <c r="O547" s="88"/>
      <c r="P547" s="88"/>
      <c r="Q547" s="88"/>
      <c r="R547" s="88"/>
      <c r="S547" s="88"/>
      <c r="T547" s="89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T547" s="20" t="s">
        <v>151</v>
      </c>
      <c r="AU547" s="20" t="s">
        <v>90</v>
      </c>
    </row>
    <row r="548" s="13" customFormat="1">
      <c r="A548" s="13"/>
      <c r="B548" s="241"/>
      <c r="C548" s="242"/>
      <c r="D548" s="234" t="s">
        <v>283</v>
      </c>
      <c r="E548" s="243" t="s">
        <v>78</v>
      </c>
      <c r="F548" s="244" t="s">
        <v>767</v>
      </c>
      <c r="G548" s="242"/>
      <c r="H548" s="245">
        <v>3.8700000000000001</v>
      </c>
      <c r="I548" s="246"/>
      <c r="J548" s="242"/>
      <c r="K548" s="242"/>
      <c r="L548" s="247"/>
      <c r="M548" s="248"/>
      <c r="N548" s="249"/>
      <c r="O548" s="249"/>
      <c r="P548" s="249"/>
      <c r="Q548" s="249"/>
      <c r="R548" s="249"/>
      <c r="S548" s="249"/>
      <c r="T548" s="250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51" t="s">
        <v>283</v>
      </c>
      <c r="AU548" s="251" t="s">
        <v>90</v>
      </c>
      <c r="AV548" s="13" t="s">
        <v>90</v>
      </c>
      <c r="AW548" s="13" t="s">
        <v>40</v>
      </c>
      <c r="AX548" s="13" t="s">
        <v>88</v>
      </c>
      <c r="AY548" s="251" t="s">
        <v>141</v>
      </c>
    </row>
    <row r="549" s="2" customFormat="1">
      <c r="A549" s="42"/>
      <c r="B549" s="43"/>
      <c r="C549" s="44"/>
      <c r="D549" s="234" t="s">
        <v>414</v>
      </c>
      <c r="E549" s="44"/>
      <c r="F549" s="284" t="s">
        <v>891</v>
      </c>
      <c r="G549" s="44"/>
      <c r="H549" s="44"/>
      <c r="I549" s="44"/>
      <c r="J549" s="44"/>
      <c r="K549" s="44"/>
      <c r="L549" s="48"/>
      <c r="M549" s="232"/>
      <c r="N549" s="233"/>
      <c r="O549" s="88"/>
      <c r="P549" s="88"/>
      <c r="Q549" s="88"/>
      <c r="R549" s="88"/>
      <c r="S549" s="88"/>
      <c r="T549" s="89"/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U549" s="20" t="s">
        <v>90</v>
      </c>
    </row>
    <row r="550" s="2" customFormat="1">
      <c r="A550" s="42"/>
      <c r="B550" s="43"/>
      <c r="C550" s="44"/>
      <c r="D550" s="234" t="s">
        <v>414</v>
      </c>
      <c r="E550" s="44"/>
      <c r="F550" s="285" t="s">
        <v>892</v>
      </c>
      <c r="G550" s="44"/>
      <c r="H550" s="286">
        <v>3.8700000000000001</v>
      </c>
      <c r="I550" s="44"/>
      <c r="J550" s="44"/>
      <c r="K550" s="44"/>
      <c r="L550" s="48"/>
      <c r="M550" s="232"/>
      <c r="N550" s="233"/>
      <c r="O550" s="88"/>
      <c r="P550" s="88"/>
      <c r="Q550" s="88"/>
      <c r="R550" s="88"/>
      <c r="S550" s="88"/>
      <c r="T550" s="89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U550" s="20" t="s">
        <v>90</v>
      </c>
    </row>
    <row r="551" s="2" customFormat="1" ht="24.15" customHeight="1">
      <c r="A551" s="42"/>
      <c r="B551" s="43"/>
      <c r="C551" s="216" t="s">
        <v>1392</v>
      </c>
      <c r="D551" s="216" t="s">
        <v>144</v>
      </c>
      <c r="E551" s="217" t="s">
        <v>1393</v>
      </c>
      <c r="F551" s="218" t="s">
        <v>1394</v>
      </c>
      <c r="G551" s="219" t="s">
        <v>321</v>
      </c>
      <c r="H551" s="220">
        <v>3.8700000000000001</v>
      </c>
      <c r="I551" s="221"/>
      <c r="J551" s="222">
        <f>ROUND(I551*H551,2)</f>
        <v>0</v>
      </c>
      <c r="K551" s="218" t="s">
        <v>148</v>
      </c>
      <c r="L551" s="48"/>
      <c r="M551" s="223" t="s">
        <v>78</v>
      </c>
      <c r="N551" s="224" t="s">
        <v>50</v>
      </c>
      <c r="O551" s="88"/>
      <c r="P551" s="225">
        <f>O551*H551</f>
        <v>0</v>
      </c>
      <c r="Q551" s="225">
        <v>0.0015</v>
      </c>
      <c r="R551" s="225">
        <f>Q551*H551</f>
        <v>0.0058050000000000003</v>
      </c>
      <c r="S551" s="225">
        <v>0</v>
      </c>
      <c r="T551" s="226">
        <f>S551*H551</f>
        <v>0</v>
      </c>
      <c r="U551" s="42"/>
      <c r="V551" s="42"/>
      <c r="W551" s="42"/>
      <c r="X551" s="42"/>
      <c r="Y551" s="42"/>
      <c r="Z551" s="42"/>
      <c r="AA551" s="42"/>
      <c r="AB551" s="42"/>
      <c r="AC551" s="42"/>
      <c r="AD551" s="42"/>
      <c r="AE551" s="42"/>
      <c r="AR551" s="227" t="s">
        <v>244</v>
      </c>
      <c r="AT551" s="227" t="s">
        <v>144</v>
      </c>
      <c r="AU551" s="227" t="s">
        <v>90</v>
      </c>
      <c r="AY551" s="20" t="s">
        <v>141</v>
      </c>
      <c r="BE551" s="228">
        <f>IF(N551="základní",J551,0)</f>
        <v>0</v>
      </c>
      <c r="BF551" s="228">
        <f>IF(N551="snížená",J551,0)</f>
        <v>0</v>
      </c>
      <c r="BG551" s="228">
        <f>IF(N551="zákl. přenesená",J551,0)</f>
        <v>0</v>
      </c>
      <c r="BH551" s="228">
        <f>IF(N551="sníž. přenesená",J551,0)</f>
        <v>0</v>
      </c>
      <c r="BI551" s="228">
        <f>IF(N551="nulová",J551,0)</f>
        <v>0</v>
      </c>
      <c r="BJ551" s="20" t="s">
        <v>88</v>
      </c>
      <c r="BK551" s="228">
        <f>ROUND(I551*H551,2)</f>
        <v>0</v>
      </c>
      <c r="BL551" s="20" t="s">
        <v>244</v>
      </c>
      <c r="BM551" s="227" t="s">
        <v>1395</v>
      </c>
    </row>
    <row r="552" s="2" customFormat="1">
      <c r="A552" s="42"/>
      <c r="B552" s="43"/>
      <c r="C552" s="44"/>
      <c r="D552" s="229" t="s">
        <v>151</v>
      </c>
      <c r="E552" s="44"/>
      <c r="F552" s="230" t="s">
        <v>1396</v>
      </c>
      <c r="G552" s="44"/>
      <c r="H552" s="44"/>
      <c r="I552" s="231"/>
      <c r="J552" s="44"/>
      <c r="K552" s="44"/>
      <c r="L552" s="48"/>
      <c r="M552" s="232"/>
      <c r="N552" s="233"/>
      <c r="O552" s="88"/>
      <c r="P552" s="88"/>
      <c r="Q552" s="88"/>
      <c r="R552" s="88"/>
      <c r="S552" s="88"/>
      <c r="T552" s="89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T552" s="20" t="s">
        <v>151</v>
      </c>
      <c r="AU552" s="20" t="s">
        <v>90</v>
      </c>
    </row>
    <row r="553" s="13" customFormat="1">
      <c r="A553" s="13"/>
      <c r="B553" s="241"/>
      <c r="C553" s="242"/>
      <c r="D553" s="234" t="s">
        <v>283</v>
      </c>
      <c r="E553" s="243" t="s">
        <v>78</v>
      </c>
      <c r="F553" s="244" t="s">
        <v>767</v>
      </c>
      <c r="G553" s="242"/>
      <c r="H553" s="245">
        <v>3.8700000000000001</v>
      </c>
      <c r="I553" s="246"/>
      <c r="J553" s="242"/>
      <c r="K553" s="242"/>
      <c r="L553" s="247"/>
      <c r="M553" s="248"/>
      <c r="N553" s="249"/>
      <c r="O553" s="249"/>
      <c r="P553" s="249"/>
      <c r="Q553" s="249"/>
      <c r="R553" s="249"/>
      <c r="S553" s="249"/>
      <c r="T553" s="250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51" t="s">
        <v>283</v>
      </c>
      <c r="AU553" s="251" t="s">
        <v>90</v>
      </c>
      <c r="AV553" s="13" t="s">
        <v>90</v>
      </c>
      <c r="AW553" s="13" t="s">
        <v>40</v>
      </c>
      <c r="AX553" s="13" t="s">
        <v>88</v>
      </c>
      <c r="AY553" s="251" t="s">
        <v>141</v>
      </c>
    </row>
    <row r="554" s="2" customFormat="1">
      <c r="A554" s="42"/>
      <c r="B554" s="43"/>
      <c r="C554" s="44"/>
      <c r="D554" s="234" t="s">
        <v>414</v>
      </c>
      <c r="E554" s="44"/>
      <c r="F554" s="284" t="s">
        <v>891</v>
      </c>
      <c r="G554" s="44"/>
      <c r="H554" s="44"/>
      <c r="I554" s="44"/>
      <c r="J554" s="44"/>
      <c r="K554" s="44"/>
      <c r="L554" s="48"/>
      <c r="M554" s="232"/>
      <c r="N554" s="233"/>
      <c r="O554" s="88"/>
      <c r="P554" s="88"/>
      <c r="Q554" s="88"/>
      <c r="R554" s="88"/>
      <c r="S554" s="88"/>
      <c r="T554" s="89"/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U554" s="20" t="s">
        <v>90</v>
      </c>
    </row>
    <row r="555" s="2" customFormat="1">
      <c r="A555" s="42"/>
      <c r="B555" s="43"/>
      <c r="C555" s="44"/>
      <c r="D555" s="234" t="s">
        <v>414</v>
      </c>
      <c r="E555" s="44"/>
      <c r="F555" s="285" t="s">
        <v>892</v>
      </c>
      <c r="G555" s="44"/>
      <c r="H555" s="286">
        <v>3.8700000000000001</v>
      </c>
      <c r="I555" s="44"/>
      <c r="J555" s="44"/>
      <c r="K555" s="44"/>
      <c r="L555" s="48"/>
      <c r="M555" s="232"/>
      <c r="N555" s="233"/>
      <c r="O555" s="88"/>
      <c r="P555" s="88"/>
      <c r="Q555" s="88"/>
      <c r="R555" s="88"/>
      <c r="S555" s="88"/>
      <c r="T555" s="89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U555" s="20" t="s">
        <v>90</v>
      </c>
    </row>
    <row r="556" s="2" customFormat="1" ht="16.5" customHeight="1">
      <c r="A556" s="42"/>
      <c r="B556" s="43"/>
      <c r="C556" s="216" t="s">
        <v>1397</v>
      </c>
      <c r="D556" s="216" t="s">
        <v>144</v>
      </c>
      <c r="E556" s="217" t="s">
        <v>1398</v>
      </c>
      <c r="F556" s="218" t="s">
        <v>1399</v>
      </c>
      <c r="G556" s="219" t="s">
        <v>448</v>
      </c>
      <c r="H556" s="220">
        <v>15.220000000000001</v>
      </c>
      <c r="I556" s="221"/>
      <c r="J556" s="222">
        <f>ROUND(I556*H556,2)</f>
        <v>0</v>
      </c>
      <c r="K556" s="218" t="s">
        <v>148</v>
      </c>
      <c r="L556" s="48"/>
      <c r="M556" s="223" t="s">
        <v>78</v>
      </c>
      <c r="N556" s="224" t="s">
        <v>50</v>
      </c>
      <c r="O556" s="88"/>
      <c r="P556" s="225">
        <f>O556*H556</f>
        <v>0</v>
      </c>
      <c r="Q556" s="225">
        <v>3.0000000000000001E-05</v>
      </c>
      <c r="R556" s="225">
        <f>Q556*H556</f>
        <v>0.00045660000000000004</v>
      </c>
      <c r="S556" s="225">
        <v>0</v>
      </c>
      <c r="T556" s="226">
        <f>S556*H556</f>
        <v>0</v>
      </c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R556" s="227" t="s">
        <v>244</v>
      </c>
      <c r="AT556" s="227" t="s">
        <v>144</v>
      </c>
      <c r="AU556" s="227" t="s">
        <v>90</v>
      </c>
      <c r="AY556" s="20" t="s">
        <v>141</v>
      </c>
      <c r="BE556" s="228">
        <f>IF(N556="základní",J556,0)</f>
        <v>0</v>
      </c>
      <c r="BF556" s="228">
        <f>IF(N556="snížená",J556,0)</f>
        <v>0</v>
      </c>
      <c r="BG556" s="228">
        <f>IF(N556="zákl. přenesená",J556,0)</f>
        <v>0</v>
      </c>
      <c r="BH556" s="228">
        <f>IF(N556="sníž. přenesená",J556,0)</f>
        <v>0</v>
      </c>
      <c r="BI556" s="228">
        <f>IF(N556="nulová",J556,0)</f>
        <v>0</v>
      </c>
      <c r="BJ556" s="20" t="s">
        <v>88</v>
      </c>
      <c r="BK556" s="228">
        <f>ROUND(I556*H556,2)</f>
        <v>0</v>
      </c>
      <c r="BL556" s="20" t="s">
        <v>244</v>
      </c>
      <c r="BM556" s="227" t="s">
        <v>1400</v>
      </c>
    </row>
    <row r="557" s="2" customFormat="1">
      <c r="A557" s="42"/>
      <c r="B557" s="43"/>
      <c r="C557" s="44"/>
      <c r="D557" s="229" t="s">
        <v>151</v>
      </c>
      <c r="E557" s="44"/>
      <c r="F557" s="230" t="s">
        <v>1401</v>
      </c>
      <c r="G557" s="44"/>
      <c r="H557" s="44"/>
      <c r="I557" s="231"/>
      <c r="J557" s="44"/>
      <c r="K557" s="44"/>
      <c r="L557" s="48"/>
      <c r="M557" s="232"/>
      <c r="N557" s="233"/>
      <c r="O557" s="88"/>
      <c r="P557" s="88"/>
      <c r="Q557" s="88"/>
      <c r="R557" s="88"/>
      <c r="S557" s="88"/>
      <c r="T557" s="89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T557" s="20" t="s">
        <v>151</v>
      </c>
      <c r="AU557" s="20" t="s">
        <v>90</v>
      </c>
    </row>
    <row r="558" s="15" customFormat="1">
      <c r="A558" s="15"/>
      <c r="B558" s="263"/>
      <c r="C558" s="264"/>
      <c r="D558" s="234" t="s">
        <v>283</v>
      </c>
      <c r="E558" s="265" t="s">
        <v>78</v>
      </c>
      <c r="F558" s="266" t="s">
        <v>1402</v>
      </c>
      <c r="G558" s="264"/>
      <c r="H558" s="265" t="s">
        <v>78</v>
      </c>
      <c r="I558" s="267"/>
      <c r="J558" s="264"/>
      <c r="K558" s="264"/>
      <c r="L558" s="268"/>
      <c r="M558" s="269"/>
      <c r="N558" s="270"/>
      <c r="O558" s="270"/>
      <c r="P558" s="270"/>
      <c r="Q558" s="270"/>
      <c r="R558" s="270"/>
      <c r="S558" s="270"/>
      <c r="T558" s="271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72" t="s">
        <v>283</v>
      </c>
      <c r="AU558" s="272" t="s">
        <v>90</v>
      </c>
      <c r="AV558" s="15" t="s">
        <v>88</v>
      </c>
      <c r="AW558" s="15" t="s">
        <v>40</v>
      </c>
      <c r="AX558" s="15" t="s">
        <v>80</v>
      </c>
      <c r="AY558" s="272" t="s">
        <v>141</v>
      </c>
    </row>
    <row r="559" s="13" customFormat="1">
      <c r="A559" s="13"/>
      <c r="B559" s="241"/>
      <c r="C559" s="242"/>
      <c r="D559" s="234" t="s">
        <v>283</v>
      </c>
      <c r="E559" s="243" t="s">
        <v>78</v>
      </c>
      <c r="F559" s="244" t="s">
        <v>1372</v>
      </c>
      <c r="G559" s="242"/>
      <c r="H559" s="245">
        <v>7.8300000000000001</v>
      </c>
      <c r="I559" s="246"/>
      <c r="J559" s="242"/>
      <c r="K559" s="242"/>
      <c r="L559" s="247"/>
      <c r="M559" s="248"/>
      <c r="N559" s="249"/>
      <c r="O559" s="249"/>
      <c r="P559" s="249"/>
      <c r="Q559" s="249"/>
      <c r="R559" s="249"/>
      <c r="S559" s="249"/>
      <c r="T559" s="250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51" t="s">
        <v>283</v>
      </c>
      <c r="AU559" s="251" t="s">
        <v>90</v>
      </c>
      <c r="AV559" s="13" t="s">
        <v>90</v>
      </c>
      <c r="AW559" s="13" t="s">
        <v>40</v>
      </c>
      <c r="AX559" s="13" t="s">
        <v>80</v>
      </c>
      <c r="AY559" s="251" t="s">
        <v>141</v>
      </c>
    </row>
    <row r="560" s="13" customFormat="1">
      <c r="A560" s="13"/>
      <c r="B560" s="241"/>
      <c r="C560" s="242"/>
      <c r="D560" s="234" t="s">
        <v>283</v>
      </c>
      <c r="E560" s="243" t="s">
        <v>78</v>
      </c>
      <c r="F560" s="244" t="s">
        <v>1403</v>
      </c>
      <c r="G560" s="242"/>
      <c r="H560" s="245">
        <v>7.3899999999999997</v>
      </c>
      <c r="I560" s="246"/>
      <c r="J560" s="242"/>
      <c r="K560" s="242"/>
      <c r="L560" s="247"/>
      <c r="M560" s="248"/>
      <c r="N560" s="249"/>
      <c r="O560" s="249"/>
      <c r="P560" s="249"/>
      <c r="Q560" s="249"/>
      <c r="R560" s="249"/>
      <c r="S560" s="249"/>
      <c r="T560" s="250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51" t="s">
        <v>283</v>
      </c>
      <c r="AU560" s="251" t="s">
        <v>90</v>
      </c>
      <c r="AV560" s="13" t="s">
        <v>90</v>
      </c>
      <c r="AW560" s="13" t="s">
        <v>40</v>
      </c>
      <c r="AX560" s="13" t="s">
        <v>80</v>
      </c>
      <c r="AY560" s="251" t="s">
        <v>141</v>
      </c>
    </row>
    <row r="561" s="14" customFormat="1">
      <c r="A561" s="14"/>
      <c r="B561" s="252"/>
      <c r="C561" s="253"/>
      <c r="D561" s="234" t="s">
        <v>283</v>
      </c>
      <c r="E561" s="254" t="s">
        <v>78</v>
      </c>
      <c r="F561" s="255" t="s">
        <v>285</v>
      </c>
      <c r="G561" s="253"/>
      <c r="H561" s="256">
        <v>15.220000000000001</v>
      </c>
      <c r="I561" s="257"/>
      <c r="J561" s="253"/>
      <c r="K561" s="253"/>
      <c r="L561" s="258"/>
      <c r="M561" s="259"/>
      <c r="N561" s="260"/>
      <c r="O561" s="260"/>
      <c r="P561" s="260"/>
      <c r="Q561" s="260"/>
      <c r="R561" s="260"/>
      <c r="S561" s="260"/>
      <c r="T561" s="261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62" t="s">
        <v>283</v>
      </c>
      <c r="AU561" s="262" t="s">
        <v>90</v>
      </c>
      <c r="AV561" s="14" t="s">
        <v>166</v>
      </c>
      <c r="AW561" s="14" t="s">
        <v>40</v>
      </c>
      <c r="AX561" s="14" t="s">
        <v>88</v>
      </c>
      <c r="AY561" s="262" t="s">
        <v>141</v>
      </c>
    </row>
    <row r="562" s="2" customFormat="1" ht="24.15" customHeight="1">
      <c r="A562" s="42"/>
      <c r="B562" s="43"/>
      <c r="C562" s="216" t="s">
        <v>1404</v>
      </c>
      <c r="D562" s="216" t="s">
        <v>144</v>
      </c>
      <c r="E562" s="217" t="s">
        <v>1405</v>
      </c>
      <c r="F562" s="218" t="s">
        <v>1406</v>
      </c>
      <c r="G562" s="219" t="s">
        <v>448</v>
      </c>
      <c r="H562" s="220">
        <v>7.8300000000000001</v>
      </c>
      <c r="I562" s="221"/>
      <c r="J562" s="222">
        <f>ROUND(I562*H562,2)</f>
        <v>0</v>
      </c>
      <c r="K562" s="218" t="s">
        <v>148</v>
      </c>
      <c r="L562" s="48"/>
      <c r="M562" s="223" t="s">
        <v>78</v>
      </c>
      <c r="N562" s="224" t="s">
        <v>50</v>
      </c>
      <c r="O562" s="88"/>
      <c r="P562" s="225">
        <f>O562*H562</f>
        <v>0</v>
      </c>
      <c r="Q562" s="225">
        <v>0</v>
      </c>
      <c r="R562" s="225">
        <f>Q562*H562</f>
        <v>0</v>
      </c>
      <c r="S562" s="225">
        <v>0</v>
      </c>
      <c r="T562" s="226">
        <f>S562*H562</f>
        <v>0</v>
      </c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R562" s="227" t="s">
        <v>244</v>
      </c>
      <c r="AT562" s="227" t="s">
        <v>144</v>
      </c>
      <c r="AU562" s="227" t="s">
        <v>90</v>
      </c>
      <c r="AY562" s="20" t="s">
        <v>141</v>
      </c>
      <c r="BE562" s="228">
        <f>IF(N562="základní",J562,0)</f>
        <v>0</v>
      </c>
      <c r="BF562" s="228">
        <f>IF(N562="snížená",J562,0)</f>
        <v>0</v>
      </c>
      <c r="BG562" s="228">
        <f>IF(N562="zákl. přenesená",J562,0)</f>
        <v>0</v>
      </c>
      <c r="BH562" s="228">
        <f>IF(N562="sníž. přenesená",J562,0)</f>
        <v>0</v>
      </c>
      <c r="BI562" s="228">
        <f>IF(N562="nulová",J562,0)</f>
        <v>0</v>
      </c>
      <c r="BJ562" s="20" t="s">
        <v>88</v>
      </c>
      <c r="BK562" s="228">
        <f>ROUND(I562*H562,2)</f>
        <v>0</v>
      </c>
      <c r="BL562" s="20" t="s">
        <v>244</v>
      </c>
      <c r="BM562" s="227" t="s">
        <v>1407</v>
      </c>
    </row>
    <row r="563" s="2" customFormat="1">
      <c r="A563" s="42"/>
      <c r="B563" s="43"/>
      <c r="C563" s="44"/>
      <c r="D563" s="229" t="s">
        <v>151</v>
      </c>
      <c r="E563" s="44"/>
      <c r="F563" s="230" t="s">
        <v>1408</v>
      </c>
      <c r="G563" s="44"/>
      <c r="H563" s="44"/>
      <c r="I563" s="231"/>
      <c r="J563" s="44"/>
      <c r="K563" s="44"/>
      <c r="L563" s="48"/>
      <c r="M563" s="232"/>
      <c r="N563" s="233"/>
      <c r="O563" s="88"/>
      <c r="P563" s="88"/>
      <c r="Q563" s="88"/>
      <c r="R563" s="88"/>
      <c r="S563" s="88"/>
      <c r="T563" s="89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T563" s="20" t="s">
        <v>151</v>
      </c>
      <c r="AU563" s="20" t="s">
        <v>90</v>
      </c>
    </row>
    <row r="564" s="13" customFormat="1">
      <c r="A564" s="13"/>
      <c r="B564" s="241"/>
      <c r="C564" s="242"/>
      <c r="D564" s="234" t="s">
        <v>283</v>
      </c>
      <c r="E564" s="243" t="s">
        <v>78</v>
      </c>
      <c r="F564" s="244" t="s">
        <v>1372</v>
      </c>
      <c r="G564" s="242"/>
      <c r="H564" s="245">
        <v>7.8300000000000001</v>
      </c>
      <c r="I564" s="246"/>
      <c r="J564" s="242"/>
      <c r="K564" s="242"/>
      <c r="L564" s="247"/>
      <c r="M564" s="248"/>
      <c r="N564" s="249"/>
      <c r="O564" s="249"/>
      <c r="P564" s="249"/>
      <c r="Q564" s="249"/>
      <c r="R564" s="249"/>
      <c r="S564" s="249"/>
      <c r="T564" s="250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51" t="s">
        <v>283</v>
      </c>
      <c r="AU564" s="251" t="s">
        <v>90</v>
      </c>
      <c r="AV564" s="13" t="s">
        <v>90</v>
      </c>
      <c r="AW564" s="13" t="s">
        <v>40</v>
      </c>
      <c r="AX564" s="13" t="s">
        <v>80</v>
      </c>
      <c r="AY564" s="251" t="s">
        <v>141</v>
      </c>
    </row>
    <row r="565" s="14" customFormat="1">
      <c r="A565" s="14"/>
      <c r="B565" s="252"/>
      <c r="C565" s="253"/>
      <c r="D565" s="234" t="s">
        <v>283</v>
      </c>
      <c r="E565" s="254" t="s">
        <v>78</v>
      </c>
      <c r="F565" s="255" t="s">
        <v>285</v>
      </c>
      <c r="G565" s="253"/>
      <c r="H565" s="256">
        <v>7.8300000000000001</v>
      </c>
      <c r="I565" s="257"/>
      <c r="J565" s="253"/>
      <c r="K565" s="253"/>
      <c r="L565" s="258"/>
      <c r="M565" s="259"/>
      <c r="N565" s="260"/>
      <c r="O565" s="260"/>
      <c r="P565" s="260"/>
      <c r="Q565" s="260"/>
      <c r="R565" s="260"/>
      <c r="S565" s="260"/>
      <c r="T565" s="261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62" t="s">
        <v>283</v>
      </c>
      <c r="AU565" s="262" t="s">
        <v>90</v>
      </c>
      <c r="AV565" s="14" t="s">
        <v>166</v>
      </c>
      <c r="AW565" s="14" t="s">
        <v>40</v>
      </c>
      <c r="AX565" s="14" t="s">
        <v>88</v>
      </c>
      <c r="AY565" s="262" t="s">
        <v>141</v>
      </c>
    </row>
    <row r="566" s="2" customFormat="1" ht="24.15" customHeight="1">
      <c r="A566" s="42"/>
      <c r="B566" s="43"/>
      <c r="C566" s="216" t="s">
        <v>1409</v>
      </c>
      <c r="D566" s="216" t="s">
        <v>144</v>
      </c>
      <c r="E566" s="217" t="s">
        <v>1410</v>
      </c>
      <c r="F566" s="218" t="s">
        <v>1411</v>
      </c>
      <c r="G566" s="219" t="s">
        <v>618</v>
      </c>
      <c r="H566" s="220">
        <v>4</v>
      </c>
      <c r="I566" s="221"/>
      <c r="J566" s="222">
        <f>ROUND(I566*H566,2)</f>
        <v>0</v>
      </c>
      <c r="K566" s="218" t="s">
        <v>148</v>
      </c>
      <c r="L566" s="48"/>
      <c r="M566" s="223" t="s">
        <v>78</v>
      </c>
      <c r="N566" s="224" t="s">
        <v>50</v>
      </c>
      <c r="O566" s="88"/>
      <c r="P566" s="225">
        <f>O566*H566</f>
        <v>0</v>
      </c>
      <c r="Q566" s="225">
        <v>0.00021000000000000001</v>
      </c>
      <c r="R566" s="225">
        <f>Q566*H566</f>
        <v>0.00084000000000000003</v>
      </c>
      <c r="S566" s="225">
        <v>0</v>
      </c>
      <c r="T566" s="226">
        <f>S566*H566</f>
        <v>0</v>
      </c>
      <c r="U566" s="42"/>
      <c r="V566" s="42"/>
      <c r="W566" s="42"/>
      <c r="X566" s="42"/>
      <c r="Y566" s="42"/>
      <c r="Z566" s="42"/>
      <c r="AA566" s="42"/>
      <c r="AB566" s="42"/>
      <c r="AC566" s="42"/>
      <c r="AD566" s="42"/>
      <c r="AE566" s="42"/>
      <c r="AR566" s="227" t="s">
        <v>244</v>
      </c>
      <c r="AT566" s="227" t="s">
        <v>144</v>
      </c>
      <c r="AU566" s="227" t="s">
        <v>90</v>
      </c>
      <c r="AY566" s="20" t="s">
        <v>141</v>
      </c>
      <c r="BE566" s="228">
        <f>IF(N566="základní",J566,0)</f>
        <v>0</v>
      </c>
      <c r="BF566" s="228">
        <f>IF(N566="snížená",J566,0)</f>
        <v>0</v>
      </c>
      <c r="BG566" s="228">
        <f>IF(N566="zákl. přenesená",J566,0)</f>
        <v>0</v>
      </c>
      <c r="BH566" s="228">
        <f>IF(N566="sníž. přenesená",J566,0)</f>
        <v>0</v>
      </c>
      <c r="BI566" s="228">
        <f>IF(N566="nulová",J566,0)</f>
        <v>0</v>
      </c>
      <c r="BJ566" s="20" t="s">
        <v>88</v>
      </c>
      <c r="BK566" s="228">
        <f>ROUND(I566*H566,2)</f>
        <v>0</v>
      </c>
      <c r="BL566" s="20" t="s">
        <v>244</v>
      </c>
      <c r="BM566" s="227" t="s">
        <v>1412</v>
      </c>
    </row>
    <row r="567" s="2" customFormat="1">
      <c r="A567" s="42"/>
      <c r="B567" s="43"/>
      <c r="C567" s="44"/>
      <c r="D567" s="229" t="s">
        <v>151</v>
      </c>
      <c r="E567" s="44"/>
      <c r="F567" s="230" t="s">
        <v>1413</v>
      </c>
      <c r="G567" s="44"/>
      <c r="H567" s="44"/>
      <c r="I567" s="231"/>
      <c r="J567" s="44"/>
      <c r="K567" s="44"/>
      <c r="L567" s="48"/>
      <c r="M567" s="232"/>
      <c r="N567" s="233"/>
      <c r="O567" s="88"/>
      <c r="P567" s="88"/>
      <c r="Q567" s="88"/>
      <c r="R567" s="88"/>
      <c r="S567" s="88"/>
      <c r="T567" s="89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T567" s="20" t="s">
        <v>151</v>
      </c>
      <c r="AU567" s="20" t="s">
        <v>90</v>
      </c>
    </row>
    <row r="568" s="13" customFormat="1">
      <c r="A568" s="13"/>
      <c r="B568" s="241"/>
      <c r="C568" s="242"/>
      <c r="D568" s="234" t="s">
        <v>283</v>
      </c>
      <c r="E568" s="243" t="s">
        <v>78</v>
      </c>
      <c r="F568" s="244" t="s">
        <v>1414</v>
      </c>
      <c r="G568" s="242"/>
      <c r="H568" s="245">
        <v>4</v>
      </c>
      <c r="I568" s="246"/>
      <c r="J568" s="242"/>
      <c r="K568" s="242"/>
      <c r="L568" s="247"/>
      <c r="M568" s="248"/>
      <c r="N568" s="249"/>
      <c r="O568" s="249"/>
      <c r="P568" s="249"/>
      <c r="Q568" s="249"/>
      <c r="R568" s="249"/>
      <c r="S568" s="249"/>
      <c r="T568" s="250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51" t="s">
        <v>283</v>
      </c>
      <c r="AU568" s="251" t="s">
        <v>90</v>
      </c>
      <c r="AV568" s="13" t="s">
        <v>90</v>
      </c>
      <c r="AW568" s="13" t="s">
        <v>40</v>
      </c>
      <c r="AX568" s="13" t="s">
        <v>80</v>
      </c>
      <c r="AY568" s="251" t="s">
        <v>141</v>
      </c>
    </row>
    <row r="569" s="14" customFormat="1">
      <c r="A569" s="14"/>
      <c r="B569" s="252"/>
      <c r="C569" s="253"/>
      <c r="D569" s="234" t="s">
        <v>283</v>
      </c>
      <c r="E569" s="254" t="s">
        <v>78</v>
      </c>
      <c r="F569" s="255" t="s">
        <v>285</v>
      </c>
      <c r="G569" s="253"/>
      <c r="H569" s="256">
        <v>4</v>
      </c>
      <c r="I569" s="257"/>
      <c r="J569" s="253"/>
      <c r="K569" s="253"/>
      <c r="L569" s="258"/>
      <c r="M569" s="259"/>
      <c r="N569" s="260"/>
      <c r="O569" s="260"/>
      <c r="P569" s="260"/>
      <c r="Q569" s="260"/>
      <c r="R569" s="260"/>
      <c r="S569" s="260"/>
      <c r="T569" s="261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62" t="s">
        <v>283</v>
      </c>
      <c r="AU569" s="262" t="s">
        <v>90</v>
      </c>
      <c r="AV569" s="14" t="s">
        <v>166</v>
      </c>
      <c r="AW569" s="14" t="s">
        <v>40</v>
      </c>
      <c r="AX569" s="14" t="s">
        <v>88</v>
      </c>
      <c r="AY569" s="262" t="s">
        <v>141</v>
      </c>
    </row>
    <row r="570" s="2" customFormat="1" ht="24.15" customHeight="1">
      <c r="A570" s="42"/>
      <c r="B570" s="43"/>
      <c r="C570" s="216" t="s">
        <v>1415</v>
      </c>
      <c r="D570" s="216" t="s">
        <v>144</v>
      </c>
      <c r="E570" s="217" t="s">
        <v>1416</v>
      </c>
      <c r="F570" s="218" t="s">
        <v>1417</v>
      </c>
      <c r="G570" s="219" t="s">
        <v>448</v>
      </c>
      <c r="H570" s="220">
        <v>7</v>
      </c>
      <c r="I570" s="221"/>
      <c r="J570" s="222">
        <f>ROUND(I570*H570,2)</f>
        <v>0</v>
      </c>
      <c r="K570" s="218" t="s">
        <v>148</v>
      </c>
      <c r="L570" s="48"/>
      <c r="M570" s="223" t="s">
        <v>78</v>
      </c>
      <c r="N570" s="224" t="s">
        <v>50</v>
      </c>
      <c r="O570" s="88"/>
      <c r="P570" s="225">
        <f>O570*H570</f>
        <v>0</v>
      </c>
      <c r="Q570" s="225">
        <v>0.00032200000000000002</v>
      </c>
      <c r="R570" s="225">
        <f>Q570*H570</f>
        <v>0.0022539999999999999</v>
      </c>
      <c r="S570" s="225">
        <v>0</v>
      </c>
      <c r="T570" s="226">
        <f>S570*H570</f>
        <v>0</v>
      </c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R570" s="227" t="s">
        <v>244</v>
      </c>
      <c r="AT570" s="227" t="s">
        <v>144</v>
      </c>
      <c r="AU570" s="227" t="s">
        <v>90</v>
      </c>
      <c r="AY570" s="20" t="s">
        <v>141</v>
      </c>
      <c r="BE570" s="228">
        <f>IF(N570="základní",J570,0)</f>
        <v>0</v>
      </c>
      <c r="BF570" s="228">
        <f>IF(N570="snížená",J570,0)</f>
        <v>0</v>
      </c>
      <c r="BG570" s="228">
        <f>IF(N570="zákl. přenesená",J570,0)</f>
        <v>0</v>
      </c>
      <c r="BH570" s="228">
        <f>IF(N570="sníž. přenesená",J570,0)</f>
        <v>0</v>
      </c>
      <c r="BI570" s="228">
        <f>IF(N570="nulová",J570,0)</f>
        <v>0</v>
      </c>
      <c r="BJ570" s="20" t="s">
        <v>88</v>
      </c>
      <c r="BK570" s="228">
        <f>ROUND(I570*H570,2)</f>
        <v>0</v>
      </c>
      <c r="BL570" s="20" t="s">
        <v>244</v>
      </c>
      <c r="BM570" s="227" t="s">
        <v>1418</v>
      </c>
    </row>
    <row r="571" s="2" customFormat="1">
      <c r="A571" s="42"/>
      <c r="B571" s="43"/>
      <c r="C571" s="44"/>
      <c r="D571" s="229" t="s">
        <v>151</v>
      </c>
      <c r="E571" s="44"/>
      <c r="F571" s="230" t="s">
        <v>1419</v>
      </c>
      <c r="G571" s="44"/>
      <c r="H571" s="44"/>
      <c r="I571" s="231"/>
      <c r="J571" s="44"/>
      <c r="K571" s="44"/>
      <c r="L571" s="48"/>
      <c r="M571" s="232"/>
      <c r="N571" s="233"/>
      <c r="O571" s="88"/>
      <c r="P571" s="88"/>
      <c r="Q571" s="88"/>
      <c r="R571" s="88"/>
      <c r="S571" s="88"/>
      <c r="T571" s="89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T571" s="20" t="s">
        <v>151</v>
      </c>
      <c r="AU571" s="20" t="s">
        <v>90</v>
      </c>
    </row>
    <row r="572" s="13" customFormat="1">
      <c r="A572" s="13"/>
      <c r="B572" s="241"/>
      <c r="C572" s="242"/>
      <c r="D572" s="234" t="s">
        <v>283</v>
      </c>
      <c r="E572" s="243" t="s">
        <v>78</v>
      </c>
      <c r="F572" s="244" t="s">
        <v>1420</v>
      </c>
      <c r="G572" s="242"/>
      <c r="H572" s="245">
        <v>7</v>
      </c>
      <c r="I572" s="246"/>
      <c r="J572" s="242"/>
      <c r="K572" s="242"/>
      <c r="L572" s="247"/>
      <c r="M572" s="248"/>
      <c r="N572" s="249"/>
      <c r="O572" s="249"/>
      <c r="P572" s="249"/>
      <c r="Q572" s="249"/>
      <c r="R572" s="249"/>
      <c r="S572" s="249"/>
      <c r="T572" s="250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51" t="s">
        <v>283</v>
      </c>
      <c r="AU572" s="251" t="s">
        <v>90</v>
      </c>
      <c r="AV572" s="13" t="s">
        <v>90</v>
      </c>
      <c r="AW572" s="13" t="s">
        <v>40</v>
      </c>
      <c r="AX572" s="13" t="s">
        <v>88</v>
      </c>
      <c r="AY572" s="251" t="s">
        <v>141</v>
      </c>
    </row>
    <row r="573" s="2" customFormat="1" ht="24.15" customHeight="1">
      <c r="A573" s="42"/>
      <c r="B573" s="43"/>
      <c r="C573" s="216" t="s">
        <v>1421</v>
      </c>
      <c r="D573" s="216" t="s">
        <v>144</v>
      </c>
      <c r="E573" s="217" t="s">
        <v>1422</v>
      </c>
      <c r="F573" s="218" t="s">
        <v>1423</v>
      </c>
      <c r="G573" s="219" t="s">
        <v>321</v>
      </c>
      <c r="H573" s="220">
        <v>10.109999999999999</v>
      </c>
      <c r="I573" s="221"/>
      <c r="J573" s="222">
        <f>ROUND(I573*H573,2)</f>
        <v>0</v>
      </c>
      <c r="K573" s="218" t="s">
        <v>148</v>
      </c>
      <c r="L573" s="48"/>
      <c r="M573" s="223" t="s">
        <v>78</v>
      </c>
      <c r="N573" s="224" t="s">
        <v>50</v>
      </c>
      <c r="O573" s="88"/>
      <c r="P573" s="225">
        <f>O573*H573</f>
        <v>0</v>
      </c>
      <c r="Q573" s="225">
        <v>4.5000000000000003E-05</v>
      </c>
      <c r="R573" s="225">
        <f>Q573*H573</f>
        <v>0.00045495000000000003</v>
      </c>
      <c r="S573" s="225">
        <v>0</v>
      </c>
      <c r="T573" s="226">
        <f>S573*H573</f>
        <v>0</v>
      </c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R573" s="227" t="s">
        <v>244</v>
      </c>
      <c r="AT573" s="227" t="s">
        <v>144</v>
      </c>
      <c r="AU573" s="227" t="s">
        <v>90</v>
      </c>
      <c r="AY573" s="20" t="s">
        <v>141</v>
      </c>
      <c r="BE573" s="228">
        <f>IF(N573="základní",J573,0)</f>
        <v>0</v>
      </c>
      <c r="BF573" s="228">
        <f>IF(N573="snížená",J573,0)</f>
        <v>0</v>
      </c>
      <c r="BG573" s="228">
        <f>IF(N573="zákl. přenesená",J573,0)</f>
        <v>0</v>
      </c>
      <c r="BH573" s="228">
        <f>IF(N573="sníž. přenesená",J573,0)</f>
        <v>0</v>
      </c>
      <c r="BI573" s="228">
        <f>IF(N573="nulová",J573,0)</f>
        <v>0</v>
      </c>
      <c r="BJ573" s="20" t="s">
        <v>88</v>
      </c>
      <c r="BK573" s="228">
        <f>ROUND(I573*H573,2)</f>
        <v>0</v>
      </c>
      <c r="BL573" s="20" t="s">
        <v>244</v>
      </c>
      <c r="BM573" s="227" t="s">
        <v>1424</v>
      </c>
    </row>
    <row r="574" s="2" customFormat="1">
      <c r="A574" s="42"/>
      <c r="B574" s="43"/>
      <c r="C574" s="44"/>
      <c r="D574" s="229" t="s">
        <v>151</v>
      </c>
      <c r="E574" s="44"/>
      <c r="F574" s="230" t="s">
        <v>1425</v>
      </c>
      <c r="G574" s="44"/>
      <c r="H574" s="44"/>
      <c r="I574" s="231"/>
      <c r="J574" s="44"/>
      <c r="K574" s="44"/>
      <c r="L574" s="48"/>
      <c r="M574" s="232"/>
      <c r="N574" s="233"/>
      <c r="O574" s="88"/>
      <c r="P574" s="88"/>
      <c r="Q574" s="88"/>
      <c r="R574" s="88"/>
      <c r="S574" s="88"/>
      <c r="T574" s="89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T574" s="20" t="s">
        <v>151</v>
      </c>
      <c r="AU574" s="20" t="s">
        <v>90</v>
      </c>
    </row>
    <row r="575" s="13" customFormat="1">
      <c r="A575" s="13"/>
      <c r="B575" s="241"/>
      <c r="C575" s="242"/>
      <c r="D575" s="234" t="s">
        <v>283</v>
      </c>
      <c r="E575" s="243" t="s">
        <v>78</v>
      </c>
      <c r="F575" s="244" t="s">
        <v>770</v>
      </c>
      <c r="G575" s="242"/>
      <c r="H575" s="245">
        <v>10.109999999999999</v>
      </c>
      <c r="I575" s="246"/>
      <c r="J575" s="242"/>
      <c r="K575" s="242"/>
      <c r="L575" s="247"/>
      <c r="M575" s="248"/>
      <c r="N575" s="249"/>
      <c r="O575" s="249"/>
      <c r="P575" s="249"/>
      <c r="Q575" s="249"/>
      <c r="R575" s="249"/>
      <c r="S575" s="249"/>
      <c r="T575" s="250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51" t="s">
        <v>283</v>
      </c>
      <c r="AU575" s="251" t="s">
        <v>90</v>
      </c>
      <c r="AV575" s="13" t="s">
        <v>90</v>
      </c>
      <c r="AW575" s="13" t="s">
        <v>40</v>
      </c>
      <c r="AX575" s="13" t="s">
        <v>88</v>
      </c>
      <c r="AY575" s="251" t="s">
        <v>141</v>
      </c>
    </row>
    <row r="576" s="2" customFormat="1">
      <c r="A576" s="42"/>
      <c r="B576" s="43"/>
      <c r="C576" s="44"/>
      <c r="D576" s="234" t="s">
        <v>414</v>
      </c>
      <c r="E576" s="44"/>
      <c r="F576" s="284" t="s">
        <v>1366</v>
      </c>
      <c r="G576" s="44"/>
      <c r="H576" s="44"/>
      <c r="I576" s="44"/>
      <c r="J576" s="44"/>
      <c r="K576" s="44"/>
      <c r="L576" s="48"/>
      <c r="M576" s="232"/>
      <c r="N576" s="233"/>
      <c r="O576" s="88"/>
      <c r="P576" s="88"/>
      <c r="Q576" s="88"/>
      <c r="R576" s="88"/>
      <c r="S576" s="88"/>
      <c r="T576" s="89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U576" s="20" t="s">
        <v>90</v>
      </c>
    </row>
    <row r="577" s="2" customFormat="1">
      <c r="A577" s="42"/>
      <c r="B577" s="43"/>
      <c r="C577" s="44"/>
      <c r="D577" s="234" t="s">
        <v>414</v>
      </c>
      <c r="E577" s="44"/>
      <c r="F577" s="285" t="s">
        <v>888</v>
      </c>
      <c r="G577" s="44"/>
      <c r="H577" s="286">
        <v>6.2400000000000002</v>
      </c>
      <c r="I577" s="44"/>
      <c r="J577" s="44"/>
      <c r="K577" s="44"/>
      <c r="L577" s="48"/>
      <c r="M577" s="232"/>
      <c r="N577" s="233"/>
      <c r="O577" s="88"/>
      <c r="P577" s="88"/>
      <c r="Q577" s="88"/>
      <c r="R577" s="88"/>
      <c r="S577" s="88"/>
      <c r="T577" s="89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U577" s="20" t="s">
        <v>90</v>
      </c>
    </row>
    <row r="578" s="2" customFormat="1">
      <c r="A578" s="42"/>
      <c r="B578" s="43"/>
      <c r="C578" s="44"/>
      <c r="D578" s="234" t="s">
        <v>414</v>
      </c>
      <c r="E578" s="44"/>
      <c r="F578" s="285" t="s">
        <v>892</v>
      </c>
      <c r="G578" s="44"/>
      <c r="H578" s="286">
        <v>3.8700000000000001</v>
      </c>
      <c r="I578" s="44"/>
      <c r="J578" s="44"/>
      <c r="K578" s="44"/>
      <c r="L578" s="48"/>
      <c r="M578" s="232"/>
      <c r="N578" s="233"/>
      <c r="O578" s="88"/>
      <c r="P578" s="88"/>
      <c r="Q578" s="88"/>
      <c r="R578" s="88"/>
      <c r="S578" s="88"/>
      <c r="T578" s="89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U578" s="20" t="s">
        <v>90</v>
      </c>
    </row>
    <row r="579" s="2" customFormat="1">
      <c r="A579" s="42"/>
      <c r="B579" s="43"/>
      <c r="C579" s="44"/>
      <c r="D579" s="234" t="s">
        <v>414</v>
      </c>
      <c r="E579" s="44"/>
      <c r="F579" s="285" t="s">
        <v>285</v>
      </c>
      <c r="G579" s="44"/>
      <c r="H579" s="286">
        <v>10.109999999999999</v>
      </c>
      <c r="I579" s="44"/>
      <c r="J579" s="44"/>
      <c r="K579" s="44"/>
      <c r="L579" s="48"/>
      <c r="M579" s="232"/>
      <c r="N579" s="233"/>
      <c r="O579" s="88"/>
      <c r="P579" s="88"/>
      <c r="Q579" s="88"/>
      <c r="R579" s="88"/>
      <c r="S579" s="88"/>
      <c r="T579" s="89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U579" s="20" t="s">
        <v>90</v>
      </c>
    </row>
    <row r="580" s="2" customFormat="1" ht="49.05" customHeight="1">
      <c r="A580" s="42"/>
      <c r="B580" s="43"/>
      <c r="C580" s="216" t="s">
        <v>1426</v>
      </c>
      <c r="D580" s="216" t="s">
        <v>144</v>
      </c>
      <c r="E580" s="217" t="s">
        <v>1427</v>
      </c>
      <c r="F580" s="218" t="s">
        <v>1428</v>
      </c>
      <c r="G580" s="219" t="s">
        <v>310</v>
      </c>
      <c r="H580" s="220">
        <v>0.33000000000000002</v>
      </c>
      <c r="I580" s="221"/>
      <c r="J580" s="222">
        <f>ROUND(I580*H580,2)</f>
        <v>0</v>
      </c>
      <c r="K580" s="218" t="s">
        <v>148</v>
      </c>
      <c r="L580" s="48"/>
      <c r="M580" s="223" t="s">
        <v>78</v>
      </c>
      <c r="N580" s="224" t="s">
        <v>50</v>
      </c>
      <c r="O580" s="88"/>
      <c r="P580" s="225">
        <f>O580*H580</f>
        <v>0</v>
      </c>
      <c r="Q580" s="225">
        <v>0</v>
      </c>
      <c r="R580" s="225">
        <f>Q580*H580</f>
        <v>0</v>
      </c>
      <c r="S580" s="225">
        <v>0</v>
      </c>
      <c r="T580" s="226">
        <f>S580*H580</f>
        <v>0</v>
      </c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R580" s="227" t="s">
        <v>244</v>
      </c>
      <c r="AT580" s="227" t="s">
        <v>144</v>
      </c>
      <c r="AU580" s="227" t="s">
        <v>90</v>
      </c>
      <c r="AY580" s="20" t="s">
        <v>141</v>
      </c>
      <c r="BE580" s="228">
        <f>IF(N580="základní",J580,0)</f>
        <v>0</v>
      </c>
      <c r="BF580" s="228">
        <f>IF(N580="snížená",J580,0)</f>
        <v>0</v>
      </c>
      <c r="BG580" s="228">
        <f>IF(N580="zákl. přenesená",J580,0)</f>
        <v>0</v>
      </c>
      <c r="BH580" s="228">
        <f>IF(N580="sníž. přenesená",J580,0)</f>
        <v>0</v>
      </c>
      <c r="BI580" s="228">
        <f>IF(N580="nulová",J580,0)</f>
        <v>0</v>
      </c>
      <c r="BJ580" s="20" t="s">
        <v>88</v>
      </c>
      <c r="BK580" s="228">
        <f>ROUND(I580*H580,2)</f>
        <v>0</v>
      </c>
      <c r="BL580" s="20" t="s">
        <v>244</v>
      </c>
      <c r="BM580" s="227" t="s">
        <v>1429</v>
      </c>
    </row>
    <row r="581" s="2" customFormat="1">
      <c r="A581" s="42"/>
      <c r="B581" s="43"/>
      <c r="C581" s="44"/>
      <c r="D581" s="229" t="s">
        <v>151</v>
      </c>
      <c r="E581" s="44"/>
      <c r="F581" s="230" t="s">
        <v>1430</v>
      </c>
      <c r="G581" s="44"/>
      <c r="H581" s="44"/>
      <c r="I581" s="231"/>
      <c r="J581" s="44"/>
      <c r="K581" s="44"/>
      <c r="L581" s="48"/>
      <c r="M581" s="232"/>
      <c r="N581" s="233"/>
      <c r="O581" s="88"/>
      <c r="P581" s="88"/>
      <c r="Q581" s="88"/>
      <c r="R581" s="88"/>
      <c r="S581" s="88"/>
      <c r="T581" s="89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42"/>
      <c r="AT581" s="20" t="s">
        <v>151</v>
      </c>
      <c r="AU581" s="20" t="s">
        <v>90</v>
      </c>
    </row>
    <row r="582" s="2" customFormat="1" ht="49.05" customHeight="1">
      <c r="A582" s="42"/>
      <c r="B582" s="43"/>
      <c r="C582" s="216" t="s">
        <v>1431</v>
      </c>
      <c r="D582" s="216" t="s">
        <v>144</v>
      </c>
      <c r="E582" s="217" t="s">
        <v>1432</v>
      </c>
      <c r="F582" s="218" t="s">
        <v>1433</v>
      </c>
      <c r="G582" s="219" t="s">
        <v>310</v>
      </c>
      <c r="H582" s="220">
        <v>0.33000000000000002</v>
      </c>
      <c r="I582" s="221"/>
      <c r="J582" s="222">
        <f>ROUND(I582*H582,2)</f>
        <v>0</v>
      </c>
      <c r="K582" s="218" t="s">
        <v>148</v>
      </c>
      <c r="L582" s="48"/>
      <c r="M582" s="223" t="s">
        <v>78</v>
      </c>
      <c r="N582" s="224" t="s">
        <v>50</v>
      </c>
      <c r="O582" s="88"/>
      <c r="P582" s="225">
        <f>O582*H582</f>
        <v>0</v>
      </c>
      <c r="Q582" s="225">
        <v>0</v>
      </c>
      <c r="R582" s="225">
        <f>Q582*H582</f>
        <v>0</v>
      </c>
      <c r="S582" s="225">
        <v>0</v>
      </c>
      <c r="T582" s="226">
        <f>S582*H582</f>
        <v>0</v>
      </c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R582" s="227" t="s">
        <v>244</v>
      </c>
      <c r="AT582" s="227" t="s">
        <v>144</v>
      </c>
      <c r="AU582" s="227" t="s">
        <v>90</v>
      </c>
      <c r="AY582" s="20" t="s">
        <v>141</v>
      </c>
      <c r="BE582" s="228">
        <f>IF(N582="základní",J582,0)</f>
        <v>0</v>
      </c>
      <c r="BF582" s="228">
        <f>IF(N582="snížená",J582,0)</f>
        <v>0</v>
      </c>
      <c r="BG582" s="228">
        <f>IF(N582="zákl. přenesená",J582,0)</f>
        <v>0</v>
      </c>
      <c r="BH582" s="228">
        <f>IF(N582="sníž. přenesená",J582,0)</f>
        <v>0</v>
      </c>
      <c r="BI582" s="228">
        <f>IF(N582="nulová",J582,0)</f>
        <v>0</v>
      </c>
      <c r="BJ582" s="20" t="s">
        <v>88</v>
      </c>
      <c r="BK582" s="228">
        <f>ROUND(I582*H582,2)</f>
        <v>0</v>
      </c>
      <c r="BL582" s="20" t="s">
        <v>244</v>
      </c>
      <c r="BM582" s="227" t="s">
        <v>1434</v>
      </c>
    </row>
    <row r="583" s="2" customFormat="1">
      <c r="A583" s="42"/>
      <c r="B583" s="43"/>
      <c r="C583" s="44"/>
      <c r="D583" s="229" t="s">
        <v>151</v>
      </c>
      <c r="E583" s="44"/>
      <c r="F583" s="230" t="s">
        <v>1435</v>
      </c>
      <c r="G583" s="44"/>
      <c r="H583" s="44"/>
      <c r="I583" s="231"/>
      <c r="J583" s="44"/>
      <c r="K583" s="44"/>
      <c r="L583" s="48"/>
      <c r="M583" s="232"/>
      <c r="N583" s="233"/>
      <c r="O583" s="88"/>
      <c r="P583" s="88"/>
      <c r="Q583" s="88"/>
      <c r="R583" s="88"/>
      <c r="S583" s="88"/>
      <c r="T583" s="89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2"/>
      <c r="AT583" s="20" t="s">
        <v>151</v>
      </c>
      <c r="AU583" s="20" t="s">
        <v>90</v>
      </c>
    </row>
    <row r="584" s="2" customFormat="1" ht="62.7" customHeight="1">
      <c r="A584" s="42"/>
      <c r="B584" s="43"/>
      <c r="C584" s="216" t="s">
        <v>1436</v>
      </c>
      <c r="D584" s="216" t="s">
        <v>144</v>
      </c>
      <c r="E584" s="217" t="s">
        <v>1437</v>
      </c>
      <c r="F584" s="218" t="s">
        <v>1438</v>
      </c>
      <c r="G584" s="219" t="s">
        <v>310</v>
      </c>
      <c r="H584" s="220">
        <v>0.33000000000000002</v>
      </c>
      <c r="I584" s="221"/>
      <c r="J584" s="222">
        <f>ROUND(I584*H584,2)</f>
        <v>0</v>
      </c>
      <c r="K584" s="218" t="s">
        <v>148</v>
      </c>
      <c r="L584" s="48"/>
      <c r="M584" s="223" t="s">
        <v>78</v>
      </c>
      <c r="N584" s="224" t="s">
        <v>50</v>
      </c>
      <c r="O584" s="88"/>
      <c r="P584" s="225">
        <f>O584*H584</f>
        <v>0</v>
      </c>
      <c r="Q584" s="225">
        <v>0</v>
      </c>
      <c r="R584" s="225">
        <f>Q584*H584</f>
        <v>0</v>
      </c>
      <c r="S584" s="225">
        <v>0</v>
      </c>
      <c r="T584" s="226">
        <f>S584*H584</f>
        <v>0</v>
      </c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  <c r="AE584" s="42"/>
      <c r="AR584" s="227" t="s">
        <v>244</v>
      </c>
      <c r="AT584" s="227" t="s">
        <v>144</v>
      </c>
      <c r="AU584" s="227" t="s">
        <v>90</v>
      </c>
      <c r="AY584" s="20" t="s">
        <v>141</v>
      </c>
      <c r="BE584" s="228">
        <f>IF(N584="základní",J584,0)</f>
        <v>0</v>
      </c>
      <c r="BF584" s="228">
        <f>IF(N584="snížená",J584,0)</f>
        <v>0</v>
      </c>
      <c r="BG584" s="228">
        <f>IF(N584="zákl. přenesená",J584,0)</f>
        <v>0</v>
      </c>
      <c r="BH584" s="228">
        <f>IF(N584="sníž. přenesená",J584,0)</f>
        <v>0</v>
      </c>
      <c r="BI584" s="228">
        <f>IF(N584="nulová",J584,0)</f>
        <v>0</v>
      </c>
      <c r="BJ584" s="20" t="s">
        <v>88</v>
      </c>
      <c r="BK584" s="228">
        <f>ROUND(I584*H584,2)</f>
        <v>0</v>
      </c>
      <c r="BL584" s="20" t="s">
        <v>244</v>
      </c>
      <c r="BM584" s="227" t="s">
        <v>1439</v>
      </c>
    </row>
    <row r="585" s="2" customFormat="1">
      <c r="A585" s="42"/>
      <c r="B585" s="43"/>
      <c r="C585" s="44"/>
      <c r="D585" s="229" t="s">
        <v>151</v>
      </c>
      <c r="E585" s="44"/>
      <c r="F585" s="230" t="s">
        <v>1440</v>
      </c>
      <c r="G585" s="44"/>
      <c r="H585" s="44"/>
      <c r="I585" s="231"/>
      <c r="J585" s="44"/>
      <c r="K585" s="44"/>
      <c r="L585" s="48"/>
      <c r="M585" s="232"/>
      <c r="N585" s="233"/>
      <c r="O585" s="88"/>
      <c r="P585" s="88"/>
      <c r="Q585" s="88"/>
      <c r="R585" s="88"/>
      <c r="S585" s="88"/>
      <c r="T585" s="89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T585" s="20" t="s">
        <v>151</v>
      </c>
      <c r="AU585" s="20" t="s">
        <v>90</v>
      </c>
    </row>
    <row r="586" s="12" customFormat="1" ht="22.8" customHeight="1">
      <c r="A586" s="12"/>
      <c r="B586" s="200"/>
      <c r="C586" s="201"/>
      <c r="D586" s="202" t="s">
        <v>79</v>
      </c>
      <c r="E586" s="214" t="s">
        <v>715</v>
      </c>
      <c r="F586" s="214" t="s">
        <v>716</v>
      </c>
      <c r="G586" s="201"/>
      <c r="H586" s="201"/>
      <c r="I586" s="204"/>
      <c r="J586" s="215">
        <f>BK586</f>
        <v>0</v>
      </c>
      <c r="K586" s="201"/>
      <c r="L586" s="206"/>
      <c r="M586" s="207"/>
      <c r="N586" s="208"/>
      <c r="O586" s="208"/>
      <c r="P586" s="209">
        <f>SUM(P587:P629)</f>
        <v>0</v>
      </c>
      <c r="Q586" s="208"/>
      <c r="R586" s="209">
        <f>SUM(R587:R629)</f>
        <v>0.21754146023500001</v>
      </c>
      <c r="S586" s="208"/>
      <c r="T586" s="210">
        <f>SUM(T587:T629)</f>
        <v>0</v>
      </c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R586" s="211" t="s">
        <v>90</v>
      </c>
      <c r="AT586" s="212" t="s">
        <v>79</v>
      </c>
      <c r="AU586" s="212" t="s">
        <v>88</v>
      </c>
      <c r="AY586" s="211" t="s">
        <v>141</v>
      </c>
      <c r="BK586" s="213">
        <f>SUM(BK587:BK629)</f>
        <v>0</v>
      </c>
    </row>
    <row r="587" s="2" customFormat="1" ht="24.15" customHeight="1">
      <c r="A587" s="42"/>
      <c r="B587" s="43"/>
      <c r="C587" s="216" t="s">
        <v>1441</v>
      </c>
      <c r="D587" s="216" t="s">
        <v>144</v>
      </c>
      <c r="E587" s="217" t="s">
        <v>1442</v>
      </c>
      <c r="F587" s="218" t="s">
        <v>1443</v>
      </c>
      <c r="G587" s="219" t="s">
        <v>321</v>
      </c>
      <c r="H587" s="220">
        <v>24.109999999999999</v>
      </c>
      <c r="I587" s="221"/>
      <c r="J587" s="222">
        <f>ROUND(I587*H587,2)</f>
        <v>0</v>
      </c>
      <c r="K587" s="218" t="s">
        <v>148</v>
      </c>
      <c r="L587" s="48"/>
      <c r="M587" s="223" t="s">
        <v>78</v>
      </c>
      <c r="N587" s="224" t="s">
        <v>50</v>
      </c>
      <c r="O587" s="88"/>
      <c r="P587" s="225">
        <f>O587*H587</f>
        <v>0</v>
      </c>
      <c r="Q587" s="225">
        <v>5.7599999999999997E-07</v>
      </c>
      <c r="R587" s="225">
        <f>Q587*H587</f>
        <v>1.3887359999999999E-05</v>
      </c>
      <c r="S587" s="225">
        <v>0</v>
      </c>
      <c r="T587" s="226">
        <f>S587*H587</f>
        <v>0</v>
      </c>
      <c r="U587" s="42"/>
      <c r="V587" s="42"/>
      <c r="W587" s="42"/>
      <c r="X587" s="42"/>
      <c r="Y587" s="42"/>
      <c r="Z587" s="42"/>
      <c r="AA587" s="42"/>
      <c r="AB587" s="42"/>
      <c r="AC587" s="42"/>
      <c r="AD587" s="42"/>
      <c r="AE587" s="42"/>
      <c r="AR587" s="227" t="s">
        <v>244</v>
      </c>
      <c r="AT587" s="227" t="s">
        <v>144</v>
      </c>
      <c r="AU587" s="227" t="s">
        <v>90</v>
      </c>
      <c r="AY587" s="20" t="s">
        <v>141</v>
      </c>
      <c r="BE587" s="228">
        <f>IF(N587="základní",J587,0)</f>
        <v>0</v>
      </c>
      <c r="BF587" s="228">
        <f>IF(N587="snížená",J587,0)</f>
        <v>0</v>
      </c>
      <c r="BG587" s="228">
        <f>IF(N587="zákl. přenesená",J587,0)</f>
        <v>0</v>
      </c>
      <c r="BH587" s="228">
        <f>IF(N587="sníž. přenesená",J587,0)</f>
        <v>0</v>
      </c>
      <c r="BI587" s="228">
        <f>IF(N587="nulová",J587,0)</f>
        <v>0</v>
      </c>
      <c r="BJ587" s="20" t="s">
        <v>88</v>
      </c>
      <c r="BK587" s="228">
        <f>ROUND(I587*H587,2)</f>
        <v>0</v>
      </c>
      <c r="BL587" s="20" t="s">
        <v>244</v>
      </c>
      <c r="BM587" s="227" t="s">
        <v>1444</v>
      </c>
    </row>
    <row r="588" s="2" customFormat="1">
      <c r="A588" s="42"/>
      <c r="B588" s="43"/>
      <c r="C588" s="44"/>
      <c r="D588" s="229" t="s">
        <v>151</v>
      </c>
      <c r="E588" s="44"/>
      <c r="F588" s="230" t="s">
        <v>1445</v>
      </c>
      <c r="G588" s="44"/>
      <c r="H588" s="44"/>
      <c r="I588" s="231"/>
      <c r="J588" s="44"/>
      <c r="K588" s="44"/>
      <c r="L588" s="48"/>
      <c r="M588" s="232"/>
      <c r="N588" s="233"/>
      <c r="O588" s="88"/>
      <c r="P588" s="88"/>
      <c r="Q588" s="88"/>
      <c r="R588" s="88"/>
      <c r="S588" s="88"/>
      <c r="T588" s="89"/>
      <c r="U588" s="42"/>
      <c r="V588" s="42"/>
      <c r="W588" s="42"/>
      <c r="X588" s="42"/>
      <c r="Y588" s="42"/>
      <c r="Z588" s="42"/>
      <c r="AA588" s="42"/>
      <c r="AB588" s="42"/>
      <c r="AC588" s="42"/>
      <c r="AD588" s="42"/>
      <c r="AE588" s="42"/>
      <c r="AT588" s="20" t="s">
        <v>151</v>
      </c>
      <c r="AU588" s="20" t="s">
        <v>90</v>
      </c>
    </row>
    <row r="589" s="13" customFormat="1">
      <c r="A589" s="13"/>
      <c r="B589" s="241"/>
      <c r="C589" s="242"/>
      <c r="D589" s="234" t="s">
        <v>283</v>
      </c>
      <c r="E589" s="243" t="s">
        <v>764</v>
      </c>
      <c r="F589" s="244" t="s">
        <v>890</v>
      </c>
      <c r="G589" s="242"/>
      <c r="H589" s="245">
        <v>24.109999999999999</v>
      </c>
      <c r="I589" s="246"/>
      <c r="J589" s="242"/>
      <c r="K589" s="242"/>
      <c r="L589" s="247"/>
      <c r="M589" s="248"/>
      <c r="N589" s="249"/>
      <c r="O589" s="249"/>
      <c r="P589" s="249"/>
      <c r="Q589" s="249"/>
      <c r="R589" s="249"/>
      <c r="S589" s="249"/>
      <c r="T589" s="250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51" t="s">
        <v>283</v>
      </c>
      <c r="AU589" s="251" t="s">
        <v>90</v>
      </c>
      <c r="AV589" s="13" t="s">
        <v>90</v>
      </c>
      <c r="AW589" s="13" t="s">
        <v>40</v>
      </c>
      <c r="AX589" s="13" t="s">
        <v>80</v>
      </c>
      <c r="AY589" s="251" t="s">
        <v>141</v>
      </c>
    </row>
    <row r="590" s="14" customFormat="1">
      <c r="A590" s="14"/>
      <c r="B590" s="252"/>
      <c r="C590" s="253"/>
      <c r="D590" s="234" t="s">
        <v>283</v>
      </c>
      <c r="E590" s="254" t="s">
        <v>78</v>
      </c>
      <c r="F590" s="255" t="s">
        <v>285</v>
      </c>
      <c r="G590" s="253"/>
      <c r="H590" s="256">
        <v>24.109999999999999</v>
      </c>
      <c r="I590" s="257"/>
      <c r="J590" s="253"/>
      <c r="K590" s="253"/>
      <c r="L590" s="258"/>
      <c r="M590" s="259"/>
      <c r="N590" s="260"/>
      <c r="O590" s="260"/>
      <c r="P590" s="260"/>
      <c r="Q590" s="260"/>
      <c r="R590" s="260"/>
      <c r="S590" s="260"/>
      <c r="T590" s="261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62" t="s">
        <v>283</v>
      </c>
      <c r="AU590" s="262" t="s">
        <v>90</v>
      </c>
      <c r="AV590" s="14" t="s">
        <v>166</v>
      </c>
      <c r="AW590" s="14" t="s">
        <v>40</v>
      </c>
      <c r="AX590" s="14" t="s">
        <v>88</v>
      </c>
      <c r="AY590" s="262" t="s">
        <v>141</v>
      </c>
    </row>
    <row r="591" s="2" customFormat="1" ht="24.15" customHeight="1">
      <c r="A591" s="42"/>
      <c r="B591" s="43"/>
      <c r="C591" s="216" t="s">
        <v>1446</v>
      </c>
      <c r="D591" s="216" t="s">
        <v>144</v>
      </c>
      <c r="E591" s="217" t="s">
        <v>1447</v>
      </c>
      <c r="F591" s="218" t="s">
        <v>1448</v>
      </c>
      <c r="G591" s="219" t="s">
        <v>321</v>
      </c>
      <c r="H591" s="220">
        <v>24.109999999999999</v>
      </c>
      <c r="I591" s="221"/>
      <c r="J591" s="222">
        <f>ROUND(I591*H591,2)</f>
        <v>0</v>
      </c>
      <c r="K591" s="218" t="s">
        <v>148</v>
      </c>
      <c r="L591" s="48"/>
      <c r="M591" s="223" t="s">
        <v>78</v>
      </c>
      <c r="N591" s="224" t="s">
        <v>50</v>
      </c>
      <c r="O591" s="88"/>
      <c r="P591" s="225">
        <f>O591*H591</f>
        <v>0</v>
      </c>
      <c r="Q591" s="225">
        <v>0</v>
      </c>
      <c r="R591" s="225">
        <f>Q591*H591</f>
        <v>0</v>
      </c>
      <c r="S591" s="225">
        <v>0</v>
      </c>
      <c r="T591" s="226">
        <f>S591*H591</f>
        <v>0</v>
      </c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42"/>
      <c r="AR591" s="227" t="s">
        <v>244</v>
      </c>
      <c r="AT591" s="227" t="s">
        <v>144</v>
      </c>
      <c r="AU591" s="227" t="s">
        <v>90</v>
      </c>
      <c r="AY591" s="20" t="s">
        <v>141</v>
      </c>
      <c r="BE591" s="228">
        <f>IF(N591="základní",J591,0)</f>
        <v>0</v>
      </c>
      <c r="BF591" s="228">
        <f>IF(N591="snížená",J591,0)</f>
        <v>0</v>
      </c>
      <c r="BG591" s="228">
        <f>IF(N591="zákl. přenesená",J591,0)</f>
        <v>0</v>
      </c>
      <c r="BH591" s="228">
        <f>IF(N591="sníž. přenesená",J591,0)</f>
        <v>0</v>
      </c>
      <c r="BI591" s="228">
        <f>IF(N591="nulová",J591,0)</f>
        <v>0</v>
      </c>
      <c r="BJ591" s="20" t="s">
        <v>88</v>
      </c>
      <c r="BK591" s="228">
        <f>ROUND(I591*H591,2)</f>
        <v>0</v>
      </c>
      <c r="BL591" s="20" t="s">
        <v>244</v>
      </c>
      <c r="BM591" s="227" t="s">
        <v>1449</v>
      </c>
    </row>
    <row r="592" s="2" customFormat="1">
      <c r="A592" s="42"/>
      <c r="B592" s="43"/>
      <c r="C592" s="44"/>
      <c r="D592" s="229" t="s">
        <v>151</v>
      </c>
      <c r="E592" s="44"/>
      <c r="F592" s="230" t="s">
        <v>1450</v>
      </c>
      <c r="G592" s="44"/>
      <c r="H592" s="44"/>
      <c r="I592" s="231"/>
      <c r="J592" s="44"/>
      <c r="K592" s="44"/>
      <c r="L592" s="48"/>
      <c r="M592" s="232"/>
      <c r="N592" s="233"/>
      <c r="O592" s="88"/>
      <c r="P592" s="88"/>
      <c r="Q592" s="88"/>
      <c r="R592" s="88"/>
      <c r="S592" s="88"/>
      <c r="T592" s="89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T592" s="20" t="s">
        <v>151</v>
      </c>
      <c r="AU592" s="20" t="s">
        <v>90</v>
      </c>
    </row>
    <row r="593" s="13" customFormat="1">
      <c r="A593" s="13"/>
      <c r="B593" s="241"/>
      <c r="C593" s="242"/>
      <c r="D593" s="234" t="s">
        <v>283</v>
      </c>
      <c r="E593" s="243" t="s">
        <v>78</v>
      </c>
      <c r="F593" s="244" t="s">
        <v>764</v>
      </c>
      <c r="G593" s="242"/>
      <c r="H593" s="245">
        <v>24.109999999999999</v>
      </c>
      <c r="I593" s="246"/>
      <c r="J593" s="242"/>
      <c r="K593" s="242"/>
      <c r="L593" s="247"/>
      <c r="M593" s="248"/>
      <c r="N593" s="249"/>
      <c r="O593" s="249"/>
      <c r="P593" s="249"/>
      <c r="Q593" s="249"/>
      <c r="R593" s="249"/>
      <c r="S593" s="249"/>
      <c r="T593" s="250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51" t="s">
        <v>283</v>
      </c>
      <c r="AU593" s="251" t="s">
        <v>90</v>
      </c>
      <c r="AV593" s="13" t="s">
        <v>90</v>
      </c>
      <c r="AW593" s="13" t="s">
        <v>40</v>
      </c>
      <c r="AX593" s="13" t="s">
        <v>88</v>
      </c>
      <c r="AY593" s="251" t="s">
        <v>141</v>
      </c>
    </row>
    <row r="594" s="2" customFormat="1">
      <c r="A594" s="42"/>
      <c r="B594" s="43"/>
      <c r="C594" s="44"/>
      <c r="D594" s="234" t="s">
        <v>414</v>
      </c>
      <c r="E594" s="44"/>
      <c r="F594" s="284" t="s">
        <v>889</v>
      </c>
      <c r="G594" s="44"/>
      <c r="H594" s="44"/>
      <c r="I594" s="44"/>
      <c r="J594" s="44"/>
      <c r="K594" s="44"/>
      <c r="L594" s="48"/>
      <c r="M594" s="232"/>
      <c r="N594" s="233"/>
      <c r="O594" s="88"/>
      <c r="P594" s="88"/>
      <c r="Q594" s="88"/>
      <c r="R594" s="88"/>
      <c r="S594" s="88"/>
      <c r="T594" s="89"/>
      <c r="U594" s="42"/>
      <c r="V594" s="42"/>
      <c r="W594" s="42"/>
      <c r="X594" s="42"/>
      <c r="Y594" s="42"/>
      <c r="Z594" s="42"/>
      <c r="AA594" s="42"/>
      <c r="AB594" s="42"/>
      <c r="AC594" s="42"/>
      <c r="AD594" s="42"/>
      <c r="AE594" s="42"/>
      <c r="AU594" s="20" t="s">
        <v>90</v>
      </c>
    </row>
    <row r="595" s="2" customFormat="1">
      <c r="A595" s="42"/>
      <c r="B595" s="43"/>
      <c r="C595" s="44"/>
      <c r="D595" s="234" t="s">
        <v>414</v>
      </c>
      <c r="E595" s="44"/>
      <c r="F595" s="285" t="s">
        <v>890</v>
      </c>
      <c r="G595" s="44"/>
      <c r="H595" s="286">
        <v>24.109999999999999</v>
      </c>
      <c r="I595" s="44"/>
      <c r="J595" s="44"/>
      <c r="K595" s="44"/>
      <c r="L595" s="48"/>
      <c r="M595" s="232"/>
      <c r="N595" s="233"/>
      <c r="O595" s="88"/>
      <c r="P595" s="88"/>
      <c r="Q595" s="88"/>
      <c r="R595" s="88"/>
      <c r="S595" s="88"/>
      <c r="T595" s="89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U595" s="20" t="s">
        <v>90</v>
      </c>
    </row>
    <row r="596" s="2" customFormat="1" ht="24.15" customHeight="1">
      <c r="A596" s="42"/>
      <c r="B596" s="43"/>
      <c r="C596" s="216" t="s">
        <v>1451</v>
      </c>
      <c r="D596" s="216" t="s">
        <v>144</v>
      </c>
      <c r="E596" s="217" t="s">
        <v>1452</v>
      </c>
      <c r="F596" s="218" t="s">
        <v>1453</v>
      </c>
      <c r="G596" s="219" t="s">
        <v>321</v>
      </c>
      <c r="H596" s="220">
        <v>24.109999999999999</v>
      </c>
      <c r="I596" s="221"/>
      <c r="J596" s="222">
        <f>ROUND(I596*H596,2)</f>
        <v>0</v>
      </c>
      <c r="K596" s="218" t="s">
        <v>148</v>
      </c>
      <c r="L596" s="48"/>
      <c r="M596" s="223" t="s">
        <v>78</v>
      </c>
      <c r="N596" s="224" t="s">
        <v>50</v>
      </c>
      <c r="O596" s="88"/>
      <c r="P596" s="225">
        <f>O596*H596</f>
        <v>0</v>
      </c>
      <c r="Q596" s="225">
        <v>3.3000000000000003E-05</v>
      </c>
      <c r="R596" s="225">
        <f>Q596*H596</f>
        <v>0.00079563000000000008</v>
      </c>
      <c r="S596" s="225">
        <v>0</v>
      </c>
      <c r="T596" s="226">
        <f>S596*H596</f>
        <v>0</v>
      </c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  <c r="AE596" s="42"/>
      <c r="AR596" s="227" t="s">
        <v>244</v>
      </c>
      <c r="AT596" s="227" t="s">
        <v>144</v>
      </c>
      <c r="AU596" s="227" t="s">
        <v>90</v>
      </c>
      <c r="AY596" s="20" t="s">
        <v>141</v>
      </c>
      <c r="BE596" s="228">
        <f>IF(N596="základní",J596,0)</f>
        <v>0</v>
      </c>
      <c r="BF596" s="228">
        <f>IF(N596="snížená",J596,0)</f>
        <v>0</v>
      </c>
      <c r="BG596" s="228">
        <f>IF(N596="zákl. přenesená",J596,0)</f>
        <v>0</v>
      </c>
      <c r="BH596" s="228">
        <f>IF(N596="sníž. přenesená",J596,0)</f>
        <v>0</v>
      </c>
      <c r="BI596" s="228">
        <f>IF(N596="nulová",J596,0)</f>
        <v>0</v>
      </c>
      <c r="BJ596" s="20" t="s">
        <v>88</v>
      </c>
      <c r="BK596" s="228">
        <f>ROUND(I596*H596,2)</f>
        <v>0</v>
      </c>
      <c r="BL596" s="20" t="s">
        <v>244</v>
      </c>
      <c r="BM596" s="227" t="s">
        <v>1454</v>
      </c>
    </row>
    <row r="597" s="2" customFormat="1">
      <c r="A597" s="42"/>
      <c r="B597" s="43"/>
      <c r="C597" s="44"/>
      <c r="D597" s="229" t="s">
        <v>151</v>
      </c>
      <c r="E597" s="44"/>
      <c r="F597" s="230" t="s">
        <v>1455</v>
      </c>
      <c r="G597" s="44"/>
      <c r="H597" s="44"/>
      <c r="I597" s="231"/>
      <c r="J597" s="44"/>
      <c r="K597" s="44"/>
      <c r="L597" s="48"/>
      <c r="M597" s="232"/>
      <c r="N597" s="233"/>
      <c r="O597" s="88"/>
      <c r="P597" s="88"/>
      <c r="Q597" s="88"/>
      <c r="R597" s="88"/>
      <c r="S597" s="88"/>
      <c r="T597" s="89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T597" s="20" t="s">
        <v>151</v>
      </c>
      <c r="AU597" s="20" t="s">
        <v>90</v>
      </c>
    </row>
    <row r="598" s="13" customFormat="1">
      <c r="A598" s="13"/>
      <c r="B598" s="241"/>
      <c r="C598" s="242"/>
      <c r="D598" s="234" t="s">
        <v>283</v>
      </c>
      <c r="E598" s="243" t="s">
        <v>78</v>
      </c>
      <c r="F598" s="244" t="s">
        <v>764</v>
      </c>
      <c r="G598" s="242"/>
      <c r="H598" s="245">
        <v>24.109999999999999</v>
      </c>
      <c r="I598" s="246"/>
      <c r="J598" s="242"/>
      <c r="K598" s="242"/>
      <c r="L598" s="247"/>
      <c r="M598" s="248"/>
      <c r="N598" s="249"/>
      <c r="O598" s="249"/>
      <c r="P598" s="249"/>
      <c r="Q598" s="249"/>
      <c r="R598" s="249"/>
      <c r="S598" s="249"/>
      <c r="T598" s="250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51" t="s">
        <v>283</v>
      </c>
      <c r="AU598" s="251" t="s">
        <v>90</v>
      </c>
      <c r="AV598" s="13" t="s">
        <v>90</v>
      </c>
      <c r="AW598" s="13" t="s">
        <v>40</v>
      </c>
      <c r="AX598" s="13" t="s">
        <v>88</v>
      </c>
      <c r="AY598" s="251" t="s">
        <v>141</v>
      </c>
    </row>
    <row r="599" s="2" customFormat="1">
      <c r="A599" s="42"/>
      <c r="B599" s="43"/>
      <c r="C599" s="44"/>
      <c r="D599" s="234" t="s">
        <v>414</v>
      </c>
      <c r="E599" s="44"/>
      <c r="F599" s="284" t="s">
        <v>889</v>
      </c>
      <c r="G599" s="44"/>
      <c r="H599" s="44"/>
      <c r="I599" s="44"/>
      <c r="J599" s="44"/>
      <c r="K599" s="44"/>
      <c r="L599" s="48"/>
      <c r="M599" s="232"/>
      <c r="N599" s="233"/>
      <c r="O599" s="88"/>
      <c r="P599" s="88"/>
      <c r="Q599" s="88"/>
      <c r="R599" s="88"/>
      <c r="S599" s="88"/>
      <c r="T599" s="89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U599" s="20" t="s">
        <v>90</v>
      </c>
    </row>
    <row r="600" s="2" customFormat="1">
      <c r="A600" s="42"/>
      <c r="B600" s="43"/>
      <c r="C600" s="44"/>
      <c r="D600" s="234" t="s">
        <v>414</v>
      </c>
      <c r="E600" s="44"/>
      <c r="F600" s="285" t="s">
        <v>890</v>
      </c>
      <c r="G600" s="44"/>
      <c r="H600" s="286">
        <v>24.109999999999999</v>
      </c>
      <c r="I600" s="44"/>
      <c r="J600" s="44"/>
      <c r="K600" s="44"/>
      <c r="L600" s="48"/>
      <c r="M600" s="232"/>
      <c r="N600" s="233"/>
      <c r="O600" s="88"/>
      <c r="P600" s="88"/>
      <c r="Q600" s="88"/>
      <c r="R600" s="88"/>
      <c r="S600" s="88"/>
      <c r="T600" s="89"/>
      <c r="U600" s="42"/>
      <c r="V600" s="42"/>
      <c r="W600" s="42"/>
      <c r="X600" s="42"/>
      <c r="Y600" s="42"/>
      <c r="Z600" s="42"/>
      <c r="AA600" s="42"/>
      <c r="AB600" s="42"/>
      <c r="AC600" s="42"/>
      <c r="AD600" s="42"/>
      <c r="AE600" s="42"/>
      <c r="AU600" s="20" t="s">
        <v>90</v>
      </c>
    </row>
    <row r="601" s="2" customFormat="1" ht="37.8" customHeight="1">
      <c r="A601" s="42"/>
      <c r="B601" s="43"/>
      <c r="C601" s="216" t="s">
        <v>1456</v>
      </c>
      <c r="D601" s="216" t="s">
        <v>144</v>
      </c>
      <c r="E601" s="217" t="s">
        <v>1457</v>
      </c>
      <c r="F601" s="218" t="s">
        <v>1458</v>
      </c>
      <c r="G601" s="219" t="s">
        <v>321</v>
      </c>
      <c r="H601" s="220">
        <v>24.109999999999999</v>
      </c>
      <c r="I601" s="221"/>
      <c r="J601" s="222">
        <f>ROUND(I601*H601,2)</f>
        <v>0</v>
      </c>
      <c r="K601" s="218" t="s">
        <v>148</v>
      </c>
      <c r="L601" s="48"/>
      <c r="M601" s="223" t="s">
        <v>78</v>
      </c>
      <c r="N601" s="224" t="s">
        <v>50</v>
      </c>
      <c r="O601" s="88"/>
      <c r="P601" s="225">
        <f>O601*H601</f>
        <v>0</v>
      </c>
      <c r="Q601" s="225">
        <v>0.0045450000000000004</v>
      </c>
      <c r="R601" s="225">
        <f>Q601*H601</f>
        <v>0.10957995000000001</v>
      </c>
      <c r="S601" s="225">
        <v>0</v>
      </c>
      <c r="T601" s="226">
        <f>S601*H601</f>
        <v>0</v>
      </c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R601" s="227" t="s">
        <v>244</v>
      </c>
      <c r="AT601" s="227" t="s">
        <v>144</v>
      </c>
      <c r="AU601" s="227" t="s">
        <v>90</v>
      </c>
      <c r="AY601" s="20" t="s">
        <v>141</v>
      </c>
      <c r="BE601" s="228">
        <f>IF(N601="základní",J601,0)</f>
        <v>0</v>
      </c>
      <c r="BF601" s="228">
        <f>IF(N601="snížená",J601,0)</f>
        <v>0</v>
      </c>
      <c r="BG601" s="228">
        <f>IF(N601="zákl. přenesená",J601,0)</f>
        <v>0</v>
      </c>
      <c r="BH601" s="228">
        <f>IF(N601="sníž. přenesená",J601,0)</f>
        <v>0</v>
      </c>
      <c r="BI601" s="228">
        <f>IF(N601="nulová",J601,0)</f>
        <v>0</v>
      </c>
      <c r="BJ601" s="20" t="s">
        <v>88</v>
      </c>
      <c r="BK601" s="228">
        <f>ROUND(I601*H601,2)</f>
        <v>0</v>
      </c>
      <c r="BL601" s="20" t="s">
        <v>244</v>
      </c>
      <c r="BM601" s="227" t="s">
        <v>1459</v>
      </c>
    </row>
    <row r="602" s="2" customFormat="1">
      <c r="A602" s="42"/>
      <c r="B602" s="43"/>
      <c r="C602" s="44"/>
      <c r="D602" s="229" t="s">
        <v>151</v>
      </c>
      <c r="E602" s="44"/>
      <c r="F602" s="230" t="s">
        <v>1460</v>
      </c>
      <c r="G602" s="44"/>
      <c r="H602" s="44"/>
      <c r="I602" s="231"/>
      <c r="J602" s="44"/>
      <c r="K602" s="44"/>
      <c r="L602" s="48"/>
      <c r="M602" s="232"/>
      <c r="N602" s="233"/>
      <c r="O602" s="88"/>
      <c r="P602" s="88"/>
      <c r="Q602" s="88"/>
      <c r="R602" s="88"/>
      <c r="S602" s="88"/>
      <c r="T602" s="89"/>
      <c r="U602" s="42"/>
      <c r="V602" s="42"/>
      <c r="W602" s="42"/>
      <c r="X602" s="42"/>
      <c r="Y602" s="42"/>
      <c r="Z602" s="42"/>
      <c r="AA602" s="42"/>
      <c r="AB602" s="42"/>
      <c r="AC602" s="42"/>
      <c r="AD602" s="42"/>
      <c r="AE602" s="42"/>
      <c r="AT602" s="20" t="s">
        <v>151</v>
      </c>
      <c r="AU602" s="20" t="s">
        <v>90</v>
      </c>
    </row>
    <row r="603" s="13" customFormat="1">
      <c r="A603" s="13"/>
      <c r="B603" s="241"/>
      <c r="C603" s="242"/>
      <c r="D603" s="234" t="s">
        <v>283</v>
      </c>
      <c r="E603" s="243" t="s">
        <v>78</v>
      </c>
      <c r="F603" s="244" t="s">
        <v>764</v>
      </c>
      <c r="G603" s="242"/>
      <c r="H603" s="245">
        <v>24.109999999999999</v>
      </c>
      <c r="I603" s="246"/>
      <c r="J603" s="242"/>
      <c r="K603" s="242"/>
      <c r="L603" s="247"/>
      <c r="M603" s="248"/>
      <c r="N603" s="249"/>
      <c r="O603" s="249"/>
      <c r="P603" s="249"/>
      <c r="Q603" s="249"/>
      <c r="R603" s="249"/>
      <c r="S603" s="249"/>
      <c r="T603" s="250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51" t="s">
        <v>283</v>
      </c>
      <c r="AU603" s="251" t="s">
        <v>90</v>
      </c>
      <c r="AV603" s="13" t="s">
        <v>90</v>
      </c>
      <c r="AW603" s="13" t="s">
        <v>40</v>
      </c>
      <c r="AX603" s="13" t="s">
        <v>88</v>
      </c>
      <c r="AY603" s="251" t="s">
        <v>141</v>
      </c>
    </row>
    <row r="604" s="2" customFormat="1">
      <c r="A604" s="42"/>
      <c r="B604" s="43"/>
      <c r="C604" s="44"/>
      <c r="D604" s="234" t="s">
        <v>414</v>
      </c>
      <c r="E604" s="44"/>
      <c r="F604" s="284" t="s">
        <v>889</v>
      </c>
      <c r="G604" s="44"/>
      <c r="H604" s="44"/>
      <c r="I604" s="44"/>
      <c r="J604" s="44"/>
      <c r="K604" s="44"/>
      <c r="L604" s="48"/>
      <c r="M604" s="232"/>
      <c r="N604" s="233"/>
      <c r="O604" s="88"/>
      <c r="P604" s="88"/>
      <c r="Q604" s="88"/>
      <c r="R604" s="88"/>
      <c r="S604" s="88"/>
      <c r="T604" s="89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U604" s="20" t="s">
        <v>90</v>
      </c>
    </row>
    <row r="605" s="2" customFormat="1">
      <c r="A605" s="42"/>
      <c r="B605" s="43"/>
      <c r="C605" s="44"/>
      <c r="D605" s="234" t="s">
        <v>414</v>
      </c>
      <c r="E605" s="44"/>
      <c r="F605" s="285" t="s">
        <v>890</v>
      </c>
      <c r="G605" s="44"/>
      <c r="H605" s="286">
        <v>24.109999999999999</v>
      </c>
      <c r="I605" s="44"/>
      <c r="J605" s="44"/>
      <c r="K605" s="44"/>
      <c r="L605" s="48"/>
      <c r="M605" s="232"/>
      <c r="N605" s="233"/>
      <c r="O605" s="88"/>
      <c r="P605" s="88"/>
      <c r="Q605" s="88"/>
      <c r="R605" s="88"/>
      <c r="S605" s="88"/>
      <c r="T605" s="89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U605" s="20" t="s">
        <v>90</v>
      </c>
    </row>
    <row r="606" s="2" customFormat="1" ht="33" customHeight="1">
      <c r="A606" s="42"/>
      <c r="B606" s="43"/>
      <c r="C606" s="216" t="s">
        <v>1461</v>
      </c>
      <c r="D606" s="216" t="s">
        <v>144</v>
      </c>
      <c r="E606" s="217" t="s">
        <v>1462</v>
      </c>
      <c r="F606" s="218" t="s">
        <v>1463</v>
      </c>
      <c r="G606" s="219" t="s">
        <v>321</v>
      </c>
      <c r="H606" s="220">
        <v>24.109999999999999</v>
      </c>
      <c r="I606" s="221"/>
      <c r="J606" s="222">
        <f>ROUND(I606*H606,2)</f>
        <v>0</v>
      </c>
      <c r="K606" s="218" t="s">
        <v>148</v>
      </c>
      <c r="L606" s="48"/>
      <c r="M606" s="223" t="s">
        <v>78</v>
      </c>
      <c r="N606" s="224" t="s">
        <v>50</v>
      </c>
      <c r="O606" s="88"/>
      <c r="P606" s="225">
        <f>O606*H606</f>
        <v>0</v>
      </c>
      <c r="Q606" s="225">
        <v>0.00040000000000000002</v>
      </c>
      <c r="R606" s="225">
        <f>Q606*H606</f>
        <v>0.0096439999999999998</v>
      </c>
      <c r="S606" s="225">
        <v>0</v>
      </c>
      <c r="T606" s="226">
        <f>S606*H606</f>
        <v>0</v>
      </c>
      <c r="U606" s="42"/>
      <c r="V606" s="42"/>
      <c r="W606" s="42"/>
      <c r="X606" s="42"/>
      <c r="Y606" s="42"/>
      <c r="Z606" s="42"/>
      <c r="AA606" s="42"/>
      <c r="AB606" s="42"/>
      <c r="AC606" s="42"/>
      <c r="AD606" s="42"/>
      <c r="AE606" s="42"/>
      <c r="AR606" s="227" t="s">
        <v>244</v>
      </c>
      <c r="AT606" s="227" t="s">
        <v>144</v>
      </c>
      <c r="AU606" s="227" t="s">
        <v>90</v>
      </c>
      <c r="AY606" s="20" t="s">
        <v>141</v>
      </c>
      <c r="BE606" s="228">
        <f>IF(N606="základní",J606,0)</f>
        <v>0</v>
      </c>
      <c r="BF606" s="228">
        <f>IF(N606="snížená",J606,0)</f>
        <v>0</v>
      </c>
      <c r="BG606" s="228">
        <f>IF(N606="zákl. přenesená",J606,0)</f>
        <v>0</v>
      </c>
      <c r="BH606" s="228">
        <f>IF(N606="sníž. přenesená",J606,0)</f>
        <v>0</v>
      </c>
      <c r="BI606" s="228">
        <f>IF(N606="nulová",J606,0)</f>
        <v>0</v>
      </c>
      <c r="BJ606" s="20" t="s">
        <v>88</v>
      </c>
      <c r="BK606" s="228">
        <f>ROUND(I606*H606,2)</f>
        <v>0</v>
      </c>
      <c r="BL606" s="20" t="s">
        <v>244</v>
      </c>
      <c r="BM606" s="227" t="s">
        <v>1464</v>
      </c>
    </row>
    <row r="607" s="2" customFormat="1">
      <c r="A607" s="42"/>
      <c r="B607" s="43"/>
      <c r="C607" s="44"/>
      <c r="D607" s="229" t="s">
        <v>151</v>
      </c>
      <c r="E607" s="44"/>
      <c r="F607" s="230" t="s">
        <v>1465</v>
      </c>
      <c r="G607" s="44"/>
      <c r="H607" s="44"/>
      <c r="I607" s="231"/>
      <c r="J607" s="44"/>
      <c r="K607" s="44"/>
      <c r="L607" s="48"/>
      <c r="M607" s="232"/>
      <c r="N607" s="233"/>
      <c r="O607" s="88"/>
      <c r="P607" s="88"/>
      <c r="Q607" s="88"/>
      <c r="R607" s="88"/>
      <c r="S607" s="88"/>
      <c r="T607" s="89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T607" s="20" t="s">
        <v>151</v>
      </c>
      <c r="AU607" s="20" t="s">
        <v>90</v>
      </c>
    </row>
    <row r="608" s="13" customFormat="1">
      <c r="A608" s="13"/>
      <c r="B608" s="241"/>
      <c r="C608" s="242"/>
      <c r="D608" s="234" t="s">
        <v>283</v>
      </c>
      <c r="E608" s="243" t="s">
        <v>78</v>
      </c>
      <c r="F608" s="244" t="s">
        <v>764</v>
      </c>
      <c r="G608" s="242"/>
      <c r="H608" s="245">
        <v>24.109999999999999</v>
      </c>
      <c r="I608" s="246"/>
      <c r="J608" s="242"/>
      <c r="K608" s="242"/>
      <c r="L608" s="247"/>
      <c r="M608" s="248"/>
      <c r="N608" s="249"/>
      <c r="O608" s="249"/>
      <c r="P608" s="249"/>
      <c r="Q608" s="249"/>
      <c r="R608" s="249"/>
      <c r="S608" s="249"/>
      <c r="T608" s="250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51" t="s">
        <v>283</v>
      </c>
      <c r="AU608" s="251" t="s">
        <v>90</v>
      </c>
      <c r="AV608" s="13" t="s">
        <v>90</v>
      </c>
      <c r="AW608" s="13" t="s">
        <v>40</v>
      </c>
      <c r="AX608" s="13" t="s">
        <v>88</v>
      </c>
      <c r="AY608" s="251" t="s">
        <v>141</v>
      </c>
    </row>
    <row r="609" s="2" customFormat="1">
      <c r="A609" s="42"/>
      <c r="B609" s="43"/>
      <c r="C609" s="44"/>
      <c r="D609" s="234" t="s">
        <v>414</v>
      </c>
      <c r="E609" s="44"/>
      <c r="F609" s="284" t="s">
        <v>889</v>
      </c>
      <c r="G609" s="44"/>
      <c r="H609" s="44"/>
      <c r="I609" s="44"/>
      <c r="J609" s="44"/>
      <c r="K609" s="44"/>
      <c r="L609" s="48"/>
      <c r="M609" s="232"/>
      <c r="N609" s="233"/>
      <c r="O609" s="88"/>
      <c r="P609" s="88"/>
      <c r="Q609" s="88"/>
      <c r="R609" s="88"/>
      <c r="S609" s="88"/>
      <c r="T609" s="89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U609" s="20" t="s">
        <v>90</v>
      </c>
    </row>
    <row r="610" s="2" customFormat="1">
      <c r="A610" s="42"/>
      <c r="B610" s="43"/>
      <c r="C610" s="44"/>
      <c r="D610" s="234" t="s">
        <v>414</v>
      </c>
      <c r="E610" s="44"/>
      <c r="F610" s="285" t="s">
        <v>890</v>
      </c>
      <c r="G610" s="44"/>
      <c r="H610" s="286">
        <v>24.109999999999999</v>
      </c>
      <c r="I610" s="44"/>
      <c r="J610" s="44"/>
      <c r="K610" s="44"/>
      <c r="L610" s="48"/>
      <c r="M610" s="232"/>
      <c r="N610" s="233"/>
      <c r="O610" s="88"/>
      <c r="P610" s="88"/>
      <c r="Q610" s="88"/>
      <c r="R610" s="88"/>
      <c r="S610" s="88"/>
      <c r="T610" s="89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U610" s="20" t="s">
        <v>90</v>
      </c>
    </row>
    <row r="611" s="2" customFormat="1" ht="24.15" customHeight="1">
      <c r="A611" s="42"/>
      <c r="B611" s="43"/>
      <c r="C611" s="290" t="s">
        <v>1466</v>
      </c>
      <c r="D611" s="290" t="s">
        <v>864</v>
      </c>
      <c r="E611" s="291" t="s">
        <v>1467</v>
      </c>
      <c r="F611" s="292" t="s">
        <v>1468</v>
      </c>
      <c r="G611" s="293" t="s">
        <v>321</v>
      </c>
      <c r="H611" s="294">
        <v>26.521000000000001</v>
      </c>
      <c r="I611" s="295"/>
      <c r="J611" s="296">
        <f>ROUND(I611*H611,2)</f>
        <v>0</v>
      </c>
      <c r="K611" s="292" t="s">
        <v>148</v>
      </c>
      <c r="L611" s="297"/>
      <c r="M611" s="298" t="s">
        <v>78</v>
      </c>
      <c r="N611" s="299" t="s">
        <v>50</v>
      </c>
      <c r="O611" s="88"/>
      <c r="P611" s="225">
        <f>O611*H611</f>
        <v>0</v>
      </c>
      <c r="Q611" s="225">
        <v>0.0033999999999999998</v>
      </c>
      <c r="R611" s="225">
        <f>Q611*H611</f>
        <v>0.090171399999999999</v>
      </c>
      <c r="S611" s="225">
        <v>0</v>
      </c>
      <c r="T611" s="226">
        <f>S611*H611</f>
        <v>0</v>
      </c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R611" s="227" t="s">
        <v>487</v>
      </c>
      <c r="AT611" s="227" t="s">
        <v>864</v>
      </c>
      <c r="AU611" s="227" t="s">
        <v>90</v>
      </c>
      <c r="AY611" s="20" t="s">
        <v>141</v>
      </c>
      <c r="BE611" s="228">
        <f>IF(N611="základní",J611,0)</f>
        <v>0</v>
      </c>
      <c r="BF611" s="228">
        <f>IF(N611="snížená",J611,0)</f>
        <v>0</v>
      </c>
      <c r="BG611" s="228">
        <f>IF(N611="zákl. přenesená",J611,0)</f>
        <v>0</v>
      </c>
      <c r="BH611" s="228">
        <f>IF(N611="sníž. přenesená",J611,0)</f>
        <v>0</v>
      </c>
      <c r="BI611" s="228">
        <f>IF(N611="nulová",J611,0)</f>
        <v>0</v>
      </c>
      <c r="BJ611" s="20" t="s">
        <v>88</v>
      </c>
      <c r="BK611" s="228">
        <f>ROUND(I611*H611,2)</f>
        <v>0</v>
      </c>
      <c r="BL611" s="20" t="s">
        <v>244</v>
      </c>
      <c r="BM611" s="227" t="s">
        <v>1469</v>
      </c>
    </row>
    <row r="612" s="13" customFormat="1">
      <c r="A612" s="13"/>
      <c r="B612" s="241"/>
      <c r="C612" s="242"/>
      <c r="D612" s="234" t="s">
        <v>283</v>
      </c>
      <c r="E612" s="242"/>
      <c r="F612" s="244" t="s">
        <v>1470</v>
      </c>
      <c r="G612" s="242"/>
      <c r="H612" s="245">
        <v>26.521000000000001</v>
      </c>
      <c r="I612" s="246"/>
      <c r="J612" s="242"/>
      <c r="K612" s="242"/>
      <c r="L612" s="247"/>
      <c r="M612" s="248"/>
      <c r="N612" s="249"/>
      <c r="O612" s="249"/>
      <c r="P612" s="249"/>
      <c r="Q612" s="249"/>
      <c r="R612" s="249"/>
      <c r="S612" s="249"/>
      <c r="T612" s="250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51" t="s">
        <v>283</v>
      </c>
      <c r="AU612" s="251" t="s">
        <v>90</v>
      </c>
      <c r="AV612" s="13" t="s">
        <v>90</v>
      </c>
      <c r="AW612" s="13" t="s">
        <v>4</v>
      </c>
      <c r="AX612" s="13" t="s">
        <v>88</v>
      </c>
      <c r="AY612" s="251" t="s">
        <v>141</v>
      </c>
    </row>
    <row r="613" s="2" customFormat="1" ht="21.75" customHeight="1">
      <c r="A613" s="42"/>
      <c r="B613" s="43"/>
      <c r="C613" s="216" t="s">
        <v>1471</v>
      </c>
      <c r="D613" s="216" t="s">
        <v>144</v>
      </c>
      <c r="E613" s="217" t="s">
        <v>1472</v>
      </c>
      <c r="F613" s="218" t="s">
        <v>1473</v>
      </c>
      <c r="G613" s="219" t="s">
        <v>448</v>
      </c>
      <c r="H613" s="220">
        <v>19.725000000000001</v>
      </c>
      <c r="I613" s="221"/>
      <c r="J613" s="222">
        <f>ROUND(I613*H613,2)</f>
        <v>0</v>
      </c>
      <c r="K613" s="218" t="s">
        <v>148</v>
      </c>
      <c r="L613" s="48"/>
      <c r="M613" s="223" t="s">
        <v>78</v>
      </c>
      <c r="N613" s="224" t="s">
        <v>50</v>
      </c>
      <c r="O613" s="88"/>
      <c r="P613" s="225">
        <f>O613*H613</f>
        <v>0</v>
      </c>
      <c r="Q613" s="225">
        <v>1.4935E-05</v>
      </c>
      <c r="R613" s="225">
        <f>Q613*H613</f>
        <v>0.00029459287500000001</v>
      </c>
      <c r="S613" s="225">
        <v>0</v>
      </c>
      <c r="T613" s="226">
        <f>S613*H613</f>
        <v>0</v>
      </c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R613" s="227" t="s">
        <v>244</v>
      </c>
      <c r="AT613" s="227" t="s">
        <v>144</v>
      </c>
      <c r="AU613" s="227" t="s">
        <v>90</v>
      </c>
      <c r="AY613" s="20" t="s">
        <v>141</v>
      </c>
      <c r="BE613" s="228">
        <f>IF(N613="základní",J613,0)</f>
        <v>0</v>
      </c>
      <c r="BF613" s="228">
        <f>IF(N613="snížená",J613,0)</f>
        <v>0</v>
      </c>
      <c r="BG613" s="228">
        <f>IF(N613="zákl. přenesená",J613,0)</f>
        <v>0</v>
      </c>
      <c r="BH613" s="228">
        <f>IF(N613="sníž. přenesená",J613,0)</f>
        <v>0</v>
      </c>
      <c r="BI613" s="228">
        <f>IF(N613="nulová",J613,0)</f>
        <v>0</v>
      </c>
      <c r="BJ613" s="20" t="s">
        <v>88</v>
      </c>
      <c r="BK613" s="228">
        <f>ROUND(I613*H613,2)</f>
        <v>0</v>
      </c>
      <c r="BL613" s="20" t="s">
        <v>244</v>
      </c>
      <c r="BM613" s="227" t="s">
        <v>1474</v>
      </c>
    </row>
    <row r="614" s="2" customFormat="1">
      <c r="A614" s="42"/>
      <c r="B614" s="43"/>
      <c r="C614" s="44"/>
      <c r="D614" s="229" t="s">
        <v>151</v>
      </c>
      <c r="E614" s="44"/>
      <c r="F614" s="230" t="s">
        <v>1475</v>
      </c>
      <c r="G614" s="44"/>
      <c r="H614" s="44"/>
      <c r="I614" s="231"/>
      <c r="J614" s="44"/>
      <c r="K614" s="44"/>
      <c r="L614" s="48"/>
      <c r="M614" s="232"/>
      <c r="N614" s="233"/>
      <c r="O614" s="88"/>
      <c r="P614" s="88"/>
      <c r="Q614" s="88"/>
      <c r="R614" s="88"/>
      <c r="S614" s="88"/>
      <c r="T614" s="89"/>
      <c r="U614" s="42"/>
      <c r="V614" s="42"/>
      <c r="W614" s="42"/>
      <c r="X614" s="42"/>
      <c r="Y614" s="42"/>
      <c r="Z614" s="42"/>
      <c r="AA614" s="42"/>
      <c r="AB614" s="42"/>
      <c r="AC614" s="42"/>
      <c r="AD614" s="42"/>
      <c r="AE614" s="42"/>
      <c r="AT614" s="20" t="s">
        <v>151</v>
      </c>
      <c r="AU614" s="20" t="s">
        <v>90</v>
      </c>
    </row>
    <row r="615" s="13" customFormat="1">
      <c r="A615" s="13"/>
      <c r="B615" s="241"/>
      <c r="C615" s="242"/>
      <c r="D615" s="234" t="s">
        <v>283</v>
      </c>
      <c r="E615" s="243" t="s">
        <v>78</v>
      </c>
      <c r="F615" s="244" t="s">
        <v>1476</v>
      </c>
      <c r="G615" s="242"/>
      <c r="H615" s="245">
        <v>19.725000000000001</v>
      </c>
      <c r="I615" s="246"/>
      <c r="J615" s="242"/>
      <c r="K615" s="242"/>
      <c r="L615" s="247"/>
      <c r="M615" s="248"/>
      <c r="N615" s="249"/>
      <c r="O615" s="249"/>
      <c r="P615" s="249"/>
      <c r="Q615" s="249"/>
      <c r="R615" s="249"/>
      <c r="S615" s="249"/>
      <c r="T615" s="250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51" t="s">
        <v>283</v>
      </c>
      <c r="AU615" s="251" t="s">
        <v>90</v>
      </c>
      <c r="AV615" s="13" t="s">
        <v>90</v>
      </c>
      <c r="AW615" s="13" t="s">
        <v>40</v>
      </c>
      <c r="AX615" s="13" t="s">
        <v>80</v>
      </c>
      <c r="AY615" s="251" t="s">
        <v>141</v>
      </c>
    </row>
    <row r="616" s="14" customFormat="1">
      <c r="A616" s="14"/>
      <c r="B616" s="252"/>
      <c r="C616" s="253"/>
      <c r="D616" s="234" t="s">
        <v>283</v>
      </c>
      <c r="E616" s="254" t="s">
        <v>78</v>
      </c>
      <c r="F616" s="255" t="s">
        <v>285</v>
      </c>
      <c r="G616" s="253"/>
      <c r="H616" s="256">
        <v>19.725000000000001</v>
      </c>
      <c r="I616" s="257"/>
      <c r="J616" s="253"/>
      <c r="K616" s="253"/>
      <c r="L616" s="258"/>
      <c r="M616" s="259"/>
      <c r="N616" s="260"/>
      <c r="O616" s="260"/>
      <c r="P616" s="260"/>
      <c r="Q616" s="260"/>
      <c r="R616" s="260"/>
      <c r="S616" s="260"/>
      <c r="T616" s="261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2" t="s">
        <v>283</v>
      </c>
      <c r="AU616" s="262" t="s">
        <v>90</v>
      </c>
      <c r="AV616" s="14" t="s">
        <v>166</v>
      </c>
      <c r="AW616" s="14" t="s">
        <v>40</v>
      </c>
      <c r="AX616" s="14" t="s">
        <v>88</v>
      </c>
      <c r="AY616" s="262" t="s">
        <v>141</v>
      </c>
    </row>
    <row r="617" s="2" customFormat="1" ht="16.5" customHeight="1">
      <c r="A617" s="42"/>
      <c r="B617" s="43"/>
      <c r="C617" s="290" t="s">
        <v>1477</v>
      </c>
      <c r="D617" s="290" t="s">
        <v>864</v>
      </c>
      <c r="E617" s="291" t="s">
        <v>1478</v>
      </c>
      <c r="F617" s="292" t="s">
        <v>1479</v>
      </c>
      <c r="G617" s="293" t="s">
        <v>448</v>
      </c>
      <c r="H617" s="294">
        <v>20.120000000000001</v>
      </c>
      <c r="I617" s="295"/>
      <c r="J617" s="296">
        <f>ROUND(I617*H617,2)</f>
        <v>0</v>
      </c>
      <c r="K617" s="292" t="s">
        <v>148</v>
      </c>
      <c r="L617" s="297"/>
      <c r="M617" s="298" t="s">
        <v>78</v>
      </c>
      <c r="N617" s="299" t="s">
        <v>50</v>
      </c>
      <c r="O617" s="88"/>
      <c r="P617" s="225">
        <f>O617*H617</f>
        <v>0</v>
      </c>
      <c r="Q617" s="225">
        <v>0.00035</v>
      </c>
      <c r="R617" s="225">
        <f>Q617*H617</f>
        <v>0.0070420000000000005</v>
      </c>
      <c r="S617" s="225">
        <v>0</v>
      </c>
      <c r="T617" s="226">
        <f>S617*H617</f>
        <v>0</v>
      </c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  <c r="AE617" s="42"/>
      <c r="AR617" s="227" t="s">
        <v>487</v>
      </c>
      <c r="AT617" s="227" t="s">
        <v>864</v>
      </c>
      <c r="AU617" s="227" t="s">
        <v>90</v>
      </c>
      <c r="AY617" s="20" t="s">
        <v>141</v>
      </c>
      <c r="BE617" s="228">
        <f>IF(N617="základní",J617,0)</f>
        <v>0</v>
      </c>
      <c r="BF617" s="228">
        <f>IF(N617="snížená",J617,0)</f>
        <v>0</v>
      </c>
      <c r="BG617" s="228">
        <f>IF(N617="zákl. přenesená",J617,0)</f>
        <v>0</v>
      </c>
      <c r="BH617" s="228">
        <f>IF(N617="sníž. přenesená",J617,0)</f>
        <v>0</v>
      </c>
      <c r="BI617" s="228">
        <f>IF(N617="nulová",J617,0)</f>
        <v>0</v>
      </c>
      <c r="BJ617" s="20" t="s">
        <v>88</v>
      </c>
      <c r="BK617" s="228">
        <f>ROUND(I617*H617,2)</f>
        <v>0</v>
      </c>
      <c r="BL617" s="20" t="s">
        <v>244</v>
      </c>
      <c r="BM617" s="227" t="s">
        <v>1480</v>
      </c>
    </row>
    <row r="618" s="13" customFormat="1">
      <c r="A618" s="13"/>
      <c r="B618" s="241"/>
      <c r="C618" s="242"/>
      <c r="D618" s="234" t="s">
        <v>283</v>
      </c>
      <c r="E618" s="242"/>
      <c r="F618" s="244" t="s">
        <v>1481</v>
      </c>
      <c r="G618" s="242"/>
      <c r="H618" s="245">
        <v>20.120000000000001</v>
      </c>
      <c r="I618" s="246"/>
      <c r="J618" s="242"/>
      <c r="K618" s="242"/>
      <c r="L618" s="247"/>
      <c r="M618" s="248"/>
      <c r="N618" s="249"/>
      <c r="O618" s="249"/>
      <c r="P618" s="249"/>
      <c r="Q618" s="249"/>
      <c r="R618" s="249"/>
      <c r="S618" s="249"/>
      <c r="T618" s="250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51" t="s">
        <v>283</v>
      </c>
      <c r="AU618" s="251" t="s">
        <v>90</v>
      </c>
      <c r="AV618" s="13" t="s">
        <v>90</v>
      </c>
      <c r="AW618" s="13" t="s">
        <v>4</v>
      </c>
      <c r="AX618" s="13" t="s">
        <v>88</v>
      </c>
      <c r="AY618" s="251" t="s">
        <v>141</v>
      </c>
    </row>
    <row r="619" s="2" customFormat="1" ht="24.15" customHeight="1">
      <c r="A619" s="42"/>
      <c r="B619" s="43"/>
      <c r="C619" s="216" t="s">
        <v>1482</v>
      </c>
      <c r="D619" s="216" t="s">
        <v>144</v>
      </c>
      <c r="E619" s="217" t="s">
        <v>1483</v>
      </c>
      <c r="F619" s="218" t="s">
        <v>1484</v>
      </c>
      <c r="G619" s="219" t="s">
        <v>321</v>
      </c>
      <c r="H619" s="220">
        <v>24.109999999999999</v>
      </c>
      <c r="I619" s="221"/>
      <c r="J619" s="222">
        <f>ROUND(I619*H619,2)</f>
        <v>0</v>
      </c>
      <c r="K619" s="218" t="s">
        <v>148</v>
      </c>
      <c r="L619" s="48"/>
      <c r="M619" s="223" t="s">
        <v>78</v>
      </c>
      <c r="N619" s="224" t="s">
        <v>50</v>
      </c>
      <c r="O619" s="88"/>
      <c r="P619" s="225">
        <f>O619*H619</f>
        <v>0</v>
      </c>
      <c r="Q619" s="225">
        <v>0</v>
      </c>
      <c r="R619" s="225">
        <f>Q619*H619</f>
        <v>0</v>
      </c>
      <c r="S619" s="225">
        <v>0</v>
      </c>
      <c r="T619" s="226">
        <f>S619*H619</f>
        <v>0</v>
      </c>
      <c r="U619" s="42"/>
      <c r="V619" s="42"/>
      <c r="W619" s="42"/>
      <c r="X619" s="42"/>
      <c r="Y619" s="42"/>
      <c r="Z619" s="42"/>
      <c r="AA619" s="42"/>
      <c r="AB619" s="42"/>
      <c r="AC619" s="42"/>
      <c r="AD619" s="42"/>
      <c r="AE619" s="42"/>
      <c r="AR619" s="227" t="s">
        <v>244</v>
      </c>
      <c r="AT619" s="227" t="s">
        <v>144</v>
      </c>
      <c r="AU619" s="227" t="s">
        <v>90</v>
      </c>
      <c r="AY619" s="20" t="s">
        <v>141</v>
      </c>
      <c r="BE619" s="228">
        <f>IF(N619="základní",J619,0)</f>
        <v>0</v>
      </c>
      <c r="BF619" s="228">
        <f>IF(N619="snížená",J619,0)</f>
        <v>0</v>
      </c>
      <c r="BG619" s="228">
        <f>IF(N619="zákl. přenesená",J619,0)</f>
        <v>0</v>
      </c>
      <c r="BH619" s="228">
        <f>IF(N619="sníž. přenesená",J619,0)</f>
        <v>0</v>
      </c>
      <c r="BI619" s="228">
        <f>IF(N619="nulová",J619,0)</f>
        <v>0</v>
      </c>
      <c r="BJ619" s="20" t="s">
        <v>88</v>
      </c>
      <c r="BK619" s="228">
        <f>ROUND(I619*H619,2)</f>
        <v>0</v>
      </c>
      <c r="BL619" s="20" t="s">
        <v>244</v>
      </c>
      <c r="BM619" s="227" t="s">
        <v>1485</v>
      </c>
    </row>
    <row r="620" s="2" customFormat="1">
      <c r="A620" s="42"/>
      <c r="B620" s="43"/>
      <c r="C620" s="44"/>
      <c r="D620" s="229" t="s">
        <v>151</v>
      </c>
      <c r="E620" s="44"/>
      <c r="F620" s="230" t="s">
        <v>1486</v>
      </c>
      <c r="G620" s="44"/>
      <c r="H620" s="44"/>
      <c r="I620" s="231"/>
      <c r="J620" s="44"/>
      <c r="K620" s="44"/>
      <c r="L620" s="48"/>
      <c r="M620" s="232"/>
      <c r="N620" s="233"/>
      <c r="O620" s="88"/>
      <c r="P620" s="88"/>
      <c r="Q620" s="88"/>
      <c r="R620" s="88"/>
      <c r="S620" s="88"/>
      <c r="T620" s="89"/>
      <c r="U620" s="42"/>
      <c r="V620" s="42"/>
      <c r="W620" s="42"/>
      <c r="X620" s="42"/>
      <c r="Y620" s="42"/>
      <c r="Z620" s="42"/>
      <c r="AA620" s="42"/>
      <c r="AB620" s="42"/>
      <c r="AC620" s="42"/>
      <c r="AD620" s="42"/>
      <c r="AE620" s="42"/>
      <c r="AT620" s="20" t="s">
        <v>151</v>
      </c>
      <c r="AU620" s="20" t="s">
        <v>90</v>
      </c>
    </row>
    <row r="621" s="13" customFormat="1">
      <c r="A621" s="13"/>
      <c r="B621" s="241"/>
      <c r="C621" s="242"/>
      <c r="D621" s="234" t="s">
        <v>283</v>
      </c>
      <c r="E621" s="243" t="s">
        <v>78</v>
      </c>
      <c r="F621" s="244" t="s">
        <v>764</v>
      </c>
      <c r="G621" s="242"/>
      <c r="H621" s="245">
        <v>24.109999999999999</v>
      </c>
      <c r="I621" s="246"/>
      <c r="J621" s="242"/>
      <c r="K621" s="242"/>
      <c r="L621" s="247"/>
      <c r="M621" s="248"/>
      <c r="N621" s="249"/>
      <c r="O621" s="249"/>
      <c r="P621" s="249"/>
      <c r="Q621" s="249"/>
      <c r="R621" s="249"/>
      <c r="S621" s="249"/>
      <c r="T621" s="250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51" t="s">
        <v>283</v>
      </c>
      <c r="AU621" s="251" t="s">
        <v>90</v>
      </c>
      <c r="AV621" s="13" t="s">
        <v>90</v>
      </c>
      <c r="AW621" s="13" t="s">
        <v>40</v>
      </c>
      <c r="AX621" s="13" t="s">
        <v>88</v>
      </c>
      <c r="AY621" s="251" t="s">
        <v>141</v>
      </c>
    </row>
    <row r="622" s="2" customFormat="1">
      <c r="A622" s="42"/>
      <c r="B622" s="43"/>
      <c r="C622" s="44"/>
      <c r="D622" s="234" t="s">
        <v>414</v>
      </c>
      <c r="E622" s="44"/>
      <c r="F622" s="284" t="s">
        <v>889</v>
      </c>
      <c r="G622" s="44"/>
      <c r="H622" s="44"/>
      <c r="I622" s="44"/>
      <c r="J622" s="44"/>
      <c r="K622" s="44"/>
      <c r="L622" s="48"/>
      <c r="M622" s="232"/>
      <c r="N622" s="233"/>
      <c r="O622" s="88"/>
      <c r="P622" s="88"/>
      <c r="Q622" s="88"/>
      <c r="R622" s="88"/>
      <c r="S622" s="88"/>
      <c r="T622" s="89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U622" s="20" t="s">
        <v>90</v>
      </c>
    </row>
    <row r="623" s="2" customFormat="1">
      <c r="A623" s="42"/>
      <c r="B623" s="43"/>
      <c r="C623" s="44"/>
      <c r="D623" s="234" t="s">
        <v>414</v>
      </c>
      <c r="E623" s="44"/>
      <c r="F623" s="285" t="s">
        <v>890</v>
      </c>
      <c r="G623" s="44"/>
      <c r="H623" s="286">
        <v>24.109999999999999</v>
      </c>
      <c r="I623" s="44"/>
      <c r="J623" s="44"/>
      <c r="K623" s="44"/>
      <c r="L623" s="48"/>
      <c r="M623" s="232"/>
      <c r="N623" s="233"/>
      <c r="O623" s="88"/>
      <c r="P623" s="88"/>
      <c r="Q623" s="88"/>
      <c r="R623" s="88"/>
      <c r="S623" s="88"/>
      <c r="T623" s="89"/>
      <c r="U623" s="42"/>
      <c r="V623" s="42"/>
      <c r="W623" s="42"/>
      <c r="X623" s="42"/>
      <c r="Y623" s="42"/>
      <c r="Z623" s="42"/>
      <c r="AA623" s="42"/>
      <c r="AB623" s="42"/>
      <c r="AC623" s="42"/>
      <c r="AD623" s="42"/>
      <c r="AE623" s="42"/>
      <c r="AU623" s="20" t="s">
        <v>90</v>
      </c>
    </row>
    <row r="624" s="2" customFormat="1" ht="49.05" customHeight="1">
      <c r="A624" s="42"/>
      <c r="B624" s="43"/>
      <c r="C624" s="216" t="s">
        <v>1487</v>
      </c>
      <c r="D624" s="216" t="s">
        <v>144</v>
      </c>
      <c r="E624" s="217" t="s">
        <v>1488</v>
      </c>
      <c r="F624" s="218" t="s">
        <v>1489</v>
      </c>
      <c r="G624" s="219" t="s">
        <v>310</v>
      </c>
      <c r="H624" s="220">
        <v>0.218</v>
      </c>
      <c r="I624" s="221"/>
      <c r="J624" s="222">
        <f>ROUND(I624*H624,2)</f>
        <v>0</v>
      </c>
      <c r="K624" s="218" t="s">
        <v>148</v>
      </c>
      <c r="L624" s="48"/>
      <c r="M624" s="223" t="s">
        <v>78</v>
      </c>
      <c r="N624" s="224" t="s">
        <v>50</v>
      </c>
      <c r="O624" s="88"/>
      <c r="P624" s="225">
        <f>O624*H624</f>
        <v>0</v>
      </c>
      <c r="Q624" s="225">
        <v>0</v>
      </c>
      <c r="R624" s="225">
        <f>Q624*H624</f>
        <v>0</v>
      </c>
      <c r="S624" s="225">
        <v>0</v>
      </c>
      <c r="T624" s="226">
        <f>S624*H624</f>
        <v>0</v>
      </c>
      <c r="U624" s="42"/>
      <c r="V624" s="42"/>
      <c r="W624" s="42"/>
      <c r="X624" s="42"/>
      <c r="Y624" s="42"/>
      <c r="Z624" s="42"/>
      <c r="AA624" s="42"/>
      <c r="AB624" s="42"/>
      <c r="AC624" s="42"/>
      <c r="AD624" s="42"/>
      <c r="AE624" s="42"/>
      <c r="AR624" s="227" t="s">
        <v>244</v>
      </c>
      <c r="AT624" s="227" t="s">
        <v>144</v>
      </c>
      <c r="AU624" s="227" t="s">
        <v>90</v>
      </c>
      <c r="AY624" s="20" t="s">
        <v>141</v>
      </c>
      <c r="BE624" s="228">
        <f>IF(N624="základní",J624,0)</f>
        <v>0</v>
      </c>
      <c r="BF624" s="228">
        <f>IF(N624="snížená",J624,0)</f>
        <v>0</v>
      </c>
      <c r="BG624" s="228">
        <f>IF(N624="zákl. přenesená",J624,0)</f>
        <v>0</v>
      </c>
      <c r="BH624" s="228">
        <f>IF(N624="sníž. přenesená",J624,0)</f>
        <v>0</v>
      </c>
      <c r="BI624" s="228">
        <f>IF(N624="nulová",J624,0)</f>
        <v>0</v>
      </c>
      <c r="BJ624" s="20" t="s">
        <v>88</v>
      </c>
      <c r="BK624" s="228">
        <f>ROUND(I624*H624,2)</f>
        <v>0</v>
      </c>
      <c r="BL624" s="20" t="s">
        <v>244</v>
      </c>
      <c r="BM624" s="227" t="s">
        <v>1490</v>
      </c>
    </row>
    <row r="625" s="2" customFormat="1">
      <c r="A625" s="42"/>
      <c r="B625" s="43"/>
      <c r="C625" s="44"/>
      <c r="D625" s="229" t="s">
        <v>151</v>
      </c>
      <c r="E625" s="44"/>
      <c r="F625" s="230" t="s">
        <v>1491</v>
      </c>
      <c r="G625" s="44"/>
      <c r="H625" s="44"/>
      <c r="I625" s="231"/>
      <c r="J625" s="44"/>
      <c r="K625" s="44"/>
      <c r="L625" s="48"/>
      <c r="M625" s="232"/>
      <c r="N625" s="233"/>
      <c r="O625" s="88"/>
      <c r="P625" s="88"/>
      <c r="Q625" s="88"/>
      <c r="R625" s="88"/>
      <c r="S625" s="88"/>
      <c r="T625" s="89"/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T625" s="20" t="s">
        <v>151</v>
      </c>
      <c r="AU625" s="20" t="s">
        <v>90</v>
      </c>
    </row>
    <row r="626" s="2" customFormat="1" ht="49.05" customHeight="1">
      <c r="A626" s="42"/>
      <c r="B626" s="43"/>
      <c r="C626" s="216" t="s">
        <v>1492</v>
      </c>
      <c r="D626" s="216" t="s">
        <v>144</v>
      </c>
      <c r="E626" s="217" t="s">
        <v>1493</v>
      </c>
      <c r="F626" s="218" t="s">
        <v>1494</v>
      </c>
      <c r="G626" s="219" t="s">
        <v>310</v>
      </c>
      <c r="H626" s="220">
        <v>0.218</v>
      </c>
      <c r="I626" s="221"/>
      <c r="J626" s="222">
        <f>ROUND(I626*H626,2)</f>
        <v>0</v>
      </c>
      <c r="K626" s="218" t="s">
        <v>148</v>
      </c>
      <c r="L626" s="48"/>
      <c r="M626" s="223" t="s">
        <v>78</v>
      </c>
      <c r="N626" s="224" t="s">
        <v>50</v>
      </c>
      <c r="O626" s="88"/>
      <c r="P626" s="225">
        <f>O626*H626</f>
        <v>0</v>
      </c>
      <c r="Q626" s="225">
        <v>0</v>
      </c>
      <c r="R626" s="225">
        <f>Q626*H626</f>
        <v>0</v>
      </c>
      <c r="S626" s="225">
        <v>0</v>
      </c>
      <c r="T626" s="226">
        <f>S626*H626</f>
        <v>0</v>
      </c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  <c r="AE626" s="42"/>
      <c r="AR626" s="227" t="s">
        <v>244</v>
      </c>
      <c r="AT626" s="227" t="s">
        <v>144</v>
      </c>
      <c r="AU626" s="227" t="s">
        <v>90</v>
      </c>
      <c r="AY626" s="20" t="s">
        <v>141</v>
      </c>
      <c r="BE626" s="228">
        <f>IF(N626="základní",J626,0)</f>
        <v>0</v>
      </c>
      <c r="BF626" s="228">
        <f>IF(N626="snížená",J626,0)</f>
        <v>0</v>
      </c>
      <c r="BG626" s="228">
        <f>IF(N626="zákl. přenesená",J626,0)</f>
        <v>0</v>
      </c>
      <c r="BH626" s="228">
        <f>IF(N626="sníž. přenesená",J626,0)</f>
        <v>0</v>
      </c>
      <c r="BI626" s="228">
        <f>IF(N626="nulová",J626,0)</f>
        <v>0</v>
      </c>
      <c r="BJ626" s="20" t="s">
        <v>88</v>
      </c>
      <c r="BK626" s="228">
        <f>ROUND(I626*H626,2)</f>
        <v>0</v>
      </c>
      <c r="BL626" s="20" t="s">
        <v>244</v>
      </c>
      <c r="BM626" s="227" t="s">
        <v>1495</v>
      </c>
    </row>
    <row r="627" s="2" customFormat="1">
      <c r="A627" s="42"/>
      <c r="B627" s="43"/>
      <c r="C627" s="44"/>
      <c r="D627" s="229" t="s">
        <v>151</v>
      </c>
      <c r="E627" s="44"/>
      <c r="F627" s="230" t="s">
        <v>1496</v>
      </c>
      <c r="G627" s="44"/>
      <c r="H627" s="44"/>
      <c r="I627" s="231"/>
      <c r="J627" s="44"/>
      <c r="K627" s="44"/>
      <c r="L627" s="48"/>
      <c r="M627" s="232"/>
      <c r="N627" s="233"/>
      <c r="O627" s="88"/>
      <c r="P627" s="88"/>
      <c r="Q627" s="88"/>
      <c r="R627" s="88"/>
      <c r="S627" s="88"/>
      <c r="T627" s="89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42"/>
      <c r="AT627" s="20" t="s">
        <v>151</v>
      </c>
      <c r="AU627" s="20" t="s">
        <v>90</v>
      </c>
    </row>
    <row r="628" s="2" customFormat="1" ht="62.7" customHeight="1">
      <c r="A628" s="42"/>
      <c r="B628" s="43"/>
      <c r="C628" s="216" t="s">
        <v>1497</v>
      </c>
      <c r="D628" s="216" t="s">
        <v>144</v>
      </c>
      <c r="E628" s="217" t="s">
        <v>1498</v>
      </c>
      <c r="F628" s="218" t="s">
        <v>1499</v>
      </c>
      <c r="G628" s="219" t="s">
        <v>310</v>
      </c>
      <c r="H628" s="220">
        <v>0.218</v>
      </c>
      <c r="I628" s="221"/>
      <c r="J628" s="222">
        <f>ROUND(I628*H628,2)</f>
        <v>0</v>
      </c>
      <c r="K628" s="218" t="s">
        <v>148</v>
      </c>
      <c r="L628" s="48"/>
      <c r="M628" s="223" t="s">
        <v>78</v>
      </c>
      <c r="N628" s="224" t="s">
        <v>50</v>
      </c>
      <c r="O628" s="88"/>
      <c r="P628" s="225">
        <f>O628*H628</f>
        <v>0</v>
      </c>
      <c r="Q628" s="225">
        <v>0</v>
      </c>
      <c r="R628" s="225">
        <f>Q628*H628</f>
        <v>0</v>
      </c>
      <c r="S628" s="225">
        <v>0</v>
      </c>
      <c r="T628" s="226">
        <f>S628*H628</f>
        <v>0</v>
      </c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R628" s="227" t="s">
        <v>244</v>
      </c>
      <c r="AT628" s="227" t="s">
        <v>144</v>
      </c>
      <c r="AU628" s="227" t="s">
        <v>90</v>
      </c>
      <c r="AY628" s="20" t="s">
        <v>141</v>
      </c>
      <c r="BE628" s="228">
        <f>IF(N628="základní",J628,0)</f>
        <v>0</v>
      </c>
      <c r="BF628" s="228">
        <f>IF(N628="snížená",J628,0)</f>
        <v>0</v>
      </c>
      <c r="BG628" s="228">
        <f>IF(N628="zákl. přenesená",J628,0)</f>
        <v>0</v>
      </c>
      <c r="BH628" s="228">
        <f>IF(N628="sníž. přenesená",J628,0)</f>
        <v>0</v>
      </c>
      <c r="BI628" s="228">
        <f>IF(N628="nulová",J628,0)</f>
        <v>0</v>
      </c>
      <c r="BJ628" s="20" t="s">
        <v>88</v>
      </c>
      <c r="BK628" s="228">
        <f>ROUND(I628*H628,2)</f>
        <v>0</v>
      </c>
      <c r="BL628" s="20" t="s">
        <v>244</v>
      </c>
      <c r="BM628" s="227" t="s">
        <v>1500</v>
      </c>
    </row>
    <row r="629" s="2" customFormat="1">
      <c r="A629" s="42"/>
      <c r="B629" s="43"/>
      <c r="C629" s="44"/>
      <c r="D629" s="229" t="s">
        <v>151</v>
      </c>
      <c r="E629" s="44"/>
      <c r="F629" s="230" t="s">
        <v>1501</v>
      </c>
      <c r="G629" s="44"/>
      <c r="H629" s="44"/>
      <c r="I629" s="231"/>
      <c r="J629" s="44"/>
      <c r="K629" s="44"/>
      <c r="L629" s="48"/>
      <c r="M629" s="232"/>
      <c r="N629" s="233"/>
      <c r="O629" s="88"/>
      <c r="P629" s="88"/>
      <c r="Q629" s="88"/>
      <c r="R629" s="88"/>
      <c r="S629" s="88"/>
      <c r="T629" s="89"/>
      <c r="U629" s="42"/>
      <c r="V629" s="42"/>
      <c r="W629" s="42"/>
      <c r="X629" s="42"/>
      <c r="Y629" s="42"/>
      <c r="Z629" s="42"/>
      <c r="AA629" s="42"/>
      <c r="AB629" s="42"/>
      <c r="AC629" s="42"/>
      <c r="AD629" s="42"/>
      <c r="AE629" s="42"/>
      <c r="AT629" s="20" t="s">
        <v>151</v>
      </c>
      <c r="AU629" s="20" t="s">
        <v>90</v>
      </c>
    </row>
    <row r="630" s="12" customFormat="1" ht="22.8" customHeight="1">
      <c r="A630" s="12"/>
      <c r="B630" s="200"/>
      <c r="C630" s="201"/>
      <c r="D630" s="202" t="s">
        <v>79</v>
      </c>
      <c r="E630" s="214" t="s">
        <v>736</v>
      </c>
      <c r="F630" s="214" t="s">
        <v>737</v>
      </c>
      <c r="G630" s="201"/>
      <c r="H630" s="201"/>
      <c r="I630" s="204"/>
      <c r="J630" s="215">
        <f>BK630</f>
        <v>0</v>
      </c>
      <c r="K630" s="201"/>
      <c r="L630" s="206"/>
      <c r="M630" s="207"/>
      <c r="N630" s="208"/>
      <c r="O630" s="208"/>
      <c r="P630" s="209">
        <f>SUM(P631:P741)</f>
        <v>0</v>
      </c>
      <c r="Q630" s="208"/>
      <c r="R630" s="209">
        <f>SUM(R631:R741)</f>
        <v>0.357362554</v>
      </c>
      <c r="S630" s="208"/>
      <c r="T630" s="210">
        <f>SUM(T631:T741)</f>
        <v>0</v>
      </c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R630" s="211" t="s">
        <v>90</v>
      </c>
      <c r="AT630" s="212" t="s">
        <v>79</v>
      </c>
      <c r="AU630" s="212" t="s">
        <v>88</v>
      </c>
      <c r="AY630" s="211" t="s">
        <v>141</v>
      </c>
      <c r="BK630" s="213">
        <f>SUM(BK631:BK741)</f>
        <v>0</v>
      </c>
    </row>
    <row r="631" s="2" customFormat="1" ht="24.15" customHeight="1">
      <c r="A631" s="42"/>
      <c r="B631" s="43"/>
      <c r="C631" s="216" t="s">
        <v>1502</v>
      </c>
      <c r="D631" s="216" t="s">
        <v>144</v>
      </c>
      <c r="E631" s="217" t="s">
        <v>1503</v>
      </c>
      <c r="F631" s="218" t="s">
        <v>1504</v>
      </c>
      <c r="G631" s="219" t="s">
        <v>321</v>
      </c>
      <c r="H631" s="220">
        <v>18.170000000000002</v>
      </c>
      <c r="I631" s="221"/>
      <c r="J631" s="222">
        <f>ROUND(I631*H631,2)</f>
        <v>0</v>
      </c>
      <c r="K631" s="218" t="s">
        <v>148</v>
      </c>
      <c r="L631" s="48"/>
      <c r="M631" s="223" t="s">
        <v>78</v>
      </c>
      <c r="N631" s="224" t="s">
        <v>50</v>
      </c>
      <c r="O631" s="88"/>
      <c r="P631" s="225">
        <f>O631*H631</f>
        <v>0</v>
      </c>
      <c r="Q631" s="225">
        <v>0</v>
      </c>
      <c r="R631" s="225">
        <f>Q631*H631</f>
        <v>0</v>
      </c>
      <c r="S631" s="225">
        <v>0</v>
      </c>
      <c r="T631" s="226">
        <f>S631*H631</f>
        <v>0</v>
      </c>
      <c r="U631" s="42"/>
      <c r="V631" s="42"/>
      <c r="W631" s="42"/>
      <c r="X631" s="42"/>
      <c r="Y631" s="42"/>
      <c r="Z631" s="42"/>
      <c r="AA631" s="42"/>
      <c r="AB631" s="42"/>
      <c r="AC631" s="42"/>
      <c r="AD631" s="42"/>
      <c r="AE631" s="42"/>
      <c r="AR631" s="227" t="s">
        <v>244</v>
      </c>
      <c r="AT631" s="227" t="s">
        <v>144</v>
      </c>
      <c r="AU631" s="227" t="s">
        <v>90</v>
      </c>
      <c r="AY631" s="20" t="s">
        <v>141</v>
      </c>
      <c r="BE631" s="228">
        <f>IF(N631="základní",J631,0)</f>
        <v>0</v>
      </c>
      <c r="BF631" s="228">
        <f>IF(N631="snížená",J631,0)</f>
        <v>0</v>
      </c>
      <c r="BG631" s="228">
        <f>IF(N631="zákl. přenesená",J631,0)</f>
        <v>0</v>
      </c>
      <c r="BH631" s="228">
        <f>IF(N631="sníž. přenesená",J631,0)</f>
        <v>0</v>
      </c>
      <c r="BI631" s="228">
        <f>IF(N631="nulová",J631,0)</f>
        <v>0</v>
      </c>
      <c r="BJ631" s="20" t="s">
        <v>88</v>
      </c>
      <c r="BK631" s="228">
        <f>ROUND(I631*H631,2)</f>
        <v>0</v>
      </c>
      <c r="BL631" s="20" t="s">
        <v>244</v>
      </c>
      <c r="BM631" s="227" t="s">
        <v>1505</v>
      </c>
    </row>
    <row r="632" s="2" customFormat="1">
      <c r="A632" s="42"/>
      <c r="B632" s="43"/>
      <c r="C632" s="44"/>
      <c r="D632" s="229" t="s">
        <v>151</v>
      </c>
      <c r="E632" s="44"/>
      <c r="F632" s="230" t="s">
        <v>1506</v>
      </c>
      <c r="G632" s="44"/>
      <c r="H632" s="44"/>
      <c r="I632" s="231"/>
      <c r="J632" s="44"/>
      <c r="K632" s="44"/>
      <c r="L632" s="48"/>
      <c r="M632" s="232"/>
      <c r="N632" s="233"/>
      <c r="O632" s="88"/>
      <c r="P632" s="88"/>
      <c r="Q632" s="88"/>
      <c r="R632" s="88"/>
      <c r="S632" s="88"/>
      <c r="T632" s="89"/>
      <c r="U632" s="42"/>
      <c r="V632" s="42"/>
      <c r="W632" s="42"/>
      <c r="X632" s="42"/>
      <c r="Y632" s="42"/>
      <c r="Z632" s="42"/>
      <c r="AA632" s="42"/>
      <c r="AB632" s="42"/>
      <c r="AC632" s="42"/>
      <c r="AD632" s="42"/>
      <c r="AE632" s="42"/>
      <c r="AT632" s="20" t="s">
        <v>151</v>
      </c>
      <c r="AU632" s="20" t="s">
        <v>90</v>
      </c>
    </row>
    <row r="633" s="13" customFormat="1">
      <c r="A633" s="13"/>
      <c r="B633" s="241"/>
      <c r="C633" s="242"/>
      <c r="D633" s="234" t="s">
        <v>283</v>
      </c>
      <c r="E633" s="243" t="s">
        <v>78</v>
      </c>
      <c r="F633" s="244" t="s">
        <v>782</v>
      </c>
      <c r="G633" s="242"/>
      <c r="H633" s="245">
        <v>16.550999999999998</v>
      </c>
      <c r="I633" s="246"/>
      <c r="J633" s="242"/>
      <c r="K633" s="242"/>
      <c r="L633" s="247"/>
      <c r="M633" s="248"/>
      <c r="N633" s="249"/>
      <c r="O633" s="249"/>
      <c r="P633" s="249"/>
      <c r="Q633" s="249"/>
      <c r="R633" s="249"/>
      <c r="S633" s="249"/>
      <c r="T633" s="250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51" t="s">
        <v>283</v>
      </c>
      <c r="AU633" s="251" t="s">
        <v>90</v>
      </c>
      <c r="AV633" s="13" t="s">
        <v>90</v>
      </c>
      <c r="AW633" s="13" t="s">
        <v>40</v>
      </c>
      <c r="AX633" s="13" t="s">
        <v>80</v>
      </c>
      <c r="AY633" s="251" t="s">
        <v>141</v>
      </c>
    </row>
    <row r="634" s="13" customFormat="1">
      <c r="A634" s="13"/>
      <c r="B634" s="241"/>
      <c r="C634" s="242"/>
      <c r="D634" s="234" t="s">
        <v>283</v>
      </c>
      <c r="E634" s="243" t="s">
        <v>78</v>
      </c>
      <c r="F634" s="244" t="s">
        <v>785</v>
      </c>
      <c r="G634" s="242"/>
      <c r="H634" s="245">
        <v>0.73899999999999999</v>
      </c>
      <c r="I634" s="246"/>
      <c r="J634" s="242"/>
      <c r="K634" s="242"/>
      <c r="L634" s="247"/>
      <c r="M634" s="248"/>
      <c r="N634" s="249"/>
      <c r="O634" s="249"/>
      <c r="P634" s="249"/>
      <c r="Q634" s="249"/>
      <c r="R634" s="249"/>
      <c r="S634" s="249"/>
      <c r="T634" s="250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51" t="s">
        <v>283</v>
      </c>
      <c r="AU634" s="251" t="s">
        <v>90</v>
      </c>
      <c r="AV634" s="13" t="s">
        <v>90</v>
      </c>
      <c r="AW634" s="13" t="s">
        <v>40</v>
      </c>
      <c r="AX634" s="13" t="s">
        <v>80</v>
      </c>
      <c r="AY634" s="251" t="s">
        <v>141</v>
      </c>
    </row>
    <row r="635" s="13" customFormat="1">
      <c r="A635" s="13"/>
      <c r="B635" s="241"/>
      <c r="C635" s="242"/>
      <c r="D635" s="234" t="s">
        <v>283</v>
      </c>
      <c r="E635" s="243" t="s">
        <v>78</v>
      </c>
      <c r="F635" s="244" t="s">
        <v>1507</v>
      </c>
      <c r="G635" s="242"/>
      <c r="H635" s="245">
        <v>0.88</v>
      </c>
      <c r="I635" s="246"/>
      <c r="J635" s="242"/>
      <c r="K635" s="242"/>
      <c r="L635" s="247"/>
      <c r="M635" s="248"/>
      <c r="N635" s="249"/>
      <c r="O635" s="249"/>
      <c r="P635" s="249"/>
      <c r="Q635" s="249"/>
      <c r="R635" s="249"/>
      <c r="S635" s="249"/>
      <c r="T635" s="250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51" t="s">
        <v>283</v>
      </c>
      <c r="AU635" s="251" t="s">
        <v>90</v>
      </c>
      <c r="AV635" s="13" t="s">
        <v>90</v>
      </c>
      <c r="AW635" s="13" t="s">
        <v>40</v>
      </c>
      <c r="AX635" s="13" t="s">
        <v>80</v>
      </c>
      <c r="AY635" s="251" t="s">
        <v>141</v>
      </c>
    </row>
    <row r="636" s="14" customFormat="1">
      <c r="A636" s="14"/>
      <c r="B636" s="252"/>
      <c r="C636" s="253"/>
      <c r="D636" s="234" t="s">
        <v>283</v>
      </c>
      <c r="E636" s="254" t="s">
        <v>78</v>
      </c>
      <c r="F636" s="255" t="s">
        <v>285</v>
      </c>
      <c r="G636" s="253"/>
      <c r="H636" s="256">
        <v>18.170000000000002</v>
      </c>
      <c r="I636" s="257"/>
      <c r="J636" s="253"/>
      <c r="K636" s="253"/>
      <c r="L636" s="258"/>
      <c r="M636" s="259"/>
      <c r="N636" s="260"/>
      <c r="O636" s="260"/>
      <c r="P636" s="260"/>
      <c r="Q636" s="260"/>
      <c r="R636" s="260"/>
      <c r="S636" s="260"/>
      <c r="T636" s="261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62" t="s">
        <v>283</v>
      </c>
      <c r="AU636" s="262" t="s">
        <v>90</v>
      </c>
      <c r="AV636" s="14" t="s">
        <v>166</v>
      </c>
      <c r="AW636" s="14" t="s">
        <v>40</v>
      </c>
      <c r="AX636" s="14" t="s">
        <v>88</v>
      </c>
      <c r="AY636" s="262" t="s">
        <v>141</v>
      </c>
    </row>
    <row r="637" s="2" customFormat="1">
      <c r="A637" s="42"/>
      <c r="B637" s="43"/>
      <c r="C637" s="44"/>
      <c r="D637" s="234" t="s">
        <v>414</v>
      </c>
      <c r="E637" s="44"/>
      <c r="F637" s="284" t="s">
        <v>1508</v>
      </c>
      <c r="G637" s="44"/>
      <c r="H637" s="44"/>
      <c r="I637" s="44"/>
      <c r="J637" s="44"/>
      <c r="K637" s="44"/>
      <c r="L637" s="48"/>
      <c r="M637" s="232"/>
      <c r="N637" s="233"/>
      <c r="O637" s="88"/>
      <c r="P637" s="88"/>
      <c r="Q637" s="88"/>
      <c r="R637" s="88"/>
      <c r="S637" s="88"/>
      <c r="T637" s="89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U637" s="20" t="s">
        <v>90</v>
      </c>
    </row>
    <row r="638" s="2" customFormat="1">
      <c r="A638" s="42"/>
      <c r="B638" s="43"/>
      <c r="C638" s="44"/>
      <c r="D638" s="234" t="s">
        <v>414</v>
      </c>
      <c r="E638" s="44"/>
      <c r="F638" s="285" t="s">
        <v>1509</v>
      </c>
      <c r="G638" s="44"/>
      <c r="H638" s="286">
        <v>13.302</v>
      </c>
      <c r="I638" s="44"/>
      <c r="J638" s="44"/>
      <c r="K638" s="44"/>
      <c r="L638" s="48"/>
      <c r="M638" s="232"/>
      <c r="N638" s="233"/>
      <c r="O638" s="88"/>
      <c r="P638" s="88"/>
      <c r="Q638" s="88"/>
      <c r="R638" s="88"/>
      <c r="S638" s="88"/>
      <c r="T638" s="89"/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  <c r="AE638" s="42"/>
      <c r="AU638" s="20" t="s">
        <v>90</v>
      </c>
    </row>
    <row r="639" s="2" customFormat="1">
      <c r="A639" s="42"/>
      <c r="B639" s="43"/>
      <c r="C639" s="44"/>
      <c r="D639" s="234" t="s">
        <v>414</v>
      </c>
      <c r="E639" s="44"/>
      <c r="F639" s="285" t="s">
        <v>1510</v>
      </c>
      <c r="G639" s="44"/>
      <c r="H639" s="286">
        <v>3.2490000000000001</v>
      </c>
      <c r="I639" s="44"/>
      <c r="J639" s="44"/>
      <c r="K639" s="44"/>
      <c r="L639" s="48"/>
      <c r="M639" s="232"/>
      <c r="N639" s="233"/>
      <c r="O639" s="88"/>
      <c r="P639" s="88"/>
      <c r="Q639" s="88"/>
      <c r="R639" s="88"/>
      <c r="S639" s="88"/>
      <c r="T639" s="89"/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42"/>
      <c r="AU639" s="20" t="s">
        <v>90</v>
      </c>
    </row>
    <row r="640" s="2" customFormat="1">
      <c r="A640" s="42"/>
      <c r="B640" s="43"/>
      <c r="C640" s="44"/>
      <c r="D640" s="234" t="s">
        <v>414</v>
      </c>
      <c r="E640" s="44"/>
      <c r="F640" s="285" t="s">
        <v>285</v>
      </c>
      <c r="G640" s="44"/>
      <c r="H640" s="286">
        <v>16.550999999999998</v>
      </c>
      <c r="I640" s="44"/>
      <c r="J640" s="44"/>
      <c r="K640" s="44"/>
      <c r="L640" s="48"/>
      <c r="M640" s="232"/>
      <c r="N640" s="233"/>
      <c r="O640" s="88"/>
      <c r="P640" s="88"/>
      <c r="Q640" s="88"/>
      <c r="R640" s="88"/>
      <c r="S640" s="88"/>
      <c r="T640" s="89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42"/>
      <c r="AU640" s="20" t="s">
        <v>90</v>
      </c>
    </row>
    <row r="641" s="2" customFormat="1">
      <c r="A641" s="42"/>
      <c r="B641" s="43"/>
      <c r="C641" s="44"/>
      <c r="D641" s="234" t="s">
        <v>414</v>
      </c>
      <c r="E641" s="44"/>
      <c r="F641" s="284" t="s">
        <v>1511</v>
      </c>
      <c r="G641" s="44"/>
      <c r="H641" s="44"/>
      <c r="I641" s="44"/>
      <c r="J641" s="44"/>
      <c r="K641" s="44"/>
      <c r="L641" s="48"/>
      <c r="M641" s="232"/>
      <c r="N641" s="233"/>
      <c r="O641" s="88"/>
      <c r="P641" s="88"/>
      <c r="Q641" s="88"/>
      <c r="R641" s="88"/>
      <c r="S641" s="88"/>
      <c r="T641" s="89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U641" s="20" t="s">
        <v>90</v>
      </c>
    </row>
    <row r="642" s="2" customFormat="1">
      <c r="A642" s="42"/>
      <c r="B642" s="43"/>
      <c r="C642" s="44"/>
      <c r="D642" s="234" t="s">
        <v>414</v>
      </c>
      <c r="E642" s="44"/>
      <c r="F642" s="285" t="s">
        <v>1512</v>
      </c>
      <c r="G642" s="44"/>
      <c r="H642" s="286">
        <v>0.73899999999999999</v>
      </c>
      <c r="I642" s="44"/>
      <c r="J642" s="44"/>
      <c r="K642" s="44"/>
      <c r="L642" s="48"/>
      <c r="M642" s="232"/>
      <c r="N642" s="233"/>
      <c r="O642" s="88"/>
      <c r="P642" s="88"/>
      <c r="Q642" s="88"/>
      <c r="R642" s="88"/>
      <c r="S642" s="88"/>
      <c r="T642" s="89"/>
      <c r="U642" s="42"/>
      <c r="V642" s="42"/>
      <c r="W642" s="42"/>
      <c r="X642" s="42"/>
      <c r="Y642" s="42"/>
      <c r="Z642" s="42"/>
      <c r="AA642" s="42"/>
      <c r="AB642" s="42"/>
      <c r="AC642" s="42"/>
      <c r="AD642" s="42"/>
      <c r="AE642" s="42"/>
      <c r="AU642" s="20" t="s">
        <v>90</v>
      </c>
    </row>
    <row r="643" s="2" customFormat="1">
      <c r="A643" s="42"/>
      <c r="B643" s="43"/>
      <c r="C643" s="44"/>
      <c r="D643" s="234" t="s">
        <v>414</v>
      </c>
      <c r="E643" s="44"/>
      <c r="F643" s="285" t="s">
        <v>285</v>
      </c>
      <c r="G643" s="44"/>
      <c r="H643" s="286">
        <v>0.73899999999999999</v>
      </c>
      <c r="I643" s="44"/>
      <c r="J643" s="44"/>
      <c r="K643" s="44"/>
      <c r="L643" s="48"/>
      <c r="M643" s="232"/>
      <c r="N643" s="233"/>
      <c r="O643" s="88"/>
      <c r="P643" s="88"/>
      <c r="Q643" s="88"/>
      <c r="R643" s="88"/>
      <c r="S643" s="88"/>
      <c r="T643" s="89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U643" s="20" t="s">
        <v>90</v>
      </c>
    </row>
    <row r="644" s="2" customFormat="1">
      <c r="A644" s="42"/>
      <c r="B644" s="43"/>
      <c r="C644" s="44"/>
      <c r="D644" s="234" t="s">
        <v>414</v>
      </c>
      <c r="E644" s="44"/>
      <c r="F644" s="284" t="s">
        <v>1513</v>
      </c>
      <c r="G644" s="44"/>
      <c r="H644" s="44"/>
      <c r="I644" s="44"/>
      <c r="J644" s="44"/>
      <c r="K644" s="44"/>
      <c r="L644" s="48"/>
      <c r="M644" s="232"/>
      <c r="N644" s="233"/>
      <c r="O644" s="88"/>
      <c r="P644" s="88"/>
      <c r="Q644" s="88"/>
      <c r="R644" s="88"/>
      <c r="S644" s="88"/>
      <c r="T644" s="89"/>
      <c r="U644" s="42"/>
      <c r="V644" s="42"/>
      <c r="W644" s="42"/>
      <c r="X644" s="42"/>
      <c r="Y644" s="42"/>
      <c r="Z644" s="42"/>
      <c r="AA644" s="42"/>
      <c r="AB644" s="42"/>
      <c r="AC644" s="42"/>
      <c r="AD644" s="42"/>
      <c r="AE644" s="42"/>
      <c r="AU644" s="20" t="s">
        <v>90</v>
      </c>
    </row>
    <row r="645" s="2" customFormat="1">
      <c r="A645" s="42"/>
      <c r="B645" s="43"/>
      <c r="C645" s="44"/>
      <c r="D645" s="234" t="s">
        <v>414</v>
      </c>
      <c r="E645" s="44"/>
      <c r="F645" s="285" t="s">
        <v>1514</v>
      </c>
      <c r="G645" s="44"/>
      <c r="H645" s="286">
        <v>1.8</v>
      </c>
      <c r="I645" s="44"/>
      <c r="J645" s="44"/>
      <c r="K645" s="44"/>
      <c r="L645" s="48"/>
      <c r="M645" s="232"/>
      <c r="N645" s="233"/>
      <c r="O645" s="88"/>
      <c r="P645" s="88"/>
      <c r="Q645" s="88"/>
      <c r="R645" s="88"/>
      <c r="S645" s="88"/>
      <c r="T645" s="89"/>
      <c r="U645" s="42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U645" s="20" t="s">
        <v>90</v>
      </c>
    </row>
    <row r="646" s="2" customFormat="1">
      <c r="A646" s="42"/>
      <c r="B646" s="43"/>
      <c r="C646" s="44"/>
      <c r="D646" s="234" t="s">
        <v>414</v>
      </c>
      <c r="E646" s="44"/>
      <c r="F646" s="285" t="s">
        <v>1515</v>
      </c>
      <c r="G646" s="44"/>
      <c r="H646" s="286">
        <v>2.6000000000000001</v>
      </c>
      <c r="I646" s="44"/>
      <c r="J646" s="44"/>
      <c r="K646" s="44"/>
      <c r="L646" s="48"/>
      <c r="M646" s="232"/>
      <c r="N646" s="233"/>
      <c r="O646" s="88"/>
      <c r="P646" s="88"/>
      <c r="Q646" s="88"/>
      <c r="R646" s="88"/>
      <c r="S646" s="88"/>
      <c r="T646" s="89"/>
      <c r="U646" s="42"/>
      <c r="V646" s="42"/>
      <c r="W646" s="42"/>
      <c r="X646" s="42"/>
      <c r="Y646" s="42"/>
      <c r="Z646" s="42"/>
      <c r="AA646" s="42"/>
      <c r="AB646" s="42"/>
      <c r="AC646" s="42"/>
      <c r="AD646" s="42"/>
      <c r="AE646" s="42"/>
      <c r="AU646" s="20" t="s">
        <v>90</v>
      </c>
    </row>
    <row r="647" s="2" customFormat="1">
      <c r="A647" s="42"/>
      <c r="B647" s="43"/>
      <c r="C647" s="44"/>
      <c r="D647" s="234" t="s">
        <v>414</v>
      </c>
      <c r="E647" s="44"/>
      <c r="F647" s="285" t="s">
        <v>285</v>
      </c>
      <c r="G647" s="44"/>
      <c r="H647" s="286">
        <v>4.4000000000000004</v>
      </c>
      <c r="I647" s="44"/>
      <c r="J647" s="44"/>
      <c r="K647" s="44"/>
      <c r="L647" s="48"/>
      <c r="M647" s="232"/>
      <c r="N647" s="233"/>
      <c r="O647" s="88"/>
      <c r="P647" s="88"/>
      <c r="Q647" s="88"/>
      <c r="R647" s="88"/>
      <c r="S647" s="88"/>
      <c r="T647" s="89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U647" s="20" t="s">
        <v>90</v>
      </c>
    </row>
    <row r="648" s="2" customFormat="1" ht="24.15" customHeight="1">
      <c r="A648" s="42"/>
      <c r="B648" s="43"/>
      <c r="C648" s="216" t="s">
        <v>1516</v>
      </c>
      <c r="D648" s="216" t="s">
        <v>144</v>
      </c>
      <c r="E648" s="217" t="s">
        <v>1517</v>
      </c>
      <c r="F648" s="218" t="s">
        <v>1518</v>
      </c>
      <c r="G648" s="219" t="s">
        <v>321</v>
      </c>
      <c r="H648" s="220">
        <v>18.170000000000002</v>
      </c>
      <c r="I648" s="221"/>
      <c r="J648" s="222">
        <f>ROUND(I648*H648,2)</f>
        <v>0</v>
      </c>
      <c r="K648" s="218" t="s">
        <v>148</v>
      </c>
      <c r="L648" s="48"/>
      <c r="M648" s="223" t="s">
        <v>78</v>
      </c>
      <c r="N648" s="224" t="s">
        <v>50</v>
      </c>
      <c r="O648" s="88"/>
      <c r="P648" s="225">
        <f>O648*H648</f>
        <v>0</v>
      </c>
      <c r="Q648" s="225">
        <v>0.00029999999999999997</v>
      </c>
      <c r="R648" s="225">
        <f>Q648*H648</f>
        <v>0.0054510000000000001</v>
      </c>
      <c r="S648" s="225">
        <v>0</v>
      </c>
      <c r="T648" s="226">
        <f>S648*H648</f>
        <v>0</v>
      </c>
      <c r="U648" s="42"/>
      <c r="V648" s="42"/>
      <c r="W648" s="42"/>
      <c r="X648" s="42"/>
      <c r="Y648" s="42"/>
      <c r="Z648" s="42"/>
      <c r="AA648" s="42"/>
      <c r="AB648" s="42"/>
      <c r="AC648" s="42"/>
      <c r="AD648" s="42"/>
      <c r="AE648" s="42"/>
      <c r="AR648" s="227" t="s">
        <v>244</v>
      </c>
      <c r="AT648" s="227" t="s">
        <v>144</v>
      </c>
      <c r="AU648" s="227" t="s">
        <v>90</v>
      </c>
      <c r="AY648" s="20" t="s">
        <v>141</v>
      </c>
      <c r="BE648" s="228">
        <f>IF(N648="základní",J648,0)</f>
        <v>0</v>
      </c>
      <c r="BF648" s="228">
        <f>IF(N648="snížená",J648,0)</f>
        <v>0</v>
      </c>
      <c r="BG648" s="228">
        <f>IF(N648="zákl. přenesená",J648,0)</f>
        <v>0</v>
      </c>
      <c r="BH648" s="228">
        <f>IF(N648="sníž. přenesená",J648,0)</f>
        <v>0</v>
      </c>
      <c r="BI648" s="228">
        <f>IF(N648="nulová",J648,0)</f>
        <v>0</v>
      </c>
      <c r="BJ648" s="20" t="s">
        <v>88</v>
      </c>
      <c r="BK648" s="228">
        <f>ROUND(I648*H648,2)</f>
        <v>0</v>
      </c>
      <c r="BL648" s="20" t="s">
        <v>244</v>
      </c>
      <c r="BM648" s="227" t="s">
        <v>1519</v>
      </c>
    </row>
    <row r="649" s="2" customFormat="1">
      <c r="A649" s="42"/>
      <c r="B649" s="43"/>
      <c r="C649" s="44"/>
      <c r="D649" s="229" t="s">
        <v>151</v>
      </c>
      <c r="E649" s="44"/>
      <c r="F649" s="230" t="s">
        <v>1520</v>
      </c>
      <c r="G649" s="44"/>
      <c r="H649" s="44"/>
      <c r="I649" s="231"/>
      <c r="J649" s="44"/>
      <c r="K649" s="44"/>
      <c r="L649" s="48"/>
      <c r="M649" s="232"/>
      <c r="N649" s="233"/>
      <c r="O649" s="88"/>
      <c r="P649" s="88"/>
      <c r="Q649" s="88"/>
      <c r="R649" s="88"/>
      <c r="S649" s="88"/>
      <c r="T649" s="89"/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T649" s="20" t="s">
        <v>151</v>
      </c>
      <c r="AU649" s="20" t="s">
        <v>90</v>
      </c>
    </row>
    <row r="650" s="13" customFormat="1">
      <c r="A650" s="13"/>
      <c r="B650" s="241"/>
      <c r="C650" s="242"/>
      <c r="D650" s="234" t="s">
        <v>283</v>
      </c>
      <c r="E650" s="243" t="s">
        <v>78</v>
      </c>
      <c r="F650" s="244" t="s">
        <v>782</v>
      </c>
      <c r="G650" s="242"/>
      <c r="H650" s="245">
        <v>16.550999999999998</v>
      </c>
      <c r="I650" s="246"/>
      <c r="J650" s="242"/>
      <c r="K650" s="242"/>
      <c r="L650" s="247"/>
      <c r="M650" s="248"/>
      <c r="N650" s="249"/>
      <c r="O650" s="249"/>
      <c r="P650" s="249"/>
      <c r="Q650" s="249"/>
      <c r="R650" s="249"/>
      <c r="S650" s="249"/>
      <c r="T650" s="250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51" t="s">
        <v>283</v>
      </c>
      <c r="AU650" s="251" t="s">
        <v>90</v>
      </c>
      <c r="AV650" s="13" t="s">
        <v>90</v>
      </c>
      <c r="AW650" s="13" t="s">
        <v>40</v>
      </c>
      <c r="AX650" s="13" t="s">
        <v>80</v>
      </c>
      <c r="AY650" s="251" t="s">
        <v>141</v>
      </c>
    </row>
    <row r="651" s="13" customFormat="1">
      <c r="A651" s="13"/>
      <c r="B651" s="241"/>
      <c r="C651" s="242"/>
      <c r="D651" s="234" t="s">
        <v>283</v>
      </c>
      <c r="E651" s="243" t="s">
        <v>78</v>
      </c>
      <c r="F651" s="244" t="s">
        <v>785</v>
      </c>
      <c r="G651" s="242"/>
      <c r="H651" s="245">
        <v>0.73899999999999999</v>
      </c>
      <c r="I651" s="246"/>
      <c r="J651" s="242"/>
      <c r="K651" s="242"/>
      <c r="L651" s="247"/>
      <c r="M651" s="248"/>
      <c r="N651" s="249"/>
      <c r="O651" s="249"/>
      <c r="P651" s="249"/>
      <c r="Q651" s="249"/>
      <c r="R651" s="249"/>
      <c r="S651" s="249"/>
      <c r="T651" s="250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51" t="s">
        <v>283</v>
      </c>
      <c r="AU651" s="251" t="s">
        <v>90</v>
      </c>
      <c r="AV651" s="13" t="s">
        <v>90</v>
      </c>
      <c r="AW651" s="13" t="s">
        <v>40</v>
      </c>
      <c r="AX651" s="13" t="s">
        <v>80</v>
      </c>
      <c r="AY651" s="251" t="s">
        <v>141</v>
      </c>
    </row>
    <row r="652" s="13" customFormat="1">
      <c r="A652" s="13"/>
      <c r="B652" s="241"/>
      <c r="C652" s="242"/>
      <c r="D652" s="234" t="s">
        <v>283</v>
      </c>
      <c r="E652" s="243" t="s">
        <v>78</v>
      </c>
      <c r="F652" s="244" t="s">
        <v>1507</v>
      </c>
      <c r="G652" s="242"/>
      <c r="H652" s="245">
        <v>0.88</v>
      </c>
      <c r="I652" s="246"/>
      <c r="J652" s="242"/>
      <c r="K652" s="242"/>
      <c r="L652" s="247"/>
      <c r="M652" s="248"/>
      <c r="N652" s="249"/>
      <c r="O652" s="249"/>
      <c r="P652" s="249"/>
      <c r="Q652" s="249"/>
      <c r="R652" s="249"/>
      <c r="S652" s="249"/>
      <c r="T652" s="250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51" t="s">
        <v>283</v>
      </c>
      <c r="AU652" s="251" t="s">
        <v>90</v>
      </c>
      <c r="AV652" s="13" t="s">
        <v>90</v>
      </c>
      <c r="AW652" s="13" t="s">
        <v>40</v>
      </c>
      <c r="AX652" s="13" t="s">
        <v>80</v>
      </c>
      <c r="AY652" s="251" t="s">
        <v>141</v>
      </c>
    </row>
    <row r="653" s="14" customFormat="1">
      <c r="A653" s="14"/>
      <c r="B653" s="252"/>
      <c r="C653" s="253"/>
      <c r="D653" s="234" t="s">
        <v>283</v>
      </c>
      <c r="E653" s="254" t="s">
        <v>78</v>
      </c>
      <c r="F653" s="255" t="s">
        <v>285</v>
      </c>
      <c r="G653" s="253"/>
      <c r="H653" s="256">
        <v>18.170000000000002</v>
      </c>
      <c r="I653" s="257"/>
      <c r="J653" s="253"/>
      <c r="K653" s="253"/>
      <c r="L653" s="258"/>
      <c r="M653" s="259"/>
      <c r="N653" s="260"/>
      <c r="O653" s="260"/>
      <c r="P653" s="260"/>
      <c r="Q653" s="260"/>
      <c r="R653" s="260"/>
      <c r="S653" s="260"/>
      <c r="T653" s="261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62" t="s">
        <v>283</v>
      </c>
      <c r="AU653" s="262" t="s">
        <v>90</v>
      </c>
      <c r="AV653" s="14" t="s">
        <v>166</v>
      </c>
      <c r="AW653" s="14" t="s">
        <v>40</v>
      </c>
      <c r="AX653" s="14" t="s">
        <v>88</v>
      </c>
      <c r="AY653" s="262" t="s">
        <v>141</v>
      </c>
    </row>
    <row r="654" s="2" customFormat="1">
      <c r="A654" s="42"/>
      <c r="B654" s="43"/>
      <c r="C654" s="44"/>
      <c r="D654" s="234" t="s">
        <v>414</v>
      </c>
      <c r="E654" s="44"/>
      <c r="F654" s="284" t="s">
        <v>1508</v>
      </c>
      <c r="G654" s="44"/>
      <c r="H654" s="44"/>
      <c r="I654" s="44"/>
      <c r="J654" s="44"/>
      <c r="K654" s="44"/>
      <c r="L654" s="48"/>
      <c r="M654" s="232"/>
      <c r="N654" s="233"/>
      <c r="O654" s="88"/>
      <c r="P654" s="88"/>
      <c r="Q654" s="88"/>
      <c r="R654" s="88"/>
      <c r="S654" s="88"/>
      <c r="T654" s="89"/>
      <c r="U654" s="42"/>
      <c r="V654" s="42"/>
      <c r="W654" s="42"/>
      <c r="X654" s="42"/>
      <c r="Y654" s="42"/>
      <c r="Z654" s="42"/>
      <c r="AA654" s="42"/>
      <c r="AB654" s="42"/>
      <c r="AC654" s="42"/>
      <c r="AD654" s="42"/>
      <c r="AE654" s="42"/>
      <c r="AU654" s="20" t="s">
        <v>90</v>
      </c>
    </row>
    <row r="655" s="2" customFormat="1">
      <c r="A655" s="42"/>
      <c r="B655" s="43"/>
      <c r="C655" s="44"/>
      <c r="D655" s="234" t="s">
        <v>414</v>
      </c>
      <c r="E655" s="44"/>
      <c r="F655" s="285" t="s">
        <v>1509</v>
      </c>
      <c r="G655" s="44"/>
      <c r="H655" s="286">
        <v>13.302</v>
      </c>
      <c r="I655" s="44"/>
      <c r="J655" s="44"/>
      <c r="K655" s="44"/>
      <c r="L655" s="48"/>
      <c r="M655" s="232"/>
      <c r="N655" s="233"/>
      <c r="O655" s="88"/>
      <c r="P655" s="88"/>
      <c r="Q655" s="88"/>
      <c r="R655" s="88"/>
      <c r="S655" s="88"/>
      <c r="T655" s="89"/>
      <c r="U655" s="42"/>
      <c r="V655" s="42"/>
      <c r="W655" s="42"/>
      <c r="X655" s="42"/>
      <c r="Y655" s="42"/>
      <c r="Z655" s="42"/>
      <c r="AA655" s="42"/>
      <c r="AB655" s="42"/>
      <c r="AC655" s="42"/>
      <c r="AD655" s="42"/>
      <c r="AE655" s="42"/>
      <c r="AU655" s="20" t="s">
        <v>90</v>
      </c>
    </row>
    <row r="656" s="2" customFormat="1">
      <c r="A656" s="42"/>
      <c r="B656" s="43"/>
      <c r="C656" s="44"/>
      <c r="D656" s="234" t="s">
        <v>414</v>
      </c>
      <c r="E656" s="44"/>
      <c r="F656" s="285" t="s">
        <v>1510</v>
      </c>
      <c r="G656" s="44"/>
      <c r="H656" s="286">
        <v>3.2490000000000001</v>
      </c>
      <c r="I656" s="44"/>
      <c r="J656" s="44"/>
      <c r="K656" s="44"/>
      <c r="L656" s="48"/>
      <c r="M656" s="232"/>
      <c r="N656" s="233"/>
      <c r="O656" s="88"/>
      <c r="P656" s="88"/>
      <c r="Q656" s="88"/>
      <c r="R656" s="88"/>
      <c r="S656" s="88"/>
      <c r="T656" s="89"/>
      <c r="U656" s="42"/>
      <c r="V656" s="42"/>
      <c r="W656" s="42"/>
      <c r="X656" s="42"/>
      <c r="Y656" s="42"/>
      <c r="Z656" s="42"/>
      <c r="AA656" s="42"/>
      <c r="AB656" s="42"/>
      <c r="AC656" s="42"/>
      <c r="AD656" s="42"/>
      <c r="AE656" s="42"/>
      <c r="AU656" s="20" t="s">
        <v>90</v>
      </c>
    </row>
    <row r="657" s="2" customFormat="1">
      <c r="A657" s="42"/>
      <c r="B657" s="43"/>
      <c r="C657" s="44"/>
      <c r="D657" s="234" t="s">
        <v>414</v>
      </c>
      <c r="E657" s="44"/>
      <c r="F657" s="285" t="s">
        <v>285</v>
      </c>
      <c r="G657" s="44"/>
      <c r="H657" s="286">
        <v>16.550999999999998</v>
      </c>
      <c r="I657" s="44"/>
      <c r="J657" s="44"/>
      <c r="K657" s="44"/>
      <c r="L657" s="48"/>
      <c r="M657" s="232"/>
      <c r="N657" s="233"/>
      <c r="O657" s="88"/>
      <c r="P657" s="88"/>
      <c r="Q657" s="88"/>
      <c r="R657" s="88"/>
      <c r="S657" s="88"/>
      <c r="T657" s="89"/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  <c r="AE657" s="42"/>
      <c r="AU657" s="20" t="s">
        <v>90</v>
      </c>
    </row>
    <row r="658" s="2" customFormat="1">
      <c r="A658" s="42"/>
      <c r="B658" s="43"/>
      <c r="C658" s="44"/>
      <c r="D658" s="234" t="s">
        <v>414</v>
      </c>
      <c r="E658" s="44"/>
      <c r="F658" s="284" t="s">
        <v>1511</v>
      </c>
      <c r="G658" s="44"/>
      <c r="H658" s="44"/>
      <c r="I658" s="44"/>
      <c r="J658" s="44"/>
      <c r="K658" s="44"/>
      <c r="L658" s="48"/>
      <c r="M658" s="232"/>
      <c r="N658" s="233"/>
      <c r="O658" s="88"/>
      <c r="P658" s="88"/>
      <c r="Q658" s="88"/>
      <c r="R658" s="88"/>
      <c r="S658" s="88"/>
      <c r="T658" s="89"/>
      <c r="U658" s="42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U658" s="20" t="s">
        <v>90</v>
      </c>
    </row>
    <row r="659" s="2" customFormat="1">
      <c r="A659" s="42"/>
      <c r="B659" s="43"/>
      <c r="C659" s="44"/>
      <c r="D659" s="234" t="s">
        <v>414</v>
      </c>
      <c r="E659" s="44"/>
      <c r="F659" s="285" t="s">
        <v>1512</v>
      </c>
      <c r="G659" s="44"/>
      <c r="H659" s="286">
        <v>0.73899999999999999</v>
      </c>
      <c r="I659" s="44"/>
      <c r="J659" s="44"/>
      <c r="K659" s="44"/>
      <c r="L659" s="48"/>
      <c r="M659" s="232"/>
      <c r="N659" s="233"/>
      <c r="O659" s="88"/>
      <c r="P659" s="88"/>
      <c r="Q659" s="88"/>
      <c r="R659" s="88"/>
      <c r="S659" s="88"/>
      <c r="T659" s="89"/>
      <c r="U659" s="42"/>
      <c r="V659" s="42"/>
      <c r="W659" s="42"/>
      <c r="X659" s="42"/>
      <c r="Y659" s="42"/>
      <c r="Z659" s="42"/>
      <c r="AA659" s="42"/>
      <c r="AB659" s="42"/>
      <c r="AC659" s="42"/>
      <c r="AD659" s="42"/>
      <c r="AE659" s="42"/>
      <c r="AU659" s="20" t="s">
        <v>90</v>
      </c>
    </row>
    <row r="660" s="2" customFormat="1">
      <c r="A660" s="42"/>
      <c r="B660" s="43"/>
      <c r="C660" s="44"/>
      <c r="D660" s="234" t="s">
        <v>414</v>
      </c>
      <c r="E660" s="44"/>
      <c r="F660" s="285" t="s">
        <v>285</v>
      </c>
      <c r="G660" s="44"/>
      <c r="H660" s="286">
        <v>0.73899999999999999</v>
      </c>
      <c r="I660" s="44"/>
      <c r="J660" s="44"/>
      <c r="K660" s="44"/>
      <c r="L660" s="48"/>
      <c r="M660" s="232"/>
      <c r="N660" s="233"/>
      <c r="O660" s="88"/>
      <c r="P660" s="88"/>
      <c r="Q660" s="88"/>
      <c r="R660" s="88"/>
      <c r="S660" s="88"/>
      <c r="T660" s="89"/>
      <c r="U660" s="42"/>
      <c r="V660" s="42"/>
      <c r="W660" s="42"/>
      <c r="X660" s="42"/>
      <c r="Y660" s="42"/>
      <c r="Z660" s="42"/>
      <c r="AA660" s="42"/>
      <c r="AB660" s="42"/>
      <c r="AC660" s="42"/>
      <c r="AD660" s="42"/>
      <c r="AE660" s="42"/>
      <c r="AU660" s="20" t="s">
        <v>90</v>
      </c>
    </row>
    <row r="661" s="2" customFormat="1">
      <c r="A661" s="42"/>
      <c r="B661" s="43"/>
      <c r="C661" s="44"/>
      <c r="D661" s="234" t="s">
        <v>414</v>
      </c>
      <c r="E661" s="44"/>
      <c r="F661" s="284" t="s">
        <v>1513</v>
      </c>
      <c r="G661" s="44"/>
      <c r="H661" s="44"/>
      <c r="I661" s="44"/>
      <c r="J661" s="44"/>
      <c r="K661" s="44"/>
      <c r="L661" s="48"/>
      <c r="M661" s="232"/>
      <c r="N661" s="233"/>
      <c r="O661" s="88"/>
      <c r="P661" s="88"/>
      <c r="Q661" s="88"/>
      <c r="R661" s="88"/>
      <c r="S661" s="88"/>
      <c r="T661" s="89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/>
      <c r="AU661" s="20" t="s">
        <v>90</v>
      </c>
    </row>
    <row r="662" s="2" customFormat="1">
      <c r="A662" s="42"/>
      <c r="B662" s="43"/>
      <c r="C662" s="44"/>
      <c r="D662" s="234" t="s">
        <v>414</v>
      </c>
      <c r="E662" s="44"/>
      <c r="F662" s="285" t="s">
        <v>1514</v>
      </c>
      <c r="G662" s="44"/>
      <c r="H662" s="286">
        <v>1.8</v>
      </c>
      <c r="I662" s="44"/>
      <c r="J662" s="44"/>
      <c r="K662" s="44"/>
      <c r="L662" s="48"/>
      <c r="M662" s="232"/>
      <c r="N662" s="233"/>
      <c r="O662" s="88"/>
      <c r="P662" s="88"/>
      <c r="Q662" s="88"/>
      <c r="R662" s="88"/>
      <c r="S662" s="88"/>
      <c r="T662" s="89"/>
      <c r="U662" s="42"/>
      <c r="V662" s="42"/>
      <c r="W662" s="42"/>
      <c r="X662" s="42"/>
      <c r="Y662" s="42"/>
      <c r="Z662" s="42"/>
      <c r="AA662" s="42"/>
      <c r="AB662" s="42"/>
      <c r="AC662" s="42"/>
      <c r="AD662" s="42"/>
      <c r="AE662" s="42"/>
      <c r="AU662" s="20" t="s">
        <v>90</v>
      </c>
    </row>
    <row r="663" s="2" customFormat="1">
      <c r="A663" s="42"/>
      <c r="B663" s="43"/>
      <c r="C663" s="44"/>
      <c r="D663" s="234" t="s">
        <v>414</v>
      </c>
      <c r="E663" s="44"/>
      <c r="F663" s="285" t="s">
        <v>1515</v>
      </c>
      <c r="G663" s="44"/>
      <c r="H663" s="286">
        <v>2.6000000000000001</v>
      </c>
      <c r="I663" s="44"/>
      <c r="J663" s="44"/>
      <c r="K663" s="44"/>
      <c r="L663" s="48"/>
      <c r="M663" s="232"/>
      <c r="N663" s="233"/>
      <c r="O663" s="88"/>
      <c r="P663" s="88"/>
      <c r="Q663" s="88"/>
      <c r="R663" s="88"/>
      <c r="S663" s="88"/>
      <c r="T663" s="89"/>
      <c r="U663" s="42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U663" s="20" t="s">
        <v>90</v>
      </c>
    </row>
    <row r="664" s="2" customFormat="1">
      <c r="A664" s="42"/>
      <c r="B664" s="43"/>
      <c r="C664" s="44"/>
      <c r="D664" s="234" t="s">
        <v>414</v>
      </c>
      <c r="E664" s="44"/>
      <c r="F664" s="285" t="s">
        <v>285</v>
      </c>
      <c r="G664" s="44"/>
      <c r="H664" s="286">
        <v>4.4000000000000004</v>
      </c>
      <c r="I664" s="44"/>
      <c r="J664" s="44"/>
      <c r="K664" s="44"/>
      <c r="L664" s="48"/>
      <c r="M664" s="232"/>
      <c r="N664" s="233"/>
      <c r="O664" s="88"/>
      <c r="P664" s="88"/>
      <c r="Q664" s="88"/>
      <c r="R664" s="88"/>
      <c r="S664" s="88"/>
      <c r="T664" s="89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/>
      <c r="AU664" s="20" t="s">
        <v>90</v>
      </c>
    </row>
    <row r="665" s="2" customFormat="1" ht="37.8" customHeight="1">
      <c r="A665" s="42"/>
      <c r="B665" s="43"/>
      <c r="C665" s="216" t="s">
        <v>1521</v>
      </c>
      <c r="D665" s="216" t="s">
        <v>144</v>
      </c>
      <c r="E665" s="217" t="s">
        <v>1522</v>
      </c>
      <c r="F665" s="218" t="s">
        <v>1523</v>
      </c>
      <c r="G665" s="219" t="s">
        <v>321</v>
      </c>
      <c r="H665" s="220">
        <v>16.550999999999998</v>
      </c>
      <c r="I665" s="221"/>
      <c r="J665" s="222">
        <f>ROUND(I665*H665,2)</f>
        <v>0</v>
      </c>
      <c r="K665" s="218" t="s">
        <v>148</v>
      </c>
      <c r="L665" s="48"/>
      <c r="M665" s="223" t="s">
        <v>78</v>
      </c>
      <c r="N665" s="224" t="s">
        <v>50</v>
      </c>
      <c r="O665" s="88"/>
      <c r="P665" s="225">
        <f>O665*H665</f>
        <v>0</v>
      </c>
      <c r="Q665" s="225">
        <v>0.0053759999999999997</v>
      </c>
      <c r="R665" s="225">
        <f>Q665*H665</f>
        <v>0.088978175999999992</v>
      </c>
      <c r="S665" s="225">
        <v>0</v>
      </c>
      <c r="T665" s="226">
        <f>S665*H665</f>
        <v>0</v>
      </c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R665" s="227" t="s">
        <v>244</v>
      </c>
      <c r="AT665" s="227" t="s">
        <v>144</v>
      </c>
      <c r="AU665" s="227" t="s">
        <v>90</v>
      </c>
      <c r="AY665" s="20" t="s">
        <v>141</v>
      </c>
      <c r="BE665" s="228">
        <f>IF(N665="základní",J665,0)</f>
        <v>0</v>
      </c>
      <c r="BF665" s="228">
        <f>IF(N665="snížená",J665,0)</f>
        <v>0</v>
      </c>
      <c r="BG665" s="228">
        <f>IF(N665="zákl. přenesená",J665,0)</f>
        <v>0</v>
      </c>
      <c r="BH665" s="228">
        <f>IF(N665="sníž. přenesená",J665,0)</f>
        <v>0</v>
      </c>
      <c r="BI665" s="228">
        <f>IF(N665="nulová",J665,0)</f>
        <v>0</v>
      </c>
      <c r="BJ665" s="20" t="s">
        <v>88</v>
      </c>
      <c r="BK665" s="228">
        <f>ROUND(I665*H665,2)</f>
        <v>0</v>
      </c>
      <c r="BL665" s="20" t="s">
        <v>244</v>
      </c>
      <c r="BM665" s="227" t="s">
        <v>1524</v>
      </c>
    </row>
    <row r="666" s="2" customFormat="1">
      <c r="A666" s="42"/>
      <c r="B666" s="43"/>
      <c r="C666" s="44"/>
      <c r="D666" s="229" t="s">
        <v>151</v>
      </c>
      <c r="E666" s="44"/>
      <c r="F666" s="230" t="s">
        <v>1525</v>
      </c>
      <c r="G666" s="44"/>
      <c r="H666" s="44"/>
      <c r="I666" s="231"/>
      <c r="J666" s="44"/>
      <c r="K666" s="44"/>
      <c r="L666" s="48"/>
      <c r="M666" s="232"/>
      <c r="N666" s="233"/>
      <c r="O666" s="88"/>
      <c r="P666" s="88"/>
      <c r="Q666" s="88"/>
      <c r="R666" s="88"/>
      <c r="S666" s="88"/>
      <c r="T666" s="89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T666" s="20" t="s">
        <v>151</v>
      </c>
      <c r="AU666" s="20" t="s">
        <v>90</v>
      </c>
    </row>
    <row r="667" s="13" customFormat="1">
      <c r="A667" s="13"/>
      <c r="B667" s="241"/>
      <c r="C667" s="242"/>
      <c r="D667" s="234" t="s">
        <v>283</v>
      </c>
      <c r="E667" s="243" t="s">
        <v>78</v>
      </c>
      <c r="F667" s="244" t="s">
        <v>1509</v>
      </c>
      <c r="G667" s="242"/>
      <c r="H667" s="245">
        <v>13.302</v>
      </c>
      <c r="I667" s="246"/>
      <c r="J667" s="242"/>
      <c r="K667" s="242"/>
      <c r="L667" s="247"/>
      <c r="M667" s="248"/>
      <c r="N667" s="249"/>
      <c r="O667" s="249"/>
      <c r="P667" s="249"/>
      <c r="Q667" s="249"/>
      <c r="R667" s="249"/>
      <c r="S667" s="249"/>
      <c r="T667" s="250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51" t="s">
        <v>283</v>
      </c>
      <c r="AU667" s="251" t="s">
        <v>90</v>
      </c>
      <c r="AV667" s="13" t="s">
        <v>90</v>
      </c>
      <c r="AW667" s="13" t="s">
        <v>40</v>
      </c>
      <c r="AX667" s="13" t="s">
        <v>80</v>
      </c>
      <c r="AY667" s="251" t="s">
        <v>141</v>
      </c>
    </row>
    <row r="668" s="13" customFormat="1">
      <c r="A668" s="13"/>
      <c r="B668" s="241"/>
      <c r="C668" s="242"/>
      <c r="D668" s="234" t="s">
        <v>283</v>
      </c>
      <c r="E668" s="243" t="s">
        <v>78</v>
      </c>
      <c r="F668" s="244" t="s">
        <v>1510</v>
      </c>
      <c r="G668" s="242"/>
      <c r="H668" s="245">
        <v>3.2490000000000001</v>
      </c>
      <c r="I668" s="246"/>
      <c r="J668" s="242"/>
      <c r="K668" s="242"/>
      <c r="L668" s="247"/>
      <c r="M668" s="248"/>
      <c r="N668" s="249"/>
      <c r="O668" s="249"/>
      <c r="P668" s="249"/>
      <c r="Q668" s="249"/>
      <c r="R668" s="249"/>
      <c r="S668" s="249"/>
      <c r="T668" s="250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51" t="s">
        <v>283</v>
      </c>
      <c r="AU668" s="251" t="s">
        <v>90</v>
      </c>
      <c r="AV668" s="13" t="s">
        <v>90</v>
      </c>
      <c r="AW668" s="13" t="s">
        <v>40</v>
      </c>
      <c r="AX668" s="13" t="s">
        <v>80</v>
      </c>
      <c r="AY668" s="251" t="s">
        <v>141</v>
      </c>
    </row>
    <row r="669" s="14" customFormat="1">
      <c r="A669" s="14"/>
      <c r="B669" s="252"/>
      <c r="C669" s="253"/>
      <c r="D669" s="234" t="s">
        <v>283</v>
      </c>
      <c r="E669" s="254" t="s">
        <v>782</v>
      </c>
      <c r="F669" s="255" t="s">
        <v>285</v>
      </c>
      <c r="G669" s="253"/>
      <c r="H669" s="256">
        <v>16.550999999999998</v>
      </c>
      <c r="I669" s="257"/>
      <c r="J669" s="253"/>
      <c r="K669" s="253"/>
      <c r="L669" s="258"/>
      <c r="M669" s="259"/>
      <c r="N669" s="260"/>
      <c r="O669" s="260"/>
      <c r="P669" s="260"/>
      <c r="Q669" s="260"/>
      <c r="R669" s="260"/>
      <c r="S669" s="260"/>
      <c r="T669" s="261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62" t="s">
        <v>283</v>
      </c>
      <c r="AU669" s="262" t="s">
        <v>90</v>
      </c>
      <c r="AV669" s="14" t="s">
        <v>166</v>
      </c>
      <c r="AW669" s="14" t="s">
        <v>40</v>
      </c>
      <c r="AX669" s="14" t="s">
        <v>88</v>
      </c>
      <c r="AY669" s="262" t="s">
        <v>141</v>
      </c>
    </row>
    <row r="670" s="2" customFormat="1" ht="16.5" customHeight="1">
      <c r="A670" s="42"/>
      <c r="B670" s="43"/>
      <c r="C670" s="290" t="s">
        <v>1526</v>
      </c>
      <c r="D670" s="290" t="s">
        <v>864</v>
      </c>
      <c r="E670" s="291" t="s">
        <v>1527</v>
      </c>
      <c r="F670" s="292" t="s">
        <v>1528</v>
      </c>
      <c r="G670" s="293" t="s">
        <v>321</v>
      </c>
      <c r="H670" s="294">
        <v>18.206</v>
      </c>
      <c r="I670" s="295"/>
      <c r="J670" s="296">
        <f>ROUND(I670*H670,2)</f>
        <v>0</v>
      </c>
      <c r="K670" s="292" t="s">
        <v>148</v>
      </c>
      <c r="L670" s="297"/>
      <c r="M670" s="298" t="s">
        <v>78</v>
      </c>
      <c r="N670" s="299" t="s">
        <v>50</v>
      </c>
      <c r="O670" s="88"/>
      <c r="P670" s="225">
        <f>O670*H670</f>
        <v>0</v>
      </c>
      <c r="Q670" s="225">
        <v>0.0126</v>
      </c>
      <c r="R670" s="225">
        <f>Q670*H670</f>
        <v>0.22939560000000001</v>
      </c>
      <c r="S670" s="225">
        <v>0</v>
      </c>
      <c r="T670" s="226">
        <f>S670*H670</f>
        <v>0</v>
      </c>
      <c r="U670" s="42"/>
      <c r="V670" s="42"/>
      <c r="W670" s="42"/>
      <c r="X670" s="42"/>
      <c r="Y670" s="42"/>
      <c r="Z670" s="42"/>
      <c r="AA670" s="42"/>
      <c r="AB670" s="42"/>
      <c r="AC670" s="42"/>
      <c r="AD670" s="42"/>
      <c r="AE670" s="42"/>
      <c r="AR670" s="227" t="s">
        <v>487</v>
      </c>
      <c r="AT670" s="227" t="s">
        <v>864</v>
      </c>
      <c r="AU670" s="227" t="s">
        <v>90</v>
      </c>
      <c r="AY670" s="20" t="s">
        <v>141</v>
      </c>
      <c r="BE670" s="228">
        <f>IF(N670="základní",J670,0)</f>
        <v>0</v>
      </c>
      <c r="BF670" s="228">
        <f>IF(N670="snížená",J670,0)</f>
        <v>0</v>
      </c>
      <c r="BG670" s="228">
        <f>IF(N670="zákl. přenesená",J670,0)</f>
        <v>0</v>
      </c>
      <c r="BH670" s="228">
        <f>IF(N670="sníž. přenesená",J670,0)</f>
        <v>0</v>
      </c>
      <c r="BI670" s="228">
        <f>IF(N670="nulová",J670,0)</f>
        <v>0</v>
      </c>
      <c r="BJ670" s="20" t="s">
        <v>88</v>
      </c>
      <c r="BK670" s="228">
        <f>ROUND(I670*H670,2)</f>
        <v>0</v>
      </c>
      <c r="BL670" s="20" t="s">
        <v>244</v>
      </c>
      <c r="BM670" s="227" t="s">
        <v>1529</v>
      </c>
    </row>
    <row r="671" s="13" customFormat="1">
      <c r="A671" s="13"/>
      <c r="B671" s="241"/>
      <c r="C671" s="242"/>
      <c r="D671" s="234" t="s">
        <v>283</v>
      </c>
      <c r="E671" s="242"/>
      <c r="F671" s="244" t="s">
        <v>1530</v>
      </c>
      <c r="G671" s="242"/>
      <c r="H671" s="245">
        <v>18.206</v>
      </c>
      <c r="I671" s="246"/>
      <c r="J671" s="242"/>
      <c r="K671" s="242"/>
      <c r="L671" s="247"/>
      <c r="M671" s="248"/>
      <c r="N671" s="249"/>
      <c r="O671" s="249"/>
      <c r="P671" s="249"/>
      <c r="Q671" s="249"/>
      <c r="R671" s="249"/>
      <c r="S671" s="249"/>
      <c r="T671" s="250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51" t="s">
        <v>283</v>
      </c>
      <c r="AU671" s="251" t="s">
        <v>90</v>
      </c>
      <c r="AV671" s="13" t="s">
        <v>90</v>
      </c>
      <c r="AW671" s="13" t="s">
        <v>4</v>
      </c>
      <c r="AX671" s="13" t="s">
        <v>88</v>
      </c>
      <c r="AY671" s="251" t="s">
        <v>141</v>
      </c>
    </row>
    <row r="672" s="2" customFormat="1" ht="37.8" customHeight="1">
      <c r="A672" s="42"/>
      <c r="B672" s="43"/>
      <c r="C672" s="216" t="s">
        <v>1531</v>
      </c>
      <c r="D672" s="216" t="s">
        <v>144</v>
      </c>
      <c r="E672" s="217" t="s">
        <v>1532</v>
      </c>
      <c r="F672" s="218" t="s">
        <v>1533</v>
      </c>
      <c r="G672" s="219" t="s">
        <v>321</v>
      </c>
      <c r="H672" s="220">
        <v>0.73899999999999999</v>
      </c>
      <c r="I672" s="221"/>
      <c r="J672" s="222">
        <f>ROUND(I672*H672,2)</f>
        <v>0</v>
      </c>
      <c r="K672" s="218" t="s">
        <v>148</v>
      </c>
      <c r="L672" s="48"/>
      <c r="M672" s="223" t="s">
        <v>78</v>
      </c>
      <c r="N672" s="224" t="s">
        <v>50</v>
      </c>
      <c r="O672" s="88"/>
      <c r="P672" s="225">
        <f>O672*H672</f>
        <v>0</v>
      </c>
      <c r="Q672" s="225">
        <v>0.0059519999999999998</v>
      </c>
      <c r="R672" s="225">
        <f>Q672*H672</f>
        <v>0.0043985279999999996</v>
      </c>
      <c r="S672" s="225">
        <v>0</v>
      </c>
      <c r="T672" s="226">
        <f>S672*H672</f>
        <v>0</v>
      </c>
      <c r="U672" s="42"/>
      <c r="V672" s="42"/>
      <c r="W672" s="42"/>
      <c r="X672" s="42"/>
      <c r="Y672" s="42"/>
      <c r="Z672" s="42"/>
      <c r="AA672" s="42"/>
      <c r="AB672" s="42"/>
      <c r="AC672" s="42"/>
      <c r="AD672" s="42"/>
      <c r="AE672" s="42"/>
      <c r="AR672" s="227" t="s">
        <v>244</v>
      </c>
      <c r="AT672" s="227" t="s">
        <v>144</v>
      </c>
      <c r="AU672" s="227" t="s">
        <v>90</v>
      </c>
      <c r="AY672" s="20" t="s">
        <v>141</v>
      </c>
      <c r="BE672" s="228">
        <f>IF(N672="základní",J672,0)</f>
        <v>0</v>
      </c>
      <c r="BF672" s="228">
        <f>IF(N672="snížená",J672,0)</f>
        <v>0</v>
      </c>
      <c r="BG672" s="228">
        <f>IF(N672="zákl. přenesená",J672,0)</f>
        <v>0</v>
      </c>
      <c r="BH672" s="228">
        <f>IF(N672="sníž. přenesená",J672,0)</f>
        <v>0</v>
      </c>
      <c r="BI672" s="228">
        <f>IF(N672="nulová",J672,0)</f>
        <v>0</v>
      </c>
      <c r="BJ672" s="20" t="s">
        <v>88</v>
      </c>
      <c r="BK672" s="228">
        <f>ROUND(I672*H672,2)</f>
        <v>0</v>
      </c>
      <c r="BL672" s="20" t="s">
        <v>244</v>
      </c>
      <c r="BM672" s="227" t="s">
        <v>1534</v>
      </c>
    </row>
    <row r="673" s="2" customFormat="1">
      <c r="A673" s="42"/>
      <c r="B673" s="43"/>
      <c r="C673" s="44"/>
      <c r="D673" s="229" t="s">
        <v>151</v>
      </c>
      <c r="E673" s="44"/>
      <c r="F673" s="230" t="s">
        <v>1535</v>
      </c>
      <c r="G673" s="44"/>
      <c r="H673" s="44"/>
      <c r="I673" s="231"/>
      <c r="J673" s="44"/>
      <c r="K673" s="44"/>
      <c r="L673" s="48"/>
      <c r="M673" s="232"/>
      <c r="N673" s="233"/>
      <c r="O673" s="88"/>
      <c r="P673" s="88"/>
      <c r="Q673" s="88"/>
      <c r="R673" s="88"/>
      <c r="S673" s="88"/>
      <c r="T673" s="89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  <c r="AE673" s="42"/>
      <c r="AT673" s="20" t="s">
        <v>151</v>
      </c>
      <c r="AU673" s="20" t="s">
        <v>90</v>
      </c>
    </row>
    <row r="674" s="13" customFormat="1">
      <c r="A674" s="13"/>
      <c r="B674" s="241"/>
      <c r="C674" s="242"/>
      <c r="D674" s="234" t="s">
        <v>283</v>
      </c>
      <c r="E674" s="243" t="s">
        <v>78</v>
      </c>
      <c r="F674" s="244" t="s">
        <v>1512</v>
      </c>
      <c r="G674" s="242"/>
      <c r="H674" s="245">
        <v>0.73899999999999999</v>
      </c>
      <c r="I674" s="246"/>
      <c r="J674" s="242"/>
      <c r="K674" s="242"/>
      <c r="L674" s="247"/>
      <c r="M674" s="248"/>
      <c r="N674" s="249"/>
      <c r="O674" s="249"/>
      <c r="P674" s="249"/>
      <c r="Q674" s="249"/>
      <c r="R674" s="249"/>
      <c r="S674" s="249"/>
      <c r="T674" s="250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51" t="s">
        <v>283</v>
      </c>
      <c r="AU674" s="251" t="s">
        <v>90</v>
      </c>
      <c r="AV674" s="13" t="s">
        <v>90</v>
      </c>
      <c r="AW674" s="13" t="s">
        <v>40</v>
      </c>
      <c r="AX674" s="13" t="s">
        <v>80</v>
      </c>
      <c r="AY674" s="251" t="s">
        <v>141</v>
      </c>
    </row>
    <row r="675" s="14" customFormat="1">
      <c r="A675" s="14"/>
      <c r="B675" s="252"/>
      <c r="C675" s="253"/>
      <c r="D675" s="234" t="s">
        <v>283</v>
      </c>
      <c r="E675" s="254" t="s">
        <v>785</v>
      </c>
      <c r="F675" s="255" t="s">
        <v>285</v>
      </c>
      <c r="G675" s="253"/>
      <c r="H675" s="256">
        <v>0.73899999999999999</v>
      </c>
      <c r="I675" s="257"/>
      <c r="J675" s="253"/>
      <c r="K675" s="253"/>
      <c r="L675" s="258"/>
      <c r="M675" s="259"/>
      <c r="N675" s="260"/>
      <c r="O675" s="260"/>
      <c r="P675" s="260"/>
      <c r="Q675" s="260"/>
      <c r="R675" s="260"/>
      <c r="S675" s="260"/>
      <c r="T675" s="261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62" t="s">
        <v>283</v>
      </c>
      <c r="AU675" s="262" t="s">
        <v>90</v>
      </c>
      <c r="AV675" s="14" t="s">
        <v>166</v>
      </c>
      <c r="AW675" s="14" t="s">
        <v>40</v>
      </c>
      <c r="AX675" s="14" t="s">
        <v>88</v>
      </c>
      <c r="AY675" s="262" t="s">
        <v>141</v>
      </c>
    </row>
    <row r="676" s="2" customFormat="1" ht="16.5" customHeight="1">
      <c r="A676" s="42"/>
      <c r="B676" s="43"/>
      <c r="C676" s="290" t="s">
        <v>1536</v>
      </c>
      <c r="D676" s="290" t="s">
        <v>864</v>
      </c>
      <c r="E676" s="291" t="s">
        <v>1537</v>
      </c>
      <c r="F676" s="292" t="s">
        <v>1538</v>
      </c>
      <c r="G676" s="293" t="s">
        <v>321</v>
      </c>
      <c r="H676" s="294">
        <v>0.81299999999999994</v>
      </c>
      <c r="I676" s="295"/>
      <c r="J676" s="296">
        <f>ROUND(I676*H676,2)</f>
        <v>0</v>
      </c>
      <c r="K676" s="292" t="s">
        <v>148</v>
      </c>
      <c r="L676" s="297"/>
      <c r="M676" s="298" t="s">
        <v>78</v>
      </c>
      <c r="N676" s="299" t="s">
        <v>50</v>
      </c>
      <c r="O676" s="88"/>
      <c r="P676" s="225">
        <f>O676*H676</f>
        <v>0</v>
      </c>
      <c r="Q676" s="225">
        <v>0.01</v>
      </c>
      <c r="R676" s="225">
        <f>Q676*H676</f>
        <v>0.0081300000000000001</v>
      </c>
      <c r="S676" s="225">
        <v>0</v>
      </c>
      <c r="T676" s="226">
        <f>S676*H676</f>
        <v>0</v>
      </c>
      <c r="U676" s="42"/>
      <c r="V676" s="42"/>
      <c r="W676" s="42"/>
      <c r="X676" s="42"/>
      <c r="Y676" s="42"/>
      <c r="Z676" s="42"/>
      <c r="AA676" s="42"/>
      <c r="AB676" s="42"/>
      <c r="AC676" s="42"/>
      <c r="AD676" s="42"/>
      <c r="AE676" s="42"/>
      <c r="AR676" s="227" t="s">
        <v>487</v>
      </c>
      <c r="AT676" s="227" t="s">
        <v>864</v>
      </c>
      <c r="AU676" s="227" t="s">
        <v>90</v>
      </c>
      <c r="AY676" s="20" t="s">
        <v>141</v>
      </c>
      <c r="BE676" s="228">
        <f>IF(N676="základní",J676,0)</f>
        <v>0</v>
      </c>
      <c r="BF676" s="228">
        <f>IF(N676="snížená",J676,0)</f>
        <v>0</v>
      </c>
      <c r="BG676" s="228">
        <f>IF(N676="zákl. přenesená",J676,0)</f>
        <v>0</v>
      </c>
      <c r="BH676" s="228">
        <f>IF(N676="sníž. přenesená",J676,0)</f>
        <v>0</v>
      </c>
      <c r="BI676" s="228">
        <f>IF(N676="nulová",J676,0)</f>
        <v>0</v>
      </c>
      <c r="BJ676" s="20" t="s">
        <v>88</v>
      </c>
      <c r="BK676" s="228">
        <f>ROUND(I676*H676,2)</f>
        <v>0</v>
      </c>
      <c r="BL676" s="20" t="s">
        <v>244</v>
      </c>
      <c r="BM676" s="227" t="s">
        <v>1539</v>
      </c>
    </row>
    <row r="677" s="13" customFormat="1">
      <c r="A677" s="13"/>
      <c r="B677" s="241"/>
      <c r="C677" s="242"/>
      <c r="D677" s="234" t="s">
        <v>283</v>
      </c>
      <c r="E677" s="242"/>
      <c r="F677" s="244" t="s">
        <v>1540</v>
      </c>
      <c r="G677" s="242"/>
      <c r="H677" s="245">
        <v>0.81299999999999994</v>
      </c>
      <c r="I677" s="246"/>
      <c r="J677" s="242"/>
      <c r="K677" s="242"/>
      <c r="L677" s="247"/>
      <c r="M677" s="248"/>
      <c r="N677" s="249"/>
      <c r="O677" s="249"/>
      <c r="P677" s="249"/>
      <c r="Q677" s="249"/>
      <c r="R677" s="249"/>
      <c r="S677" s="249"/>
      <c r="T677" s="250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51" t="s">
        <v>283</v>
      </c>
      <c r="AU677" s="251" t="s">
        <v>90</v>
      </c>
      <c r="AV677" s="13" t="s">
        <v>90</v>
      </c>
      <c r="AW677" s="13" t="s">
        <v>4</v>
      </c>
      <c r="AX677" s="13" t="s">
        <v>88</v>
      </c>
      <c r="AY677" s="251" t="s">
        <v>141</v>
      </c>
    </row>
    <row r="678" s="2" customFormat="1" ht="33" customHeight="1">
      <c r="A678" s="42"/>
      <c r="B678" s="43"/>
      <c r="C678" s="216" t="s">
        <v>1541</v>
      </c>
      <c r="D678" s="216" t="s">
        <v>144</v>
      </c>
      <c r="E678" s="217" t="s">
        <v>1542</v>
      </c>
      <c r="F678" s="218" t="s">
        <v>1543</v>
      </c>
      <c r="G678" s="219" t="s">
        <v>321</v>
      </c>
      <c r="H678" s="220">
        <v>17.289999999999999</v>
      </c>
      <c r="I678" s="221"/>
      <c r="J678" s="222">
        <f>ROUND(I678*H678,2)</f>
        <v>0</v>
      </c>
      <c r="K678" s="218" t="s">
        <v>148</v>
      </c>
      <c r="L678" s="48"/>
      <c r="M678" s="223" t="s">
        <v>78</v>
      </c>
      <c r="N678" s="224" t="s">
        <v>50</v>
      </c>
      <c r="O678" s="88"/>
      <c r="P678" s="225">
        <f>O678*H678</f>
        <v>0</v>
      </c>
      <c r="Q678" s="225">
        <v>0</v>
      </c>
      <c r="R678" s="225">
        <f>Q678*H678</f>
        <v>0</v>
      </c>
      <c r="S678" s="225">
        <v>0</v>
      </c>
      <c r="T678" s="226">
        <f>S678*H678</f>
        <v>0</v>
      </c>
      <c r="U678" s="42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R678" s="227" t="s">
        <v>244</v>
      </c>
      <c r="AT678" s="227" t="s">
        <v>144</v>
      </c>
      <c r="AU678" s="227" t="s">
        <v>90</v>
      </c>
      <c r="AY678" s="20" t="s">
        <v>141</v>
      </c>
      <c r="BE678" s="228">
        <f>IF(N678="základní",J678,0)</f>
        <v>0</v>
      </c>
      <c r="BF678" s="228">
        <f>IF(N678="snížená",J678,0)</f>
        <v>0</v>
      </c>
      <c r="BG678" s="228">
        <f>IF(N678="zákl. přenesená",J678,0)</f>
        <v>0</v>
      </c>
      <c r="BH678" s="228">
        <f>IF(N678="sníž. přenesená",J678,0)</f>
        <v>0</v>
      </c>
      <c r="BI678" s="228">
        <f>IF(N678="nulová",J678,0)</f>
        <v>0</v>
      </c>
      <c r="BJ678" s="20" t="s">
        <v>88</v>
      </c>
      <c r="BK678" s="228">
        <f>ROUND(I678*H678,2)</f>
        <v>0</v>
      </c>
      <c r="BL678" s="20" t="s">
        <v>244</v>
      </c>
      <c r="BM678" s="227" t="s">
        <v>1544</v>
      </c>
    </row>
    <row r="679" s="2" customFormat="1">
      <c r="A679" s="42"/>
      <c r="B679" s="43"/>
      <c r="C679" s="44"/>
      <c r="D679" s="229" t="s">
        <v>151</v>
      </c>
      <c r="E679" s="44"/>
      <c r="F679" s="230" t="s">
        <v>1545</v>
      </c>
      <c r="G679" s="44"/>
      <c r="H679" s="44"/>
      <c r="I679" s="231"/>
      <c r="J679" s="44"/>
      <c r="K679" s="44"/>
      <c r="L679" s="48"/>
      <c r="M679" s="232"/>
      <c r="N679" s="233"/>
      <c r="O679" s="88"/>
      <c r="P679" s="88"/>
      <c r="Q679" s="88"/>
      <c r="R679" s="88"/>
      <c r="S679" s="88"/>
      <c r="T679" s="89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T679" s="20" t="s">
        <v>151</v>
      </c>
      <c r="AU679" s="20" t="s">
        <v>90</v>
      </c>
    </row>
    <row r="680" s="13" customFormat="1">
      <c r="A680" s="13"/>
      <c r="B680" s="241"/>
      <c r="C680" s="242"/>
      <c r="D680" s="234" t="s">
        <v>283</v>
      </c>
      <c r="E680" s="243" t="s">
        <v>78</v>
      </c>
      <c r="F680" s="244" t="s">
        <v>782</v>
      </c>
      <c r="G680" s="242"/>
      <c r="H680" s="245">
        <v>16.550999999999998</v>
      </c>
      <c r="I680" s="246"/>
      <c r="J680" s="242"/>
      <c r="K680" s="242"/>
      <c r="L680" s="247"/>
      <c r="M680" s="248"/>
      <c r="N680" s="249"/>
      <c r="O680" s="249"/>
      <c r="P680" s="249"/>
      <c r="Q680" s="249"/>
      <c r="R680" s="249"/>
      <c r="S680" s="249"/>
      <c r="T680" s="250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51" t="s">
        <v>283</v>
      </c>
      <c r="AU680" s="251" t="s">
        <v>90</v>
      </c>
      <c r="AV680" s="13" t="s">
        <v>90</v>
      </c>
      <c r="AW680" s="13" t="s">
        <v>40</v>
      </c>
      <c r="AX680" s="13" t="s">
        <v>80</v>
      </c>
      <c r="AY680" s="251" t="s">
        <v>141</v>
      </c>
    </row>
    <row r="681" s="13" customFormat="1">
      <c r="A681" s="13"/>
      <c r="B681" s="241"/>
      <c r="C681" s="242"/>
      <c r="D681" s="234" t="s">
        <v>283</v>
      </c>
      <c r="E681" s="243" t="s">
        <v>78</v>
      </c>
      <c r="F681" s="244" t="s">
        <v>785</v>
      </c>
      <c r="G681" s="242"/>
      <c r="H681" s="245">
        <v>0.73899999999999999</v>
      </c>
      <c r="I681" s="246"/>
      <c r="J681" s="242"/>
      <c r="K681" s="242"/>
      <c r="L681" s="247"/>
      <c r="M681" s="248"/>
      <c r="N681" s="249"/>
      <c r="O681" s="249"/>
      <c r="P681" s="249"/>
      <c r="Q681" s="249"/>
      <c r="R681" s="249"/>
      <c r="S681" s="249"/>
      <c r="T681" s="250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51" t="s">
        <v>283</v>
      </c>
      <c r="AU681" s="251" t="s">
        <v>90</v>
      </c>
      <c r="AV681" s="13" t="s">
        <v>90</v>
      </c>
      <c r="AW681" s="13" t="s">
        <v>40</v>
      </c>
      <c r="AX681" s="13" t="s">
        <v>80</v>
      </c>
      <c r="AY681" s="251" t="s">
        <v>141</v>
      </c>
    </row>
    <row r="682" s="14" customFormat="1">
      <c r="A682" s="14"/>
      <c r="B682" s="252"/>
      <c r="C682" s="253"/>
      <c r="D682" s="234" t="s">
        <v>283</v>
      </c>
      <c r="E682" s="254" t="s">
        <v>78</v>
      </c>
      <c r="F682" s="255" t="s">
        <v>285</v>
      </c>
      <c r="G682" s="253"/>
      <c r="H682" s="256">
        <v>17.289999999999999</v>
      </c>
      <c r="I682" s="257"/>
      <c r="J682" s="253"/>
      <c r="K682" s="253"/>
      <c r="L682" s="258"/>
      <c r="M682" s="259"/>
      <c r="N682" s="260"/>
      <c r="O682" s="260"/>
      <c r="P682" s="260"/>
      <c r="Q682" s="260"/>
      <c r="R682" s="260"/>
      <c r="S682" s="260"/>
      <c r="T682" s="261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62" t="s">
        <v>283</v>
      </c>
      <c r="AU682" s="262" t="s">
        <v>90</v>
      </c>
      <c r="AV682" s="14" t="s">
        <v>166</v>
      </c>
      <c r="AW682" s="14" t="s">
        <v>40</v>
      </c>
      <c r="AX682" s="14" t="s">
        <v>88</v>
      </c>
      <c r="AY682" s="262" t="s">
        <v>141</v>
      </c>
    </row>
    <row r="683" s="2" customFormat="1">
      <c r="A683" s="42"/>
      <c r="B683" s="43"/>
      <c r="C683" s="44"/>
      <c r="D683" s="234" t="s">
        <v>414</v>
      </c>
      <c r="E683" s="44"/>
      <c r="F683" s="284" t="s">
        <v>1508</v>
      </c>
      <c r="G683" s="44"/>
      <c r="H683" s="44"/>
      <c r="I683" s="44"/>
      <c r="J683" s="44"/>
      <c r="K683" s="44"/>
      <c r="L683" s="48"/>
      <c r="M683" s="232"/>
      <c r="N683" s="233"/>
      <c r="O683" s="88"/>
      <c r="P683" s="88"/>
      <c r="Q683" s="88"/>
      <c r="R683" s="88"/>
      <c r="S683" s="88"/>
      <c r="T683" s="89"/>
      <c r="U683" s="42"/>
      <c r="V683" s="42"/>
      <c r="W683" s="42"/>
      <c r="X683" s="42"/>
      <c r="Y683" s="42"/>
      <c r="Z683" s="42"/>
      <c r="AA683" s="42"/>
      <c r="AB683" s="42"/>
      <c r="AC683" s="42"/>
      <c r="AD683" s="42"/>
      <c r="AE683" s="42"/>
      <c r="AU683" s="20" t="s">
        <v>90</v>
      </c>
    </row>
    <row r="684" s="2" customFormat="1">
      <c r="A684" s="42"/>
      <c r="B684" s="43"/>
      <c r="C684" s="44"/>
      <c r="D684" s="234" t="s">
        <v>414</v>
      </c>
      <c r="E684" s="44"/>
      <c r="F684" s="285" t="s">
        <v>1509</v>
      </c>
      <c r="G684" s="44"/>
      <c r="H684" s="286">
        <v>13.302</v>
      </c>
      <c r="I684" s="44"/>
      <c r="J684" s="44"/>
      <c r="K684" s="44"/>
      <c r="L684" s="48"/>
      <c r="M684" s="232"/>
      <c r="N684" s="233"/>
      <c r="O684" s="88"/>
      <c r="P684" s="88"/>
      <c r="Q684" s="88"/>
      <c r="R684" s="88"/>
      <c r="S684" s="88"/>
      <c r="T684" s="89"/>
      <c r="U684" s="42"/>
      <c r="V684" s="42"/>
      <c r="W684" s="42"/>
      <c r="X684" s="42"/>
      <c r="Y684" s="42"/>
      <c r="Z684" s="42"/>
      <c r="AA684" s="42"/>
      <c r="AB684" s="42"/>
      <c r="AC684" s="42"/>
      <c r="AD684" s="42"/>
      <c r="AE684" s="42"/>
      <c r="AU684" s="20" t="s">
        <v>90</v>
      </c>
    </row>
    <row r="685" s="2" customFormat="1">
      <c r="A685" s="42"/>
      <c r="B685" s="43"/>
      <c r="C685" s="44"/>
      <c r="D685" s="234" t="s">
        <v>414</v>
      </c>
      <c r="E685" s="44"/>
      <c r="F685" s="285" t="s">
        <v>1510</v>
      </c>
      <c r="G685" s="44"/>
      <c r="H685" s="286">
        <v>3.2490000000000001</v>
      </c>
      <c r="I685" s="44"/>
      <c r="J685" s="44"/>
      <c r="K685" s="44"/>
      <c r="L685" s="48"/>
      <c r="M685" s="232"/>
      <c r="N685" s="233"/>
      <c r="O685" s="88"/>
      <c r="P685" s="88"/>
      <c r="Q685" s="88"/>
      <c r="R685" s="88"/>
      <c r="S685" s="88"/>
      <c r="T685" s="89"/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  <c r="AE685" s="42"/>
      <c r="AU685" s="20" t="s">
        <v>90</v>
      </c>
    </row>
    <row r="686" s="2" customFormat="1">
      <c r="A686" s="42"/>
      <c r="B686" s="43"/>
      <c r="C686" s="44"/>
      <c r="D686" s="234" t="s">
        <v>414</v>
      </c>
      <c r="E686" s="44"/>
      <c r="F686" s="285" t="s">
        <v>285</v>
      </c>
      <c r="G686" s="44"/>
      <c r="H686" s="286">
        <v>16.550999999999998</v>
      </c>
      <c r="I686" s="44"/>
      <c r="J686" s="44"/>
      <c r="K686" s="44"/>
      <c r="L686" s="48"/>
      <c r="M686" s="232"/>
      <c r="N686" s="233"/>
      <c r="O686" s="88"/>
      <c r="P686" s="88"/>
      <c r="Q686" s="88"/>
      <c r="R686" s="88"/>
      <c r="S686" s="88"/>
      <c r="T686" s="89"/>
      <c r="U686" s="42"/>
      <c r="V686" s="42"/>
      <c r="W686" s="42"/>
      <c r="X686" s="42"/>
      <c r="Y686" s="42"/>
      <c r="Z686" s="42"/>
      <c r="AA686" s="42"/>
      <c r="AB686" s="42"/>
      <c r="AC686" s="42"/>
      <c r="AD686" s="42"/>
      <c r="AE686" s="42"/>
      <c r="AU686" s="20" t="s">
        <v>90</v>
      </c>
    </row>
    <row r="687" s="2" customFormat="1">
      <c r="A687" s="42"/>
      <c r="B687" s="43"/>
      <c r="C687" s="44"/>
      <c r="D687" s="234" t="s">
        <v>414</v>
      </c>
      <c r="E687" s="44"/>
      <c r="F687" s="284" t="s">
        <v>1511</v>
      </c>
      <c r="G687" s="44"/>
      <c r="H687" s="44"/>
      <c r="I687" s="44"/>
      <c r="J687" s="44"/>
      <c r="K687" s="44"/>
      <c r="L687" s="48"/>
      <c r="M687" s="232"/>
      <c r="N687" s="233"/>
      <c r="O687" s="88"/>
      <c r="P687" s="88"/>
      <c r="Q687" s="88"/>
      <c r="R687" s="88"/>
      <c r="S687" s="88"/>
      <c r="T687" s="89"/>
      <c r="U687" s="42"/>
      <c r="V687" s="42"/>
      <c r="W687" s="42"/>
      <c r="X687" s="42"/>
      <c r="Y687" s="42"/>
      <c r="Z687" s="42"/>
      <c r="AA687" s="42"/>
      <c r="AB687" s="42"/>
      <c r="AC687" s="42"/>
      <c r="AD687" s="42"/>
      <c r="AE687" s="42"/>
      <c r="AU687" s="20" t="s">
        <v>90</v>
      </c>
    </row>
    <row r="688" s="2" customFormat="1">
      <c r="A688" s="42"/>
      <c r="B688" s="43"/>
      <c r="C688" s="44"/>
      <c r="D688" s="234" t="s">
        <v>414</v>
      </c>
      <c r="E688" s="44"/>
      <c r="F688" s="285" t="s">
        <v>1512</v>
      </c>
      <c r="G688" s="44"/>
      <c r="H688" s="286">
        <v>0.73899999999999999</v>
      </c>
      <c r="I688" s="44"/>
      <c r="J688" s="44"/>
      <c r="K688" s="44"/>
      <c r="L688" s="48"/>
      <c r="M688" s="232"/>
      <c r="N688" s="233"/>
      <c r="O688" s="88"/>
      <c r="P688" s="88"/>
      <c r="Q688" s="88"/>
      <c r="R688" s="88"/>
      <c r="S688" s="88"/>
      <c r="T688" s="89"/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  <c r="AE688" s="42"/>
      <c r="AU688" s="20" t="s">
        <v>90</v>
      </c>
    </row>
    <row r="689" s="2" customFormat="1">
      <c r="A689" s="42"/>
      <c r="B689" s="43"/>
      <c r="C689" s="44"/>
      <c r="D689" s="234" t="s">
        <v>414</v>
      </c>
      <c r="E689" s="44"/>
      <c r="F689" s="285" t="s">
        <v>285</v>
      </c>
      <c r="G689" s="44"/>
      <c r="H689" s="286">
        <v>0.73899999999999999</v>
      </c>
      <c r="I689" s="44"/>
      <c r="J689" s="44"/>
      <c r="K689" s="44"/>
      <c r="L689" s="48"/>
      <c r="M689" s="232"/>
      <c r="N689" s="233"/>
      <c r="O689" s="88"/>
      <c r="P689" s="88"/>
      <c r="Q689" s="88"/>
      <c r="R689" s="88"/>
      <c r="S689" s="88"/>
      <c r="T689" s="89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U689" s="20" t="s">
        <v>90</v>
      </c>
    </row>
    <row r="690" s="2" customFormat="1" ht="33" customHeight="1">
      <c r="A690" s="42"/>
      <c r="B690" s="43"/>
      <c r="C690" s="216" t="s">
        <v>1546</v>
      </c>
      <c r="D690" s="216" t="s">
        <v>144</v>
      </c>
      <c r="E690" s="217" t="s">
        <v>1547</v>
      </c>
      <c r="F690" s="218" t="s">
        <v>1548</v>
      </c>
      <c r="G690" s="219" t="s">
        <v>448</v>
      </c>
      <c r="H690" s="220">
        <v>11.289999999999999</v>
      </c>
      <c r="I690" s="221"/>
      <c r="J690" s="222">
        <f>ROUND(I690*H690,2)</f>
        <v>0</v>
      </c>
      <c r="K690" s="218" t="s">
        <v>148</v>
      </c>
      <c r="L690" s="48"/>
      <c r="M690" s="223" t="s">
        <v>78</v>
      </c>
      <c r="N690" s="224" t="s">
        <v>50</v>
      </c>
      <c r="O690" s="88"/>
      <c r="P690" s="225">
        <f>O690*H690</f>
        <v>0</v>
      </c>
      <c r="Q690" s="225">
        <v>0.00018000000000000001</v>
      </c>
      <c r="R690" s="225">
        <f>Q690*H690</f>
        <v>0.0020322000000000001</v>
      </c>
      <c r="S690" s="225">
        <v>0</v>
      </c>
      <c r="T690" s="226">
        <f>S690*H690</f>
        <v>0</v>
      </c>
      <c r="U690" s="42"/>
      <c r="V690" s="42"/>
      <c r="W690" s="42"/>
      <c r="X690" s="42"/>
      <c r="Y690" s="42"/>
      <c r="Z690" s="42"/>
      <c r="AA690" s="42"/>
      <c r="AB690" s="42"/>
      <c r="AC690" s="42"/>
      <c r="AD690" s="42"/>
      <c r="AE690" s="42"/>
      <c r="AR690" s="227" t="s">
        <v>244</v>
      </c>
      <c r="AT690" s="227" t="s">
        <v>144</v>
      </c>
      <c r="AU690" s="227" t="s">
        <v>90</v>
      </c>
      <c r="AY690" s="20" t="s">
        <v>141</v>
      </c>
      <c r="BE690" s="228">
        <f>IF(N690="základní",J690,0)</f>
        <v>0</v>
      </c>
      <c r="BF690" s="228">
        <f>IF(N690="snížená",J690,0)</f>
        <v>0</v>
      </c>
      <c r="BG690" s="228">
        <f>IF(N690="zákl. přenesená",J690,0)</f>
        <v>0</v>
      </c>
      <c r="BH690" s="228">
        <f>IF(N690="sníž. přenesená",J690,0)</f>
        <v>0</v>
      </c>
      <c r="BI690" s="228">
        <f>IF(N690="nulová",J690,0)</f>
        <v>0</v>
      </c>
      <c r="BJ690" s="20" t="s">
        <v>88</v>
      </c>
      <c r="BK690" s="228">
        <f>ROUND(I690*H690,2)</f>
        <v>0</v>
      </c>
      <c r="BL690" s="20" t="s">
        <v>244</v>
      </c>
      <c r="BM690" s="227" t="s">
        <v>1549</v>
      </c>
    </row>
    <row r="691" s="2" customFormat="1">
      <c r="A691" s="42"/>
      <c r="B691" s="43"/>
      <c r="C691" s="44"/>
      <c r="D691" s="229" t="s">
        <v>151</v>
      </c>
      <c r="E691" s="44"/>
      <c r="F691" s="230" t="s">
        <v>1550</v>
      </c>
      <c r="G691" s="44"/>
      <c r="H691" s="44"/>
      <c r="I691" s="231"/>
      <c r="J691" s="44"/>
      <c r="K691" s="44"/>
      <c r="L691" s="48"/>
      <c r="M691" s="232"/>
      <c r="N691" s="233"/>
      <c r="O691" s="88"/>
      <c r="P691" s="88"/>
      <c r="Q691" s="88"/>
      <c r="R691" s="88"/>
      <c r="S691" s="88"/>
      <c r="T691" s="89"/>
      <c r="U691" s="42"/>
      <c r="V691" s="42"/>
      <c r="W691" s="42"/>
      <c r="X691" s="42"/>
      <c r="Y691" s="42"/>
      <c r="Z691" s="42"/>
      <c r="AA691" s="42"/>
      <c r="AB691" s="42"/>
      <c r="AC691" s="42"/>
      <c r="AD691" s="42"/>
      <c r="AE691" s="42"/>
      <c r="AT691" s="20" t="s">
        <v>151</v>
      </c>
      <c r="AU691" s="20" t="s">
        <v>90</v>
      </c>
    </row>
    <row r="692" s="13" customFormat="1">
      <c r="A692" s="13"/>
      <c r="B692" s="241"/>
      <c r="C692" s="242"/>
      <c r="D692" s="234" t="s">
        <v>283</v>
      </c>
      <c r="E692" s="243" t="s">
        <v>78</v>
      </c>
      <c r="F692" s="244" t="s">
        <v>1551</v>
      </c>
      <c r="G692" s="242"/>
      <c r="H692" s="245">
        <v>10.09</v>
      </c>
      <c r="I692" s="246"/>
      <c r="J692" s="242"/>
      <c r="K692" s="242"/>
      <c r="L692" s="247"/>
      <c r="M692" s="248"/>
      <c r="N692" s="249"/>
      <c r="O692" s="249"/>
      <c r="P692" s="249"/>
      <c r="Q692" s="249"/>
      <c r="R692" s="249"/>
      <c r="S692" s="249"/>
      <c r="T692" s="250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51" t="s">
        <v>283</v>
      </c>
      <c r="AU692" s="251" t="s">
        <v>90</v>
      </c>
      <c r="AV692" s="13" t="s">
        <v>90</v>
      </c>
      <c r="AW692" s="13" t="s">
        <v>40</v>
      </c>
      <c r="AX692" s="13" t="s">
        <v>80</v>
      </c>
      <c r="AY692" s="251" t="s">
        <v>141</v>
      </c>
    </row>
    <row r="693" s="13" customFormat="1">
      <c r="A693" s="13"/>
      <c r="B693" s="241"/>
      <c r="C693" s="242"/>
      <c r="D693" s="234" t="s">
        <v>283</v>
      </c>
      <c r="E693" s="243" t="s">
        <v>78</v>
      </c>
      <c r="F693" s="244" t="s">
        <v>1552</v>
      </c>
      <c r="G693" s="242"/>
      <c r="H693" s="245">
        <v>1.2</v>
      </c>
      <c r="I693" s="246"/>
      <c r="J693" s="242"/>
      <c r="K693" s="242"/>
      <c r="L693" s="247"/>
      <c r="M693" s="248"/>
      <c r="N693" s="249"/>
      <c r="O693" s="249"/>
      <c r="P693" s="249"/>
      <c r="Q693" s="249"/>
      <c r="R693" s="249"/>
      <c r="S693" s="249"/>
      <c r="T693" s="250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51" t="s">
        <v>283</v>
      </c>
      <c r="AU693" s="251" t="s">
        <v>90</v>
      </c>
      <c r="AV693" s="13" t="s">
        <v>90</v>
      </c>
      <c r="AW693" s="13" t="s">
        <v>40</v>
      </c>
      <c r="AX693" s="13" t="s">
        <v>80</v>
      </c>
      <c r="AY693" s="251" t="s">
        <v>141</v>
      </c>
    </row>
    <row r="694" s="14" customFormat="1">
      <c r="A694" s="14"/>
      <c r="B694" s="252"/>
      <c r="C694" s="253"/>
      <c r="D694" s="234" t="s">
        <v>283</v>
      </c>
      <c r="E694" s="254" t="s">
        <v>78</v>
      </c>
      <c r="F694" s="255" t="s">
        <v>285</v>
      </c>
      <c r="G694" s="253"/>
      <c r="H694" s="256">
        <v>11.289999999999999</v>
      </c>
      <c r="I694" s="257"/>
      <c r="J694" s="253"/>
      <c r="K694" s="253"/>
      <c r="L694" s="258"/>
      <c r="M694" s="259"/>
      <c r="N694" s="260"/>
      <c r="O694" s="260"/>
      <c r="P694" s="260"/>
      <c r="Q694" s="260"/>
      <c r="R694" s="260"/>
      <c r="S694" s="260"/>
      <c r="T694" s="261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62" t="s">
        <v>283</v>
      </c>
      <c r="AU694" s="262" t="s">
        <v>90</v>
      </c>
      <c r="AV694" s="14" t="s">
        <v>166</v>
      </c>
      <c r="AW694" s="14" t="s">
        <v>40</v>
      </c>
      <c r="AX694" s="14" t="s">
        <v>88</v>
      </c>
      <c r="AY694" s="262" t="s">
        <v>141</v>
      </c>
    </row>
    <row r="695" s="2" customFormat="1" ht="16.5" customHeight="1">
      <c r="A695" s="42"/>
      <c r="B695" s="43"/>
      <c r="C695" s="290" t="s">
        <v>1553</v>
      </c>
      <c r="D695" s="290" t="s">
        <v>864</v>
      </c>
      <c r="E695" s="291" t="s">
        <v>1554</v>
      </c>
      <c r="F695" s="292" t="s">
        <v>1555</v>
      </c>
      <c r="G695" s="293" t="s">
        <v>448</v>
      </c>
      <c r="H695" s="294">
        <v>11.855</v>
      </c>
      <c r="I695" s="295"/>
      <c r="J695" s="296">
        <f>ROUND(I695*H695,2)</f>
        <v>0</v>
      </c>
      <c r="K695" s="292" t="s">
        <v>148</v>
      </c>
      <c r="L695" s="297"/>
      <c r="M695" s="298" t="s">
        <v>78</v>
      </c>
      <c r="N695" s="299" t="s">
        <v>50</v>
      </c>
      <c r="O695" s="88"/>
      <c r="P695" s="225">
        <f>O695*H695</f>
        <v>0</v>
      </c>
      <c r="Q695" s="225">
        <v>0.00012</v>
      </c>
      <c r="R695" s="225">
        <f>Q695*H695</f>
        <v>0.0014226</v>
      </c>
      <c r="S695" s="225">
        <v>0</v>
      </c>
      <c r="T695" s="226">
        <f>S695*H695</f>
        <v>0</v>
      </c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  <c r="AE695" s="42"/>
      <c r="AR695" s="227" t="s">
        <v>487</v>
      </c>
      <c r="AT695" s="227" t="s">
        <v>864</v>
      </c>
      <c r="AU695" s="227" t="s">
        <v>90</v>
      </c>
      <c r="AY695" s="20" t="s">
        <v>141</v>
      </c>
      <c r="BE695" s="228">
        <f>IF(N695="základní",J695,0)</f>
        <v>0</v>
      </c>
      <c r="BF695" s="228">
        <f>IF(N695="snížená",J695,0)</f>
        <v>0</v>
      </c>
      <c r="BG695" s="228">
        <f>IF(N695="zákl. přenesená",J695,0)</f>
        <v>0</v>
      </c>
      <c r="BH695" s="228">
        <f>IF(N695="sníž. přenesená",J695,0)</f>
        <v>0</v>
      </c>
      <c r="BI695" s="228">
        <f>IF(N695="nulová",J695,0)</f>
        <v>0</v>
      </c>
      <c r="BJ695" s="20" t="s">
        <v>88</v>
      </c>
      <c r="BK695" s="228">
        <f>ROUND(I695*H695,2)</f>
        <v>0</v>
      </c>
      <c r="BL695" s="20" t="s">
        <v>244</v>
      </c>
      <c r="BM695" s="227" t="s">
        <v>1556</v>
      </c>
    </row>
    <row r="696" s="13" customFormat="1">
      <c r="A696" s="13"/>
      <c r="B696" s="241"/>
      <c r="C696" s="242"/>
      <c r="D696" s="234" t="s">
        <v>283</v>
      </c>
      <c r="E696" s="242"/>
      <c r="F696" s="244" t="s">
        <v>1557</v>
      </c>
      <c r="G696" s="242"/>
      <c r="H696" s="245">
        <v>11.855</v>
      </c>
      <c r="I696" s="246"/>
      <c r="J696" s="242"/>
      <c r="K696" s="242"/>
      <c r="L696" s="247"/>
      <c r="M696" s="248"/>
      <c r="N696" s="249"/>
      <c r="O696" s="249"/>
      <c r="P696" s="249"/>
      <c r="Q696" s="249"/>
      <c r="R696" s="249"/>
      <c r="S696" s="249"/>
      <c r="T696" s="250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51" t="s">
        <v>283</v>
      </c>
      <c r="AU696" s="251" t="s">
        <v>90</v>
      </c>
      <c r="AV696" s="13" t="s">
        <v>90</v>
      </c>
      <c r="AW696" s="13" t="s">
        <v>4</v>
      </c>
      <c r="AX696" s="13" t="s">
        <v>88</v>
      </c>
      <c r="AY696" s="251" t="s">
        <v>141</v>
      </c>
    </row>
    <row r="697" s="2" customFormat="1" ht="24.15" customHeight="1">
      <c r="A697" s="42"/>
      <c r="B697" s="43"/>
      <c r="C697" s="216" t="s">
        <v>1558</v>
      </c>
      <c r="D697" s="216" t="s">
        <v>144</v>
      </c>
      <c r="E697" s="217" t="s">
        <v>1559</v>
      </c>
      <c r="F697" s="218" t="s">
        <v>1560</v>
      </c>
      <c r="G697" s="219" t="s">
        <v>448</v>
      </c>
      <c r="H697" s="220">
        <v>7.5999999999999996</v>
      </c>
      <c r="I697" s="221"/>
      <c r="J697" s="222">
        <f>ROUND(I697*H697,2)</f>
        <v>0</v>
      </c>
      <c r="K697" s="218" t="s">
        <v>148</v>
      </c>
      <c r="L697" s="48"/>
      <c r="M697" s="223" t="s">
        <v>78</v>
      </c>
      <c r="N697" s="224" t="s">
        <v>50</v>
      </c>
      <c r="O697" s="88"/>
      <c r="P697" s="225">
        <f>O697*H697</f>
        <v>0</v>
      </c>
      <c r="Q697" s="225">
        <v>3.0000000000000001E-05</v>
      </c>
      <c r="R697" s="225">
        <f>Q697*H697</f>
        <v>0.00022799999999999999</v>
      </c>
      <c r="S697" s="225">
        <v>0</v>
      </c>
      <c r="T697" s="226">
        <f>S697*H697</f>
        <v>0</v>
      </c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R697" s="227" t="s">
        <v>244</v>
      </c>
      <c r="AT697" s="227" t="s">
        <v>144</v>
      </c>
      <c r="AU697" s="227" t="s">
        <v>90</v>
      </c>
      <c r="AY697" s="20" t="s">
        <v>141</v>
      </c>
      <c r="BE697" s="228">
        <f>IF(N697="základní",J697,0)</f>
        <v>0</v>
      </c>
      <c r="BF697" s="228">
        <f>IF(N697="snížená",J697,0)</f>
        <v>0</v>
      </c>
      <c r="BG697" s="228">
        <f>IF(N697="zákl. přenesená",J697,0)</f>
        <v>0</v>
      </c>
      <c r="BH697" s="228">
        <f>IF(N697="sníž. přenesená",J697,0)</f>
        <v>0</v>
      </c>
      <c r="BI697" s="228">
        <f>IF(N697="nulová",J697,0)</f>
        <v>0</v>
      </c>
      <c r="BJ697" s="20" t="s">
        <v>88</v>
      </c>
      <c r="BK697" s="228">
        <f>ROUND(I697*H697,2)</f>
        <v>0</v>
      </c>
      <c r="BL697" s="20" t="s">
        <v>244</v>
      </c>
      <c r="BM697" s="227" t="s">
        <v>1561</v>
      </c>
    </row>
    <row r="698" s="2" customFormat="1">
      <c r="A698" s="42"/>
      <c r="B698" s="43"/>
      <c r="C698" s="44"/>
      <c r="D698" s="229" t="s">
        <v>151</v>
      </c>
      <c r="E698" s="44"/>
      <c r="F698" s="230" t="s">
        <v>1562</v>
      </c>
      <c r="G698" s="44"/>
      <c r="H698" s="44"/>
      <c r="I698" s="231"/>
      <c r="J698" s="44"/>
      <c r="K698" s="44"/>
      <c r="L698" s="48"/>
      <c r="M698" s="232"/>
      <c r="N698" s="233"/>
      <c r="O698" s="88"/>
      <c r="P698" s="88"/>
      <c r="Q698" s="88"/>
      <c r="R698" s="88"/>
      <c r="S698" s="88"/>
      <c r="T698" s="89"/>
      <c r="U698" s="42"/>
      <c r="V698" s="42"/>
      <c r="W698" s="42"/>
      <c r="X698" s="42"/>
      <c r="Y698" s="42"/>
      <c r="Z698" s="42"/>
      <c r="AA698" s="42"/>
      <c r="AB698" s="42"/>
      <c r="AC698" s="42"/>
      <c r="AD698" s="42"/>
      <c r="AE698" s="42"/>
      <c r="AT698" s="20" t="s">
        <v>151</v>
      </c>
      <c r="AU698" s="20" t="s">
        <v>90</v>
      </c>
    </row>
    <row r="699" s="13" customFormat="1">
      <c r="A699" s="13"/>
      <c r="B699" s="241"/>
      <c r="C699" s="242"/>
      <c r="D699" s="234" t="s">
        <v>283</v>
      </c>
      <c r="E699" s="243" t="s">
        <v>78</v>
      </c>
      <c r="F699" s="244" t="s">
        <v>1563</v>
      </c>
      <c r="G699" s="242"/>
      <c r="H699" s="245">
        <v>7.5999999999999996</v>
      </c>
      <c r="I699" s="246"/>
      <c r="J699" s="242"/>
      <c r="K699" s="242"/>
      <c r="L699" s="247"/>
      <c r="M699" s="248"/>
      <c r="N699" s="249"/>
      <c r="O699" s="249"/>
      <c r="P699" s="249"/>
      <c r="Q699" s="249"/>
      <c r="R699" s="249"/>
      <c r="S699" s="249"/>
      <c r="T699" s="250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51" t="s">
        <v>283</v>
      </c>
      <c r="AU699" s="251" t="s">
        <v>90</v>
      </c>
      <c r="AV699" s="13" t="s">
        <v>90</v>
      </c>
      <c r="AW699" s="13" t="s">
        <v>40</v>
      </c>
      <c r="AX699" s="13" t="s">
        <v>80</v>
      </c>
      <c r="AY699" s="251" t="s">
        <v>141</v>
      </c>
    </row>
    <row r="700" s="14" customFormat="1">
      <c r="A700" s="14"/>
      <c r="B700" s="252"/>
      <c r="C700" s="253"/>
      <c r="D700" s="234" t="s">
        <v>283</v>
      </c>
      <c r="E700" s="254" t="s">
        <v>78</v>
      </c>
      <c r="F700" s="255" t="s">
        <v>285</v>
      </c>
      <c r="G700" s="253"/>
      <c r="H700" s="256">
        <v>7.5999999999999996</v>
      </c>
      <c r="I700" s="257"/>
      <c r="J700" s="253"/>
      <c r="K700" s="253"/>
      <c r="L700" s="258"/>
      <c r="M700" s="259"/>
      <c r="N700" s="260"/>
      <c r="O700" s="260"/>
      <c r="P700" s="260"/>
      <c r="Q700" s="260"/>
      <c r="R700" s="260"/>
      <c r="S700" s="260"/>
      <c r="T700" s="261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62" t="s">
        <v>283</v>
      </c>
      <c r="AU700" s="262" t="s">
        <v>90</v>
      </c>
      <c r="AV700" s="14" t="s">
        <v>166</v>
      </c>
      <c r="AW700" s="14" t="s">
        <v>40</v>
      </c>
      <c r="AX700" s="14" t="s">
        <v>88</v>
      </c>
      <c r="AY700" s="262" t="s">
        <v>141</v>
      </c>
    </row>
    <row r="701" s="2" customFormat="1" ht="24.15" customHeight="1">
      <c r="A701" s="42"/>
      <c r="B701" s="43"/>
      <c r="C701" s="216" t="s">
        <v>1564</v>
      </c>
      <c r="D701" s="216" t="s">
        <v>144</v>
      </c>
      <c r="E701" s="217" t="s">
        <v>1565</v>
      </c>
      <c r="F701" s="218" t="s">
        <v>1566</v>
      </c>
      <c r="G701" s="219" t="s">
        <v>618</v>
      </c>
      <c r="H701" s="220">
        <v>3</v>
      </c>
      <c r="I701" s="221"/>
      <c r="J701" s="222">
        <f>ROUND(I701*H701,2)</f>
        <v>0</v>
      </c>
      <c r="K701" s="218" t="s">
        <v>148</v>
      </c>
      <c r="L701" s="48"/>
      <c r="M701" s="223" t="s">
        <v>78</v>
      </c>
      <c r="N701" s="224" t="s">
        <v>50</v>
      </c>
      <c r="O701" s="88"/>
      <c r="P701" s="225">
        <f>O701*H701</f>
        <v>0</v>
      </c>
      <c r="Q701" s="225">
        <v>0</v>
      </c>
      <c r="R701" s="225">
        <f>Q701*H701</f>
        <v>0</v>
      </c>
      <c r="S701" s="225">
        <v>0</v>
      </c>
      <c r="T701" s="226">
        <f>S701*H701</f>
        <v>0</v>
      </c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R701" s="227" t="s">
        <v>244</v>
      </c>
      <c r="AT701" s="227" t="s">
        <v>144</v>
      </c>
      <c r="AU701" s="227" t="s">
        <v>90</v>
      </c>
      <c r="AY701" s="20" t="s">
        <v>141</v>
      </c>
      <c r="BE701" s="228">
        <f>IF(N701="základní",J701,0)</f>
        <v>0</v>
      </c>
      <c r="BF701" s="228">
        <f>IF(N701="snížená",J701,0)</f>
        <v>0</v>
      </c>
      <c r="BG701" s="228">
        <f>IF(N701="zákl. přenesená",J701,0)</f>
        <v>0</v>
      </c>
      <c r="BH701" s="228">
        <f>IF(N701="sníž. přenesená",J701,0)</f>
        <v>0</v>
      </c>
      <c r="BI701" s="228">
        <f>IF(N701="nulová",J701,0)</f>
        <v>0</v>
      </c>
      <c r="BJ701" s="20" t="s">
        <v>88</v>
      </c>
      <c r="BK701" s="228">
        <f>ROUND(I701*H701,2)</f>
        <v>0</v>
      </c>
      <c r="BL701" s="20" t="s">
        <v>244</v>
      </c>
      <c r="BM701" s="227" t="s">
        <v>1567</v>
      </c>
    </row>
    <row r="702" s="2" customFormat="1">
      <c r="A702" s="42"/>
      <c r="B702" s="43"/>
      <c r="C702" s="44"/>
      <c r="D702" s="229" t="s">
        <v>151</v>
      </c>
      <c r="E702" s="44"/>
      <c r="F702" s="230" t="s">
        <v>1568</v>
      </c>
      <c r="G702" s="44"/>
      <c r="H702" s="44"/>
      <c r="I702" s="231"/>
      <c r="J702" s="44"/>
      <c r="K702" s="44"/>
      <c r="L702" s="48"/>
      <c r="M702" s="232"/>
      <c r="N702" s="233"/>
      <c r="O702" s="88"/>
      <c r="P702" s="88"/>
      <c r="Q702" s="88"/>
      <c r="R702" s="88"/>
      <c r="S702" s="88"/>
      <c r="T702" s="89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  <c r="AE702" s="42"/>
      <c r="AT702" s="20" t="s">
        <v>151</v>
      </c>
      <c r="AU702" s="20" t="s">
        <v>90</v>
      </c>
    </row>
    <row r="703" s="13" customFormat="1">
      <c r="A703" s="13"/>
      <c r="B703" s="241"/>
      <c r="C703" s="242"/>
      <c r="D703" s="234" t="s">
        <v>283</v>
      </c>
      <c r="E703" s="243" t="s">
        <v>78</v>
      </c>
      <c r="F703" s="244" t="s">
        <v>1569</v>
      </c>
      <c r="G703" s="242"/>
      <c r="H703" s="245">
        <v>3</v>
      </c>
      <c r="I703" s="246"/>
      <c r="J703" s="242"/>
      <c r="K703" s="242"/>
      <c r="L703" s="247"/>
      <c r="M703" s="248"/>
      <c r="N703" s="249"/>
      <c r="O703" s="249"/>
      <c r="P703" s="249"/>
      <c r="Q703" s="249"/>
      <c r="R703" s="249"/>
      <c r="S703" s="249"/>
      <c r="T703" s="250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51" t="s">
        <v>283</v>
      </c>
      <c r="AU703" s="251" t="s">
        <v>90</v>
      </c>
      <c r="AV703" s="13" t="s">
        <v>90</v>
      </c>
      <c r="AW703" s="13" t="s">
        <v>40</v>
      </c>
      <c r="AX703" s="13" t="s">
        <v>88</v>
      </c>
      <c r="AY703" s="251" t="s">
        <v>141</v>
      </c>
    </row>
    <row r="704" s="2" customFormat="1" ht="24.15" customHeight="1">
      <c r="A704" s="42"/>
      <c r="B704" s="43"/>
      <c r="C704" s="216" t="s">
        <v>1570</v>
      </c>
      <c r="D704" s="216" t="s">
        <v>144</v>
      </c>
      <c r="E704" s="217" t="s">
        <v>1571</v>
      </c>
      <c r="F704" s="218" t="s">
        <v>1572</v>
      </c>
      <c r="G704" s="219" t="s">
        <v>618</v>
      </c>
      <c r="H704" s="220">
        <v>1</v>
      </c>
      <c r="I704" s="221"/>
      <c r="J704" s="222">
        <f>ROUND(I704*H704,2)</f>
        <v>0</v>
      </c>
      <c r="K704" s="218" t="s">
        <v>148</v>
      </c>
      <c r="L704" s="48"/>
      <c r="M704" s="223" t="s">
        <v>78</v>
      </c>
      <c r="N704" s="224" t="s">
        <v>50</v>
      </c>
      <c r="O704" s="88"/>
      <c r="P704" s="225">
        <f>O704*H704</f>
        <v>0</v>
      </c>
      <c r="Q704" s="225">
        <v>0</v>
      </c>
      <c r="R704" s="225">
        <f>Q704*H704</f>
        <v>0</v>
      </c>
      <c r="S704" s="225">
        <v>0</v>
      </c>
      <c r="T704" s="226">
        <f>S704*H704</f>
        <v>0</v>
      </c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  <c r="AE704" s="42"/>
      <c r="AR704" s="227" t="s">
        <v>244</v>
      </c>
      <c r="AT704" s="227" t="s">
        <v>144</v>
      </c>
      <c r="AU704" s="227" t="s">
        <v>90</v>
      </c>
      <c r="AY704" s="20" t="s">
        <v>141</v>
      </c>
      <c r="BE704" s="228">
        <f>IF(N704="základní",J704,0)</f>
        <v>0</v>
      </c>
      <c r="BF704" s="228">
        <f>IF(N704="snížená",J704,0)</f>
        <v>0</v>
      </c>
      <c r="BG704" s="228">
        <f>IF(N704="zákl. přenesená",J704,0)</f>
        <v>0</v>
      </c>
      <c r="BH704" s="228">
        <f>IF(N704="sníž. přenesená",J704,0)</f>
        <v>0</v>
      </c>
      <c r="BI704" s="228">
        <f>IF(N704="nulová",J704,0)</f>
        <v>0</v>
      </c>
      <c r="BJ704" s="20" t="s">
        <v>88</v>
      </c>
      <c r="BK704" s="228">
        <f>ROUND(I704*H704,2)</f>
        <v>0</v>
      </c>
      <c r="BL704" s="20" t="s">
        <v>244</v>
      </c>
      <c r="BM704" s="227" t="s">
        <v>1573</v>
      </c>
    </row>
    <row r="705" s="2" customFormat="1">
      <c r="A705" s="42"/>
      <c r="B705" s="43"/>
      <c r="C705" s="44"/>
      <c r="D705" s="229" t="s">
        <v>151</v>
      </c>
      <c r="E705" s="44"/>
      <c r="F705" s="230" t="s">
        <v>1574</v>
      </c>
      <c r="G705" s="44"/>
      <c r="H705" s="44"/>
      <c r="I705" s="231"/>
      <c r="J705" s="44"/>
      <c r="K705" s="44"/>
      <c r="L705" s="48"/>
      <c r="M705" s="232"/>
      <c r="N705" s="233"/>
      <c r="O705" s="88"/>
      <c r="P705" s="88"/>
      <c r="Q705" s="88"/>
      <c r="R705" s="88"/>
      <c r="S705" s="88"/>
      <c r="T705" s="89"/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  <c r="AE705" s="42"/>
      <c r="AT705" s="20" t="s">
        <v>151</v>
      </c>
      <c r="AU705" s="20" t="s">
        <v>90</v>
      </c>
    </row>
    <row r="706" s="13" customFormat="1">
      <c r="A706" s="13"/>
      <c r="B706" s="241"/>
      <c r="C706" s="242"/>
      <c r="D706" s="234" t="s">
        <v>283</v>
      </c>
      <c r="E706" s="243" t="s">
        <v>78</v>
      </c>
      <c r="F706" s="244" t="s">
        <v>1575</v>
      </c>
      <c r="G706" s="242"/>
      <c r="H706" s="245">
        <v>1</v>
      </c>
      <c r="I706" s="246"/>
      <c r="J706" s="242"/>
      <c r="K706" s="242"/>
      <c r="L706" s="247"/>
      <c r="M706" s="248"/>
      <c r="N706" s="249"/>
      <c r="O706" s="249"/>
      <c r="P706" s="249"/>
      <c r="Q706" s="249"/>
      <c r="R706" s="249"/>
      <c r="S706" s="249"/>
      <c r="T706" s="250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51" t="s">
        <v>283</v>
      </c>
      <c r="AU706" s="251" t="s">
        <v>90</v>
      </c>
      <c r="AV706" s="13" t="s">
        <v>90</v>
      </c>
      <c r="AW706" s="13" t="s">
        <v>40</v>
      </c>
      <c r="AX706" s="13" t="s">
        <v>88</v>
      </c>
      <c r="AY706" s="251" t="s">
        <v>141</v>
      </c>
    </row>
    <row r="707" s="2" customFormat="1" ht="24.15" customHeight="1">
      <c r="A707" s="42"/>
      <c r="B707" s="43"/>
      <c r="C707" s="216" t="s">
        <v>1576</v>
      </c>
      <c r="D707" s="216" t="s">
        <v>144</v>
      </c>
      <c r="E707" s="217" t="s">
        <v>1577</v>
      </c>
      <c r="F707" s="218" t="s">
        <v>1578</v>
      </c>
      <c r="G707" s="219" t="s">
        <v>618</v>
      </c>
      <c r="H707" s="220">
        <v>3</v>
      </c>
      <c r="I707" s="221"/>
      <c r="J707" s="222">
        <f>ROUND(I707*H707,2)</f>
        <v>0</v>
      </c>
      <c r="K707" s="218" t="s">
        <v>148</v>
      </c>
      <c r="L707" s="48"/>
      <c r="M707" s="223" t="s">
        <v>78</v>
      </c>
      <c r="N707" s="224" t="s">
        <v>50</v>
      </c>
      <c r="O707" s="88"/>
      <c r="P707" s="225">
        <f>O707*H707</f>
        <v>0</v>
      </c>
      <c r="Q707" s="225">
        <v>0</v>
      </c>
      <c r="R707" s="225">
        <f>Q707*H707</f>
        <v>0</v>
      </c>
      <c r="S707" s="225">
        <v>0</v>
      </c>
      <c r="T707" s="226">
        <f>S707*H707</f>
        <v>0</v>
      </c>
      <c r="U707" s="42"/>
      <c r="V707" s="42"/>
      <c r="W707" s="42"/>
      <c r="X707" s="42"/>
      <c r="Y707" s="42"/>
      <c r="Z707" s="42"/>
      <c r="AA707" s="42"/>
      <c r="AB707" s="42"/>
      <c r="AC707" s="42"/>
      <c r="AD707" s="42"/>
      <c r="AE707" s="42"/>
      <c r="AR707" s="227" t="s">
        <v>244</v>
      </c>
      <c r="AT707" s="227" t="s">
        <v>144</v>
      </c>
      <c r="AU707" s="227" t="s">
        <v>90</v>
      </c>
      <c r="AY707" s="20" t="s">
        <v>141</v>
      </c>
      <c r="BE707" s="228">
        <f>IF(N707="základní",J707,0)</f>
        <v>0</v>
      </c>
      <c r="BF707" s="228">
        <f>IF(N707="snížená",J707,0)</f>
        <v>0</v>
      </c>
      <c r="BG707" s="228">
        <f>IF(N707="zákl. přenesená",J707,0)</f>
        <v>0</v>
      </c>
      <c r="BH707" s="228">
        <f>IF(N707="sníž. přenesená",J707,0)</f>
        <v>0</v>
      </c>
      <c r="BI707" s="228">
        <f>IF(N707="nulová",J707,0)</f>
        <v>0</v>
      </c>
      <c r="BJ707" s="20" t="s">
        <v>88</v>
      </c>
      <c r="BK707" s="228">
        <f>ROUND(I707*H707,2)</f>
        <v>0</v>
      </c>
      <c r="BL707" s="20" t="s">
        <v>244</v>
      </c>
      <c r="BM707" s="227" t="s">
        <v>1579</v>
      </c>
    </row>
    <row r="708" s="2" customFormat="1">
      <c r="A708" s="42"/>
      <c r="B708" s="43"/>
      <c r="C708" s="44"/>
      <c r="D708" s="229" t="s">
        <v>151</v>
      </c>
      <c r="E708" s="44"/>
      <c r="F708" s="230" t="s">
        <v>1580</v>
      </c>
      <c r="G708" s="44"/>
      <c r="H708" s="44"/>
      <c r="I708" s="231"/>
      <c r="J708" s="44"/>
      <c r="K708" s="44"/>
      <c r="L708" s="48"/>
      <c r="M708" s="232"/>
      <c r="N708" s="233"/>
      <c r="O708" s="88"/>
      <c r="P708" s="88"/>
      <c r="Q708" s="88"/>
      <c r="R708" s="88"/>
      <c r="S708" s="88"/>
      <c r="T708" s="89"/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  <c r="AE708" s="42"/>
      <c r="AT708" s="20" t="s">
        <v>151</v>
      </c>
      <c r="AU708" s="20" t="s">
        <v>90</v>
      </c>
    </row>
    <row r="709" s="13" customFormat="1">
      <c r="A709" s="13"/>
      <c r="B709" s="241"/>
      <c r="C709" s="242"/>
      <c r="D709" s="234" t="s">
        <v>283</v>
      </c>
      <c r="E709" s="243" t="s">
        <v>78</v>
      </c>
      <c r="F709" s="244" t="s">
        <v>1575</v>
      </c>
      <c r="G709" s="242"/>
      <c r="H709" s="245">
        <v>1</v>
      </c>
      <c r="I709" s="246"/>
      <c r="J709" s="242"/>
      <c r="K709" s="242"/>
      <c r="L709" s="247"/>
      <c r="M709" s="248"/>
      <c r="N709" s="249"/>
      <c r="O709" s="249"/>
      <c r="P709" s="249"/>
      <c r="Q709" s="249"/>
      <c r="R709" s="249"/>
      <c r="S709" s="249"/>
      <c r="T709" s="250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51" t="s">
        <v>283</v>
      </c>
      <c r="AU709" s="251" t="s">
        <v>90</v>
      </c>
      <c r="AV709" s="13" t="s">
        <v>90</v>
      </c>
      <c r="AW709" s="13" t="s">
        <v>40</v>
      </c>
      <c r="AX709" s="13" t="s">
        <v>80</v>
      </c>
      <c r="AY709" s="251" t="s">
        <v>141</v>
      </c>
    </row>
    <row r="710" s="13" customFormat="1">
      <c r="A710" s="13"/>
      <c r="B710" s="241"/>
      <c r="C710" s="242"/>
      <c r="D710" s="234" t="s">
        <v>283</v>
      </c>
      <c r="E710" s="243" t="s">
        <v>78</v>
      </c>
      <c r="F710" s="244" t="s">
        <v>1581</v>
      </c>
      <c r="G710" s="242"/>
      <c r="H710" s="245">
        <v>2</v>
      </c>
      <c r="I710" s="246"/>
      <c r="J710" s="242"/>
      <c r="K710" s="242"/>
      <c r="L710" s="247"/>
      <c r="M710" s="248"/>
      <c r="N710" s="249"/>
      <c r="O710" s="249"/>
      <c r="P710" s="249"/>
      <c r="Q710" s="249"/>
      <c r="R710" s="249"/>
      <c r="S710" s="249"/>
      <c r="T710" s="250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51" t="s">
        <v>283</v>
      </c>
      <c r="AU710" s="251" t="s">
        <v>90</v>
      </c>
      <c r="AV710" s="13" t="s">
        <v>90</v>
      </c>
      <c r="AW710" s="13" t="s">
        <v>40</v>
      </c>
      <c r="AX710" s="13" t="s">
        <v>80</v>
      </c>
      <c r="AY710" s="251" t="s">
        <v>141</v>
      </c>
    </row>
    <row r="711" s="14" customFormat="1">
      <c r="A711" s="14"/>
      <c r="B711" s="252"/>
      <c r="C711" s="253"/>
      <c r="D711" s="234" t="s">
        <v>283</v>
      </c>
      <c r="E711" s="254" t="s">
        <v>78</v>
      </c>
      <c r="F711" s="255" t="s">
        <v>285</v>
      </c>
      <c r="G711" s="253"/>
      <c r="H711" s="256">
        <v>3</v>
      </c>
      <c r="I711" s="257"/>
      <c r="J711" s="253"/>
      <c r="K711" s="253"/>
      <c r="L711" s="258"/>
      <c r="M711" s="259"/>
      <c r="N711" s="260"/>
      <c r="O711" s="260"/>
      <c r="P711" s="260"/>
      <c r="Q711" s="260"/>
      <c r="R711" s="260"/>
      <c r="S711" s="260"/>
      <c r="T711" s="261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62" t="s">
        <v>283</v>
      </c>
      <c r="AU711" s="262" t="s">
        <v>90</v>
      </c>
      <c r="AV711" s="14" t="s">
        <v>166</v>
      </c>
      <c r="AW711" s="14" t="s">
        <v>40</v>
      </c>
      <c r="AX711" s="14" t="s">
        <v>88</v>
      </c>
      <c r="AY711" s="262" t="s">
        <v>141</v>
      </c>
    </row>
    <row r="712" s="2" customFormat="1" ht="24.15" customHeight="1">
      <c r="A712" s="42"/>
      <c r="B712" s="43"/>
      <c r="C712" s="216" t="s">
        <v>1582</v>
      </c>
      <c r="D712" s="216" t="s">
        <v>144</v>
      </c>
      <c r="E712" s="217" t="s">
        <v>1583</v>
      </c>
      <c r="F712" s="218" t="s">
        <v>1584</v>
      </c>
      <c r="G712" s="219" t="s">
        <v>321</v>
      </c>
      <c r="H712" s="220">
        <v>18.170000000000002</v>
      </c>
      <c r="I712" s="221"/>
      <c r="J712" s="222">
        <f>ROUND(I712*H712,2)</f>
        <v>0</v>
      </c>
      <c r="K712" s="218" t="s">
        <v>148</v>
      </c>
      <c r="L712" s="48"/>
      <c r="M712" s="223" t="s">
        <v>78</v>
      </c>
      <c r="N712" s="224" t="s">
        <v>50</v>
      </c>
      <c r="O712" s="88"/>
      <c r="P712" s="225">
        <f>O712*H712</f>
        <v>0</v>
      </c>
      <c r="Q712" s="225">
        <v>4.5000000000000003E-05</v>
      </c>
      <c r="R712" s="225">
        <f>Q712*H712</f>
        <v>0.00081765000000000017</v>
      </c>
      <c r="S712" s="225">
        <v>0</v>
      </c>
      <c r="T712" s="226">
        <f>S712*H712</f>
        <v>0</v>
      </c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R712" s="227" t="s">
        <v>244</v>
      </c>
      <c r="AT712" s="227" t="s">
        <v>144</v>
      </c>
      <c r="AU712" s="227" t="s">
        <v>90</v>
      </c>
      <c r="AY712" s="20" t="s">
        <v>141</v>
      </c>
      <c r="BE712" s="228">
        <f>IF(N712="základní",J712,0)</f>
        <v>0</v>
      </c>
      <c r="BF712" s="228">
        <f>IF(N712="snížená",J712,0)</f>
        <v>0</v>
      </c>
      <c r="BG712" s="228">
        <f>IF(N712="zákl. přenesená",J712,0)</f>
        <v>0</v>
      </c>
      <c r="BH712" s="228">
        <f>IF(N712="sníž. přenesená",J712,0)</f>
        <v>0</v>
      </c>
      <c r="BI712" s="228">
        <f>IF(N712="nulová",J712,0)</f>
        <v>0</v>
      </c>
      <c r="BJ712" s="20" t="s">
        <v>88</v>
      </c>
      <c r="BK712" s="228">
        <f>ROUND(I712*H712,2)</f>
        <v>0</v>
      </c>
      <c r="BL712" s="20" t="s">
        <v>244</v>
      </c>
      <c r="BM712" s="227" t="s">
        <v>1585</v>
      </c>
    </row>
    <row r="713" s="2" customFormat="1">
      <c r="A713" s="42"/>
      <c r="B713" s="43"/>
      <c r="C713" s="44"/>
      <c r="D713" s="229" t="s">
        <v>151</v>
      </c>
      <c r="E713" s="44"/>
      <c r="F713" s="230" t="s">
        <v>1586</v>
      </c>
      <c r="G713" s="44"/>
      <c r="H713" s="44"/>
      <c r="I713" s="231"/>
      <c r="J713" s="44"/>
      <c r="K713" s="44"/>
      <c r="L713" s="48"/>
      <c r="M713" s="232"/>
      <c r="N713" s="233"/>
      <c r="O713" s="88"/>
      <c r="P713" s="88"/>
      <c r="Q713" s="88"/>
      <c r="R713" s="88"/>
      <c r="S713" s="88"/>
      <c r="T713" s="89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T713" s="20" t="s">
        <v>151</v>
      </c>
      <c r="AU713" s="20" t="s">
        <v>90</v>
      </c>
    </row>
    <row r="714" s="13" customFormat="1">
      <c r="A714" s="13"/>
      <c r="B714" s="241"/>
      <c r="C714" s="242"/>
      <c r="D714" s="234" t="s">
        <v>283</v>
      </c>
      <c r="E714" s="243" t="s">
        <v>78</v>
      </c>
      <c r="F714" s="244" t="s">
        <v>782</v>
      </c>
      <c r="G714" s="242"/>
      <c r="H714" s="245">
        <v>16.550999999999998</v>
      </c>
      <c r="I714" s="246"/>
      <c r="J714" s="242"/>
      <c r="K714" s="242"/>
      <c r="L714" s="247"/>
      <c r="M714" s="248"/>
      <c r="N714" s="249"/>
      <c r="O714" s="249"/>
      <c r="P714" s="249"/>
      <c r="Q714" s="249"/>
      <c r="R714" s="249"/>
      <c r="S714" s="249"/>
      <c r="T714" s="250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51" t="s">
        <v>283</v>
      </c>
      <c r="AU714" s="251" t="s">
        <v>90</v>
      </c>
      <c r="AV714" s="13" t="s">
        <v>90</v>
      </c>
      <c r="AW714" s="13" t="s">
        <v>40</v>
      </c>
      <c r="AX714" s="13" t="s">
        <v>80</v>
      </c>
      <c r="AY714" s="251" t="s">
        <v>141</v>
      </c>
    </row>
    <row r="715" s="13" customFormat="1">
      <c r="A715" s="13"/>
      <c r="B715" s="241"/>
      <c r="C715" s="242"/>
      <c r="D715" s="234" t="s">
        <v>283</v>
      </c>
      <c r="E715" s="243" t="s">
        <v>78</v>
      </c>
      <c r="F715" s="244" t="s">
        <v>785</v>
      </c>
      <c r="G715" s="242"/>
      <c r="H715" s="245">
        <v>0.73899999999999999</v>
      </c>
      <c r="I715" s="246"/>
      <c r="J715" s="242"/>
      <c r="K715" s="242"/>
      <c r="L715" s="247"/>
      <c r="M715" s="248"/>
      <c r="N715" s="249"/>
      <c r="O715" s="249"/>
      <c r="P715" s="249"/>
      <c r="Q715" s="249"/>
      <c r="R715" s="249"/>
      <c r="S715" s="249"/>
      <c r="T715" s="250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51" t="s">
        <v>283</v>
      </c>
      <c r="AU715" s="251" t="s">
        <v>90</v>
      </c>
      <c r="AV715" s="13" t="s">
        <v>90</v>
      </c>
      <c r="AW715" s="13" t="s">
        <v>40</v>
      </c>
      <c r="AX715" s="13" t="s">
        <v>80</v>
      </c>
      <c r="AY715" s="251" t="s">
        <v>141</v>
      </c>
    </row>
    <row r="716" s="13" customFormat="1">
      <c r="A716" s="13"/>
      <c r="B716" s="241"/>
      <c r="C716" s="242"/>
      <c r="D716" s="234" t="s">
        <v>283</v>
      </c>
      <c r="E716" s="243" t="s">
        <v>78</v>
      </c>
      <c r="F716" s="244" t="s">
        <v>1507</v>
      </c>
      <c r="G716" s="242"/>
      <c r="H716" s="245">
        <v>0.88</v>
      </c>
      <c r="I716" s="246"/>
      <c r="J716" s="242"/>
      <c r="K716" s="242"/>
      <c r="L716" s="247"/>
      <c r="M716" s="248"/>
      <c r="N716" s="249"/>
      <c r="O716" s="249"/>
      <c r="P716" s="249"/>
      <c r="Q716" s="249"/>
      <c r="R716" s="249"/>
      <c r="S716" s="249"/>
      <c r="T716" s="250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51" t="s">
        <v>283</v>
      </c>
      <c r="AU716" s="251" t="s">
        <v>90</v>
      </c>
      <c r="AV716" s="13" t="s">
        <v>90</v>
      </c>
      <c r="AW716" s="13" t="s">
        <v>40</v>
      </c>
      <c r="AX716" s="13" t="s">
        <v>80</v>
      </c>
      <c r="AY716" s="251" t="s">
        <v>141</v>
      </c>
    </row>
    <row r="717" s="14" customFormat="1">
      <c r="A717" s="14"/>
      <c r="B717" s="252"/>
      <c r="C717" s="253"/>
      <c r="D717" s="234" t="s">
        <v>283</v>
      </c>
      <c r="E717" s="254" t="s">
        <v>78</v>
      </c>
      <c r="F717" s="255" t="s">
        <v>285</v>
      </c>
      <c r="G717" s="253"/>
      <c r="H717" s="256">
        <v>18.170000000000002</v>
      </c>
      <c r="I717" s="257"/>
      <c r="J717" s="253"/>
      <c r="K717" s="253"/>
      <c r="L717" s="258"/>
      <c r="M717" s="259"/>
      <c r="N717" s="260"/>
      <c r="O717" s="260"/>
      <c r="P717" s="260"/>
      <c r="Q717" s="260"/>
      <c r="R717" s="260"/>
      <c r="S717" s="260"/>
      <c r="T717" s="261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62" t="s">
        <v>283</v>
      </c>
      <c r="AU717" s="262" t="s">
        <v>90</v>
      </c>
      <c r="AV717" s="14" t="s">
        <v>166</v>
      </c>
      <c r="AW717" s="14" t="s">
        <v>40</v>
      </c>
      <c r="AX717" s="14" t="s">
        <v>88</v>
      </c>
      <c r="AY717" s="262" t="s">
        <v>141</v>
      </c>
    </row>
    <row r="718" s="2" customFormat="1">
      <c r="A718" s="42"/>
      <c r="B718" s="43"/>
      <c r="C718" s="44"/>
      <c r="D718" s="234" t="s">
        <v>414</v>
      </c>
      <c r="E718" s="44"/>
      <c r="F718" s="284" t="s">
        <v>1508</v>
      </c>
      <c r="G718" s="44"/>
      <c r="H718" s="44"/>
      <c r="I718" s="44"/>
      <c r="J718" s="44"/>
      <c r="K718" s="44"/>
      <c r="L718" s="48"/>
      <c r="M718" s="232"/>
      <c r="N718" s="233"/>
      <c r="O718" s="88"/>
      <c r="P718" s="88"/>
      <c r="Q718" s="88"/>
      <c r="R718" s="88"/>
      <c r="S718" s="88"/>
      <c r="T718" s="89"/>
      <c r="U718" s="42"/>
      <c r="V718" s="42"/>
      <c r="W718" s="42"/>
      <c r="X718" s="42"/>
      <c r="Y718" s="42"/>
      <c r="Z718" s="42"/>
      <c r="AA718" s="42"/>
      <c r="AB718" s="42"/>
      <c r="AC718" s="42"/>
      <c r="AD718" s="42"/>
      <c r="AE718" s="42"/>
      <c r="AU718" s="20" t="s">
        <v>90</v>
      </c>
    </row>
    <row r="719" s="2" customFormat="1">
      <c r="A719" s="42"/>
      <c r="B719" s="43"/>
      <c r="C719" s="44"/>
      <c r="D719" s="234" t="s">
        <v>414</v>
      </c>
      <c r="E719" s="44"/>
      <c r="F719" s="285" t="s">
        <v>1509</v>
      </c>
      <c r="G719" s="44"/>
      <c r="H719" s="286">
        <v>13.302</v>
      </c>
      <c r="I719" s="44"/>
      <c r="J719" s="44"/>
      <c r="K719" s="44"/>
      <c r="L719" s="48"/>
      <c r="M719" s="232"/>
      <c r="N719" s="233"/>
      <c r="O719" s="88"/>
      <c r="P719" s="88"/>
      <c r="Q719" s="88"/>
      <c r="R719" s="88"/>
      <c r="S719" s="88"/>
      <c r="T719" s="89"/>
      <c r="U719" s="42"/>
      <c r="V719" s="42"/>
      <c r="W719" s="42"/>
      <c r="X719" s="42"/>
      <c r="Y719" s="42"/>
      <c r="Z719" s="42"/>
      <c r="AA719" s="42"/>
      <c r="AB719" s="42"/>
      <c r="AC719" s="42"/>
      <c r="AD719" s="42"/>
      <c r="AE719" s="42"/>
      <c r="AU719" s="20" t="s">
        <v>90</v>
      </c>
    </row>
    <row r="720" s="2" customFormat="1">
      <c r="A720" s="42"/>
      <c r="B720" s="43"/>
      <c r="C720" s="44"/>
      <c r="D720" s="234" t="s">
        <v>414</v>
      </c>
      <c r="E720" s="44"/>
      <c r="F720" s="285" t="s">
        <v>1510</v>
      </c>
      <c r="G720" s="44"/>
      <c r="H720" s="286">
        <v>3.2490000000000001</v>
      </c>
      <c r="I720" s="44"/>
      <c r="J720" s="44"/>
      <c r="K720" s="44"/>
      <c r="L720" s="48"/>
      <c r="M720" s="232"/>
      <c r="N720" s="233"/>
      <c r="O720" s="88"/>
      <c r="P720" s="88"/>
      <c r="Q720" s="88"/>
      <c r="R720" s="88"/>
      <c r="S720" s="88"/>
      <c r="T720" s="89"/>
      <c r="U720" s="42"/>
      <c r="V720" s="42"/>
      <c r="W720" s="42"/>
      <c r="X720" s="42"/>
      <c r="Y720" s="42"/>
      <c r="Z720" s="42"/>
      <c r="AA720" s="42"/>
      <c r="AB720" s="42"/>
      <c r="AC720" s="42"/>
      <c r="AD720" s="42"/>
      <c r="AE720" s="42"/>
      <c r="AU720" s="20" t="s">
        <v>90</v>
      </c>
    </row>
    <row r="721" s="2" customFormat="1">
      <c r="A721" s="42"/>
      <c r="B721" s="43"/>
      <c r="C721" s="44"/>
      <c r="D721" s="234" t="s">
        <v>414</v>
      </c>
      <c r="E721" s="44"/>
      <c r="F721" s="285" t="s">
        <v>285</v>
      </c>
      <c r="G721" s="44"/>
      <c r="H721" s="286">
        <v>16.550999999999998</v>
      </c>
      <c r="I721" s="44"/>
      <c r="J721" s="44"/>
      <c r="K721" s="44"/>
      <c r="L721" s="48"/>
      <c r="M721" s="232"/>
      <c r="N721" s="233"/>
      <c r="O721" s="88"/>
      <c r="P721" s="88"/>
      <c r="Q721" s="88"/>
      <c r="R721" s="88"/>
      <c r="S721" s="88"/>
      <c r="T721" s="89"/>
      <c r="U721" s="42"/>
      <c r="V721" s="42"/>
      <c r="W721" s="42"/>
      <c r="X721" s="42"/>
      <c r="Y721" s="42"/>
      <c r="Z721" s="42"/>
      <c r="AA721" s="42"/>
      <c r="AB721" s="42"/>
      <c r="AC721" s="42"/>
      <c r="AD721" s="42"/>
      <c r="AE721" s="42"/>
      <c r="AU721" s="20" t="s">
        <v>90</v>
      </c>
    </row>
    <row r="722" s="2" customFormat="1">
      <c r="A722" s="42"/>
      <c r="B722" s="43"/>
      <c r="C722" s="44"/>
      <c r="D722" s="234" t="s">
        <v>414</v>
      </c>
      <c r="E722" s="44"/>
      <c r="F722" s="284" t="s">
        <v>1511</v>
      </c>
      <c r="G722" s="44"/>
      <c r="H722" s="44"/>
      <c r="I722" s="44"/>
      <c r="J722" s="44"/>
      <c r="K722" s="44"/>
      <c r="L722" s="48"/>
      <c r="M722" s="232"/>
      <c r="N722" s="233"/>
      <c r="O722" s="88"/>
      <c r="P722" s="88"/>
      <c r="Q722" s="88"/>
      <c r="R722" s="88"/>
      <c r="S722" s="88"/>
      <c r="T722" s="89"/>
      <c r="U722" s="42"/>
      <c r="V722" s="42"/>
      <c r="W722" s="42"/>
      <c r="X722" s="42"/>
      <c r="Y722" s="42"/>
      <c r="Z722" s="42"/>
      <c r="AA722" s="42"/>
      <c r="AB722" s="42"/>
      <c r="AC722" s="42"/>
      <c r="AD722" s="42"/>
      <c r="AE722" s="42"/>
      <c r="AU722" s="20" t="s">
        <v>90</v>
      </c>
    </row>
    <row r="723" s="2" customFormat="1">
      <c r="A723" s="42"/>
      <c r="B723" s="43"/>
      <c r="C723" s="44"/>
      <c r="D723" s="234" t="s">
        <v>414</v>
      </c>
      <c r="E723" s="44"/>
      <c r="F723" s="285" t="s">
        <v>1512</v>
      </c>
      <c r="G723" s="44"/>
      <c r="H723" s="286">
        <v>0.73899999999999999</v>
      </c>
      <c r="I723" s="44"/>
      <c r="J723" s="44"/>
      <c r="K723" s="44"/>
      <c r="L723" s="48"/>
      <c r="M723" s="232"/>
      <c r="N723" s="233"/>
      <c r="O723" s="88"/>
      <c r="P723" s="88"/>
      <c r="Q723" s="88"/>
      <c r="R723" s="88"/>
      <c r="S723" s="88"/>
      <c r="T723" s="89"/>
      <c r="U723" s="42"/>
      <c r="V723" s="42"/>
      <c r="W723" s="42"/>
      <c r="X723" s="42"/>
      <c r="Y723" s="42"/>
      <c r="Z723" s="42"/>
      <c r="AA723" s="42"/>
      <c r="AB723" s="42"/>
      <c r="AC723" s="42"/>
      <c r="AD723" s="42"/>
      <c r="AE723" s="42"/>
      <c r="AU723" s="20" t="s">
        <v>90</v>
      </c>
    </row>
    <row r="724" s="2" customFormat="1">
      <c r="A724" s="42"/>
      <c r="B724" s="43"/>
      <c r="C724" s="44"/>
      <c r="D724" s="234" t="s">
        <v>414</v>
      </c>
      <c r="E724" s="44"/>
      <c r="F724" s="285" t="s">
        <v>285</v>
      </c>
      <c r="G724" s="44"/>
      <c r="H724" s="286">
        <v>0.73899999999999999</v>
      </c>
      <c r="I724" s="44"/>
      <c r="J724" s="44"/>
      <c r="K724" s="44"/>
      <c r="L724" s="48"/>
      <c r="M724" s="232"/>
      <c r="N724" s="233"/>
      <c r="O724" s="88"/>
      <c r="P724" s="88"/>
      <c r="Q724" s="88"/>
      <c r="R724" s="88"/>
      <c r="S724" s="88"/>
      <c r="T724" s="89"/>
      <c r="U724" s="42"/>
      <c r="V724" s="42"/>
      <c r="W724" s="42"/>
      <c r="X724" s="42"/>
      <c r="Y724" s="42"/>
      <c r="Z724" s="42"/>
      <c r="AA724" s="42"/>
      <c r="AB724" s="42"/>
      <c r="AC724" s="42"/>
      <c r="AD724" s="42"/>
      <c r="AE724" s="42"/>
      <c r="AU724" s="20" t="s">
        <v>90</v>
      </c>
    </row>
    <row r="725" s="2" customFormat="1">
      <c r="A725" s="42"/>
      <c r="B725" s="43"/>
      <c r="C725" s="44"/>
      <c r="D725" s="234" t="s">
        <v>414</v>
      </c>
      <c r="E725" s="44"/>
      <c r="F725" s="284" t="s">
        <v>1513</v>
      </c>
      <c r="G725" s="44"/>
      <c r="H725" s="44"/>
      <c r="I725" s="44"/>
      <c r="J725" s="44"/>
      <c r="K725" s="44"/>
      <c r="L725" s="48"/>
      <c r="M725" s="232"/>
      <c r="N725" s="233"/>
      <c r="O725" s="88"/>
      <c r="P725" s="88"/>
      <c r="Q725" s="88"/>
      <c r="R725" s="88"/>
      <c r="S725" s="88"/>
      <c r="T725" s="89"/>
      <c r="U725" s="42"/>
      <c r="V725" s="42"/>
      <c r="W725" s="42"/>
      <c r="X725" s="42"/>
      <c r="Y725" s="42"/>
      <c r="Z725" s="42"/>
      <c r="AA725" s="42"/>
      <c r="AB725" s="42"/>
      <c r="AC725" s="42"/>
      <c r="AD725" s="42"/>
      <c r="AE725" s="42"/>
      <c r="AU725" s="20" t="s">
        <v>90</v>
      </c>
    </row>
    <row r="726" s="2" customFormat="1">
      <c r="A726" s="42"/>
      <c r="B726" s="43"/>
      <c r="C726" s="44"/>
      <c r="D726" s="234" t="s">
        <v>414</v>
      </c>
      <c r="E726" s="44"/>
      <c r="F726" s="285" t="s">
        <v>1514</v>
      </c>
      <c r="G726" s="44"/>
      <c r="H726" s="286">
        <v>1.8</v>
      </c>
      <c r="I726" s="44"/>
      <c r="J726" s="44"/>
      <c r="K726" s="44"/>
      <c r="L726" s="48"/>
      <c r="M726" s="232"/>
      <c r="N726" s="233"/>
      <c r="O726" s="88"/>
      <c r="P726" s="88"/>
      <c r="Q726" s="88"/>
      <c r="R726" s="88"/>
      <c r="S726" s="88"/>
      <c r="T726" s="89"/>
      <c r="U726" s="42"/>
      <c r="V726" s="42"/>
      <c r="W726" s="42"/>
      <c r="X726" s="42"/>
      <c r="Y726" s="42"/>
      <c r="Z726" s="42"/>
      <c r="AA726" s="42"/>
      <c r="AB726" s="42"/>
      <c r="AC726" s="42"/>
      <c r="AD726" s="42"/>
      <c r="AE726" s="42"/>
      <c r="AU726" s="20" t="s">
        <v>90</v>
      </c>
    </row>
    <row r="727" s="2" customFormat="1">
      <c r="A727" s="42"/>
      <c r="B727" s="43"/>
      <c r="C727" s="44"/>
      <c r="D727" s="234" t="s">
        <v>414</v>
      </c>
      <c r="E727" s="44"/>
      <c r="F727" s="285" t="s">
        <v>1515</v>
      </c>
      <c r="G727" s="44"/>
      <c r="H727" s="286">
        <v>2.6000000000000001</v>
      </c>
      <c r="I727" s="44"/>
      <c r="J727" s="44"/>
      <c r="K727" s="44"/>
      <c r="L727" s="48"/>
      <c r="M727" s="232"/>
      <c r="N727" s="233"/>
      <c r="O727" s="88"/>
      <c r="P727" s="88"/>
      <c r="Q727" s="88"/>
      <c r="R727" s="88"/>
      <c r="S727" s="88"/>
      <c r="T727" s="89"/>
      <c r="U727" s="42"/>
      <c r="V727" s="42"/>
      <c r="W727" s="42"/>
      <c r="X727" s="42"/>
      <c r="Y727" s="42"/>
      <c r="Z727" s="42"/>
      <c r="AA727" s="42"/>
      <c r="AB727" s="42"/>
      <c r="AC727" s="42"/>
      <c r="AD727" s="42"/>
      <c r="AE727" s="42"/>
      <c r="AU727" s="20" t="s">
        <v>90</v>
      </c>
    </row>
    <row r="728" s="2" customFormat="1">
      <c r="A728" s="42"/>
      <c r="B728" s="43"/>
      <c r="C728" s="44"/>
      <c r="D728" s="234" t="s">
        <v>414</v>
      </c>
      <c r="E728" s="44"/>
      <c r="F728" s="285" t="s">
        <v>285</v>
      </c>
      <c r="G728" s="44"/>
      <c r="H728" s="286">
        <v>4.4000000000000004</v>
      </c>
      <c r="I728" s="44"/>
      <c r="J728" s="44"/>
      <c r="K728" s="44"/>
      <c r="L728" s="48"/>
      <c r="M728" s="232"/>
      <c r="N728" s="233"/>
      <c r="O728" s="88"/>
      <c r="P728" s="88"/>
      <c r="Q728" s="88"/>
      <c r="R728" s="88"/>
      <c r="S728" s="88"/>
      <c r="T728" s="89"/>
      <c r="U728" s="42"/>
      <c r="V728" s="42"/>
      <c r="W728" s="42"/>
      <c r="X728" s="42"/>
      <c r="Y728" s="42"/>
      <c r="Z728" s="42"/>
      <c r="AA728" s="42"/>
      <c r="AB728" s="42"/>
      <c r="AC728" s="42"/>
      <c r="AD728" s="42"/>
      <c r="AE728" s="42"/>
      <c r="AU728" s="20" t="s">
        <v>90</v>
      </c>
    </row>
    <row r="729" s="2" customFormat="1" ht="37.8" customHeight="1">
      <c r="A729" s="42"/>
      <c r="B729" s="43"/>
      <c r="C729" s="216" t="s">
        <v>1587</v>
      </c>
      <c r="D729" s="216" t="s">
        <v>144</v>
      </c>
      <c r="E729" s="217" t="s">
        <v>1588</v>
      </c>
      <c r="F729" s="218" t="s">
        <v>1589</v>
      </c>
      <c r="G729" s="219" t="s">
        <v>448</v>
      </c>
      <c r="H729" s="220">
        <v>4.4000000000000004</v>
      </c>
      <c r="I729" s="221"/>
      <c r="J729" s="222">
        <f>ROUND(I729*H729,2)</f>
        <v>0</v>
      </c>
      <c r="K729" s="218" t="s">
        <v>148</v>
      </c>
      <c r="L729" s="48"/>
      <c r="M729" s="223" t="s">
        <v>78</v>
      </c>
      <c r="N729" s="224" t="s">
        <v>50</v>
      </c>
      <c r="O729" s="88"/>
      <c r="P729" s="225">
        <f>O729*H729</f>
        <v>0</v>
      </c>
      <c r="Q729" s="225">
        <v>0.00097999999999999997</v>
      </c>
      <c r="R729" s="225">
        <f>Q729*H729</f>
        <v>0.0043119999999999999</v>
      </c>
      <c r="S729" s="225">
        <v>0</v>
      </c>
      <c r="T729" s="226">
        <f>S729*H729</f>
        <v>0</v>
      </c>
      <c r="U729" s="42"/>
      <c r="V729" s="42"/>
      <c r="W729" s="42"/>
      <c r="X729" s="42"/>
      <c r="Y729" s="42"/>
      <c r="Z729" s="42"/>
      <c r="AA729" s="42"/>
      <c r="AB729" s="42"/>
      <c r="AC729" s="42"/>
      <c r="AD729" s="42"/>
      <c r="AE729" s="42"/>
      <c r="AR729" s="227" t="s">
        <v>244</v>
      </c>
      <c r="AT729" s="227" t="s">
        <v>144</v>
      </c>
      <c r="AU729" s="227" t="s">
        <v>90</v>
      </c>
      <c r="AY729" s="20" t="s">
        <v>141</v>
      </c>
      <c r="BE729" s="228">
        <f>IF(N729="základní",J729,0)</f>
        <v>0</v>
      </c>
      <c r="BF729" s="228">
        <f>IF(N729="snížená",J729,0)</f>
        <v>0</v>
      </c>
      <c r="BG729" s="228">
        <f>IF(N729="zákl. přenesená",J729,0)</f>
        <v>0</v>
      </c>
      <c r="BH729" s="228">
        <f>IF(N729="sníž. přenesená",J729,0)</f>
        <v>0</v>
      </c>
      <c r="BI729" s="228">
        <f>IF(N729="nulová",J729,0)</f>
        <v>0</v>
      </c>
      <c r="BJ729" s="20" t="s">
        <v>88</v>
      </c>
      <c r="BK729" s="228">
        <f>ROUND(I729*H729,2)</f>
        <v>0</v>
      </c>
      <c r="BL729" s="20" t="s">
        <v>244</v>
      </c>
      <c r="BM729" s="227" t="s">
        <v>1590</v>
      </c>
    </row>
    <row r="730" s="2" customFormat="1">
      <c r="A730" s="42"/>
      <c r="B730" s="43"/>
      <c r="C730" s="44"/>
      <c r="D730" s="229" t="s">
        <v>151</v>
      </c>
      <c r="E730" s="44"/>
      <c r="F730" s="230" t="s">
        <v>1591</v>
      </c>
      <c r="G730" s="44"/>
      <c r="H730" s="44"/>
      <c r="I730" s="231"/>
      <c r="J730" s="44"/>
      <c r="K730" s="44"/>
      <c r="L730" s="48"/>
      <c r="M730" s="232"/>
      <c r="N730" s="233"/>
      <c r="O730" s="88"/>
      <c r="P730" s="88"/>
      <c r="Q730" s="88"/>
      <c r="R730" s="88"/>
      <c r="S730" s="88"/>
      <c r="T730" s="89"/>
      <c r="U730" s="42"/>
      <c r="V730" s="42"/>
      <c r="W730" s="42"/>
      <c r="X730" s="42"/>
      <c r="Y730" s="42"/>
      <c r="Z730" s="42"/>
      <c r="AA730" s="42"/>
      <c r="AB730" s="42"/>
      <c r="AC730" s="42"/>
      <c r="AD730" s="42"/>
      <c r="AE730" s="42"/>
      <c r="AT730" s="20" t="s">
        <v>151</v>
      </c>
      <c r="AU730" s="20" t="s">
        <v>90</v>
      </c>
    </row>
    <row r="731" s="13" customFormat="1">
      <c r="A731" s="13"/>
      <c r="B731" s="241"/>
      <c r="C731" s="242"/>
      <c r="D731" s="234" t="s">
        <v>283</v>
      </c>
      <c r="E731" s="243" t="s">
        <v>78</v>
      </c>
      <c r="F731" s="244" t="s">
        <v>1514</v>
      </c>
      <c r="G731" s="242"/>
      <c r="H731" s="245">
        <v>1.8</v>
      </c>
      <c r="I731" s="246"/>
      <c r="J731" s="242"/>
      <c r="K731" s="242"/>
      <c r="L731" s="247"/>
      <c r="M731" s="248"/>
      <c r="N731" s="249"/>
      <c r="O731" s="249"/>
      <c r="P731" s="249"/>
      <c r="Q731" s="249"/>
      <c r="R731" s="249"/>
      <c r="S731" s="249"/>
      <c r="T731" s="250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51" t="s">
        <v>283</v>
      </c>
      <c r="AU731" s="251" t="s">
        <v>90</v>
      </c>
      <c r="AV731" s="13" t="s">
        <v>90</v>
      </c>
      <c r="AW731" s="13" t="s">
        <v>40</v>
      </c>
      <c r="AX731" s="13" t="s">
        <v>80</v>
      </c>
      <c r="AY731" s="251" t="s">
        <v>141</v>
      </c>
    </row>
    <row r="732" s="13" customFormat="1">
      <c r="A732" s="13"/>
      <c r="B732" s="241"/>
      <c r="C732" s="242"/>
      <c r="D732" s="234" t="s">
        <v>283</v>
      </c>
      <c r="E732" s="243" t="s">
        <v>78</v>
      </c>
      <c r="F732" s="244" t="s">
        <v>1515</v>
      </c>
      <c r="G732" s="242"/>
      <c r="H732" s="245">
        <v>2.6000000000000001</v>
      </c>
      <c r="I732" s="246"/>
      <c r="J732" s="242"/>
      <c r="K732" s="242"/>
      <c r="L732" s="247"/>
      <c r="M732" s="248"/>
      <c r="N732" s="249"/>
      <c r="O732" s="249"/>
      <c r="P732" s="249"/>
      <c r="Q732" s="249"/>
      <c r="R732" s="249"/>
      <c r="S732" s="249"/>
      <c r="T732" s="250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51" t="s">
        <v>283</v>
      </c>
      <c r="AU732" s="251" t="s">
        <v>90</v>
      </c>
      <c r="AV732" s="13" t="s">
        <v>90</v>
      </c>
      <c r="AW732" s="13" t="s">
        <v>40</v>
      </c>
      <c r="AX732" s="13" t="s">
        <v>80</v>
      </c>
      <c r="AY732" s="251" t="s">
        <v>141</v>
      </c>
    </row>
    <row r="733" s="14" customFormat="1">
      <c r="A733" s="14"/>
      <c r="B733" s="252"/>
      <c r="C733" s="253"/>
      <c r="D733" s="234" t="s">
        <v>283</v>
      </c>
      <c r="E733" s="254" t="s">
        <v>779</v>
      </c>
      <c r="F733" s="255" t="s">
        <v>285</v>
      </c>
      <c r="G733" s="253"/>
      <c r="H733" s="256">
        <v>4.4000000000000004</v>
      </c>
      <c r="I733" s="257"/>
      <c r="J733" s="253"/>
      <c r="K733" s="253"/>
      <c r="L733" s="258"/>
      <c r="M733" s="259"/>
      <c r="N733" s="260"/>
      <c r="O733" s="260"/>
      <c r="P733" s="260"/>
      <c r="Q733" s="260"/>
      <c r="R733" s="260"/>
      <c r="S733" s="260"/>
      <c r="T733" s="261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62" t="s">
        <v>283</v>
      </c>
      <c r="AU733" s="262" t="s">
        <v>90</v>
      </c>
      <c r="AV733" s="14" t="s">
        <v>166</v>
      </c>
      <c r="AW733" s="14" t="s">
        <v>40</v>
      </c>
      <c r="AX733" s="14" t="s">
        <v>88</v>
      </c>
      <c r="AY733" s="262" t="s">
        <v>141</v>
      </c>
    </row>
    <row r="734" s="2" customFormat="1" ht="16.5" customHeight="1">
      <c r="A734" s="42"/>
      <c r="B734" s="43"/>
      <c r="C734" s="290" t="s">
        <v>1592</v>
      </c>
      <c r="D734" s="290" t="s">
        <v>864</v>
      </c>
      <c r="E734" s="291" t="s">
        <v>1527</v>
      </c>
      <c r="F734" s="292" t="s">
        <v>1528</v>
      </c>
      <c r="G734" s="293" t="s">
        <v>321</v>
      </c>
      <c r="H734" s="294">
        <v>0.96799999999999997</v>
      </c>
      <c r="I734" s="295"/>
      <c r="J734" s="296">
        <f>ROUND(I734*H734,2)</f>
        <v>0</v>
      </c>
      <c r="K734" s="292" t="s">
        <v>148</v>
      </c>
      <c r="L734" s="297"/>
      <c r="M734" s="298" t="s">
        <v>78</v>
      </c>
      <c r="N734" s="299" t="s">
        <v>50</v>
      </c>
      <c r="O734" s="88"/>
      <c r="P734" s="225">
        <f>O734*H734</f>
        <v>0</v>
      </c>
      <c r="Q734" s="225">
        <v>0.0126</v>
      </c>
      <c r="R734" s="225">
        <f>Q734*H734</f>
        <v>0.012196799999999999</v>
      </c>
      <c r="S734" s="225">
        <v>0</v>
      </c>
      <c r="T734" s="226">
        <f>S734*H734</f>
        <v>0</v>
      </c>
      <c r="U734" s="42"/>
      <c r="V734" s="42"/>
      <c r="W734" s="42"/>
      <c r="X734" s="42"/>
      <c r="Y734" s="42"/>
      <c r="Z734" s="42"/>
      <c r="AA734" s="42"/>
      <c r="AB734" s="42"/>
      <c r="AC734" s="42"/>
      <c r="AD734" s="42"/>
      <c r="AE734" s="42"/>
      <c r="AR734" s="227" t="s">
        <v>487</v>
      </c>
      <c r="AT734" s="227" t="s">
        <v>864</v>
      </c>
      <c r="AU734" s="227" t="s">
        <v>90</v>
      </c>
      <c r="AY734" s="20" t="s">
        <v>141</v>
      </c>
      <c r="BE734" s="228">
        <f>IF(N734="základní",J734,0)</f>
        <v>0</v>
      </c>
      <c r="BF734" s="228">
        <f>IF(N734="snížená",J734,0)</f>
        <v>0</v>
      </c>
      <c r="BG734" s="228">
        <f>IF(N734="zákl. přenesená",J734,0)</f>
        <v>0</v>
      </c>
      <c r="BH734" s="228">
        <f>IF(N734="sníž. přenesená",J734,0)</f>
        <v>0</v>
      </c>
      <c r="BI734" s="228">
        <f>IF(N734="nulová",J734,0)</f>
        <v>0</v>
      </c>
      <c r="BJ734" s="20" t="s">
        <v>88</v>
      </c>
      <c r="BK734" s="228">
        <f>ROUND(I734*H734,2)</f>
        <v>0</v>
      </c>
      <c r="BL734" s="20" t="s">
        <v>244</v>
      </c>
      <c r="BM734" s="227" t="s">
        <v>1593</v>
      </c>
    </row>
    <row r="735" s="13" customFormat="1">
      <c r="A735" s="13"/>
      <c r="B735" s="241"/>
      <c r="C735" s="242"/>
      <c r="D735" s="234" t="s">
        <v>283</v>
      </c>
      <c r="E735" s="242"/>
      <c r="F735" s="244" t="s">
        <v>1594</v>
      </c>
      <c r="G735" s="242"/>
      <c r="H735" s="245">
        <v>0.96799999999999997</v>
      </c>
      <c r="I735" s="246"/>
      <c r="J735" s="242"/>
      <c r="K735" s="242"/>
      <c r="L735" s="247"/>
      <c r="M735" s="248"/>
      <c r="N735" s="249"/>
      <c r="O735" s="249"/>
      <c r="P735" s="249"/>
      <c r="Q735" s="249"/>
      <c r="R735" s="249"/>
      <c r="S735" s="249"/>
      <c r="T735" s="250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51" t="s">
        <v>283</v>
      </c>
      <c r="AU735" s="251" t="s">
        <v>90</v>
      </c>
      <c r="AV735" s="13" t="s">
        <v>90</v>
      </c>
      <c r="AW735" s="13" t="s">
        <v>4</v>
      </c>
      <c r="AX735" s="13" t="s">
        <v>88</v>
      </c>
      <c r="AY735" s="251" t="s">
        <v>141</v>
      </c>
    </row>
    <row r="736" s="2" customFormat="1" ht="49.05" customHeight="1">
      <c r="A736" s="42"/>
      <c r="B736" s="43"/>
      <c r="C736" s="216" t="s">
        <v>1595</v>
      </c>
      <c r="D736" s="216" t="s">
        <v>144</v>
      </c>
      <c r="E736" s="217" t="s">
        <v>1596</v>
      </c>
      <c r="F736" s="218" t="s">
        <v>1597</v>
      </c>
      <c r="G736" s="219" t="s">
        <v>310</v>
      </c>
      <c r="H736" s="220">
        <v>0.35699999999999998</v>
      </c>
      <c r="I736" s="221"/>
      <c r="J736" s="222">
        <f>ROUND(I736*H736,2)</f>
        <v>0</v>
      </c>
      <c r="K736" s="218" t="s">
        <v>148</v>
      </c>
      <c r="L736" s="48"/>
      <c r="M736" s="223" t="s">
        <v>78</v>
      </c>
      <c r="N736" s="224" t="s">
        <v>50</v>
      </c>
      <c r="O736" s="88"/>
      <c r="P736" s="225">
        <f>O736*H736</f>
        <v>0</v>
      </c>
      <c r="Q736" s="225">
        <v>0</v>
      </c>
      <c r="R736" s="225">
        <f>Q736*H736</f>
        <v>0</v>
      </c>
      <c r="S736" s="225">
        <v>0</v>
      </c>
      <c r="T736" s="226">
        <f>S736*H736</f>
        <v>0</v>
      </c>
      <c r="U736" s="42"/>
      <c r="V736" s="42"/>
      <c r="W736" s="42"/>
      <c r="X736" s="42"/>
      <c r="Y736" s="42"/>
      <c r="Z736" s="42"/>
      <c r="AA736" s="42"/>
      <c r="AB736" s="42"/>
      <c r="AC736" s="42"/>
      <c r="AD736" s="42"/>
      <c r="AE736" s="42"/>
      <c r="AR736" s="227" t="s">
        <v>244</v>
      </c>
      <c r="AT736" s="227" t="s">
        <v>144</v>
      </c>
      <c r="AU736" s="227" t="s">
        <v>90</v>
      </c>
      <c r="AY736" s="20" t="s">
        <v>141</v>
      </c>
      <c r="BE736" s="228">
        <f>IF(N736="základní",J736,0)</f>
        <v>0</v>
      </c>
      <c r="BF736" s="228">
        <f>IF(N736="snížená",J736,0)</f>
        <v>0</v>
      </c>
      <c r="BG736" s="228">
        <f>IF(N736="zákl. přenesená",J736,0)</f>
        <v>0</v>
      </c>
      <c r="BH736" s="228">
        <f>IF(N736="sníž. přenesená",J736,0)</f>
        <v>0</v>
      </c>
      <c r="BI736" s="228">
        <f>IF(N736="nulová",J736,0)</f>
        <v>0</v>
      </c>
      <c r="BJ736" s="20" t="s">
        <v>88</v>
      </c>
      <c r="BK736" s="228">
        <f>ROUND(I736*H736,2)</f>
        <v>0</v>
      </c>
      <c r="BL736" s="20" t="s">
        <v>244</v>
      </c>
      <c r="BM736" s="227" t="s">
        <v>1598</v>
      </c>
    </row>
    <row r="737" s="2" customFormat="1">
      <c r="A737" s="42"/>
      <c r="B737" s="43"/>
      <c r="C737" s="44"/>
      <c r="D737" s="229" t="s">
        <v>151</v>
      </c>
      <c r="E737" s="44"/>
      <c r="F737" s="230" t="s">
        <v>1599</v>
      </c>
      <c r="G737" s="44"/>
      <c r="H737" s="44"/>
      <c r="I737" s="231"/>
      <c r="J737" s="44"/>
      <c r="K737" s="44"/>
      <c r="L737" s="48"/>
      <c r="M737" s="232"/>
      <c r="N737" s="233"/>
      <c r="O737" s="88"/>
      <c r="P737" s="88"/>
      <c r="Q737" s="88"/>
      <c r="R737" s="88"/>
      <c r="S737" s="88"/>
      <c r="T737" s="89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  <c r="AE737" s="42"/>
      <c r="AT737" s="20" t="s">
        <v>151</v>
      </c>
      <c r="AU737" s="20" t="s">
        <v>90</v>
      </c>
    </row>
    <row r="738" s="2" customFormat="1" ht="49.05" customHeight="1">
      <c r="A738" s="42"/>
      <c r="B738" s="43"/>
      <c r="C738" s="216" t="s">
        <v>1600</v>
      </c>
      <c r="D738" s="216" t="s">
        <v>144</v>
      </c>
      <c r="E738" s="217" t="s">
        <v>1601</v>
      </c>
      <c r="F738" s="218" t="s">
        <v>1602</v>
      </c>
      <c r="G738" s="219" t="s">
        <v>310</v>
      </c>
      <c r="H738" s="220">
        <v>0.35699999999999998</v>
      </c>
      <c r="I738" s="221"/>
      <c r="J738" s="222">
        <f>ROUND(I738*H738,2)</f>
        <v>0</v>
      </c>
      <c r="K738" s="218" t="s">
        <v>148</v>
      </c>
      <c r="L738" s="48"/>
      <c r="M738" s="223" t="s">
        <v>78</v>
      </c>
      <c r="N738" s="224" t="s">
        <v>50</v>
      </c>
      <c r="O738" s="88"/>
      <c r="P738" s="225">
        <f>O738*H738</f>
        <v>0</v>
      </c>
      <c r="Q738" s="225">
        <v>0</v>
      </c>
      <c r="R738" s="225">
        <f>Q738*H738</f>
        <v>0</v>
      </c>
      <c r="S738" s="225">
        <v>0</v>
      </c>
      <c r="T738" s="226">
        <f>S738*H738</f>
        <v>0</v>
      </c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  <c r="AE738" s="42"/>
      <c r="AR738" s="227" t="s">
        <v>244</v>
      </c>
      <c r="AT738" s="227" t="s">
        <v>144</v>
      </c>
      <c r="AU738" s="227" t="s">
        <v>90</v>
      </c>
      <c r="AY738" s="20" t="s">
        <v>141</v>
      </c>
      <c r="BE738" s="228">
        <f>IF(N738="základní",J738,0)</f>
        <v>0</v>
      </c>
      <c r="BF738" s="228">
        <f>IF(N738="snížená",J738,0)</f>
        <v>0</v>
      </c>
      <c r="BG738" s="228">
        <f>IF(N738="zákl. přenesená",J738,0)</f>
        <v>0</v>
      </c>
      <c r="BH738" s="228">
        <f>IF(N738="sníž. přenesená",J738,0)</f>
        <v>0</v>
      </c>
      <c r="BI738" s="228">
        <f>IF(N738="nulová",J738,0)</f>
        <v>0</v>
      </c>
      <c r="BJ738" s="20" t="s">
        <v>88</v>
      </c>
      <c r="BK738" s="228">
        <f>ROUND(I738*H738,2)</f>
        <v>0</v>
      </c>
      <c r="BL738" s="20" t="s">
        <v>244</v>
      </c>
      <c r="BM738" s="227" t="s">
        <v>1603</v>
      </c>
    </row>
    <row r="739" s="2" customFormat="1">
      <c r="A739" s="42"/>
      <c r="B739" s="43"/>
      <c r="C739" s="44"/>
      <c r="D739" s="229" t="s">
        <v>151</v>
      </c>
      <c r="E739" s="44"/>
      <c r="F739" s="230" t="s">
        <v>1604</v>
      </c>
      <c r="G739" s="44"/>
      <c r="H739" s="44"/>
      <c r="I739" s="231"/>
      <c r="J739" s="44"/>
      <c r="K739" s="44"/>
      <c r="L739" s="48"/>
      <c r="M739" s="232"/>
      <c r="N739" s="233"/>
      <c r="O739" s="88"/>
      <c r="P739" s="88"/>
      <c r="Q739" s="88"/>
      <c r="R739" s="88"/>
      <c r="S739" s="88"/>
      <c r="T739" s="89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  <c r="AE739" s="42"/>
      <c r="AT739" s="20" t="s">
        <v>151</v>
      </c>
      <c r="AU739" s="20" t="s">
        <v>90</v>
      </c>
    </row>
    <row r="740" s="2" customFormat="1" ht="62.7" customHeight="1">
      <c r="A740" s="42"/>
      <c r="B740" s="43"/>
      <c r="C740" s="216" t="s">
        <v>1605</v>
      </c>
      <c r="D740" s="216" t="s">
        <v>144</v>
      </c>
      <c r="E740" s="217" t="s">
        <v>1606</v>
      </c>
      <c r="F740" s="218" t="s">
        <v>1607</v>
      </c>
      <c r="G740" s="219" t="s">
        <v>310</v>
      </c>
      <c r="H740" s="220">
        <v>0.35699999999999998</v>
      </c>
      <c r="I740" s="221"/>
      <c r="J740" s="222">
        <f>ROUND(I740*H740,2)</f>
        <v>0</v>
      </c>
      <c r="K740" s="218" t="s">
        <v>148</v>
      </c>
      <c r="L740" s="48"/>
      <c r="M740" s="223" t="s">
        <v>78</v>
      </c>
      <c r="N740" s="224" t="s">
        <v>50</v>
      </c>
      <c r="O740" s="88"/>
      <c r="P740" s="225">
        <f>O740*H740</f>
        <v>0</v>
      </c>
      <c r="Q740" s="225">
        <v>0</v>
      </c>
      <c r="R740" s="225">
        <f>Q740*H740</f>
        <v>0</v>
      </c>
      <c r="S740" s="225">
        <v>0</v>
      </c>
      <c r="T740" s="226">
        <f>S740*H740</f>
        <v>0</v>
      </c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  <c r="AE740" s="42"/>
      <c r="AR740" s="227" t="s">
        <v>244</v>
      </c>
      <c r="AT740" s="227" t="s">
        <v>144</v>
      </c>
      <c r="AU740" s="227" t="s">
        <v>90</v>
      </c>
      <c r="AY740" s="20" t="s">
        <v>141</v>
      </c>
      <c r="BE740" s="228">
        <f>IF(N740="základní",J740,0)</f>
        <v>0</v>
      </c>
      <c r="BF740" s="228">
        <f>IF(N740="snížená",J740,0)</f>
        <v>0</v>
      </c>
      <c r="BG740" s="228">
        <f>IF(N740="zákl. přenesená",J740,0)</f>
        <v>0</v>
      </c>
      <c r="BH740" s="228">
        <f>IF(N740="sníž. přenesená",J740,0)</f>
        <v>0</v>
      </c>
      <c r="BI740" s="228">
        <f>IF(N740="nulová",J740,0)</f>
        <v>0</v>
      </c>
      <c r="BJ740" s="20" t="s">
        <v>88</v>
      </c>
      <c r="BK740" s="228">
        <f>ROUND(I740*H740,2)</f>
        <v>0</v>
      </c>
      <c r="BL740" s="20" t="s">
        <v>244</v>
      </c>
      <c r="BM740" s="227" t="s">
        <v>1608</v>
      </c>
    </row>
    <row r="741" s="2" customFormat="1">
      <c r="A741" s="42"/>
      <c r="B741" s="43"/>
      <c r="C741" s="44"/>
      <c r="D741" s="229" t="s">
        <v>151</v>
      </c>
      <c r="E741" s="44"/>
      <c r="F741" s="230" t="s">
        <v>1609</v>
      </c>
      <c r="G741" s="44"/>
      <c r="H741" s="44"/>
      <c r="I741" s="231"/>
      <c r="J741" s="44"/>
      <c r="K741" s="44"/>
      <c r="L741" s="48"/>
      <c r="M741" s="232"/>
      <c r="N741" s="233"/>
      <c r="O741" s="88"/>
      <c r="P741" s="88"/>
      <c r="Q741" s="88"/>
      <c r="R741" s="88"/>
      <c r="S741" s="88"/>
      <c r="T741" s="89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  <c r="AE741" s="42"/>
      <c r="AT741" s="20" t="s">
        <v>151</v>
      </c>
      <c r="AU741" s="20" t="s">
        <v>90</v>
      </c>
    </row>
    <row r="742" s="12" customFormat="1" ht="22.8" customHeight="1">
      <c r="A742" s="12"/>
      <c r="B742" s="200"/>
      <c r="C742" s="201"/>
      <c r="D742" s="202" t="s">
        <v>79</v>
      </c>
      <c r="E742" s="214" t="s">
        <v>1610</v>
      </c>
      <c r="F742" s="214" t="s">
        <v>1611</v>
      </c>
      <c r="G742" s="201"/>
      <c r="H742" s="201"/>
      <c r="I742" s="204"/>
      <c r="J742" s="215">
        <f>BK742</f>
        <v>0</v>
      </c>
      <c r="K742" s="201"/>
      <c r="L742" s="206"/>
      <c r="M742" s="207"/>
      <c r="N742" s="208"/>
      <c r="O742" s="208"/>
      <c r="P742" s="209">
        <f>SUM(P743:P786)</f>
        <v>0</v>
      </c>
      <c r="Q742" s="208"/>
      <c r="R742" s="209">
        <f>SUM(R743:R786)</f>
        <v>0.0088231462000000014</v>
      </c>
      <c r="S742" s="208"/>
      <c r="T742" s="210">
        <f>SUM(T743:T786)</f>
        <v>0</v>
      </c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R742" s="211" t="s">
        <v>90</v>
      </c>
      <c r="AT742" s="212" t="s">
        <v>79</v>
      </c>
      <c r="AU742" s="212" t="s">
        <v>88</v>
      </c>
      <c r="AY742" s="211" t="s">
        <v>141</v>
      </c>
      <c r="BK742" s="213">
        <f>SUM(BK743:BK786)</f>
        <v>0</v>
      </c>
    </row>
    <row r="743" s="2" customFormat="1" ht="37.8" customHeight="1">
      <c r="A743" s="42"/>
      <c r="B743" s="43"/>
      <c r="C743" s="216" t="s">
        <v>1612</v>
      </c>
      <c r="D743" s="216" t="s">
        <v>144</v>
      </c>
      <c r="E743" s="217" t="s">
        <v>1613</v>
      </c>
      <c r="F743" s="218" t="s">
        <v>1614</v>
      </c>
      <c r="G743" s="219" t="s">
        <v>321</v>
      </c>
      <c r="H743" s="220">
        <v>19.294</v>
      </c>
      <c r="I743" s="221"/>
      <c r="J743" s="222">
        <f>ROUND(I743*H743,2)</f>
        <v>0</v>
      </c>
      <c r="K743" s="218" t="s">
        <v>148</v>
      </c>
      <c r="L743" s="48"/>
      <c r="M743" s="223" t="s">
        <v>78</v>
      </c>
      <c r="N743" s="224" t="s">
        <v>50</v>
      </c>
      <c r="O743" s="88"/>
      <c r="P743" s="225">
        <f>O743*H743</f>
        <v>0</v>
      </c>
      <c r="Q743" s="225">
        <v>6.7000000000000002E-05</v>
      </c>
      <c r="R743" s="225">
        <f>Q743*H743</f>
        <v>0.0012926980000000001</v>
      </c>
      <c r="S743" s="225">
        <v>0</v>
      </c>
      <c r="T743" s="226">
        <f>S743*H743</f>
        <v>0</v>
      </c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R743" s="227" t="s">
        <v>244</v>
      </c>
      <c r="AT743" s="227" t="s">
        <v>144</v>
      </c>
      <c r="AU743" s="227" t="s">
        <v>90</v>
      </c>
      <c r="AY743" s="20" t="s">
        <v>141</v>
      </c>
      <c r="BE743" s="228">
        <f>IF(N743="základní",J743,0)</f>
        <v>0</v>
      </c>
      <c r="BF743" s="228">
        <f>IF(N743="snížená",J743,0)</f>
        <v>0</v>
      </c>
      <c r="BG743" s="228">
        <f>IF(N743="zákl. přenesená",J743,0)</f>
        <v>0</v>
      </c>
      <c r="BH743" s="228">
        <f>IF(N743="sníž. přenesená",J743,0)</f>
        <v>0</v>
      </c>
      <c r="BI743" s="228">
        <f>IF(N743="nulová",J743,0)</f>
        <v>0</v>
      </c>
      <c r="BJ743" s="20" t="s">
        <v>88</v>
      </c>
      <c r="BK743" s="228">
        <f>ROUND(I743*H743,2)</f>
        <v>0</v>
      </c>
      <c r="BL743" s="20" t="s">
        <v>244</v>
      </c>
      <c r="BM743" s="227" t="s">
        <v>1615</v>
      </c>
    </row>
    <row r="744" s="2" customFormat="1">
      <c r="A744" s="42"/>
      <c r="B744" s="43"/>
      <c r="C744" s="44"/>
      <c r="D744" s="229" t="s">
        <v>151</v>
      </c>
      <c r="E744" s="44"/>
      <c r="F744" s="230" t="s">
        <v>1616</v>
      </c>
      <c r="G744" s="44"/>
      <c r="H744" s="44"/>
      <c r="I744" s="231"/>
      <c r="J744" s="44"/>
      <c r="K744" s="44"/>
      <c r="L744" s="48"/>
      <c r="M744" s="232"/>
      <c r="N744" s="233"/>
      <c r="O744" s="88"/>
      <c r="P744" s="88"/>
      <c r="Q744" s="88"/>
      <c r="R744" s="88"/>
      <c r="S744" s="88"/>
      <c r="T744" s="89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/>
      <c r="AT744" s="20" t="s">
        <v>151</v>
      </c>
      <c r="AU744" s="20" t="s">
        <v>90</v>
      </c>
    </row>
    <row r="745" s="13" customFormat="1">
      <c r="A745" s="13"/>
      <c r="B745" s="241"/>
      <c r="C745" s="242"/>
      <c r="D745" s="234" t="s">
        <v>283</v>
      </c>
      <c r="E745" s="243" t="s">
        <v>78</v>
      </c>
      <c r="F745" s="244" t="s">
        <v>1617</v>
      </c>
      <c r="G745" s="242"/>
      <c r="H745" s="245">
        <v>1.26</v>
      </c>
      <c r="I745" s="246"/>
      <c r="J745" s="242"/>
      <c r="K745" s="242"/>
      <c r="L745" s="247"/>
      <c r="M745" s="248"/>
      <c r="N745" s="249"/>
      <c r="O745" s="249"/>
      <c r="P745" s="249"/>
      <c r="Q745" s="249"/>
      <c r="R745" s="249"/>
      <c r="S745" s="249"/>
      <c r="T745" s="250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51" t="s">
        <v>283</v>
      </c>
      <c r="AU745" s="251" t="s">
        <v>90</v>
      </c>
      <c r="AV745" s="13" t="s">
        <v>90</v>
      </c>
      <c r="AW745" s="13" t="s">
        <v>40</v>
      </c>
      <c r="AX745" s="13" t="s">
        <v>80</v>
      </c>
      <c r="AY745" s="251" t="s">
        <v>141</v>
      </c>
    </row>
    <row r="746" s="13" customFormat="1">
      <c r="A746" s="13"/>
      <c r="B746" s="241"/>
      <c r="C746" s="242"/>
      <c r="D746" s="234" t="s">
        <v>283</v>
      </c>
      <c r="E746" s="243" t="s">
        <v>78</v>
      </c>
      <c r="F746" s="244" t="s">
        <v>1206</v>
      </c>
      <c r="G746" s="242"/>
      <c r="H746" s="245">
        <v>2.25</v>
      </c>
      <c r="I746" s="246"/>
      <c r="J746" s="242"/>
      <c r="K746" s="242"/>
      <c r="L746" s="247"/>
      <c r="M746" s="248"/>
      <c r="N746" s="249"/>
      <c r="O746" s="249"/>
      <c r="P746" s="249"/>
      <c r="Q746" s="249"/>
      <c r="R746" s="249"/>
      <c r="S746" s="249"/>
      <c r="T746" s="250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51" t="s">
        <v>283</v>
      </c>
      <c r="AU746" s="251" t="s">
        <v>90</v>
      </c>
      <c r="AV746" s="13" t="s">
        <v>90</v>
      </c>
      <c r="AW746" s="13" t="s">
        <v>40</v>
      </c>
      <c r="AX746" s="13" t="s">
        <v>80</v>
      </c>
      <c r="AY746" s="251" t="s">
        <v>141</v>
      </c>
    </row>
    <row r="747" s="13" customFormat="1">
      <c r="A747" s="13"/>
      <c r="B747" s="241"/>
      <c r="C747" s="242"/>
      <c r="D747" s="234" t="s">
        <v>283</v>
      </c>
      <c r="E747" s="243" t="s">
        <v>78</v>
      </c>
      <c r="F747" s="244" t="s">
        <v>1207</v>
      </c>
      <c r="G747" s="242"/>
      <c r="H747" s="245">
        <v>1.8</v>
      </c>
      <c r="I747" s="246"/>
      <c r="J747" s="242"/>
      <c r="K747" s="242"/>
      <c r="L747" s="247"/>
      <c r="M747" s="248"/>
      <c r="N747" s="249"/>
      <c r="O747" s="249"/>
      <c r="P747" s="249"/>
      <c r="Q747" s="249"/>
      <c r="R747" s="249"/>
      <c r="S747" s="249"/>
      <c r="T747" s="250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51" t="s">
        <v>283</v>
      </c>
      <c r="AU747" s="251" t="s">
        <v>90</v>
      </c>
      <c r="AV747" s="13" t="s">
        <v>90</v>
      </c>
      <c r="AW747" s="13" t="s">
        <v>40</v>
      </c>
      <c r="AX747" s="13" t="s">
        <v>80</v>
      </c>
      <c r="AY747" s="251" t="s">
        <v>141</v>
      </c>
    </row>
    <row r="748" s="13" customFormat="1">
      <c r="A748" s="13"/>
      <c r="B748" s="241"/>
      <c r="C748" s="242"/>
      <c r="D748" s="234" t="s">
        <v>283</v>
      </c>
      <c r="E748" s="243" t="s">
        <v>78</v>
      </c>
      <c r="F748" s="244" t="s">
        <v>1618</v>
      </c>
      <c r="G748" s="242"/>
      <c r="H748" s="245">
        <v>10</v>
      </c>
      <c r="I748" s="246"/>
      <c r="J748" s="242"/>
      <c r="K748" s="242"/>
      <c r="L748" s="247"/>
      <c r="M748" s="248"/>
      <c r="N748" s="249"/>
      <c r="O748" s="249"/>
      <c r="P748" s="249"/>
      <c r="Q748" s="249"/>
      <c r="R748" s="249"/>
      <c r="S748" s="249"/>
      <c r="T748" s="250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51" t="s">
        <v>283</v>
      </c>
      <c r="AU748" s="251" t="s">
        <v>90</v>
      </c>
      <c r="AV748" s="13" t="s">
        <v>90</v>
      </c>
      <c r="AW748" s="13" t="s">
        <v>40</v>
      </c>
      <c r="AX748" s="13" t="s">
        <v>80</v>
      </c>
      <c r="AY748" s="251" t="s">
        <v>141</v>
      </c>
    </row>
    <row r="749" s="13" customFormat="1">
      <c r="A749" s="13"/>
      <c r="B749" s="241"/>
      <c r="C749" s="242"/>
      <c r="D749" s="234" t="s">
        <v>283</v>
      </c>
      <c r="E749" s="243" t="s">
        <v>78</v>
      </c>
      <c r="F749" s="244" t="s">
        <v>1619</v>
      </c>
      <c r="G749" s="242"/>
      <c r="H749" s="245">
        <v>0.624</v>
      </c>
      <c r="I749" s="246"/>
      <c r="J749" s="242"/>
      <c r="K749" s="242"/>
      <c r="L749" s="247"/>
      <c r="M749" s="248"/>
      <c r="N749" s="249"/>
      <c r="O749" s="249"/>
      <c r="P749" s="249"/>
      <c r="Q749" s="249"/>
      <c r="R749" s="249"/>
      <c r="S749" s="249"/>
      <c r="T749" s="250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51" t="s">
        <v>283</v>
      </c>
      <c r="AU749" s="251" t="s">
        <v>90</v>
      </c>
      <c r="AV749" s="13" t="s">
        <v>90</v>
      </c>
      <c r="AW749" s="13" t="s">
        <v>40</v>
      </c>
      <c r="AX749" s="13" t="s">
        <v>80</v>
      </c>
      <c r="AY749" s="251" t="s">
        <v>141</v>
      </c>
    </row>
    <row r="750" s="13" customFormat="1">
      <c r="A750" s="13"/>
      <c r="B750" s="241"/>
      <c r="C750" s="242"/>
      <c r="D750" s="234" t="s">
        <v>283</v>
      </c>
      <c r="E750" s="243" t="s">
        <v>78</v>
      </c>
      <c r="F750" s="244" t="s">
        <v>1620</v>
      </c>
      <c r="G750" s="242"/>
      <c r="H750" s="245">
        <v>3.3599999999999999</v>
      </c>
      <c r="I750" s="246"/>
      <c r="J750" s="242"/>
      <c r="K750" s="242"/>
      <c r="L750" s="247"/>
      <c r="M750" s="248"/>
      <c r="N750" s="249"/>
      <c r="O750" s="249"/>
      <c r="P750" s="249"/>
      <c r="Q750" s="249"/>
      <c r="R750" s="249"/>
      <c r="S750" s="249"/>
      <c r="T750" s="250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51" t="s">
        <v>283</v>
      </c>
      <c r="AU750" s="251" t="s">
        <v>90</v>
      </c>
      <c r="AV750" s="13" t="s">
        <v>90</v>
      </c>
      <c r="AW750" s="13" t="s">
        <v>40</v>
      </c>
      <c r="AX750" s="13" t="s">
        <v>80</v>
      </c>
      <c r="AY750" s="251" t="s">
        <v>141</v>
      </c>
    </row>
    <row r="751" s="14" customFormat="1">
      <c r="A751" s="14"/>
      <c r="B751" s="252"/>
      <c r="C751" s="253"/>
      <c r="D751" s="234" t="s">
        <v>283</v>
      </c>
      <c r="E751" s="254" t="s">
        <v>773</v>
      </c>
      <c r="F751" s="255" t="s">
        <v>285</v>
      </c>
      <c r="G751" s="253"/>
      <c r="H751" s="256">
        <v>19.294</v>
      </c>
      <c r="I751" s="257"/>
      <c r="J751" s="253"/>
      <c r="K751" s="253"/>
      <c r="L751" s="258"/>
      <c r="M751" s="259"/>
      <c r="N751" s="260"/>
      <c r="O751" s="260"/>
      <c r="P751" s="260"/>
      <c r="Q751" s="260"/>
      <c r="R751" s="260"/>
      <c r="S751" s="260"/>
      <c r="T751" s="261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62" t="s">
        <v>283</v>
      </c>
      <c r="AU751" s="262" t="s">
        <v>90</v>
      </c>
      <c r="AV751" s="14" t="s">
        <v>166</v>
      </c>
      <c r="AW751" s="14" t="s">
        <v>40</v>
      </c>
      <c r="AX751" s="14" t="s">
        <v>88</v>
      </c>
      <c r="AY751" s="262" t="s">
        <v>141</v>
      </c>
    </row>
    <row r="752" s="2" customFormat="1" ht="24.15" customHeight="1">
      <c r="A752" s="42"/>
      <c r="B752" s="43"/>
      <c r="C752" s="216" t="s">
        <v>1621</v>
      </c>
      <c r="D752" s="216" t="s">
        <v>144</v>
      </c>
      <c r="E752" s="217" t="s">
        <v>1622</v>
      </c>
      <c r="F752" s="218" t="s">
        <v>1623</v>
      </c>
      <c r="G752" s="219" t="s">
        <v>321</v>
      </c>
      <c r="H752" s="220">
        <v>19.294</v>
      </c>
      <c r="I752" s="221"/>
      <c r="J752" s="222">
        <f>ROUND(I752*H752,2)</f>
        <v>0</v>
      </c>
      <c r="K752" s="218" t="s">
        <v>148</v>
      </c>
      <c r="L752" s="48"/>
      <c r="M752" s="223" t="s">
        <v>78</v>
      </c>
      <c r="N752" s="224" t="s">
        <v>50</v>
      </c>
      <c r="O752" s="88"/>
      <c r="P752" s="225">
        <f>O752*H752</f>
        <v>0</v>
      </c>
      <c r="Q752" s="225">
        <v>0.000135</v>
      </c>
      <c r="R752" s="225">
        <f>Q752*H752</f>
        <v>0.0026046900000000002</v>
      </c>
      <c r="S752" s="225">
        <v>0</v>
      </c>
      <c r="T752" s="226">
        <f>S752*H752</f>
        <v>0</v>
      </c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  <c r="AE752" s="42"/>
      <c r="AR752" s="227" t="s">
        <v>244</v>
      </c>
      <c r="AT752" s="227" t="s">
        <v>144</v>
      </c>
      <c r="AU752" s="227" t="s">
        <v>90</v>
      </c>
      <c r="AY752" s="20" t="s">
        <v>141</v>
      </c>
      <c r="BE752" s="228">
        <f>IF(N752="základní",J752,0)</f>
        <v>0</v>
      </c>
      <c r="BF752" s="228">
        <f>IF(N752="snížená",J752,0)</f>
        <v>0</v>
      </c>
      <c r="BG752" s="228">
        <f>IF(N752="zákl. přenesená",J752,0)</f>
        <v>0</v>
      </c>
      <c r="BH752" s="228">
        <f>IF(N752="sníž. přenesená",J752,0)</f>
        <v>0</v>
      </c>
      <c r="BI752" s="228">
        <f>IF(N752="nulová",J752,0)</f>
        <v>0</v>
      </c>
      <c r="BJ752" s="20" t="s">
        <v>88</v>
      </c>
      <c r="BK752" s="228">
        <f>ROUND(I752*H752,2)</f>
        <v>0</v>
      </c>
      <c r="BL752" s="20" t="s">
        <v>244</v>
      </c>
      <c r="BM752" s="227" t="s">
        <v>1624</v>
      </c>
    </row>
    <row r="753" s="2" customFormat="1">
      <c r="A753" s="42"/>
      <c r="B753" s="43"/>
      <c r="C753" s="44"/>
      <c r="D753" s="229" t="s">
        <v>151</v>
      </c>
      <c r="E753" s="44"/>
      <c r="F753" s="230" t="s">
        <v>1625</v>
      </c>
      <c r="G753" s="44"/>
      <c r="H753" s="44"/>
      <c r="I753" s="231"/>
      <c r="J753" s="44"/>
      <c r="K753" s="44"/>
      <c r="L753" s="48"/>
      <c r="M753" s="232"/>
      <c r="N753" s="233"/>
      <c r="O753" s="88"/>
      <c r="P753" s="88"/>
      <c r="Q753" s="88"/>
      <c r="R753" s="88"/>
      <c r="S753" s="88"/>
      <c r="T753" s="89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  <c r="AE753" s="42"/>
      <c r="AT753" s="20" t="s">
        <v>151</v>
      </c>
      <c r="AU753" s="20" t="s">
        <v>90</v>
      </c>
    </row>
    <row r="754" s="2" customFormat="1">
      <c r="A754" s="42"/>
      <c r="B754" s="43"/>
      <c r="C754" s="44"/>
      <c r="D754" s="234" t="s">
        <v>153</v>
      </c>
      <c r="E754" s="44"/>
      <c r="F754" s="235" t="s">
        <v>1626</v>
      </c>
      <c r="G754" s="44"/>
      <c r="H754" s="44"/>
      <c r="I754" s="231"/>
      <c r="J754" s="44"/>
      <c r="K754" s="44"/>
      <c r="L754" s="48"/>
      <c r="M754" s="232"/>
      <c r="N754" s="233"/>
      <c r="O754" s="88"/>
      <c r="P754" s="88"/>
      <c r="Q754" s="88"/>
      <c r="R754" s="88"/>
      <c r="S754" s="88"/>
      <c r="T754" s="89"/>
      <c r="U754" s="42"/>
      <c r="V754" s="42"/>
      <c r="W754" s="42"/>
      <c r="X754" s="42"/>
      <c r="Y754" s="42"/>
      <c r="Z754" s="42"/>
      <c r="AA754" s="42"/>
      <c r="AB754" s="42"/>
      <c r="AC754" s="42"/>
      <c r="AD754" s="42"/>
      <c r="AE754" s="42"/>
      <c r="AT754" s="20" t="s">
        <v>153</v>
      </c>
      <c r="AU754" s="20" t="s">
        <v>90</v>
      </c>
    </row>
    <row r="755" s="13" customFormat="1">
      <c r="A755" s="13"/>
      <c r="B755" s="241"/>
      <c r="C755" s="242"/>
      <c r="D755" s="234" t="s">
        <v>283</v>
      </c>
      <c r="E755" s="243" t="s">
        <v>78</v>
      </c>
      <c r="F755" s="244" t="s">
        <v>773</v>
      </c>
      <c r="G755" s="242"/>
      <c r="H755" s="245">
        <v>19.294</v>
      </c>
      <c r="I755" s="246"/>
      <c r="J755" s="242"/>
      <c r="K755" s="242"/>
      <c r="L755" s="247"/>
      <c r="M755" s="248"/>
      <c r="N755" s="249"/>
      <c r="O755" s="249"/>
      <c r="P755" s="249"/>
      <c r="Q755" s="249"/>
      <c r="R755" s="249"/>
      <c r="S755" s="249"/>
      <c r="T755" s="250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51" t="s">
        <v>283</v>
      </c>
      <c r="AU755" s="251" t="s">
        <v>90</v>
      </c>
      <c r="AV755" s="13" t="s">
        <v>90</v>
      </c>
      <c r="AW755" s="13" t="s">
        <v>40</v>
      </c>
      <c r="AX755" s="13" t="s">
        <v>88</v>
      </c>
      <c r="AY755" s="251" t="s">
        <v>141</v>
      </c>
    </row>
    <row r="756" s="2" customFormat="1">
      <c r="A756" s="42"/>
      <c r="B756" s="43"/>
      <c r="C756" s="44"/>
      <c r="D756" s="234" t="s">
        <v>414</v>
      </c>
      <c r="E756" s="44"/>
      <c r="F756" s="284" t="s">
        <v>1627</v>
      </c>
      <c r="G756" s="44"/>
      <c r="H756" s="44"/>
      <c r="I756" s="44"/>
      <c r="J756" s="44"/>
      <c r="K756" s="44"/>
      <c r="L756" s="48"/>
      <c r="M756" s="232"/>
      <c r="N756" s="233"/>
      <c r="O756" s="88"/>
      <c r="P756" s="88"/>
      <c r="Q756" s="88"/>
      <c r="R756" s="88"/>
      <c r="S756" s="88"/>
      <c r="T756" s="89"/>
      <c r="U756" s="42"/>
      <c r="V756" s="42"/>
      <c r="W756" s="42"/>
      <c r="X756" s="42"/>
      <c r="Y756" s="42"/>
      <c r="Z756" s="42"/>
      <c r="AA756" s="42"/>
      <c r="AB756" s="42"/>
      <c r="AC756" s="42"/>
      <c r="AD756" s="42"/>
      <c r="AE756" s="42"/>
      <c r="AU756" s="20" t="s">
        <v>90</v>
      </c>
    </row>
    <row r="757" s="2" customFormat="1">
      <c r="A757" s="42"/>
      <c r="B757" s="43"/>
      <c r="C757" s="44"/>
      <c r="D757" s="234" t="s">
        <v>414</v>
      </c>
      <c r="E757" s="44"/>
      <c r="F757" s="285" t="s">
        <v>1617</v>
      </c>
      <c r="G757" s="44"/>
      <c r="H757" s="286">
        <v>1.26</v>
      </c>
      <c r="I757" s="44"/>
      <c r="J757" s="44"/>
      <c r="K757" s="44"/>
      <c r="L757" s="48"/>
      <c r="M757" s="232"/>
      <c r="N757" s="233"/>
      <c r="O757" s="88"/>
      <c r="P757" s="88"/>
      <c r="Q757" s="88"/>
      <c r="R757" s="88"/>
      <c r="S757" s="88"/>
      <c r="T757" s="89"/>
      <c r="U757" s="42"/>
      <c r="V757" s="42"/>
      <c r="W757" s="42"/>
      <c r="X757" s="42"/>
      <c r="Y757" s="42"/>
      <c r="Z757" s="42"/>
      <c r="AA757" s="42"/>
      <c r="AB757" s="42"/>
      <c r="AC757" s="42"/>
      <c r="AD757" s="42"/>
      <c r="AE757" s="42"/>
      <c r="AU757" s="20" t="s">
        <v>90</v>
      </c>
    </row>
    <row r="758" s="2" customFormat="1">
      <c r="A758" s="42"/>
      <c r="B758" s="43"/>
      <c r="C758" s="44"/>
      <c r="D758" s="234" t="s">
        <v>414</v>
      </c>
      <c r="E758" s="44"/>
      <c r="F758" s="285" t="s">
        <v>1206</v>
      </c>
      <c r="G758" s="44"/>
      <c r="H758" s="286">
        <v>2.25</v>
      </c>
      <c r="I758" s="44"/>
      <c r="J758" s="44"/>
      <c r="K758" s="44"/>
      <c r="L758" s="48"/>
      <c r="M758" s="232"/>
      <c r="N758" s="233"/>
      <c r="O758" s="88"/>
      <c r="P758" s="88"/>
      <c r="Q758" s="88"/>
      <c r="R758" s="88"/>
      <c r="S758" s="88"/>
      <c r="T758" s="89"/>
      <c r="U758" s="42"/>
      <c r="V758" s="42"/>
      <c r="W758" s="42"/>
      <c r="X758" s="42"/>
      <c r="Y758" s="42"/>
      <c r="Z758" s="42"/>
      <c r="AA758" s="42"/>
      <c r="AB758" s="42"/>
      <c r="AC758" s="42"/>
      <c r="AD758" s="42"/>
      <c r="AE758" s="42"/>
      <c r="AU758" s="20" t="s">
        <v>90</v>
      </c>
    </row>
    <row r="759" s="2" customFormat="1">
      <c r="A759" s="42"/>
      <c r="B759" s="43"/>
      <c r="C759" s="44"/>
      <c r="D759" s="234" t="s">
        <v>414</v>
      </c>
      <c r="E759" s="44"/>
      <c r="F759" s="285" t="s">
        <v>1207</v>
      </c>
      <c r="G759" s="44"/>
      <c r="H759" s="286">
        <v>1.8</v>
      </c>
      <c r="I759" s="44"/>
      <c r="J759" s="44"/>
      <c r="K759" s="44"/>
      <c r="L759" s="48"/>
      <c r="M759" s="232"/>
      <c r="N759" s="233"/>
      <c r="O759" s="88"/>
      <c r="P759" s="88"/>
      <c r="Q759" s="88"/>
      <c r="R759" s="88"/>
      <c r="S759" s="88"/>
      <c r="T759" s="89"/>
      <c r="U759" s="42"/>
      <c r="V759" s="42"/>
      <c r="W759" s="42"/>
      <c r="X759" s="42"/>
      <c r="Y759" s="42"/>
      <c r="Z759" s="42"/>
      <c r="AA759" s="42"/>
      <c r="AB759" s="42"/>
      <c r="AC759" s="42"/>
      <c r="AD759" s="42"/>
      <c r="AE759" s="42"/>
      <c r="AU759" s="20" t="s">
        <v>90</v>
      </c>
    </row>
    <row r="760" s="2" customFormat="1">
      <c r="A760" s="42"/>
      <c r="B760" s="43"/>
      <c r="C760" s="44"/>
      <c r="D760" s="234" t="s">
        <v>414</v>
      </c>
      <c r="E760" s="44"/>
      <c r="F760" s="285" t="s">
        <v>1618</v>
      </c>
      <c r="G760" s="44"/>
      <c r="H760" s="286">
        <v>10</v>
      </c>
      <c r="I760" s="44"/>
      <c r="J760" s="44"/>
      <c r="K760" s="44"/>
      <c r="L760" s="48"/>
      <c r="M760" s="232"/>
      <c r="N760" s="233"/>
      <c r="O760" s="88"/>
      <c r="P760" s="88"/>
      <c r="Q760" s="88"/>
      <c r="R760" s="88"/>
      <c r="S760" s="88"/>
      <c r="T760" s="89"/>
      <c r="U760" s="42"/>
      <c r="V760" s="42"/>
      <c r="W760" s="42"/>
      <c r="X760" s="42"/>
      <c r="Y760" s="42"/>
      <c r="Z760" s="42"/>
      <c r="AA760" s="42"/>
      <c r="AB760" s="42"/>
      <c r="AC760" s="42"/>
      <c r="AD760" s="42"/>
      <c r="AE760" s="42"/>
      <c r="AU760" s="20" t="s">
        <v>90</v>
      </c>
    </row>
    <row r="761" s="2" customFormat="1">
      <c r="A761" s="42"/>
      <c r="B761" s="43"/>
      <c r="C761" s="44"/>
      <c r="D761" s="234" t="s">
        <v>414</v>
      </c>
      <c r="E761" s="44"/>
      <c r="F761" s="285" t="s">
        <v>1619</v>
      </c>
      <c r="G761" s="44"/>
      <c r="H761" s="286">
        <v>0.624</v>
      </c>
      <c r="I761" s="44"/>
      <c r="J761" s="44"/>
      <c r="K761" s="44"/>
      <c r="L761" s="48"/>
      <c r="M761" s="232"/>
      <c r="N761" s="233"/>
      <c r="O761" s="88"/>
      <c r="P761" s="88"/>
      <c r="Q761" s="88"/>
      <c r="R761" s="88"/>
      <c r="S761" s="88"/>
      <c r="T761" s="89"/>
      <c r="U761" s="42"/>
      <c r="V761" s="42"/>
      <c r="W761" s="42"/>
      <c r="X761" s="42"/>
      <c r="Y761" s="42"/>
      <c r="Z761" s="42"/>
      <c r="AA761" s="42"/>
      <c r="AB761" s="42"/>
      <c r="AC761" s="42"/>
      <c r="AD761" s="42"/>
      <c r="AE761" s="42"/>
      <c r="AU761" s="20" t="s">
        <v>90</v>
      </c>
    </row>
    <row r="762" s="2" customFormat="1">
      <c r="A762" s="42"/>
      <c r="B762" s="43"/>
      <c r="C762" s="44"/>
      <c r="D762" s="234" t="s">
        <v>414</v>
      </c>
      <c r="E762" s="44"/>
      <c r="F762" s="285" t="s">
        <v>1620</v>
      </c>
      <c r="G762" s="44"/>
      <c r="H762" s="286">
        <v>3.3599999999999999</v>
      </c>
      <c r="I762" s="44"/>
      <c r="J762" s="44"/>
      <c r="K762" s="44"/>
      <c r="L762" s="48"/>
      <c r="M762" s="232"/>
      <c r="N762" s="233"/>
      <c r="O762" s="88"/>
      <c r="P762" s="88"/>
      <c r="Q762" s="88"/>
      <c r="R762" s="88"/>
      <c r="S762" s="88"/>
      <c r="T762" s="89"/>
      <c r="U762" s="42"/>
      <c r="V762" s="42"/>
      <c r="W762" s="42"/>
      <c r="X762" s="42"/>
      <c r="Y762" s="42"/>
      <c r="Z762" s="42"/>
      <c r="AA762" s="42"/>
      <c r="AB762" s="42"/>
      <c r="AC762" s="42"/>
      <c r="AD762" s="42"/>
      <c r="AE762" s="42"/>
      <c r="AU762" s="20" t="s">
        <v>90</v>
      </c>
    </row>
    <row r="763" s="2" customFormat="1">
      <c r="A763" s="42"/>
      <c r="B763" s="43"/>
      <c r="C763" s="44"/>
      <c r="D763" s="234" t="s">
        <v>414</v>
      </c>
      <c r="E763" s="44"/>
      <c r="F763" s="285" t="s">
        <v>285</v>
      </c>
      <c r="G763" s="44"/>
      <c r="H763" s="286">
        <v>19.294</v>
      </c>
      <c r="I763" s="44"/>
      <c r="J763" s="44"/>
      <c r="K763" s="44"/>
      <c r="L763" s="48"/>
      <c r="M763" s="232"/>
      <c r="N763" s="233"/>
      <c r="O763" s="88"/>
      <c r="P763" s="88"/>
      <c r="Q763" s="88"/>
      <c r="R763" s="88"/>
      <c r="S763" s="88"/>
      <c r="T763" s="89"/>
      <c r="U763" s="42"/>
      <c r="V763" s="42"/>
      <c r="W763" s="42"/>
      <c r="X763" s="42"/>
      <c r="Y763" s="42"/>
      <c r="Z763" s="42"/>
      <c r="AA763" s="42"/>
      <c r="AB763" s="42"/>
      <c r="AC763" s="42"/>
      <c r="AD763" s="42"/>
      <c r="AE763" s="42"/>
      <c r="AU763" s="20" t="s">
        <v>90</v>
      </c>
    </row>
    <row r="764" s="2" customFormat="1" ht="24.15" customHeight="1">
      <c r="A764" s="42"/>
      <c r="B764" s="43"/>
      <c r="C764" s="216" t="s">
        <v>1628</v>
      </c>
      <c r="D764" s="216" t="s">
        <v>144</v>
      </c>
      <c r="E764" s="217" t="s">
        <v>1629</v>
      </c>
      <c r="F764" s="218" t="s">
        <v>1630</v>
      </c>
      <c r="G764" s="219" t="s">
        <v>321</v>
      </c>
      <c r="H764" s="220">
        <v>19.294</v>
      </c>
      <c r="I764" s="221"/>
      <c r="J764" s="222">
        <f>ROUND(I764*H764,2)</f>
        <v>0</v>
      </c>
      <c r="K764" s="218" t="s">
        <v>148</v>
      </c>
      <c r="L764" s="48"/>
      <c r="M764" s="223" t="s">
        <v>78</v>
      </c>
      <c r="N764" s="224" t="s">
        <v>50</v>
      </c>
      <c r="O764" s="88"/>
      <c r="P764" s="225">
        <f>O764*H764</f>
        <v>0</v>
      </c>
      <c r="Q764" s="225">
        <v>0.00012765000000000001</v>
      </c>
      <c r="R764" s="225">
        <f>Q764*H764</f>
        <v>0.0024628791000000003</v>
      </c>
      <c r="S764" s="225">
        <v>0</v>
      </c>
      <c r="T764" s="226">
        <f>S764*H764</f>
        <v>0</v>
      </c>
      <c r="U764" s="42"/>
      <c r="V764" s="42"/>
      <c r="W764" s="42"/>
      <c r="X764" s="42"/>
      <c r="Y764" s="42"/>
      <c r="Z764" s="42"/>
      <c r="AA764" s="42"/>
      <c r="AB764" s="42"/>
      <c r="AC764" s="42"/>
      <c r="AD764" s="42"/>
      <c r="AE764" s="42"/>
      <c r="AR764" s="227" t="s">
        <v>244</v>
      </c>
      <c r="AT764" s="227" t="s">
        <v>144</v>
      </c>
      <c r="AU764" s="227" t="s">
        <v>90</v>
      </c>
      <c r="AY764" s="20" t="s">
        <v>141</v>
      </c>
      <c r="BE764" s="228">
        <f>IF(N764="základní",J764,0)</f>
        <v>0</v>
      </c>
      <c r="BF764" s="228">
        <f>IF(N764="snížená",J764,0)</f>
        <v>0</v>
      </c>
      <c r="BG764" s="228">
        <f>IF(N764="zákl. přenesená",J764,0)</f>
        <v>0</v>
      </c>
      <c r="BH764" s="228">
        <f>IF(N764="sníž. přenesená",J764,0)</f>
        <v>0</v>
      </c>
      <c r="BI764" s="228">
        <f>IF(N764="nulová",J764,0)</f>
        <v>0</v>
      </c>
      <c r="BJ764" s="20" t="s">
        <v>88</v>
      </c>
      <c r="BK764" s="228">
        <f>ROUND(I764*H764,2)</f>
        <v>0</v>
      </c>
      <c r="BL764" s="20" t="s">
        <v>244</v>
      </c>
      <c r="BM764" s="227" t="s">
        <v>1631</v>
      </c>
    </row>
    <row r="765" s="2" customFormat="1">
      <c r="A765" s="42"/>
      <c r="B765" s="43"/>
      <c r="C765" s="44"/>
      <c r="D765" s="229" t="s">
        <v>151</v>
      </c>
      <c r="E765" s="44"/>
      <c r="F765" s="230" t="s">
        <v>1632</v>
      </c>
      <c r="G765" s="44"/>
      <c r="H765" s="44"/>
      <c r="I765" s="231"/>
      <c r="J765" s="44"/>
      <c r="K765" s="44"/>
      <c r="L765" s="48"/>
      <c r="M765" s="232"/>
      <c r="N765" s="233"/>
      <c r="O765" s="88"/>
      <c r="P765" s="88"/>
      <c r="Q765" s="88"/>
      <c r="R765" s="88"/>
      <c r="S765" s="88"/>
      <c r="T765" s="89"/>
      <c r="U765" s="42"/>
      <c r="V765" s="42"/>
      <c r="W765" s="42"/>
      <c r="X765" s="42"/>
      <c r="Y765" s="42"/>
      <c r="Z765" s="42"/>
      <c r="AA765" s="42"/>
      <c r="AB765" s="42"/>
      <c r="AC765" s="42"/>
      <c r="AD765" s="42"/>
      <c r="AE765" s="42"/>
      <c r="AT765" s="20" t="s">
        <v>151</v>
      </c>
      <c r="AU765" s="20" t="s">
        <v>90</v>
      </c>
    </row>
    <row r="766" s="2" customFormat="1">
      <c r="A766" s="42"/>
      <c r="B766" s="43"/>
      <c r="C766" s="44"/>
      <c r="D766" s="234" t="s">
        <v>153</v>
      </c>
      <c r="E766" s="44"/>
      <c r="F766" s="235" t="s">
        <v>1626</v>
      </c>
      <c r="G766" s="44"/>
      <c r="H766" s="44"/>
      <c r="I766" s="231"/>
      <c r="J766" s="44"/>
      <c r="K766" s="44"/>
      <c r="L766" s="48"/>
      <c r="M766" s="232"/>
      <c r="N766" s="233"/>
      <c r="O766" s="88"/>
      <c r="P766" s="88"/>
      <c r="Q766" s="88"/>
      <c r="R766" s="88"/>
      <c r="S766" s="88"/>
      <c r="T766" s="89"/>
      <c r="U766" s="42"/>
      <c r="V766" s="42"/>
      <c r="W766" s="42"/>
      <c r="X766" s="42"/>
      <c r="Y766" s="42"/>
      <c r="Z766" s="42"/>
      <c r="AA766" s="42"/>
      <c r="AB766" s="42"/>
      <c r="AC766" s="42"/>
      <c r="AD766" s="42"/>
      <c r="AE766" s="42"/>
      <c r="AT766" s="20" t="s">
        <v>153</v>
      </c>
      <c r="AU766" s="20" t="s">
        <v>90</v>
      </c>
    </row>
    <row r="767" s="13" customFormat="1">
      <c r="A767" s="13"/>
      <c r="B767" s="241"/>
      <c r="C767" s="242"/>
      <c r="D767" s="234" t="s">
        <v>283</v>
      </c>
      <c r="E767" s="243" t="s">
        <v>78</v>
      </c>
      <c r="F767" s="244" t="s">
        <v>773</v>
      </c>
      <c r="G767" s="242"/>
      <c r="H767" s="245">
        <v>19.294</v>
      </c>
      <c r="I767" s="246"/>
      <c r="J767" s="242"/>
      <c r="K767" s="242"/>
      <c r="L767" s="247"/>
      <c r="M767" s="248"/>
      <c r="N767" s="249"/>
      <c r="O767" s="249"/>
      <c r="P767" s="249"/>
      <c r="Q767" s="249"/>
      <c r="R767" s="249"/>
      <c r="S767" s="249"/>
      <c r="T767" s="250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51" t="s">
        <v>283</v>
      </c>
      <c r="AU767" s="251" t="s">
        <v>90</v>
      </c>
      <c r="AV767" s="13" t="s">
        <v>90</v>
      </c>
      <c r="AW767" s="13" t="s">
        <v>40</v>
      </c>
      <c r="AX767" s="13" t="s">
        <v>88</v>
      </c>
      <c r="AY767" s="251" t="s">
        <v>141</v>
      </c>
    </row>
    <row r="768" s="2" customFormat="1">
      <c r="A768" s="42"/>
      <c r="B768" s="43"/>
      <c r="C768" s="44"/>
      <c r="D768" s="234" t="s">
        <v>414</v>
      </c>
      <c r="E768" s="44"/>
      <c r="F768" s="284" t="s">
        <v>1627</v>
      </c>
      <c r="G768" s="44"/>
      <c r="H768" s="44"/>
      <c r="I768" s="44"/>
      <c r="J768" s="44"/>
      <c r="K768" s="44"/>
      <c r="L768" s="48"/>
      <c r="M768" s="232"/>
      <c r="N768" s="233"/>
      <c r="O768" s="88"/>
      <c r="P768" s="88"/>
      <c r="Q768" s="88"/>
      <c r="R768" s="88"/>
      <c r="S768" s="88"/>
      <c r="T768" s="89"/>
      <c r="U768" s="42"/>
      <c r="V768" s="42"/>
      <c r="W768" s="42"/>
      <c r="X768" s="42"/>
      <c r="Y768" s="42"/>
      <c r="Z768" s="42"/>
      <c r="AA768" s="42"/>
      <c r="AB768" s="42"/>
      <c r="AC768" s="42"/>
      <c r="AD768" s="42"/>
      <c r="AE768" s="42"/>
      <c r="AU768" s="20" t="s">
        <v>90</v>
      </c>
    </row>
    <row r="769" s="2" customFormat="1">
      <c r="A769" s="42"/>
      <c r="B769" s="43"/>
      <c r="C769" s="44"/>
      <c r="D769" s="234" t="s">
        <v>414</v>
      </c>
      <c r="E769" s="44"/>
      <c r="F769" s="285" t="s">
        <v>1617</v>
      </c>
      <c r="G769" s="44"/>
      <c r="H769" s="286">
        <v>1.26</v>
      </c>
      <c r="I769" s="44"/>
      <c r="J769" s="44"/>
      <c r="K769" s="44"/>
      <c r="L769" s="48"/>
      <c r="M769" s="232"/>
      <c r="N769" s="233"/>
      <c r="O769" s="88"/>
      <c r="P769" s="88"/>
      <c r="Q769" s="88"/>
      <c r="R769" s="88"/>
      <c r="S769" s="88"/>
      <c r="T769" s="89"/>
      <c r="U769" s="42"/>
      <c r="V769" s="42"/>
      <c r="W769" s="42"/>
      <c r="X769" s="42"/>
      <c r="Y769" s="42"/>
      <c r="Z769" s="42"/>
      <c r="AA769" s="42"/>
      <c r="AB769" s="42"/>
      <c r="AC769" s="42"/>
      <c r="AD769" s="42"/>
      <c r="AE769" s="42"/>
      <c r="AU769" s="20" t="s">
        <v>90</v>
      </c>
    </row>
    <row r="770" s="2" customFormat="1">
      <c r="A770" s="42"/>
      <c r="B770" s="43"/>
      <c r="C770" s="44"/>
      <c r="D770" s="234" t="s">
        <v>414</v>
      </c>
      <c r="E770" s="44"/>
      <c r="F770" s="285" t="s">
        <v>1206</v>
      </c>
      <c r="G770" s="44"/>
      <c r="H770" s="286">
        <v>2.25</v>
      </c>
      <c r="I770" s="44"/>
      <c r="J770" s="44"/>
      <c r="K770" s="44"/>
      <c r="L770" s="48"/>
      <c r="M770" s="232"/>
      <c r="N770" s="233"/>
      <c r="O770" s="88"/>
      <c r="P770" s="88"/>
      <c r="Q770" s="88"/>
      <c r="R770" s="88"/>
      <c r="S770" s="88"/>
      <c r="T770" s="89"/>
      <c r="U770" s="42"/>
      <c r="V770" s="42"/>
      <c r="W770" s="42"/>
      <c r="X770" s="42"/>
      <c r="Y770" s="42"/>
      <c r="Z770" s="42"/>
      <c r="AA770" s="42"/>
      <c r="AB770" s="42"/>
      <c r="AC770" s="42"/>
      <c r="AD770" s="42"/>
      <c r="AE770" s="42"/>
      <c r="AU770" s="20" t="s">
        <v>90</v>
      </c>
    </row>
    <row r="771" s="2" customFormat="1">
      <c r="A771" s="42"/>
      <c r="B771" s="43"/>
      <c r="C771" s="44"/>
      <c r="D771" s="234" t="s">
        <v>414</v>
      </c>
      <c r="E771" s="44"/>
      <c r="F771" s="285" t="s">
        <v>1207</v>
      </c>
      <c r="G771" s="44"/>
      <c r="H771" s="286">
        <v>1.8</v>
      </c>
      <c r="I771" s="44"/>
      <c r="J771" s="44"/>
      <c r="K771" s="44"/>
      <c r="L771" s="48"/>
      <c r="M771" s="232"/>
      <c r="N771" s="233"/>
      <c r="O771" s="88"/>
      <c r="P771" s="88"/>
      <c r="Q771" s="88"/>
      <c r="R771" s="88"/>
      <c r="S771" s="88"/>
      <c r="T771" s="89"/>
      <c r="U771" s="42"/>
      <c r="V771" s="42"/>
      <c r="W771" s="42"/>
      <c r="X771" s="42"/>
      <c r="Y771" s="42"/>
      <c r="Z771" s="42"/>
      <c r="AA771" s="42"/>
      <c r="AB771" s="42"/>
      <c r="AC771" s="42"/>
      <c r="AD771" s="42"/>
      <c r="AE771" s="42"/>
      <c r="AU771" s="20" t="s">
        <v>90</v>
      </c>
    </row>
    <row r="772" s="2" customFormat="1">
      <c r="A772" s="42"/>
      <c r="B772" s="43"/>
      <c r="C772" s="44"/>
      <c r="D772" s="234" t="s">
        <v>414</v>
      </c>
      <c r="E772" s="44"/>
      <c r="F772" s="285" t="s">
        <v>1618</v>
      </c>
      <c r="G772" s="44"/>
      <c r="H772" s="286">
        <v>10</v>
      </c>
      <c r="I772" s="44"/>
      <c r="J772" s="44"/>
      <c r="K772" s="44"/>
      <c r="L772" s="48"/>
      <c r="M772" s="232"/>
      <c r="N772" s="233"/>
      <c r="O772" s="88"/>
      <c r="P772" s="88"/>
      <c r="Q772" s="88"/>
      <c r="R772" s="88"/>
      <c r="S772" s="88"/>
      <c r="T772" s="89"/>
      <c r="U772" s="42"/>
      <c r="V772" s="42"/>
      <c r="W772" s="42"/>
      <c r="X772" s="42"/>
      <c r="Y772" s="42"/>
      <c r="Z772" s="42"/>
      <c r="AA772" s="42"/>
      <c r="AB772" s="42"/>
      <c r="AC772" s="42"/>
      <c r="AD772" s="42"/>
      <c r="AE772" s="42"/>
      <c r="AU772" s="20" t="s">
        <v>90</v>
      </c>
    </row>
    <row r="773" s="2" customFormat="1">
      <c r="A773" s="42"/>
      <c r="B773" s="43"/>
      <c r="C773" s="44"/>
      <c r="D773" s="234" t="s">
        <v>414</v>
      </c>
      <c r="E773" s="44"/>
      <c r="F773" s="285" t="s">
        <v>1619</v>
      </c>
      <c r="G773" s="44"/>
      <c r="H773" s="286">
        <v>0.624</v>
      </c>
      <c r="I773" s="44"/>
      <c r="J773" s="44"/>
      <c r="K773" s="44"/>
      <c r="L773" s="48"/>
      <c r="M773" s="232"/>
      <c r="N773" s="233"/>
      <c r="O773" s="88"/>
      <c r="P773" s="88"/>
      <c r="Q773" s="88"/>
      <c r="R773" s="88"/>
      <c r="S773" s="88"/>
      <c r="T773" s="89"/>
      <c r="U773" s="42"/>
      <c r="V773" s="42"/>
      <c r="W773" s="42"/>
      <c r="X773" s="42"/>
      <c r="Y773" s="42"/>
      <c r="Z773" s="42"/>
      <c r="AA773" s="42"/>
      <c r="AB773" s="42"/>
      <c r="AC773" s="42"/>
      <c r="AD773" s="42"/>
      <c r="AE773" s="42"/>
      <c r="AU773" s="20" t="s">
        <v>90</v>
      </c>
    </row>
    <row r="774" s="2" customFormat="1">
      <c r="A774" s="42"/>
      <c r="B774" s="43"/>
      <c r="C774" s="44"/>
      <c r="D774" s="234" t="s">
        <v>414</v>
      </c>
      <c r="E774" s="44"/>
      <c r="F774" s="285" t="s">
        <v>1620</v>
      </c>
      <c r="G774" s="44"/>
      <c r="H774" s="286">
        <v>3.3599999999999999</v>
      </c>
      <c r="I774" s="44"/>
      <c r="J774" s="44"/>
      <c r="K774" s="44"/>
      <c r="L774" s="48"/>
      <c r="M774" s="232"/>
      <c r="N774" s="233"/>
      <c r="O774" s="88"/>
      <c r="P774" s="88"/>
      <c r="Q774" s="88"/>
      <c r="R774" s="88"/>
      <c r="S774" s="88"/>
      <c r="T774" s="89"/>
      <c r="U774" s="42"/>
      <c r="V774" s="42"/>
      <c r="W774" s="42"/>
      <c r="X774" s="42"/>
      <c r="Y774" s="42"/>
      <c r="Z774" s="42"/>
      <c r="AA774" s="42"/>
      <c r="AB774" s="42"/>
      <c r="AC774" s="42"/>
      <c r="AD774" s="42"/>
      <c r="AE774" s="42"/>
      <c r="AU774" s="20" t="s">
        <v>90</v>
      </c>
    </row>
    <row r="775" s="2" customFormat="1">
      <c r="A775" s="42"/>
      <c r="B775" s="43"/>
      <c r="C775" s="44"/>
      <c r="D775" s="234" t="s">
        <v>414</v>
      </c>
      <c r="E775" s="44"/>
      <c r="F775" s="285" t="s">
        <v>285</v>
      </c>
      <c r="G775" s="44"/>
      <c r="H775" s="286">
        <v>19.294</v>
      </c>
      <c r="I775" s="44"/>
      <c r="J775" s="44"/>
      <c r="K775" s="44"/>
      <c r="L775" s="48"/>
      <c r="M775" s="232"/>
      <c r="N775" s="233"/>
      <c r="O775" s="88"/>
      <c r="P775" s="88"/>
      <c r="Q775" s="88"/>
      <c r="R775" s="88"/>
      <c r="S775" s="88"/>
      <c r="T775" s="89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  <c r="AE775" s="42"/>
      <c r="AU775" s="20" t="s">
        <v>90</v>
      </c>
    </row>
    <row r="776" s="2" customFormat="1" ht="24.15" customHeight="1">
      <c r="A776" s="42"/>
      <c r="B776" s="43"/>
      <c r="C776" s="216" t="s">
        <v>1633</v>
      </c>
      <c r="D776" s="216" t="s">
        <v>144</v>
      </c>
      <c r="E776" s="217" t="s">
        <v>1634</v>
      </c>
      <c r="F776" s="218" t="s">
        <v>1635</v>
      </c>
      <c r="G776" s="219" t="s">
        <v>321</v>
      </c>
      <c r="H776" s="220">
        <v>19.294</v>
      </c>
      <c r="I776" s="221"/>
      <c r="J776" s="222">
        <f>ROUND(I776*H776,2)</f>
        <v>0</v>
      </c>
      <c r="K776" s="218" t="s">
        <v>148</v>
      </c>
      <c r="L776" s="48"/>
      <c r="M776" s="223" t="s">
        <v>78</v>
      </c>
      <c r="N776" s="224" t="s">
        <v>50</v>
      </c>
      <c r="O776" s="88"/>
      <c r="P776" s="225">
        <f>O776*H776</f>
        <v>0</v>
      </c>
      <c r="Q776" s="225">
        <v>0.00012765000000000001</v>
      </c>
      <c r="R776" s="225">
        <f>Q776*H776</f>
        <v>0.0024628791000000003</v>
      </c>
      <c r="S776" s="225">
        <v>0</v>
      </c>
      <c r="T776" s="226">
        <f>S776*H776</f>
        <v>0</v>
      </c>
      <c r="U776" s="42"/>
      <c r="V776" s="42"/>
      <c r="W776" s="42"/>
      <c r="X776" s="42"/>
      <c r="Y776" s="42"/>
      <c r="Z776" s="42"/>
      <c r="AA776" s="42"/>
      <c r="AB776" s="42"/>
      <c r="AC776" s="42"/>
      <c r="AD776" s="42"/>
      <c r="AE776" s="42"/>
      <c r="AR776" s="227" t="s">
        <v>244</v>
      </c>
      <c r="AT776" s="227" t="s">
        <v>144</v>
      </c>
      <c r="AU776" s="227" t="s">
        <v>90</v>
      </c>
      <c r="AY776" s="20" t="s">
        <v>141</v>
      </c>
      <c r="BE776" s="228">
        <f>IF(N776="základní",J776,0)</f>
        <v>0</v>
      </c>
      <c r="BF776" s="228">
        <f>IF(N776="snížená",J776,0)</f>
        <v>0</v>
      </c>
      <c r="BG776" s="228">
        <f>IF(N776="zákl. přenesená",J776,0)</f>
        <v>0</v>
      </c>
      <c r="BH776" s="228">
        <f>IF(N776="sníž. přenesená",J776,0)</f>
        <v>0</v>
      </c>
      <c r="BI776" s="228">
        <f>IF(N776="nulová",J776,0)</f>
        <v>0</v>
      </c>
      <c r="BJ776" s="20" t="s">
        <v>88</v>
      </c>
      <c r="BK776" s="228">
        <f>ROUND(I776*H776,2)</f>
        <v>0</v>
      </c>
      <c r="BL776" s="20" t="s">
        <v>244</v>
      </c>
      <c r="BM776" s="227" t="s">
        <v>1636</v>
      </c>
    </row>
    <row r="777" s="2" customFormat="1">
      <c r="A777" s="42"/>
      <c r="B777" s="43"/>
      <c r="C777" s="44"/>
      <c r="D777" s="229" t="s">
        <v>151</v>
      </c>
      <c r="E777" s="44"/>
      <c r="F777" s="230" t="s">
        <v>1637</v>
      </c>
      <c r="G777" s="44"/>
      <c r="H777" s="44"/>
      <c r="I777" s="231"/>
      <c r="J777" s="44"/>
      <c r="K777" s="44"/>
      <c r="L777" s="48"/>
      <c r="M777" s="232"/>
      <c r="N777" s="233"/>
      <c r="O777" s="88"/>
      <c r="P777" s="88"/>
      <c r="Q777" s="88"/>
      <c r="R777" s="88"/>
      <c r="S777" s="88"/>
      <c r="T777" s="89"/>
      <c r="U777" s="42"/>
      <c r="V777" s="42"/>
      <c r="W777" s="42"/>
      <c r="X777" s="42"/>
      <c r="Y777" s="42"/>
      <c r="Z777" s="42"/>
      <c r="AA777" s="42"/>
      <c r="AB777" s="42"/>
      <c r="AC777" s="42"/>
      <c r="AD777" s="42"/>
      <c r="AE777" s="42"/>
      <c r="AT777" s="20" t="s">
        <v>151</v>
      </c>
      <c r="AU777" s="20" t="s">
        <v>90</v>
      </c>
    </row>
    <row r="778" s="13" customFormat="1">
      <c r="A778" s="13"/>
      <c r="B778" s="241"/>
      <c r="C778" s="242"/>
      <c r="D778" s="234" t="s">
        <v>283</v>
      </c>
      <c r="E778" s="243" t="s">
        <v>78</v>
      </c>
      <c r="F778" s="244" t="s">
        <v>773</v>
      </c>
      <c r="G778" s="242"/>
      <c r="H778" s="245">
        <v>19.294</v>
      </c>
      <c r="I778" s="246"/>
      <c r="J778" s="242"/>
      <c r="K778" s="242"/>
      <c r="L778" s="247"/>
      <c r="M778" s="248"/>
      <c r="N778" s="249"/>
      <c r="O778" s="249"/>
      <c r="P778" s="249"/>
      <c r="Q778" s="249"/>
      <c r="R778" s="249"/>
      <c r="S778" s="249"/>
      <c r="T778" s="250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51" t="s">
        <v>283</v>
      </c>
      <c r="AU778" s="251" t="s">
        <v>90</v>
      </c>
      <c r="AV778" s="13" t="s">
        <v>90</v>
      </c>
      <c r="AW778" s="13" t="s">
        <v>40</v>
      </c>
      <c r="AX778" s="13" t="s">
        <v>88</v>
      </c>
      <c r="AY778" s="251" t="s">
        <v>141</v>
      </c>
    </row>
    <row r="779" s="2" customFormat="1">
      <c r="A779" s="42"/>
      <c r="B779" s="43"/>
      <c r="C779" s="44"/>
      <c r="D779" s="234" t="s">
        <v>414</v>
      </c>
      <c r="E779" s="44"/>
      <c r="F779" s="284" t="s">
        <v>1627</v>
      </c>
      <c r="G779" s="44"/>
      <c r="H779" s="44"/>
      <c r="I779" s="44"/>
      <c r="J779" s="44"/>
      <c r="K779" s="44"/>
      <c r="L779" s="48"/>
      <c r="M779" s="232"/>
      <c r="N779" s="233"/>
      <c r="O779" s="88"/>
      <c r="P779" s="88"/>
      <c r="Q779" s="88"/>
      <c r="R779" s="88"/>
      <c r="S779" s="88"/>
      <c r="T779" s="89"/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  <c r="AE779" s="42"/>
      <c r="AU779" s="20" t="s">
        <v>90</v>
      </c>
    </row>
    <row r="780" s="2" customFormat="1">
      <c r="A780" s="42"/>
      <c r="B780" s="43"/>
      <c r="C780" s="44"/>
      <c r="D780" s="234" t="s">
        <v>414</v>
      </c>
      <c r="E780" s="44"/>
      <c r="F780" s="285" t="s">
        <v>1617</v>
      </c>
      <c r="G780" s="44"/>
      <c r="H780" s="286">
        <v>1.26</v>
      </c>
      <c r="I780" s="44"/>
      <c r="J780" s="44"/>
      <c r="K780" s="44"/>
      <c r="L780" s="48"/>
      <c r="M780" s="232"/>
      <c r="N780" s="233"/>
      <c r="O780" s="88"/>
      <c r="P780" s="88"/>
      <c r="Q780" s="88"/>
      <c r="R780" s="88"/>
      <c r="S780" s="88"/>
      <c r="T780" s="89"/>
      <c r="U780" s="42"/>
      <c r="V780" s="42"/>
      <c r="W780" s="42"/>
      <c r="X780" s="42"/>
      <c r="Y780" s="42"/>
      <c r="Z780" s="42"/>
      <c r="AA780" s="42"/>
      <c r="AB780" s="42"/>
      <c r="AC780" s="42"/>
      <c r="AD780" s="42"/>
      <c r="AE780" s="42"/>
      <c r="AU780" s="20" t="s">
        <v>90</v>
      </c>
    </row>
    <row r="781" s="2" customFormat="1">
      <c r="A781" s="42"/>
      <c r="B781" s="43"/>
      <c r="C781" s="44"/>
      <c r="D781" s="234" t="s">
        <v>414</v>
      </c>
      <c r="E781" s="44"/>
      <c r="F781" s="285" t="s">
        <v>1206</v>
      </c>
      <c r="G781" s="44"/>
      <c r="H781" s="286">
        <v>2.25</v>
      </c>
      <c r="I781" s="44"/>
      <c r="J781" s="44"/>
      <c r="K781" s="44"/>
      <c r="L781" s="48"/>
      <c r="M781" s="232"/>
      <c r="N781" s="233"/>
      <c r="O781" s="88"/>
      <c r="P781" s="88"/>
      <c r="Q781" s="88"/>
      <c r="R781" s="88"/>
      <c r="S781" s="88"/>
      <c r="T781" s="89"/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  <c r="AE781" s="42"/>
      <c r="AU781" s="20" t="s">
        <v>90</v>
      </c>
    </row>
    <row r="782" s="2" customFormat="1">
      <c r="A782" s="42"/>
      <c r="B782" s="43"/>
      <c r="C782" s="44"/>
      <c r="D782" s="234" t="s">
        <v>414</v>
      </c>
      <c r="E782" s="44"/>
      <c r="F782" s="285" t="s">
        <v>1207</v>
      </c>
      <c r="G782" s="44"/>
      <c r="H782" s="286">
        <v>1.8</v>
      </c>
      <c r="I782" s="44"/>
      <c r="J782" s="44"/>
      <c r="K782" s="44"/>
      <c r="L782" s="48"/>
      <c r="M782" s="232"/>
      <c r="N782" s="233"/>
      <c r="O782" s="88"/>
      <c r="P782" s="88"/>
      <c r="Q782" s="88"/>
      <c r="R782" s="88"/>
      <c r="S782" s="88"/>
      <c r="T782" s="89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  <c r="AE782" s="42"/>
      <c r="AU782" s="20" t="s">
        <v>90</v>
      </c>
    </row>
    <row r="783" s="2" customFormat="1">
      <c r="A783" s="42"/>
      <c r="B783" s="43"/>
      <c r="C783" s="44"/>
      <c r="D783" s="234" t="s">
        <v>414</v>
      </c>
      <c r="E783" s="44"/>
      <c r="F783" s="285" t="s">
        <v>1618</v>
      </c>
      <c r="G783" s="44"/>
      <c r="H783" s="286">
        <v>10</v>
      </c>
      <c r="I783" s="44"/>
      <c r="J783" s="44"/>
      <c r="K783" s="44"/>
      <c r="L783" s="48"/>
      <c r="M783" s="232"/>
      <c r="N783" s="233"/>
      <c r="O783" s="88"/>
      <c r="P783" s="88"/>
      <c r="Q783" s="88"/>
      <c r="R783" s="88"/>
      <c r="S783" s="88"/>
      <c r="T783" s="89"/>
      <c r="U783" s="42"/>
      <c r="V783" s="42"/>
      <c r="W783" s="42"/>
      <c r="X783" s="42"/>
      <c r="Y783" s="42"/>
      <c r="Z783" s="42"/>
      <c r="AA783" s="42"/>
      <c r="AB783" s="42"/>
      <c r="AC783" s="42"/>
      <c r="AD783" s="42"/>
      <c r="AE783" s="42"/>
      <c r="AU783" s="20" t="s">
        <v>90</v>
      </c>
    </row>
    <row r="784" s="2" customFormat="1">
      <c r="A784" s="42"/>
      <c r="B784" s="43"/>
      <c r="C784" s="44"/>
      <c r="D784" s="234" t="s">
        <v>414</v>
      </c>
      <c r="E784" s="44"/>
      <c r="F784" s="285" t="s">
        <v>1619</v>
      </c>
      <c r="G784" s="44"/>
      <c r="H784" s="286">
        <v>0.624</v>
      </c>
      <c r="I784" s="44"/>
      <c r="J784" s="44"/>
      <c r="K784" s="44"/>
      <c r="L784" s="48"/>
      <c r="M784" s="232"/>
      <c r="N784" s="233"/>
      <c r="O784" s="88"/>
      <c r="P784" s="88"/>
      <c r="Q784" s="88"/>
      <c r="R784" s="88"/>
      <c r="S784" s="88"/>
      <c r="T784" s="89"/>
      <c r="U784" s="42"/>
      <c r="V784" s="42"/>
      <c r="W784" s="42"/>
      <c r="X784" s="42"/>
      <c r="Y784" s="42"/>
      <c r="Z784" s="42"/>
      <c r="AA784" s="42"/>
      <c r="AB784" s="42"/>
      <c r="AC784" s="42"/>
      <c r="AD784" s="42"/>
      <c r="AE784" s="42"/>
      <c r="AU784" s="20" t="s">
        <v>90</v>
      </c>
    </row>
    <row r="785" s="2" customFormat="1">
      <c r="A785" s="42"/>
      <c r="B785" s="43"/>
      <c r="C785" s="44"/>
      <c r="D785" s="234" t="s">
        <v>414</v>
      </c>
      <c r="E785" s="44"/>
      <c r="F785" s="285" t="s">
        <v>1620</v>
      </c>
      <c r="G785" s="44"/>
      <c r="H785" s="286">
        <v>3.3599999999999999</v>
      </c>
      <c r="I785" s="44"/>
      <c r="J785" s="44"/>
      <c r="K785" s="44"/>
      <c r="L785" s="48"/>
      <c r="M785" s="232"/>
      <c r="N785" s="233"/>
      <c r="O785" s="88"/>
      <c r="P785" s="88"/>
      <c r="Q785" s="88"/>
      <c r="R785" s="88"/>
      <c r="S785" s="88"/>
      <c r="T785" s="89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/>
      <c r="AU785" s="20" t="s">
        <v>90</v>
      </c>
    </row>
    <row r="786" s="2" customFormat="1">
      <c r="A786" s="42"/>
      <c r="B786" s="43"/>
      <c r="C786" s="44"/>
      <c r="D786" s="234" t="s">
        <v>414</v>
      </c>
      <c r="E786" s="44"/>
      <c r="F786" s="285" t="s">
        <v>285</v>
      </c>
      <c r="G786" s="44"/>
      <c r="H786" s="286">
        <v>19.294</v>
      </c>
      <c r="I786" s="44"/>
      <c r="J786" s="44"/>
      <c r="K786" s="44"/>
      <c r="L786" s="48"/>
      <c r="M786" s="232"/>
      <c r="N786" s="233"/>
      <c r="O786" s="88"/>
      <c r="P786" s="88"/>
      <c r="Q786" s="88"/>
      <c r="R786" s="88"/>
      <c r="S786" s="88"/>
      <c r="T786" s="89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  <c r="AE786" s="42"/>
      <c r="AU786" s="20" t="s">
        <v>90</v>
      </c>
    </row>
    <row r="787" s="12" customFormat="1" ht="22.8" customHeight="1">
      <c r="A787" s="12"/>
      <c r="B787" s="200"/>
      <c r="C787" s="201"/>
      <c r="D787" s="202" t="s">
        <v>79</v>
      </c>
      <c r="E787" s="214" t="s">
        <v>1638</v>
      </c>
      <c r="F787" s="214" t="s">
        <v>1639</v>
      </c>
      <c r="G787" s="201"/>
      <c r="H787" s="201"/>
      <c r="I787" s="204"/>
      <c r="J787" s="215">
        <f>BK787</f>
        <v>0</v>
      </c>
      <c r="K787" s="201"/>
      <c r="L787" s="206"/>
      <c r="M787" s="207"/>
      <c r="N787" s="208"/>
      <c r="O787" s="208"/>
      <c r="P787" s="209">
        <f>SUM(P788:P899)</f>
        <v>0</v>
      </c>
      <c r="Q787" s="208"/>
      <c r="R787" s="209">
        <f>SUM(R788:R899)</f>
        <v>0.074749938700000004</v>
      </c>
      <c r="S787" s="208"/>
      <c r="T787" s="210">
        <f>SUM(T788:T899)</f>
        <v>0.0012206999999999999</v>
      </c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R787" s="211" t="s">
        <v>90</v>
      </c>
      <c r="AT787" s="212" t="s">
        <v>79</v>
      </c>
      <c r="AU787" s="212" t="s">
        <v>88</v>
      </c>
      <c r="AY787" s="211" t="s">
        <v>141</v>
      </c>
      <c r="BK787" s="213">
        <f>SUM(BK788:BK899)</f>
        <v>0</v>
      </c>
    </row>
    <row r="788" s="2" customFormat="1" ht="24.15" customHeight="1">
      <c r="A788" s="42"/>
      <c r="B788" s="43"/>
      <c r="C788" s="216" t="s">
        <v>1640</v>
      </c>
      <c r="D788" s="216" t="s">
        <v>144</v>
      </c>
      <c r="E788" s="217" t="s">
        <v>1641</v>
      </c>
      <c r="F788" s="218" t="s">
        <v>1642</v>
      </c>
      <c r="G788" s="219" t="s">
        <v>321</v>
      </c>
      <c r="H788" s="220">
        <v>152.886</v>
      </c>
      <c r="I788" s="221"/>
      <c r="J788" s="222">
        <f>ROUND(I788*H788,2)</f>
        <v>0</v>
      </c>
      <c r="K788" s="218" t="s">
        <v>148</v>
      </c>
      <c r="L788" s="48"/>
      <c r="M788" s="223" t="s">
        <v>78</v>
      </c>
      <c r="N788" s="224" t="s">
        <v>50</v>
      </c>
      <c r="O788" s="88"/>
      <c r="P788" s="225">
        <f>O788*H788</f>
        <v>0</v>
      </c>
      <c r="Q788" s="225">
        <v>0</v>
      </c>
      <c r="R788" s="225">
        <f>Q788*H788</f>
        <v>0</v>
      </c>
      <c r="S788" s="225">
        <v>0</v>
      </c>
      <c r="T788" s="226">
        <f>S788*H788</f>
        <v>0</v>
      </c>
      <c r="U788" s="42"/>
      <c r="V788" s="42"/>
      <c r="W788" s="42"/>
      <c r="X788" s="42"/>
      <c r="Y788" s="42"/>
      <c r="Z788" s="42"/>
      <c r="AA788" s="42"/>
      <c r="AB788" s="42"/>
      <c r="AC788" s="42"/>
      <c r="AD788" s="42"/>
      <c r="AE788" s="42"/>
      <c r="AR788" s="227" t="s">
        <v>244</v>
      </c>
      <c r="AT788" s="227" t="s">
        <v>144</v>
      </c>
      <c r="AU788" s="227" t="s">
        <v>90</v>
      </c>
      <c r="AY788" s="20" t="s">
        <v>141</v>
      </c>
      <c r="BE788" s="228">
        <f>IF(N788="základní",J788,0)</f>
        <v>0</v>
      </c>
      <c r="BF788" s="228">
        <f>IF(N788="snížená",J788,0)</f>
        <v>0</v>
      </c>
      <c r="BG788" s="228">
        <f>IF(N788="zákl. přenesená",J788,0)</f>
        <v>0</v>
      </c>
      <c r="BH788" s="228">
        <f>IF(N788="sníž. přenesená",J788,0)</f>
        <v>0</v>
      </c>
      <c r="BI788" s="228">
        <f>IF(N788="nulová",J788,0)</f>
        <v>0</v>
      </c>
      <c r="BJ788" s="20" t="s">
        <v>88</v>
      </c>
      <c r="BK788" s="228">
        <f>ROUND(I788*H788,2)</f>
        <v>0</v>
      </c>
      <c r="BL788" s="20" t="s">
        <v>244</v>
      </c>
      <c r="BM788" s="227" t="s">
        <v>1643</v>
      </c>
    </row>
    <row r="789" s="2" customFormat="1">
      <c r="A789" s="42"/>
      <c r="B789" s="43"/>
      <c r="C789" s="44"/>
      <c r="D789" s="229" t="s">
        <v>151</v>
      </c>
      <c r="E789" s="44"/>
      <c r="F789" s="230" t="s">
        <v>1644</v>
      </c>
      <c r="G789" s="44"/>
      <c r="H789" s="44"/>
      <c r="I789" s="231"/>
      <c r="J789" s="44"/>
      <c r="K789" s="44"/>
      <c r="L789" s="48"/>
      <c r="M789" s="232"/>
      <c r="N789" s="233"/>
      <c r="O789" s="88"/>
      <c r="P789" s="88"/>
      <c r="Q789" s="88"/>
      <c r="R789" s="88"/>
      <c r="S789" s="88"/>
      <c r="T789" s="89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T789" s="20" t="s">
        <v>151</v>
      </c>
      <c r="AU789" s="20" t="s">
        <v>90</v>
      </c>
    </row>
    <row r="790" s="13" customFormat="1">
      <c r="A790" s="13"/>
      <c r="B790" s="241"/>
      <c r="C790" s="242"/>
      <c r="D790" s="234" t="s">
        <v>283</v>
      </c>
      <c r="E790" s="243" t="s">
        <v>78</v>
      </c>
      <c r="F790" s="244" t="s">
        <v>792</v>
      </c>
      <c r="G790" s="242"/>
      <c r="H790" s="245">
        <v>40.636000000000003</v>
      </c>
      <c r="I790" s="246"/>
      <c r="J790" s="242"/>
      <c r="K790" s="242"/>
      <c r="L790" s="247"/>
      <c r="M790" s="248"/>
      <c r="N790" s="249"/>
      <c r="O790" s="249"/>
      <c r="P790" s="249"/>
      <c r="Q790" s="249"/>
      <c r="R790" s="249"/>
      <c r="S790" s="249"/>
      <c r="T790" s="250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51" t="s">
        <v>283</v>
      </c>
      <c r="AU790" s="251" t="s">
        <v>90</v>
      </c>
      <c r="AV790" s="13" t="s">
        <v>90</v>
      </c>
      <c r="AW790" s="13" t="s">
        <v>40</v>
      </c>
      <c r="AX790" s="13" t="s">
        <v>80</v>
      </c>
      <c r="AY790" s="251" t="s">
        <v>141</v>
      </c>
    </row>
    <row r="791" s="13" customFormat="1">
      <c r="A791" s="13"/>
      <c r="B791" s="241"/>
      <c r="C791" s="242"/>
      <c r="D791" s="234" t="s">
        <v>283</v>
      </c>
      <c r="E791" s="243" t="s">
        <v>78</v>
      </c>
      <c r="F791" s="244" t="s">
        <v>1070</v>
      </c>
      <c r="G791" s="242"/>
      <c r="H791" s="245">
        <v>47.460000000000001</v>
      </c>
      <c r="I791" s="246"/>
      <c r="J791" s="242"/>
      <c r="K791" s="242"/>
      <c r="L791" s="247"/>
      <c r="M791" s="248"/>
      <c r="N791" s="249"/>
      <c r="O791" s="249"/>
      <c r="P791" s="249"/>
      <c r="Q791" s="249"/>
      <c r="R791" s="249"/>
      <c r="S791" s="249"/>
      <c r="T791" s="250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51" t="s">
        <v>283</v>
      </c>
      <c r="AU791" s="251" t="s">
        <v>90</v>
      </c>
      <c r="AV791" s="13" t="s">
        <v>90</v>
      </c>
      <c r="AW791" s="13" t="s">
        <v>40</v>
      </c>
      <c r="AX791" s="13" t="s">
        <v>80</v>
      </c>
      <c r="AY791" s="251" t="s">
        <v>141</v>
      </c>
    </row>
    <row r="792" s="13" customFormat="1">
      <c r="A792" s="13"/>
      <c r="B792" s="241"/>
      <c r="C792" s="242"/>
      <c r="D792" s="234" t="s">
        <v>283</v>
      </c>
      <c r="E792" s="243" t="s">
        <v>78</v>
      </c>
      <c r="F792" s="244" t="s">
        <v>800</v>
      </c>
      <c r="G792" s="242"/>
      <c r="H792" s="245">
        <v>82.079999999999998</v>
      </c>
      <c r="I792" s="246"/>
      <c r="J792" s="242"/>
      <c r="K792" s="242"/>
      <c r="L792" s="247"/>
      <c r="M792" s="248"/>
      <c r="N792" s="249"/>
      <c r="O792" s="249"/>
      <c r="P792" s="249"/>
      <c r="Q792" s="249"/>
      <c r="R792" s="249"/>
      <c r="S792" s="249"/>
      <c r="T792" s="250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51" t="s">
        <v>283</v>
      </c>
      <c r="AU792" s="251" t="s">
        <v>90</v>
      </c>
      <c r="AV792" s="13" t="s">
        <v>90</v>
      </c>
      <c r="AW792" s="13" t="s">
        <v>40</v>
      </c>
      <c r="AX792" s="13" t="s">
        <v>80</v>
      </c>
      <c r="AY792" s="251" t="s">
        <v>141</v>
      </c>
    </row>
    <row r="793" s="16" customFormat="1">
      <c r="A793" s="16"/>
      <c r="B793" s="273"/>
      <c r="C793" s="274"/>
      <c r="D793" s="234" t="s">
        <v>283</v>
      </c>
      <c r="E793" s="275" t="s">
        <v>78</v>
      </c>
      <c r="F793" s="276" t="s">
        <v>358</v>
      </c>
      <c r="G793" s="274"/>
      <c r="H793" s="277">
        <v>170.17599999999999</v>
      </c>
      <c r="I793" s="278"/>
      <c r="J793" s="274"/>
      <c r="K793" s="274"/>
      <c r="L793" s="279"/>
      <c r="M793" s="280"/>
      <c r="N793" s="281"/>
      <c r="O793" s="281"/>
      <c r="P793" s="281"/>
      <c r="Q793" s="281"/>
      <c r="R793" s="281"/>
      <c r="S793" s="281"/>
      <c r="T793" s="282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T793" s="283" t="s">
        <v>283</v>
      </c>
      <c r="AU793" s="283" t="s">
        <v>90</v>
      </c>
      <c r="AV793" s="16" t="s">
        <v>160</v>
      </c>
      <c r="AW793" s="16" t="s">
        <v>40</v>
      </c>
      <c r="AX793" s="16" t="s">
        <v>80</v>
      </c>
      <c r="AY793" s="283" t="s">
        <v>141</v>
      </c>
    </row>
    <row r="794" s="13" customFormat="1">
      <c r="A794" s="13"/>
      <c r="B794" s="241"/>
      <c r="C794" s="242"/>
      <c r="D794" s="234" t="s">
        <v>283</v>
      </c>
      <c r="E794" s="243" t="s">
        <v>78</v>
      </c>
      <c r="F794" s="244" t="s">
        <v>1645</v>
      </c>
      <c r="G794" s="242"/>
      <c r="H794" s="245">
        <v>-16.550999999999998</v>
      </c>
      <c r="I794" s="246"/>
      <c r="J794" s="242"/>
      <c r="K794" s="242"/>
      <c r="L794" s="247"/>
      <c r="M794" s="248"/>
      <c r="N794" s="249"/>
      <c r="O794" s="249"/>
      <c r="P794" s="249"/>
      <c r="Q794" s="249"/>
      <c r="R794" s="249"/>
      <c r="S794" s="249"/>
      <c r="T794" s="250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51" t="s">
        <v>283</v>
      </c>
      <c r="AU794" s="251" t="s">
        <v>90</v>
      </c>
      <c r="AV794" s="13" t="s">
        <v>90</v>
      </c>
      <c r="AW794" s="13" t="s">
        <v>40</v>
      </c>
      <c r="AX794" s="13" t="s">
        <v>80</v>
      </c>
      <c r="AY794" s="251" t="s">
        <v>141</v>
      </c>
    </row>
    <row r="795" s="13" customFormat="1">
      <c r="A795" s="13"/>
      <c r="B795" s="241"/>
      <c r="C795" s="242"/>
      <c r="D795" s="234" t="s">
        <v>283</v>
      </c>
      <c r="E795" s="243" t="s">
        <v>78</v>
      </c>
      <c r="F795" s="244" t="s">
        <v>1646</v>
      </c>
      <c r="G795" s="242"/>
      <c r="H795" s="245">
        <v>-0.73899999999999999</v>
      </c>
      <c r="I795" s="246"/>
      <c r="J795" s="242"/>
      <c r="K795" s="242"/>
      <c r="L795" s="247"/>
      <c r="M795" s="248"/>
      <c r="N795" s="249"/>
      <c r="O795" s="249"/>
      <c r="P795" s="249"/>
      <c r="Q795" s="249"/>
      <c r="R795" s="249"/>
      <c r="S795" s="249"/>
      <c r="T795" s="250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51" t="s">
        <v>283</v>
      </c>
      <c r="AU795" s="251" t="s">
        <v>90</v>
      </c>
      <c r="AV795" s="13" t="s">
        <v>90</v>
      </c>
      <c r="AW795" s="13" t="s">
        <v>40</v>
      </c>
      <c r="AX795" s="13" t="s">
        <v>80</v>
      </c>
      <c r="AY795" s="251" t="s">
        <v>141</v>
      </c>
    </row>
    <row r="796" s="16" customFormat="1">
      <c r="A796" s="16"/>
      <c r="B796" s="273"/>
      <c r="C796" s="274"/>
      <c r="D796" s="234" t="s">
        <v>283</v>
      </c>
      <c r="E796" s="275" t="s">
        <v>78</v>
      </c>
      <c r="F796" s="276" t="s">
        <v>358</v>
      </c>
      <c r="G796" s="274"/>
      <c r="H796" s="277">
        <v>-17.289999999999999</v>
      </c>
      <c r="I796" s="278"/>
      <c r="J796" s="274"/>
      <c r="K796" s="274"/>
      <c r="L796" s="279"/>
      <c r="M796" s="280"/>
      <c r="N796" s="281"/>
      <c r="O796" s="281"/>
      <c r="P796" s="281"/>
      <c r="Q796" s="281"/>
      <c r="R796" s="281"/>
      <c r="S796" s="281"/>
      <c r="T796" s="282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T796" s="283" t="s">
        <v>283</v>
      </c>
      <c r="AU796" s="283" t="s">
        <v>90</v>
      </c>
      <c r="AV796" s="16" t="s">
        <v>160</v>
      </c>
      <c r="AW796" s="16" t="s">
        <v>40</v>
      </c>
      <c r="AX796" s="16" t="s">
        <v>80</v>
      </c>
      <c r="AY796" s="283" t="s">
        <v>141</v>
      </c>
    </row>
    <row r="797" s="14" customFormat="1">
      <c r="A797" s="14"/>
      <c r="B797" s="252"/>
      <c r="C797" s="253"/>
      <c r="D797" s="234" t="s">
        <v>283</v>
      </c>
      <c r="E797" s="254" t="s">
        <v>776</v>
      </c>
      <c r="F797" s="255" t="s">
        <v>285</v>
      </c>
      <c r="G797" s="253"/>
      <c r="H797" s="256">
        <v>152.886</v>
      </c>
      <c r="I797" s="257"/>
      <c r="J797" s="253"/>
      <c r="K797" s="253"/>
      <c r="L797" s="258"/>
      <c r="M797" s="259"/>
      <c r="N797" s="260"/>
      <c r="O797" s="260"/>
      <c r="P797" s="260"/>
      <c r="Q797" s="260"/>
      <c r="R797" s="260"/>
      <c r="S797" s="260"/>
      <c r="T797" s="261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62" t="s">
        <v>283</v>
      </c>
      <c r="AU797" s="262" t="s">
        <v>90</v>
      </c>
      <c r="AV797" s="14" t="s">
        <v>166</v>
      </c>
      <c r="AW797" s="14" t="s">
        <v>40</v>
      </c>
      <c r="AX797" s="14" t="s">
        <v>88</v>
      </c>
      <c r="AY797" s="262" t="s">
        <v>141</v>
      </c>
    </row>
    <row r="798" s="2" customFormat="1">
      <c r="A798" s="42"/>
      <c r="B798" s="43"/>
      <c r="C798" s="44"/>
      <c r="D798" s="234" t="s">
        <v>414</v>
      </c>
      <c r="E798" s="44"/>
      <c r="F798" s="284" t="s">
        <v>1102</v>
      </c>
      <c r="G798" s="44"/>
      <c r="H798" s="44"/>
      <c r="I798" s="44"/>
      <c r="J798" s="44"/>
      <c r="K798" s="44"/>
      <c r="L798" s="48"/>
      <c r="M798" s="232"/>
      <c r="N798" s="233"/>
      <c r="O798" s="88"/>
      <c r="P798" s="88"/>
      <c r="Q798" s="88"/>
      <c r="R798" s="88"/>
      <c r="S798" s="88"/>
      <c r="T798" s="89"/>
      <c r="U798" s="42"/>
      <c r="V798" s="42"/>
      <c r="W798" s="42"/>
      <c r="X798" s="42"/>
      <c r="Y798" s="42"/>
      <c r="Z798" s="42"/>
      <c r="AA798" s="42"/>
      <c r="AB798" s="42"/>
      <c r="AC798" s="42"/>
      <c r="AD798" s="42"/>
      <c r="AE798" s="42"/>
      <c r="AU798" s="20" t="s">
        <v>90</v>
      </c>
    </row>
    <row r="799" s="2" customFormat="1">
      <c r="A799" s="42"/>
      <c r="B799" s="43"/>
      <c r="C799" s="44"/>
      <c r="D799" s="234" t="s">
        <v>414</v>
      </c>
      <c r="E799" s="44"/>
      <c r="F799" s="285" t="s">
        <v>1097</v>
      </c>
      <c r="G799" s="44"/>
      <c r="H799" s="286">
        <v>40.636000000000003</v>
      </c>
      <c r="I799" s="44"/>
      <c r="J799" s="44"/>
      <c r="K799" s="44"/>
      <c r="L799" s="48"/>
      <c r="M799" s="232"/>
      <c r="N799" s="233"/>
      <c r="O799" s="88"/>
      <c r="P799" s="88"/>
      <c r="Q799" s="88"/>
      <c r="R799" s="88"/>
      <c r="S799" s="88"/>
      <c r="T799" s="89"/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U799" s="20" t="s">
        <v>90</v>
      </c>
    </row>
    <row r="800" s="2" customFormat="1">
      <c r="A800" s="42"/>
      <c r="B800" s="43"/>
      <c r="C800" s="44"/>
      <c r="D800" s="234" t="s">
        <v>414</v>
      </c>
      <c r="E800" s="44"/>
      <c r="F800" s="285" t="s">
        <v>285</v>
      </c>
      <c r="G800" s="44"/>
      <c r="H800" s="286">
        <v>40.636000000000003</v>
      </c>
      <c r="I800" s="44"/>
      <c r="J800" s="44"/>
      <c r="K800" s="44"/>
      <c r="L800" s="48"/>
      <c r="M800" s="232"/>
      <c r="N800" s="233"/>
      <c r="O800" s="88"/>
      <c r="P800" s="88"/>
      <c r="Q800" s="88"/>
      <c r="R800" s="88"/>
      <c r="S800" s="88"/>
      <c r="T800" s="89"/>
      <c r="U800" s="42"/>
      <c r="V800" s="42"/>
      <c r="W800" s="42"/>
      <c r="X800" s="42"/>
      <c r="Y800" s="42"/>
      <c r="Z800" s="42"/>
      <c r="AA800" s="42"/>
      <c r="AB800" s="42"/>
      <c r="AC800" s="42"/>
      <c r="AD800" s="42"/>
      <c r="AE800" s="42"/>
      <c r="AU800" s="20" t="s">
        <v>90</v>
      </c>
    </row>
    <row r="801" s="2" customFormat="1">
      <c r="A801" s="42"/>
      <c r="B801" s="43"/>
      <c r="C801" s="44"/>
      <c r="D801" s="234" t="s">
        <v>414</v>
      </c>
      <c r="E801" s="44"/>
      <c r="F801" s="284" t="s">
        <v>1046</v>
      </c>
      <c r="G801" s="44"/>
      <c r="H801" s="44"/>
      <c r="I801" s="44"/>
      <c r="J801" s="44"/>
      <c r="K801" s="44"/>
      <c r="L801" s="48"/>
      <c r="M801" s="232"/>
      <c r="N801" s="233"/>
      <c r="O801" s="88"/>
      <c r="P801" s="88"/>
      <c r="Q801" s="88"/>
      <c r="R801" s="88"/>
      <c r="S801" s="88"/>
      <c r="T801" s="89"/>
      <c r="U801" s="42"/>
      <c r="V801" s="42"/>
      <c r="W801" s="42"/>
      <c r="X801" s="42"/>
      <c r="Y801" s="42"/>
      <c r="Z801" s="42"/>
      <c r="AA801" s="42"/>
      <c r="AB801" s="42"/>
      <c r="AC801" s="42"/>
      <c r="AD801" s="42"/>
      <c r="AE801" s="42"/>
      <c r="AU801" s="20" t="s">
        <v>90</v>
      </c>
    </row>
    <row r="802" s="2" customFormat="1">
      <c r="A802" s="42"/>
      <c r="B802" s="43"/>
      <c r="C802" s="44"/>
      <c r="D802" s="234" t="s">
        <v>414</v>
      </c>
      <c r="E802" s="44"/>
      <c r="F802" s="285" t="s">
        <v>1041</v>
      </c>
      <c r="G802" s="44"/>
      <c r="H802" s="286">
        <v>23.73</v>
      </c>
      <c r="I802" s="44"/>
      <c r="J802" s="44"/>
      <c r="K802" s="44"/>
      <c r="L802" s="48"/>
      <c r="M802" s="232"/>
      <c r="N802" s="233"/>
      <c r="O802" s="88"/>
      <c r="P802" s="88"/>
      <c r="Q802" s="88"/>
      <c r="R802" s="88"/>
      <c r="S802" s="88"/>
      <c r="T802" s="89"/>
      <c r="U802" s="42"/>
      <c r="V802" s="42"/>
      <c r="W802" s="42"/>
      <c r="X802" s="42"/>
      <c r="Y802" s="42"/>
      <c r="Z802" s="42"/>
      <c r="AA802" s="42"/>
      <c r="AB802" s="42"/>
      <c r="AC802" s="42"/>
      <c r="AD802" s="42"/>
      <c r="AE802" s="42"/>
      <c r="AU802" s="20" t="s">
        <v>90</v>
      </c>
    </row>
    <row r="803" s="2" customFormat="1">
      <c r="A803" s="42"/>
      <c r="B803" s="43"/>
      <c r="C803" s="44"/>
      <c r="D803" s="234" t="s">
        <v>414</v>
      </c>
      <c r="E803" s="44"/>
      <c r="F803" s="284" t="s">
        <v>1052</v>
      </c>
      <c r="G803" s="44"/>
      <c r="H803" s="44"/>
      <c r="I803" s="44"/>
      <c r="J803" s="44"/>
      <c r="K803" s="44"/>
      <c r="L803" s="48"/>
      <c r="M803" s="232"/>
      <c r="N803" s="233"/>
      <c r="O803" s="88"/>
      <c r="P803" s="88"/>
      <c r="Q803" s="88"/>
      <c r="R803" s="88"/>
      <c r="S803" s="88"/>
      <c r="T803" s="89"/>
      <c r="U803" s="42"/>
      <c r="V803" s="42"/>
      <c r="W803" s="42"/>
      <c r="X803" s="42"/>
      <c r="Y803" s="42"/>
      <c r="Z803" s="42"/>
      <c r="AA803" s="42"/>
      <c r="AB803" s="42"/>
      <c r="AC803" s="42"/>
      <c r="AD803" s="42"/>
      <c r="AE803" s="42"/>
      <c r="AU803" s="20" t="s">
        <v>90</v>
      </c>
    </row>
    <row r="804" s="2" customFormat="1">
      <c r="A804" s="42"/>
      <c r="B804" s="43"/>
      <c r="C804" s="44"/>
      <c r="D804" s="234" t="s">
        <v>414</v>
      </c>
      <c r="E804" s="44"/>
      <c r="F804" s="285" t="s">
        <v>1053</v>
      </c>
      <c r="G804" s="44"/>
      <c r="H804" s="286">
        <v>82.079999999999998</v>
      </c>
      <c r="I804" s="44"/>
      <c r="J804" s="44"/>
      <c r="K804" s="44"/>
      <c r="L804" s="48"/>
      <c r="M804" s="232"/>
      <c r="N804" s="233"/>
      <c r="O804" s="88"/>
      <c r="P804" s="88"/>
      <c r="Q804" s="88"/>
      <c r="R804" s="88"/>
      <c r="S804" s="88"/>
      <c r="T804" s="89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  <c r="AE804" s="42"/>
      <c r="AU804" s="20" t="s">
        <v>90</v>
      </c>
    </row>
    <row r="805" s="2" customFormat="1">
      <c r="A805" s="42"/>
      <c r="B805" s="43"/>
      <c r="C805" s="44"/>
      <c r="D805" s="234" t="s">
        <v>414</v>
      </c>
      <c r="E805" s="44"/>
      <c r="F805" s="285" t="s">
        <v>358</v>
      </c>
      <c r="G805" s="44"/>
      <c r="H805" s="286">
        <v>82.079999999999998</v>
      </c>
      <c r="I805" s="44"/>
      <c r="J805" s="44"/>
      <c r="K805" s="44"/>
      <c r="L805" s="48"/>
      <c r="M805" s="232"/>
      <c r="N805" s="233"/>
      <c r="O805" s="88"/>
      <c r="P805" s="88"/>
      <c r="Q805" s="88"/>
      <c r="R805" s="88"/>
      <c r="S805" s="88"/>
      <c r="T805" s="89"/>
      <c r="U805" s="42"/>
      <c r="V805" s="42"/>
      <c r="W805" s="42"/>
      <c r="X805" s="42"/>
      <c r="Y805" s="42"/>
      <c r="Z805" s="42"/>
      <c r="AA805" s="42"/>
      <c r="AB805" s="42"/>
      <c r="AC805" s="42"/>
      <c r="AD805" s="42"/>
      <c r="AE805" s="42"/>
      <c r="AU805" s="20" t="s">
        <v>90</v>
      </c>
    </row>
    <row r="806" s="2" customFormat="1">
      <c r="A806" s="42"/>
      <c r="B806" s="43"/>
      <c r="C806" s="44"/>
      <c r="D806" s="234" t="s">
        <v>414</v>
      </c>
      <c r="E806" s="44"/>
      <c r="F806" s="284" t="s">
        <v>1508</v>
      </c>
      <c r="G806" s="44"/>
      <c r="H806" s="44"/>
      <c r="I806" s="44"/>
      <c r="J806" s="44"/>
      <c r="K806" s="44"/>
      <c r="L806" s="48"/>
      <c r="M806" s="232"/>
      <c r="N806" s="233"/>
      <c r="O806" s="88"/>
      <c r="P806" s="88"/>
      <c r="Q806" s="88"/>
      <c r="R806" s="88"/>
      <c r="S806" s="88"/>
      <c r="T806" s="89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42"/>
      <c r="AU806" s="20" t="s">
        <v>90</v>
      </c>
    </row>
    <row r="807" s="2" customFormat="1">
      <c r="A807" s="42"/>
      <c r="B807" s="43"/>
      <c r="C807" s="44"/>
      <c r="D807" s="234" t="s">
        <v>414</v>
      </c>
      <c r="E807" s="44"/>
      <c r="F807" s="285" t="s">
        <v>1509</v>
      </c>
      <c r="G807" s="44"/>
      <c r="H807" s="286">
        <v>13.302</v>
      </c>
      <c r="I807" s="44"/>
      <c r="J807" s="44"/>
      <c r="K807" s="44"/>
      <c r="L807" s="48"/>
      <c r="M807" s="232"/>
      <c r="N807" s="233"/>
      <c r="O807" s="88"/>
      <c r="P807" s="88"/>
      <c r="Q807" s="88"/>
      <c r="R807" s="88"/>
      <c r="S807" s="88"/>
      <c r="T807" s="89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U807" s="20" t="s">
        <v>90</v>
      </c>
    </row>
    <row r="808" s="2" customFormat="1">
      <c r="A808" s="42"/>
      <c r="B808" s="43"/>
      <c r="C808" s="44"/>
      <c r="D808" s="234" t="s">
        <v>414</v>
      </c>
      <c r="E808" s="44"/>
      <c r="F808" s="285" t="s">
        <v>1510</v>
      </c>
      <c r="G808" s="44"/>
      <c r="H808" s="286">
        <v>3.2490000000000001</v>
      </c>
      <c r="I808" s="44"/>
      <c r="J808" s="44"/>
      <c r="K808" s="44"/>
      <c r="L808" s="48"/>
      <c r="M808" s="232"/>
      <c r="N808" s="233"/>
      <c r="O808" s="88"/>
      <c r="P808" s="88"/>
      <c r="Q808" s="88"/>
      <c r="R808" s="88"/>
      <c r="S808" s="88"/>
      <c r="T808" s="89"/>
      <c r="U808" s="42"/>
      <c r="V808" s="42"/>
      <c r="W808" s="42"/>
      <c r="X808" s="42"/>
      <c r="Y808" s="42"/>
      <c r="Z808" s="42"/>
      <c r="AA808" s="42"/>
      <c r="AB808" s="42"/>
      <c r="AC808" s="42"/>
      <c r="AD808" s="42"/>
      <c r="AE808" s="42"/>
      <c r="AU808" s="20" t="s">
        <v>90</v>
      </c>
    </row>
    <row r="809" s="2" customFormat="1">
      <c r="A809" s="42"/>
      <c r="B809" s="43"/>
      <c r="C809" s="44"/>
      <c r="D809" s="234" t="s">
        <v>414</v>
      </c>
      <c r="E809" s="44"/>
      <c r="F809" s="285" t="s">
        <v>285</v>
      </c>
      <c r="G809" s="44"/>
      <c r="H809" s="286">
        <v>16.550999999999998</v>
      </c>
      <c r="I809" s="44"/>
      <c r="J809" s="44"/>
      <c r="K809" s="44"/>
      <c r="L809" s="48"/>
      <c r="M809" s="232"/>
      <c r="N809" s="233"/>
      <c r="O809" s="88"/>
      <c r="P809" s="88"/>
      <c r="Q809" s="88"/>
      <c r="R809" s="88"/>
      <c r="S809" s="88"/>
      <c r="T809" s="89"/>
      <c r="U809" s="42"/>
      <c r="V809" s="42"/>
      <c r="W809" s="42"/>
      <c r="X809" s="42"/>
      <c r="Y809" s="42"/>
      <c r="Z809" s="42"/>
      <c r="AA809" s="42"/>
      <c r="AB809" s="42"/>
      <c r="AC809" s="42"/>
      <c r="AD809" s="42"/>
      <c r="AE809" s="42"/>
      <c r="AU809" s="20" t="s">
        <v>90</v>
      </c>
    </row>
    <row r="810" s="2" customFormat="1">
      <c r="A810" s="42"/>
      <c r="B810" s="43"/>
      <c r="C810" s="44"/>
      <c r="D810" s="234" t="s">
        <v>414</v>
      </c>
      <c r="E810" s="44"/>
      <c r="F810" s="284" t="s">
        <v>1511</v>
      </c>
      <c r="G810" s="44"/>
      <c r="H810" s="44"/>
      <c r="I810" s="44"/>
      <c r="J810" s="44"/>
      <c r="K810" s="44"/>
      <c r="L810" s="48"/>
      <c r="M810" s="232"/>
      <c r="N810" s="233"/>
      <c r="O810" s="88"/>
      <c r="P810" s="88"/>
      <c r="Q810" s="88"/>
      <c r="R810" s="88"/>
      <c r="S810" s="88"/>
      <c r="T810" s="89"/>
      <c r="U810" s="42"/>
      <c r="V810" s="42"/>
      <c r="W810" s="42"/>
      <c r="X810" s="42"/>
      <c r="Y810" s="42"/>
      <c r="Z810" s="42"/>
      <c r="AA810" s="42"/>
      <c r="AB810" s="42"/>
      <c r="AC810" s="42"/>
      <c r="AD810" s="42"/>
      <c r="AE810" s="42"/>
      <c r="AU810" s="20" t="s">
        <v>90</v>
      </c>
    </row>
    <row r="811" s="2" customFormat="1">
      <c r="A811" s="42"/>
      <c r="B811" s="43"/>
      <c r="C811" s="44"/>
      <c r="D811" s="234" t="s">
        <v>414</v>
      </c>
      <c r="E811" s="44"/>
      <c r="F811" s="285" t="s">
        <v>1512</v>
      </c>
      <c r="G811" s="44"/>
      <c r="H811" s="286">
        <v>0.73899999999999999</v>
      </c>
      <c r="I811" s="44"/>
      <c r="J811" s="44"/>
      <c r="K811" s="44"/>
      <c r="L811" s="48"/>
      <c r="M811" s="232"/>
      <c r="N811" s="233"/>
      <c r="O811" s="88"/>
      <c r="P811" s="88"/>
      <c r="Q811" s="88"/>
      <c r="R811" s="88"/>
      <c r="S811" s="88"/>
      <c r="T811" s="89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U811" s="20" t="s">
        <v>90</v>
      </c>
    </row>
    <row r="812" s="2" customFormat="1">
      <c r="A812" s="42"/>
      <c r="B812" s="43"/>
      <c r="C812" s="44"/>
      <c r="D812" s="234" t="s">
        <v>414</v>
      </c>
      <c r="E812" s="44"/>
      <c r="F812" s="285" t="s">
        <v>285</v>
      </c>
      <c r="G812" s="44"/>
      <c r="H812" s="286">
        <v>0.73899999999999999</v>
      </c>
      <c r="I812" s="44"/>
      <c r="J812" s="44"/>
      <c r="K812" s="44"/>
      <c r="L812" s="48"/>
      <c r="M812" s="232"/>
      <c r="N812" s="233"/>
      <c r="O812" s="88"/>
      <c r="P812" s="88"/>
      <c r="Q812" s="88"/>
      <c r="R812" s="88"/>
      <c r="S812" s="88"/>
      <c r="T812" s="89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U812" s="20" t="s">
        <v>90</v>
      </c>
    </row>
    <row r="813" s="2" customFormat="1" ht="24.15" customHeight="1">
      <c r="A813" s="42"/>
      <c r="B813" s="43"/>
      <c r="C813" s="216" t="s">
        <v>1647</v>
      </c>
      <c r="D813" s="216" t="s">
        <v>144</v>
      </c>
      <c r="E813" s="217" t="s">
        <v>1648</v>
      </c>
      <c r="F813" s="218" t="s">
        <v>1649</v>
      </c>
      <c r="G813" s="219" t="s">
        <v>321</v>
      </c>
      <c r="H813" s="220">
        <v>34.219999999999999</v>
      </c>
      <c r="I813" s="221"/>
      <c r="J813" s="222">
        <f>ROUND(I813*H813,2)</f>
        <v>0</v>
      </c>
      <c r="K813" s="218" t="s">
        <v>148</v>
      </c>
      <c r="L813" s="48"/>
      <c r="M813" s="223" t="s">
        <v>78</v>
      </c>
      <c r="N813" s="224" t="s">
        <v>50</v>
      </c>
      <c r="O813" s="88"/>
      <c r="P813" s="225">
        <f>O813*H813</f>
        <v>0</v>
      </c>
      <c r="Q813" s="225">
        <v>0</v>
      </c>
      <c r="R813" s="225">
        <f>Q813*H813</f>
        <v>0</v>
      </c>
      <c r="S813" s="225">
        <v>3.0000000000000001E-05</v>
      </c>
      <c r="T813" s="226">
        <f>S813*H813</f>
        <v>0.0010265999999999999</v>
      </c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  <c r="AE813" s="42"/>
      <c r="AR813" s="227" t="s">
        <v>244</v>
      </c>
      <c r="AT813" s="227" t="s">
        <v>144</v>
      </c>
      <c r="AU813" s="227" t="s">
        <v>90</v>
      </c>
      <c r="AY813" s="20" t="s">
        <v>141</v>
      </c>
      <c r="BE813" s="228">
        <f>IF(N813="základní",J813,0)</f>
        <v>0</v>
      </c>
      <c r="BF813" s="228">
        <f>IF(N813="snížená",J813,0)</f>
        <v>0</v>
      </c>
      <c r="BG813" s="228">
        <f>IF(N813="zákl. přenesená",J813,0)</f>
        <v>0</v>
      </c>
      <c r="BH813" s="228">
        <f>IF(N813="sníž. přenesená",J813,0)</f>
        <v>0</v>
      </c>
      <c r="BI813" s="228">
        <f>IF(N813="nulová",J813,0)</f>
        <v>0</v>
      </c>
      <c r="BJ813" s="20" t="s">
        <v>88</v>
      </c>
      <c r="BK813" s="228">
        <f>ROUND(I813*H813,2)</f>
        <v>0</v>
      </c>
      <c r="BL813" s="20" t="s">
        <v>244</v>
      </c>
      <c r="BM813" s="227" t="s">
        <v>1650</v>
      </c>
    </row>
    <row r="814" s="2" customFormat="1">
      <c r="A814" s="42"/>
      <c r="B814" s="43"/>
      <c r="C814" s="44"/>
      <c r="D814" s="229" t="s">
        <v>151</v>
      </c>
      <c r="E814" s="44"/>
      <c r="F814" s="230" t="s">
        <v>1651</v>
      </c>
      <c r="G814" s="44"/>
      <c r="H814" s="44"/>
      <c r="I814" s="231"/>
      <c r="J814" s="44"/>
      <c r="K814" s="44"/>
      <c r="L814" s="48"/>
      <c r="M814" s="232"/>
      <c r="N814" s="233"/>
      <c r="O814" s="88"/>
      <c r="P814" s="88"/>
      <c r="Q814" s="88"/>
      <c r="R814" s="88"/>
      <c r="S814" s="88"/>
      <c r="T814" s="89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42"/>
      <c r="AT814" s="20" t="s">
        <v>151</v>
      </c>
      <c r="AU814" s="20" t="s">
        <v>90</v>
      </c>
    </row>
    <row r="815" s="13" customFormat="1">
      <c r="A815" s="13"/>
      <c r="B815" s="241"/>
      <c r="C815" s="242"/>
      <c r="D815" s="234" t="s">
        <v>283</v>
      </c>
      <c r="E815" s="243" t="s">
        <v>78</v>
      </c>
      <c r="F815" s="244" t="s">
        <v>770</v>
      </c>
      <c r="G815" s="242"/>
      <c r="H815" s="245">
        <v>10.109999999999999</v>
      </c>
      <c r="I815" s="246"/>
      <c r="J815" s="242"/>
      <c r="K815" s="242"/>
      <c r="L815" s="247"/>
      <c r="M815" s="248"/>
      <c r="N815" s="249"/>
      <c r="O815" s="249"/>
      <c r="P815" s="249"/>
      <c r="Q815" s="249"/>
      <c r="R815" s="249"/>
      <c r="S815" s="249"/>
      <c r="T815" s="250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51" t="s">
        <v>283</v>
      </c>
      <c r="AU815" s="251" t="s">
        <v>90</v>
      </c>
      <c r="AV815" s="13" t="s">
        <v>90</v>
      </c>
      <c r="AW815" s="13" t="s">
        <v>40</v>
      </c>
      <c r="AX815" s="13" t="s">
        <v>80</v>
      </c>
      <c r="AY815" s="251" t="s">
        <v>141</v>
      </c>
    </row>
    <row r="816" s="13" customFormat="1">
      <c r="A816" s="13"/>
      <c r="B816" s="241"/>
      <c r="C816" s="242"/>
      <c r="D816" s="234" t="s">
        <v>283</v>
      </c>
      <c r="E816" s="243" t="s">
        <v>78</v>
      </c>
      <c r="F816" s="244" t="s">
        <v>764</v>
      </c>
      <c r="G816" s="242"/>
      <c r="H816" s="245">
        <v>24.109999999999999</v>
      </c>
      <c r="I816" s="246"/>
      <c r="J816" s="242"/>
      <c r="K816" s="242"/>
      <c r="L816" s="247"/>
      <c r="M816" s="248"/>
      <c r="N816" s="249"/>
      <c r="O816" s="249"/>
      <c r="P816" s="249"/>
      <c r="Q816" s="249"/>
      <c r="R816" s="249"/>
      <c r="S816" s="249"/>
      <c r="T816" s="250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51" t="s">
        <v>283</v>
      </c>
      <c r="AU816" s="251" t="s">
        <v>90</v>
      </c>
      <c r="AV816" s="13" t="s">
        <v>90</v>
      </c>
      <c r="AW816" s="13" t="s">
        <v>40</v>
      </c>
      <c r="AX816" s="13" t="s">
        <v>80</v>
      </c>
      <c r="AY816" s="251" t="s">
        <v>141</v>
      </c>
    </row>
    <row r="817" s="14" customFormat="1">
      <c r="A817" s="14"/>
      <c r="B817" s="252"/>
      <c r="C817" s="253"/>
      <c r="D817" s="234" t="s">
        <v>283</v>
      </c>
      <c r="E817" s="254" t="s">
        <v>78</v>
      </c>
      <c r="F817" s="255" t="s">
        <v>285</v>
      </c>
      <c r="G817" s="253"/>
      <c r="H817" s="256">
        <v>34.219999999999999</v>
      </c>
      <c r="I817" s="257"/>
      <c r="J817" s="253"/>
      <c r="K817" s="253"/>
      <c r="L817" s="258"/>
      <c r="M817" s="259"/>
      <c r="N817" s="260"/>
      <c r="O817" s="260"/>
      <c r="P817" s="260"/>
      <c r="Q817" s="260"/>
      <c r="R817" s="260"/>
      <c r="S817" s="260"/>
      <c r="T817" s="261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62" t="s">
        <v>283</v>
      </c>
      <c r="AU817" s="262" t="s">
        <v>90</v>
      </c>
      <c r="AV817" s="14" t="s">
        <v>166</v>
      </c>
      <c r="AW817" s="14" t="s">
        <v>40</v>
      </c>
      <c r="AX817" s="14" t="s">
        <v>88</v>
      </c>
      <c r="AY817" s="262" t="s">
        <v>141</v>
      </c>
    </row>
    <row r="818" s="2" customFormat="1">
      <c r="A818" s="42"/>
      <c r="B818" s="43"/>
      <c r="C818" s="44"/>
      <c r="D818" s="234" t="s">
        <v>414</v>
      </c>
      <c r="E818" s="44"/>
      <c r="F818" s="284" t="s">
        <v>1366</v>
      </c>
      <c r="G818" s="44"/>
      <c r="H818" s="44"/>
      <c r="I818" s="44"/>
      <c r="J818" s="44"/>
      <c r="K818" s="44"/>
      <c r="L818" s="48"/>
      <c r="M818" s="232"/>
      <c r="N818" s="233"/>
      <c r="O818" s="88"/>
      <c r="P818" s="88"/>
      <c r="Q818" s="88"/>
      <c r="R818" s="88"/>
      <c r="S818" s="88"/>
      <c r="T818" s="89"/>
      <c r="U818" s="42"/>
      <c r="V818" s="42"/>
      <c r="W818" s="42"/>
      <c r="X818" s="42"/>
      <c r="Y818" s="42"/>
      <c r="Z818" s="42"/>
      <c r="AA818" s="42"/>
      <c r="AB818" s="42"/>
      <c r="AC818" s="42"/>
      <c r="AD818" s="42"/>
      <c r="AE818" s="42"/>
      <c r="AU818" s="20" t="s">
        <v>90</v>
      </c>
    </row>
    <row r="819" s="2" customFormat="1">
      <c r="A819" s="42"/>
      <c r="B819" s="43"/>
      <c r="C819" s="44"/>
      <c r="D819" s="234" t="s">
        <v>414</v>
      </c>
      <c r="E819" s="44"/>
      <c r="F819" s="285" t="s">
        <v>888</v>
      </c>
      <c r="G819" s="44"/>
      <c r="H819" s="286">
        <v>6.2400000000000002</v>
      </c>
      <c r="I819" s="44"/>
      <c r="J819" s="44"/>
      <c r="K819" s="44"/>
      <c r="L819" s="48"/>
      <c r="M819" s="232"/>
      <c r="N819" s="233"/>
      <c r="O819" s="88"/>
      <c r="P819" s="88"/>
      <c r="Q819" s="88"/>
      <c r="R819" s="88"/>
      <c r="S819" s="88"/>
      <c r="T819" s="89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2"/>
      <c r="AU819" s="20" t="s">
        <v>90</v>
      </c>
    </row>
    <row r="820" s="2" customFormat="1">
      <c r="A820" s="42"/>
      <c r="B820" s="43"/>
      <c r="C820" s="44"/>
      <c r="D820" s="234" t="s">
        <v>414</v>
      </c>
      <c r="E820" s="44"/>
      <c r="F820" s="285" t="s">
        <v>892</v>
      </c>
      <c r="G820" s="44"/>
      <c r="H820" s="286">
        <v>3.8700000000000001</v>
      </c>
      <c r="I820" s="44"/>
      <c r="J820" s="44"/>
      <c r="K820" s="44"/>
      <c r="L820" s="48"/>
      <c r="M820" s="232"/>
      <c r="N820" s="233"/>
      <c r="O820" s="88"/>
      <c r="P820" s="88"/>
      <c r="Q820" s="88"/>
      <c r="R820" s="88"/>
      <c r="S820" s="88"/>
      <c r="T820" s="89"/>
      <c r="U820" s="42"/>
      <c r="V820" s="42"/>
      <c r="W820" s="42"/>
      <c r="X820" s="42"/>
      <c r="Y820" s="42"/>
      <c r="Z820" s="42"/>
      <c r="AA820" s="42"/>
      <c r="AB820" s="42"/>
      <c r="AC820" s="42"/>
      <c r="AD820" s="42"/>
      <c r="AE820" s="42"/>
      <c r="AU820" s="20" t="s">
        <v>90</v>
      </c>
    </row>
    <row r="821" s="2" customFormat="1">
      <c r="A821" s="42"/>
      <c r="B821" s="43"/>
      <c r="C821" s="44"/>
      <c r="D821" s="234" t="s">
        <v>414</v>
      </c>
      <c r="E821" s="44"/>
      <c r="F821" s="285" t="s">
        <v>285</v>
      </c>
      <c r="G821" s="44"/>
      <c r="H821" s="286">
        <v>10.109999999999999</v>
      </c>
      <c r="I821" s="44"/>
      <c r="J821" s="44"/>
      <c r="K821" s="44"/>
      <c r="L821" s="48"/>
      <c r="M821" s="232"/>
      <c r="N821" s="233"/>
      <c r="O821" s="88"/>
      <c r="P821" s="88"/>
      <c r="Q821" s="88"/>
      <c r="R821" s="88"/>
      <c r="S821" s="88"/>
      <c r="T821" s="89"/>
      <c r="U821" s="42"/>
      <c r="V821" s="42"/>
      <c r="W821" s="42"/>
      <c r="X821" s="42"/>
      <c r="Y821" s="42"/>
      <c r="Z821" s="42"/>
      <c r="AA821" s="42"/>
      <c r="AB821" s="42"/>
      <c r="AC821" s="42"/>
      <c r="AD821" s="42"/>
      <c r="AE821" s="42"/>
      <c r="AU821" s="20" t="s">
        <v>90</v>
      </c>
    </row>
    <row r="822" s="2" customFormat="1">
      <c r="A822" s="42"/>
      <c r="B822" s="43"/>
      <c r="C822" s="44"/>
      <c r="D822" s="234" t="s">
        <v>414</v>
      </c>
      <c r="E822" s="44"/>
      <c r="F822" s="284" t="s">
        <v>889</v>
      </c>
      <c r="G822" s="44"/>
      <c r="H822" s="44"/>
      <c r="I822" s="44"/>
      <c r="J822" s="44"/>
      <c r="K822" s="44"/>
      <c r="L822" s="48"/>
      <c r="M822" s="232"/>
      <c r="N822" s="233"/>
      <c r="O822" s="88"/>
      <c r="P822" s="88"/>
      <c r="Q822" s="88"/>
      <c r="R822" s="88"/>
      <c r="S822" s="88"/>
      <c r="T822" s="89"/>
      <c r="U822" s="42"/>
      <c r="V822" s="42"/>
      <c r="W822" s="42"/>
      <c r="X822" s="42"/>
      <c r="Y822" s="42"/>
      <c r="Z822" s="42"/>
      <c r="AA822" s="42"/>
      <c r="AB822" s="42"/>
      <c r="AC822" s="42"/>
      <c r="AD822" s="42"/>
      <c r="AE822" s="42"/>
      <c r="AU822" s="20" t="s">
        <v>90</v>
      </c>
    </row>
    <row r="823" s="2" customFormat="1">
      <c r="A823" s="42"/>
      <c r="B823" s="43"/>
      <c r="C823" s="44"/>
      <c r="D823" s="234" t="s">
        <v>414</v>
      </c>
      <c r="E823" s="44"/>
      <c r="F823" s="285" t="s">
        <v>890</v>
      </c>
      <c r="G823" s="44"/>
      <c r="H823" s="286">
        <v>24.109999999999999</v>
      </c>
      <c r="I823" s="44"/>
      <c r="J823" s="44"/>
      <c r="K823" s="44"/>
      <c r="L823" s="48"/>
      <c r="M823" s="232"/>
      <c r="N823" s="233"/>
      <c r="O823" s="88"/>
      <c r="P823" s="88"/>
      <c r="Q823" s="88"/>
      <c r="R823" s="88"/>
      <c r="S823" s="88"/>
      <c r="T823" s="89"/>
      <c r="U823" s="42"/>
      <c r="V823" s="42"/>
      <c r="W823" s="42"/>
      <c r="X823" s="42"/>
      <c r="Y823" s="42"/>
      <c r="Z823" s="42"/>
      <c r="AA823" s="42"/>
      <c r="AB823" s="42"/>
      <c r="AC823" s="42"/>
      <c r="AD823" s="42"/>
      <c r="AE823" s="42"/>
      <c r="AU823" s="20" t="s">
        <v>90</v>
      </c>
    </row>
    <row r="824" s="2" customFormat="1" ht="16.5" customHeight="1">
      <c r="A824" s="42"/>
      <c r="B824" s="43"/>
      <c r="C824" s="290" t="s">
        <v>1652</v>
      </c>
      <c r="D824" s="290" t="s">
        <v>864</v>
      </c>
      <c r="E824" s="291" t="s">
        <v>1653</v>
      </c>
      <c r="F824" s="292" t="s">
        <v>1654</v>
      </c>
      <c r="G824" s="293" t="s">
        <v>321</v>
      </c>
      <c r="H824" s="294">
        <v>35.930999999999997</v>
      </c>
      <c r="I824" s="295"/>
      <c r="J824" s="296">
        <f>ROUND(I824*H824,2)</f>
        <v>0</v>
      </c>
      <c r="K824" s="292" t="s">
        <v>148</v>
      </c>
      <c r="L824" s="297"/>
      <c r="M824" s="298" t="s">
        <v>78</v>
      </c>
      <c r="N824" s="299" t="s">
        <v>50</v>
      </c>
      <c r="O824" s="88"/>
      <c r="P824" s="225">
        <f>O824*H824</f>
        <v>0</v>
      </c>
      <c r="Q824" s="225">
        <v>0</v>
      </c>
      <c r="R824" s="225">
        <f>Q824*H824</f>
        <v>0</v>
      </c>
      <c r="S824" s="225">
        <v>0</v>
      </c>
      <c r="T824" s="226">
        <f>S824*H824</f>
        <v>0</v>
      </c>
      <c r="U824" s="42"/>
      <c r="V824" s="42"/>
      <c r="W824" s="42"/>
      <c r="X824" s="42"/>
      <c r="Y824" s="42"/>
      <c r="Z824" s="42"/>
      <c r="AA824" s="42"/>
      <c r="AB824" s="42"/>
      <c r="AC824" s="42"/>
      <c r="AD824" s="42"/>
      <c r="AE824" s="42"/>
      <c r="AR824" s="227" t="s">
        <v>487</v>
      </c>
      <c r="AT824" s="227" t="s">
        <v>864</v>
      </c>
      <c r="AU824" s="227" t="s">
        <v>90</v>
      </c>
      <c r="AY824" s="20" t="s">
        <v>141</v>
      </c>
      <c r="BE824" s="228">
        <f>IF(N824="základní",J824,0)</f>
        <v>0</v>
      </c>
      <c r="BF824" s="228">
        <f>IF(N824="snížená",J824,0)</f>
        <v>0</v>
      </c>
      <c r="BG824" s="228">
        <f>IF(N824="zákl. přenesená",J824,0)</f>
        <v>0</v>
      </c>
      <c r="BH824" s="228">
        <f>IF(N824="sníž. přenesená",J824,0)</f>
        <v>0</v>
      </c>
      <c r="BI824" s="228">
        <f>IF(N824="nulová",J824,0)</f>
        <v>0</v>
      </c>
      <c r="BJ824" s="20" t="s">
        <v>88</v>
      </c>
      <c r="BK824" s="228">
        <f>ROUND(I824*H824,2)</f>
        <v>0</v>
      </c>
      <c r="BL824" s="20" t="s">
        <v>244</v>
      </c>
      <c r="BM824" s="227" t="s">
        <v>1655</v>
      </c>
    </row>
    <row r="825" s="13" customFormat="1">
      <c r="A825" s="13"/>
      <c r="B825" s="241"/>
      <c r="C825" s="242"/>
      <c r="D825" s="234" t="s">
        <v>283</v>
      </c>
      <c r="E825" s="242"/>
      <c r="F825" s="244" t="s">
        <v>1656</v>
      </c>
      <c r="G825" s="242"/>
      <c r="H825" s="245">
        <v>35.930999999999997</v>
      </c>
      <c r="I825" s="246"/>
      <c r="J825" s="242"/>
      <c r="K825" s="242"/>
      <c r="L825" s="247"/>
      <c r="M825" s="248"/>
      <c r="N825" s="249"/>
      <c r="O825" s="249"/>
      <c r="P825" s="249"/>
      <c r="Q825" s="249"/>
      <c r="R825" s="249"/>
      <c r="S825" s="249"/>
      <c r="T825" s="250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51" t="s">
        <v>283</v>
      </c>
      <c r="AU825" s="251" t="s">
        <v>90</v>
      </c>
      <c r="AV825" s="13" t="s">
        <v>90</v>
      </c>
      <c r="AW825" s="13" t="s">
        <v>4</v>
      </c>
      <c r="AX825" s="13" t="s">
        <v>88</v>
      </c>
      <c r="AY825" s="251" t="s">
        <v>141</v>
      </c>
    </row>
    <row r="826" s="2" customFormat="1" ht="44.25" customHeight="1">
      <c r="A826" s="42"/>
      <c r="B826" s="43"/>
      <c r="C826" s="216" t="s">
        <v>1657</v>
      </c>
      <c r="D826" s="216" t="s">
        <v>144</v>
      </c>
      <c r="E826" s="217" t="s">
        <v>1658</v>
      </c>
      <c r="F826" s="218" t="s">
        <v>1659</v>
      </c>
      <c r="G826" s="219" t="s">
        <v>321</v>
      </c>
      <c r="H826" s="220">
        <v>6.4699999999999998</v>
      </c>
      <c r="I826" s="221"/>
      <c r="J826" s="222">
        <f>ROUND(I826*H826,2)</f>
        <v>0</v>
      </c>
      <c r="K826" s="218" t="s">
        <v>148</v>
      </c>
      <c r="L826" s="48"/>
      <c r="M826" s="223" t="s">
        <v>78</v>
      </c>
      <c r="N826" s="224" t="s">
        <v>50</v>
      </c>
      <c r="O826" s="88"/>
      <c r="P826" s="225">
        <f>O826*H826</f>
        <v>0</v>
      </c>
      <c r="Q826" s="225">
        <v>0</v>
      </c>
      <c r="R826" s="225">
        <f>Q826*H826</f>
        <v>0</v>
      </c>
      <c r="S826" s="225">
        <v>3.0000000000000001E-05</v>
      </c>
      <c r="T826" s="226">
        <f>S826*H826</f>
        <v>0.0001941</v>
      </c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42"/>
      <c r="AR826" s="227" t="s">
        <v>244</v>
      </c>
      <c r="AT826" s="227" t="s">
        <v>144</v>
      </c>
      <c r="AU826" s="227" t="s">
        <v>90</v>
      </c>
      <c r="AY826" s="20" t="s">
        <v>141</v>
      </c>
      <c r="BE826" s="228">
        <f>IF(N826="základní",J826,0)</f>
        <v>0</v>
      </c>
      <c r="BF826" s="228">
        <f>IF(N826="snížená",J826,0)</f>
        <v>0</v>
      </c>
      <c r="BG826" s="228">
        <f>IF(N826="zákl. přenesená",J826,0)</f>
        <v>0</v>
      </c>
      <c r="BH826" s="228">
        <f>IF(N826="sníž. přenesená",J826,0)</f>
        <v>0</v>
      </c>
      <c r="BI826" s="228">
        <f>IF(N826="nulová",J826,0)</f>
        <v>0</v>
      </c>
      <c r="BJ826" s="20" t="s">
        <v>88</v>
      </c>
      <c r="BK826" s="228">
        <f>ROUND(I826*H826,2)</f>
        <v>0</v>
      </c>
      <c r="BL826" s="20" t="s">
        <v>244</v>
      </c>
      <c r="BM826" s="227" t="s">
        <v>1660</v>
      </c>
    </row>
    <row r="827" s="2" customFormat="1">
      <c r="A827" s="42"/>
      <c r="B827" s="43"/>
      <c r="C827" s="44"/>
      <c r="D827" s="229" t="s">
        <v>151</v>
      </c>
      <c r="E827" s="44"/>
      <c r="F827" s="230" t="s">
        <v>1661</v>
      </c>
      <c r="G827" s="44"/>
      <c r="H827" s="44"/>
      <c r="I827" s="231"/>
      <c r="J827" s="44"/>
      <c r="K827" s="44"/>
      <c r="L827" s="48"/>
      <c r="M827" s="232"/>
      <c r="N827" s="233"/>
      <c r="O827" s="88"/>
      <c r="P827" s="88"/>
      <c r="Q827" s="88"/>
      <c r="R827" s="88"/>
      <c r="S827" s="88"/>
      <c r="T827" s="89"/>
      <c r="U827" s="42"/>
      <c r="V827" s="42"/>
      <c r="W827" s="42"/>
      <c r="X827" s="42"/>
      <c r="Y827" s="42"/>
      <c r="Z827" s="42"/>
      <c r="AA827" s="42"/>
      <c r="AB827" s="42"/>
      <c r="AC827" s="42"/>
      <c r="AD827" s="42"/>
      <c r="AE827" s="42"/>
      <c r="AT827" s="20" t="s">
        <v>151</v>
      </c>
      <c r="AU827" s="20" t="s">
        <v>90</v>
      </c>
    </row>
    <row r="828" s="13" customFormat="1">
      <c r="A828" s="13"/>
      <c r="B828" s="241"/>
      <c r="C828" s="242"/>
      <c r="D828" s="234" t="s">
        <v>283</v>
      </c>
      <c r="E828" s="243" t="s">
        <v>78</v>
      </c>
      <c r="F828" s="244" t="s">
        <v>1252</v>
      </c>
      <c r="G828" s="242"/>
      <c r="H828" s="245">
        <v>4.1600000000000001</v>
      </c>
      <c r="I828" s="246"/>
      <c r="J828" s="242"/>
      <c r="K828" s="242"/>
      <c r="L828" s="247"/>
      <c r="M828" s="248"/>
      <c r="N828" s="249"/>
      <c r="O828" s="249"/>
      <c r="P828" s="249"/>
      <c r="Q828" s="249"/>
      <c r="R828" s="249"/>
      <c r="S828" s="249"/>
      <c r="T828" s="250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51" t="s">
        <v>283</v>
      </c>
      <c r="AU828" s="251" t="s">
        <v>90</v>
      </c>
      <c r="AV828" s="13" t="s">
        <v>90</v>
      </c>
      <c r="AW828" s="13" t="s">
        <v>40</v>
      </c>
      <c r="AX828" s="13" t="s">
        <v>80</v>
      </c>
      <c r="AY828" s="251" t="s">
        <v>141</v>
      </c>
    </row>
    <row r="829" s="13" customFormat="1">
      <c r="A829" s="13"/>
      <c r="B829" s="241"/>
      <c r="C829" s="242"/>
      <c r="D829" s="234" t="s">
        <v>283</v>
      </c>
      <c r="E829" s="243" t="s">
        <v>78</v>
      </c>
      <c r="F829" s="244" t="s">
        <v>1281</v>
      </c>
      <c r="G829" s="242"/>
      <c r="H829" s="245">
        <v>2.3100000000000001</v>
      </c>
      <c r="I829" s="246"/>
      <c r="J829" s="242"/>
      <c r="K829" s="242"/>
      <c r="L829" s="247"/>
      <c r="M829" s="248"/>
      <c r="N829" s="249"/>
      <c r="O829" s="249"/>
      <c r="P829" s="249"/>
      <c r="Q829" s="249"/>
      <c r="R829" s="249"/>
      <c r="S829" s="249"/>
      <c r="T829" s="250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51" t="s">
        <v>283</v>
      </c>
      <c r="AU829" s="251" t="s">
        <v>90</v>
      </c>
      <c r="AV829" s="13" t="s">
        <v>90</v>
      </c>
      <c r="AW829" s="13" t="s">
        <v>40</v>
      </c>
      <c r="AX829" s="13" t="s">
        <v>80</v>
      </c>
      <c r="AY829" s="251" t="s">
        <v>141</v>
      </c>
    </row>
    <row r="830" s="16" customFormat="1">
      <c r="A830" s="16"/>
      <c r="B830" s="273"/>
      <c r="C830" s="274"/>
      <c r="D830" s="234" t="s">
        <v>283</v>
      </c>
      <c r="E830" s="275" t="s">
        <v>78</v>
      </c>
      <c r="F830" s="276" t="s">
        <v>358</v>
      </c>
      <c r="G830" s="274"/>
      <c r="H830" s="277">
        <v>6.4699999999999998</v>
      </c>
      <c r="I830" s="278"/>
      <c r="J830" s="274"/>
      <c r="K830" s="274"/>
      <c r="L830" s="279"/>
      <c r="M830" s="280"/>
      <c r="N830" s="281"/>
      <c r="O830" s="281"/>
      <c r="P830" s="281"/>
      <c r="Q830" s="281"/>
      <c r="R830" s="281"/>
      <c r="S830" s="281"/>
      <c r="T830" s="282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T830" s="283" t="s">
        <v>283</v>
      </c>
      <c r="AU830" s="283" t="s">
        <v>90</v>
      </c>
      <c r="AV830" s="16" t="s">
        <v>160</v>
      </c>
      <c r="AW830" s="16" t="s">
        <v>40</v>
      </c>
      <c r="AX830" s="16" t="s">
        <v>88</v>
      </c>
      <c r="AY830" s="283" t="s">
        <v>141</v>
      </c>
    </row>
    <row r="831" s="2" customFormat="1" ht="16.5" customHeight="1">
      <c r="A831" s="42"/>
      <c r="B831" s="43"/>
      <c r="C831" s="290" t="s">
        <v>1662</v>
      </c>
      <c r="D831" s="290" t="s">
        <v>864</v>
      </c>
      <c r="E831" s="291" t="s">
        <v>1653</v>
      </c>
      <c r="F831" s="292" t="s">
        <v>1654</v>
      </c>
      <c r="G831" s="293" t="s">
        <v>321</v>
      </c>
      <c r="H831" s="294">
        <v>6.7939999999999996</v>
      </c>
      <c r="I831" s="295"/>
      <c r="J831" s="296">
        <f>ROUND(I831*H831,2)</f>
        <v>0</v>
      </c>
      <c r="K831" s="292" t="s">
        <v>148</v>
      </c>
      <c r="L831" s="297"/>
      <c r="M831" s="298" t="s">
        <v>78</v>
      </c>
      <c r="N831" s="299" t="s">
        <v>50</v>
      </c>
      <c r="O831" s="88"/>
      <c r="P831" s="225">
        <f>O831*H831</f>
        <v>0</v>
      </c>
      <c r="Q831" s="225">
        <v>0</v>
      </c>
      <c r="R831" s="225">
        <f>Q831*H831</f>
        <v>0</v>
      </c>
      <c r="S831" s="225">
        <v>0</v>
      </c>
      <c r="T831" s="226">
        <f>S831*H831</f>
        <v>0</v>
      </c>
      <c r="U831" s="42"/>
      <c r="V831" s="42"/>
      <c r="W831" s="42"/>
      <c r="X831" s="42"/>
      <c r="Y831" s="42"/>
      <c r="Z831" s="42"/>
      <c r="AA831" s="42"/>
      <c r="AB831" s="42"/>
      <c r="AC831" s="42"/>
      <c r="AD831" s="42"/>
      <c r="AE831" s="42"/>
      <c r="AR831" s="227" t="s">
        <v>487</v>
      </c>
      <c r="AT831" s="227" t="s">
        <v>864</v>
      </c>
      <c r="AU831" s="227" t="s">
        <v>90</v>
      </c>
      <c r="AY831" s="20" t="s">
        <v>141</v>
      </c>
      <c r="BE831" s="228">
        <f>IF(N831="základní",J831,0)</f>
        <v>0</v>
      </c>
      <c r="BF831" s="228">
        <f>IF(N831="snížená",J831,0)</f>
        <v>0</v>
      </c>
      <c r="BG831" s="228">
        <f>IF(N831="zákl. přenesená",J831,0)</f>
        <v>0</v>
      </c>
      <c r="BH831" s="228">
        <f>IF(N831="sníž. přenesená",J831,0)</f>
        <v>0</v>
      </c>
      <c r="BI831" s="228">
        <f>IF(N831="nulová",J831,0)</f>
        <v>0</v>
      </c>
      <c r="BJ831" s="20" t="s">
        <v>88</v>
      </c>
      <c r="BK831" s="228">
        <f>ROUND(I831*H831,2)</f>
        <v>0</v>
      </c>
      <c r="BL831" s="20" t="s">
        <v>244</v>
      </c>
      <c r="BM831" s="227" t="s">
        <v>1663</v>
      </c>
    </row>
    <row r="832" s="13" customFormat="1">
      <c r="A832" s="13"/>
      <c r="B832" s="241"/>
      <c r="C832" s="242"/>
      <c r="D832" s="234" t="s">
        <v>283</v>
      </c>
      <c r="E832" s="242"/>
      <c r="F832" s="244" t="s">
        <v>1664</v>
      </c>
      <c r="G832" s="242"/>
      <c r="H832" s="245">
        <v>6.7939999999999996</v>
      </c>
      <c r="I832" s="246"/>
      <c r="J832" s="242"/>
      <c r="K832" s="242"/>
      <c r="L832" s="247"/>
      <c r="M832" s="248"/>
      <c r="N832" s="249"/>
      <c r="O832" s="249"/>
      <c r="P832" s="249"/>
      <c r="Q832" s="249"/>
      <c r="R832" s="249"/>
      <c r="S832" s="249"/>
      <c r="T832" s="250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51" t="s">
        <v>283</v>
      </c>
      <c r="AU832" s="251" t="s">
        <v>90</v>
      </c>
      <c r="AV832" s="13" t="s">
        <v>90</v>
      </c>
      <c r="AW832" s="13" t="s">
        <v>4</v>
      </c>
      <c r="AX832" s="13" t="s">
        <v>88</v>
      </c>
      <c r="AY832" s="251" t="s">
        <v>141</v>
      </c>
    </row>
    <row r="833" s="2" customFormat="1" ht="33" customHeight="1">
      <c r="A833" s="42"/>
      <c r="B833" s="43"/>
      <c r="C833" s="216" t="s">
        <v>1665</v>
      </c>
      <c r="D833" s="216" t="s">
        <v>144</v>
      </c>
      <c r="E833" s="217" t="s">
        <v>1666</v>
      </c>
      <c r="F833" s="218" t="s">
        <v>1667</v>
      </c>
      <c r="G833" s="219" t="s">
        <v>321</v>
      </c>
      <c r="H833" s="220">
        <v>152.886</v>
      </c>
      <c r="I833" s="221"/>
      <c r="J833" s="222">
        <f>ROUND(I833*H833,2)</f>
        <v>0</v>
      </c>
      <c r="K833" s="218" t="s">
        <v>148</v>
      </c>
      <c r="L833" s="48"/>
      <c r="M833" s="223" t="s">
        <v>78</v>
      </c>
      <c r="N833" s="224" t="s">
        <v>50</v>
      </c>
      <c r="O833" s="88"/>
      <c r="P833" s="225">
        <f>O833*H833</f>
        <v>0</v>
      </c>
      <c r="Q833" s="225">
        <v>0.00020120000000000001</v>
      </c>
      <c r="R833" s="225">
        <f>Q833*H833</f>
        <v>0.0307606632</v>
      </c>
      <c r="S833" s="225">
        <v>0</v>
      </c>
      <c r="T833" s="226">
        <f>S833*H833</f>
        <v>0</v>
      </c>
      <c r="U833" s="42"/>
      <c r="V833" s="42"/>
      <c r="W833" s="42"/>
      <c r="X833" s="42"/>
      <c r="Y833" s="42"/>
      <c r="Z833" s="42"/>
      <c r="AA833" s="42"/>
      <c r="AB833" s="42"/>
      <c r="AC833" s="42"/>
      <c r="AD833" s="42"/>
      <c r="AE833" s="42"/>
      <c r="AR833" s="227" t="s">
        <v>244</v>
      </c>
      <c r="AT833" s="227" t="s">
        <v>144</v>
      </c>
      <c r="AU833" s="227" t="s">
        <v>90</v>
      </c>
      <c r="AY833" s="20" t="s">
        <v>141</v>
      </c>
      <c r="BE833" s="228">
        <f>IF(N833="základní",J833,0)</f>
        <v>0</v>
      </c>
      <c r="BF833" s="228">
        <f>IF(N833="snížená",J833,0)</f>
        <v>0</v>
      </c>
      <c r="BG833" s="228">
        <f>IF(N833="zákl. přenesená",J833,0)</f>
        <v>0</v>
      </c>
      <c r="BH833" s="228">
        <f>IF(N833="sníž. přenesená",J833,0)</f>
        <v>0</v>
      </c>
      <c r="BI833" s="228">
        <f>IF(N833="nulová",J833,0)</f>
        <v>0</v>
      </c>
      <c r="BJ833" s="20" t="s">
        <v>88</v>
      </c>
      <c r="BK833" s="228">
        <f>ROUND(I833*H833,2)</f>
        <v>0</v>
      </c>
      <c r="BL833" s="20" t="s">
        <v>244</v>
      </c>
      <c r="BM833" s="227" t="s">
        <v>1668</v>
      </c>
    </row>
    <row r="834" s="2" customFormat="1">
      <c r="A834" s="42"/>
      <c r="B834" s="43"/>
      <c r="C834" s="44"/>
      <c r="D834" s="229" t="s">
        <v>151</v>
      </c>
      <c r="E834" s="44"/>
      <c r="F834" s="230" t="s">
        <v>1669</v>
      </c>
      <c r="G834" s="44"/>
      <c r="H834" s="44"/>
      <c r="I834" s="231"/>
      <c r="J834" s="44"/>
      <c r="K834" s="44"/>
      <c r="L834" s="48"/>
      <c r="M834" s="232"/>
      <c r="N834" s="233"/>
      <c r="O834" s="88"/>
      <c r="P834" s="88"/>
      <c r="Q834" s="88"/>
      <c r="R834" s="88"/>
      <c r="S834" s="88"/>
      <c r="T834" s="89"/>
      <c r="U834" s="42"/>
      <c r="V834" s="42"/>
      <c r="W834" s="42"/>
      <c r="X834" s="42"/>
      <c r="Y834" s="42"/>
      <c r="Z834" s="42"/>
      <c r="AA834" s="42"/>
      <c r="AB834" s="42"/>
      <c r="AC834" s="42"/>
      <c r="AD834" s="42"/>
      <c r="AE834" s="42"/>
      <c r="AT834" s="20" t="s">
        <v>151</v>
      </c>
      <c r="AU834" s="20" t="s">
        <v>90</v>
      </c>
    </row>
    <row r="835" s="13" customFormat="1">
      <c r="A835" s="13"/>
      <c r="B835" s="241"/>
      <c r="C835" s="242"/>
      <c r="D835" s="234" t="s">
        <v>283</v>
      </c>
      <c r="E835" s="243" t="s">
        <v>78</v>
      </c>
      <c r="F835" s="244" t="s">
        <v>776</v>
      </c>
      <c r="G835" s="242"/>
      <c r="H835" s="245">
        <v>152.886</v>
      </c>
      <c r="I835" s="246"/>
      <c r="J835" s="242"/>
      <c r="K835" s="242"/>
      <c r="L835" s="247"/>
      <c r="M835" s="248"/>
      <c r="N835" s="249"/>
      <c r="O835" s="249"/>
      <c r="P835" s="249"/>
      <c r="Q835" s="249"/>
      <c r="R835" s="249"/>
      <c r="S835" s="249"/>
      <c r="T835" s="250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51" t="s">
        <v>283</v>
      </c>
      <c r="AU835" s="251" t="s">
        <v>90</v>
      </c>
      <c r="AV835" s="13" t="s">
        <v>90</v>
      </c>
      <c r="AW835" s="13" t="s">
        <v>40</v>
      </c>
      <c r="AX835" s="13" t="s">
        <v>88</v>
      </c>
      <c r="AY835" s="251" t="s">
        <v>141</v>
      </c>
    </row>
    <row r="836" s="2" customFormat="1">
      <c r="A836" s="42"/>
      <c r="B836" s="43"/>
      <c r="C836" s="44"/>
      <c r="D836" s="234" t="s">
        <v>414</v>
      </c>
      <c r="E836" s="44"/>
      <c r="F836" s="284" t="s">
        <v>1670</v>
      </c>
      <c r="G836" s="44"/>
      <c r="H836" s="44"/>
      <c r="I836" s="44"/>
      <c r="J836" s="44"/>
      <c r="K836" s="44"/>
      <c r="L836" s="48"/>
      <c r="M836" s="232"/>
      <c r="N836" s="233"/>
      <c r="O836" s="88"/>
      <c r="P836" s="88"/>
      <c r="Q836" s="88"/>
      <c r="R836" s="88"/>
      <c r="S836" s="88"/>
      <c r="T836" s="89"/>
      <c r="U836" s="42"/>
      <c r="V836" s="42"/>
      <c r="W836" s="42"/>
      <c r="X836" s="42"/>
      <c r="Y836" s="42"/>
      <c r="Z836" s="42"/>
      <c r="AA836" s="42"/>
      <c r="AB836" s="42"/>
      <c r="AC836" s="42"/>
      <c r="AD836" s="42"/>
      <c r="AE836" s="42"/>
      <c r="AU836" s="20" t="s">
        <v>90</v>
      </c>
    </row>
    <row r="837" s="2" customFormat="1">
      <c r="A837" s="42"/>
      <c r="B837" s="43"/>
      <c r="C837" s="44"/>
      <c r="D837" s="234" t="s">
        <v>414</v>
      </c>
      <c r="E837" s="44"/>
      <c r="F837" s="285" t="s">
        <v>792</v>
      </c>
      <c r="G837" s="44"/>
      <c r="H837" s="286">
        <v>40.636000000000003</v>
      </c>
      <c r="I837" s="44"/>
      <c r="J837" s="44"/>
      <c r="K837" s="44"/>
      <c r="L837" s="48"/>
      <c r="M837" s="232"/>
      <c r="N837" s="233"/>
      <c r="O837" s="88"/>
      <c r="P837" s="88"/>
      <c r="Q837" s="88"/>
      <c r="R837" s="88"/>
      <c r="S837" s="88"/>
      <c r="T837" s="89"/>
      <c r="U837" s="42"/>
      <c r="V837" s="42"/>
      <c r="W837" s="42"/>
      <c r="X837" s="42"/>
      <c r="Y837" s="42"/>
      <c r="Z837" s="42"/>
      <c r="AA837" s="42"/>
      <c r="AB837" s="42"/>
      <c r="AC837" s="42"/>
      <c r="AD837" s="42"/>
      <c r="AE837" s="42"/>
      <c r="AU837" s="20" t="s">
        <v>90</v>
      </c>
    </row>
    <row r="838" s="2" customFormat="1">
      <c r="A838" s="42"/>
      <c r="B838" s="43"/>
      <c r="C838" s="44"/>
      <c r="D838" s="234" t="s">
        <v>414</v>
      </c>
      <c r="E838" s="44"/>
      <c r="F838" s="285" t="s">
        <v>1070</v>
      </c>
      <c r="G838" s="44"/>
      <c r="H838" s="286">
        <v>47.460000000000001</v>
      </c>
      <c r="I838" s="44"/>
      <c r="J838" s="44"/>
      <c r="K838" s="44"/>
      <c r="L838" s="48"/>
      <c r="M838" s="232"/>
      <c r="N838" s="233"/>
      <c r="O838" s="88"/>
      <c r="P838" s="88"/>
      <c r="Q838" s="88"/>
      <c r="R838" s="88"/>
      <c r="S838" s="88"/>
      <c r="T838" s="89"/>
      <c r="U838" s="42"/>
      <c r="V838" s="42"/>
      <c r="W838" s="42"/>
      <c r="X838" s="42"/>
      <c r="Y838" s="42"/>
      <c r="Z838" s="42"/>
      <c r="AA838" s="42"/>
      <c r="AB838" s="42"/>
      <c r="AC838" s="42"/>
      <c r="AD838" s="42"/>
      <c r="AE838" s="42"/>
      <c r="AU838" s="20" t="s">
        <v>90</v>
      </c>
    </row>
    <row r="839" s="2" customFormat="1">
      <c r="A839" s="42"/>
      <c r="B839" s="43"/>
      <c r="C839" s="44"/>
      <c r="D839" s="234" t="s">
        <v>414</v>
      </c>
      <c r="E839" s="44"/>
      <c r="F839" s="285" t="s">
        <v>800</v>
      </c>
      <c r="G839" s="44"/>
      <c r="H839" s="286">
        <v>82.079999999999998</v>
      </c>
      <c r="I839" s="44"/>
      <c r="J839" s="44"/>
      <c r="K839" s="44"/>
      <c r="L839" s="48"/>
      <c r="M839" s="232"/>
      <c r="N839" s="233"/>
      <c r="O839" s="88"/>
      <c r="P839" s="88"/>
      <c r="Q839" s="88"/>
      <c r="R839" s="88"/>
      <c r="S839" s="88"/>
      <c r="T839" s="89"/>
      <c r="U839" s="42"/>
      <c r="V839" s="42"/>
      <c r="W839" s="42"/>
      <c r="X839" s="42"/>
      <c r="Y839" s="42"/>
      <c r="Z839" s="42"/>
      <c r="AA839" s="42"/>
      <c r="AB839" s="42"/>
      <c r="AC839" s="42"/>
      <c r="AD839" s="42"/>
      <c r="AE839" s="42"/>
      <c r="AU839" s="20" t="s">
        <v>90</v>
      </c>
    </row>
    <row r="840" s="2" customFormat="1">
      <c r="A840" s="42"/>
      <c r="B840" s="43"/>
      <c r="C840" s="44"/>
      <c r="D840" s="234" t="s">
        <v>414</v>
      </c>
      <c r="E840" s="44"/>
      <c r="F840" s="285" t="s">
        <v>1645</v>
      </c>
      <c r="G840" s="44"/>
      <c r="H840" s="286">
        <v>-16.550999999999998</v>
      </c>
      <c r="I840" s="44"/>
      <c r="J840" s="44"/>
      <c r="K840" s="44"/>
      <c r="L840" s="48"/>
      <c r="M840" s="232"/>
      <c r="N840" s="233"/>
      <c r="O840" s="88"/>
      <c r="P840" s="88"/>
      <c r="Q840" s="88"/>
      <c r="R840" s="88"/>
      <c r="S840" s="88"/>
      <c r="T840" s="89"/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  <c r="AE840" s="42"/>
      <c r="AU840" s="20" t="s">
        <v>90</v>
      </c>
    </row>
    <row r="841" s="2" customFormat="1">
      <c r="A841" s="42"/>
      <c r="B841" s="43"/>
      <c r="C841" s="44"/>
      <c r="D841" s="234" t="s">
        <v>414</v>
      </c>
      <c r="E841" s="44"/>
      <c r="F841" s="285" t="s">
        <v>1646</v>
      </c>
      <c r="G841" s="44"/>
      <c r="H841" s="286">
        <v>-0.73899999999999999</v>
      </c>
      <c r="I841" s="44"/>
      <c r="J841" s="44"/>
      <c r="K841" s="44"/>
      <c r="L841" s="48"/>
      <c r="M841" s="232"/>
      <c r="N841" s="233"/>
      <c r="O841" s="88"/>
      <c r="P841" s="88"/>
      <c r="Q841" s="88"/>
      <c r="R841" s="88"/>
      <c r="S841" s="88"/>
      <c r="T841" s="89"/>
      <c r="U841" s="42"/>
      <c r="V841" s="42"/>
      <c r="W841" s="42"/>
      <c r="X841" s="42"/>
      <c r="Y841" s="42"/>
      <c r="Z841" s="42"/>
      <c r="AA841" s="42"/>
      <c r="AB841" s="42"/>
      <c r="AC841" s="42"/>
      <c r="AD841" s="42"/>
      <c r="AE841" s="42"/>
      <c r="AU841" s="20" t="s">
        <v>90</v>
      </c>
    </row>
    <row r="842" s="2" customFormat="1">
      <c r="A842" s="42"/>
      <c r="B842" s="43"/>
      <c r="C842" s="44"/>
      <c r="D842" s="234" t="s">
        <v>414</v>
      </c>
      <c r="E842" s="44"/>
      <c r="F842" s="285" t="s">
        <v>285</v>
      </c>
      <c r="G842" s="44"/>
      <c r="H842" s="286">
        <v>152.886</v>
      </c>
      <c r="I842" s="44"/>
      <c r="J842" s="44"/>
      <c r="K842" s="44"/>
      <c r="L842" s="48"/>
      <c r="M842" s="232"/>
      <c r="N842" s="233"/>
      <c r="O842" s="88"/>
      <c r="P842" s="88"/>
      <c r="Q842" s="88"/>
      <c r="R842" s="88"/>
      <c r="S842" s="88"/>
      <c r="T842" s="89"/>
      <c r="U842" s="42"/>
      <c r="V842" s="42"/>
      <c r="W842" s="42"/>
      <c r="X842" s="42"/>
      <c r="Y842" s="42"/>
      <c r="Z842" s="42"/>
      <c r="AA842" s="42"/>
      <c r="AB842" s="42"/>
      <c r="AC842" s="42"/>
      <c r="AD842" s="42"/>
      <c r="AE842" s="42"/>
      <c r="AU842" s="20" t="s">
        <v>90</v>
      </c>
    </row>
    <row r="843" s="2" customFormat="1">
      <c r="A843" s="42"/>
      <c r="B843" s="43"/>
      <c r="C843" s="44"/>
      <c r="D843" s="234" t="s">
        <v>414</v>
      </c>
      <c r="E843" s="44"/>
      <c r="F843" s="300" t="s">
        <v>1102</v>
      </c>
      <c r="G843" s="44"/>
      <c r="H843" s="44"/>
      <c r="I843" s="44"/>
      <c r="J843" s="44"/>
      <c r="K843" s="44"/>
      <c r="L843" s="48"/>
      <c r="M843" s="232"/>
      <c r="N843" s="233"/>
      <c r="O843" s="88"/>
      <c r="P843" s="88"/>
      <c r="Q843" s="88"/>
      <c r="R843" s="88"/>
      <c r="S843" s="88"/>
      <c r="T843" s="89"/>
      <c r="U843" s="42"/>
      <c r="V843" s="42"/>
      <c r="W843" s="42"/>
      <c r="X843" s="42"/>
      <c r="Y843" s="42"/>
      <c r="Z843" s="42"/>
      <c r="AA843" s="42"/>
      <c r="AB843" s="42"/>
      <c r="AC843" s="42"/>
      <c r="AD843" s="42"/>
      <c r="AE843" s="42"/>
      <c r="AU843" s="20" t="s">
        <v>90</v>
      </c>
    </row>
    <row r="844" s="2" customFormat="1">
      <c r="A844" s="42"/>
      <c r="B844" s="43"/>
      <c r="C844" s="44"/>
      <c r="D844" s="234" t="s">
        <v>414</v>
      </c>
      <c r="E844" s="44"/>
      <c r="F844" s="301" t="s">
        <v>1097</v>
      </c>
      <c r="G844" s="44"/>
      <c r="H844" s="286">
        <v>40.636000000000003</v>
      </c>
      <c r="I844" s="44"/>
      <c r="J844" s="44"/>
      <c r="K844" s="44"/>
      <c r="L844" s="48"/>
      <c r="M844" s="232"/>
      <c r="N844" s="233"/>
      <c r="O844" s="88"/>
      <c r="P844" s="88"/>
      <c r="Q844" s="88"/>
      <c r="R844" s="88"/>
      <c r="S844" s="88"/>
      <c r="T844" s="89"/>
      <c r="U844" s="42"/>
      <c r="V844" s="42"/>
      <c r="W844" s="42"/>
      <c r="X844" s="42"/>
      <c r="Y844" s="42"/>
      <c r="Z844" s="42"/>
      <c r="AA844" s="42"/>
      <c r="AB844" s="42"/>
      <c r="AC844" s="42"/>
      <c r="AD844" s="42"/>
      <c r="AE844" s="42"/>
      <c r="AU844" s="20" t="s">
        <v>90</v>
      </c>
    </row>
    <row r="845" s="2" customFormat="1">
      <c r="A845" s="42"/>
      <c r="B845" s="43"/>
      <c r="C845" s="44"/>
      <c r="D845" s="234" t="s">
        <v>414</v>
      </c>
      <c r="E845" s="44"/>
      <c r="F845" s="301" t="s">
        <v>285</v>
      </c>
      <c r="G845" s="44"/>
      <c r="H845" s="286">
        <v>40.636000000000003</v>
      </c>
      <c r="I845" s="44"/>
      <c r="J845" s="44"/>
      <c r="K845" s="44"/>
      <c r="L845" s="48"/>
      <c r="M845" s="232"/>
      <c r="N845" s="233"/>
      <c r="O845" s="88"/>
      <c r="P845" s="88"/>
      <c r="Q845" s="88"/>
      <c r="R845" s="88"/>
      <c r="S845" s="88"/>
      <c r="T845" s="89"/>
      <c r="U845" s="42"/>
      <c r="V845" s="42"/>
      <c r="W845" s="42"/>
      <c r="X845" s="42"/>
      <c r="Y845" s="42"/>
      <c r="Z845" s="42"/>
      <c r="AA845" s="42"/>
      <c r="AB845" s="42"/>
      <c r="AC845" s="42"/>
      <c r="AD845" s="42"/>
      <c r="AE845" s="42"/>
      <c r="AU845" s="20" t="s">
        <v>90</v>
      </c>
    </row>
    <row r="846" s="2" customFormat="1">
      <c r="A846" s="42"/>
      <c r="B846" s="43"/>
      <c r="C846" s="44"/>
      <c r="D846" s="234" t="s">
        <v>414</v>
      </c>
      <c r="E846" s="44"/>
      <c r="F846" s="300" t="s">
        <v>1046</v>
      </c>
      <c r="G846" s="44"/>
      <c r="H846" s="44"/>
      <c r="I846" s="44"/>
      <c r="J846" s="44"/>
      <c r="K846" s="44"/>
      <c r="L846" s="48"/>
      <c r="M846" s="232"/>
      <c r="N846" s="233"/>
      <c r="O846" s="88"/>
      <c r="P846" s="88"/>
      <c r="Q846" s="88"/>
      <c r="R846" s="88"/>
      <c r="S846" s="88"/>
      <c r="T846" s="89"/>
      <c r="U846" s="42"/>
      <c r="V846" s="42"/>
      <c r="W846" s="42"/>
      <c r="X846" s="42"/>
      <c r="Y846" s="42"/>
      <c r="Z846" s="42"/>
      <c r="AA846" s="42"/>
      <c r="AB846" s="42"/>
      <c r="AC846" s="42"/>
      <c r="AD846" s="42"/>
      <c r="AE846" s="42"/>
      <c r="AU846" s="20" t="s">
        <v>90</v>
      </c>
    </row>
    <row r="847" s="2" customFormat="1">
      <c r="A847" s="42"/>
      <c r="B847" s="43"/>
      <c r="C847" s="44"/>
      <c r="D847" s="234" t="s">
        <v>414</v>
      </c>
      <c r="E847" s="44"/>
      <c r="F847" s="301" t="s">
        <v>1041</v>
      </c>
      <c r="G847" s="44"/>
      <c r="H847" s="286">
        <v>23.73</v>
      </c>
      <c r="I847" s="44"/>
      <c r="J847" s="44"/>
      <c r="K847" s="44"/>
      <c r="L847" s="48"/>
      <c r="M847" s="232"/>
      <c r="N847" s="233"/>
      <c r="O847" s="88"/>
      <c r="P847" s="88"/>
      <c r="Q847" s="88"/>
      <c r="R847" s="88"/>
      <c r="S847" s="88"/>
      <c r="T847" s="89"/>
      <c r="U847" s="42"/>
      <c r="V847" s="42"/>
      <c r="W847" s="42"/>
      <c r="X847" s="42"/>
      <c r="Y847" s="42"/>
      <c r="Z847" s="42"/>
      <c r="AA847" s="42"/>
      <c r="AB847" s="42"/>
      <c r="AC847" s="42"/>
      <c r="AD847" s="42"/>
      <c r="AE847" s="42"/>
      <c r="AU847" s="20" t="s">
        <v>90</v>
      </c>
    </row>
    <row r="848" s="2" customFormat="1">
      <c r="A848" s="42"/>
      <c r="B848" s="43"/>
      <c r="C848" s="44"/>
      <c r="D848" s="234" t="s">
        <v>414</v>
      </c>
      <c r="E848" s="44"/>
      <c r="F848" s="300" t="s">
        <v>1052</v>
      </c>
      <c r="G848" s="44"/>
      <c r="H848" s="44"/>
      <c r="I848" s="44"/>
      <c r="J848" s="44"/>
      <c r="K848" s="44"/>
      <c r="L848" s="48"/>
      <c r="M848" s="232"/>
      <c r="N848" s="233"/>
      <c r="O848" s="88"/>
      <c r="P848" s="88"/>
      <c r="Q848" s="88"/>
      <c r="R848" s="88"/>
      <c r="S848" s="88"/>
      <c r="T848" s="89"/>
      <c r="U848" s="42"/>
      <c r="V848" s="42"/>
      <c r="W848" s="42"/>
      <c r="X848" s="42"/>
      <c r="Y848" s="42"/>
      <c r="Z848" s="42"/>
      <c r="AA848" s="42"/>
      <c r="AB848" s="42"/>
      <c r="AC848" s="42"/>
      <c r="AD848" s="42"/>
      <c r="AE848" s="42"/>
      <c r="AU848" s="20" t="s">
        <v>90</v>
      </c>
    </row>
    <row r="849" s="2" customFormat="1">
      <c r="A849" s="42"/>
      <c r="B849" s="43"/>
      <c r="C849" s="44"/>
      <c r="D849" s="234" t="s">
        <v>414</v>
      </c>
      <c r="E849" s="44"/>
      <c r="F849" s="301" t="s">
        <v>1053</v>
      </c>
      <c r="G849" s="44"/>
      <c r="H849" s="286">
        <v>82.079999999999998</v>
      </c>
      <c r="I849" s="44"/>
      <c r="J849" s="44"/>
      <c r="K849" s="44"/>
      <c r="L849" s="48"/>
      <c r="M849" s="232"/>
      <c r="N849" s="233"/>
      <c r="O849" s="88"/>
      <c r="P849" s="88"/>
      <c r="Q849" s="88"/>
      <c r="R849" s="88"/>
      <c r="S849" s="88"/>
      <c r="T849" s="89"/>
      <c r="U849" s="42"/>
      <c r="V849" s="42"/>
      <c r="W849" s="42"/>
      <c r="X849" s="42"/>
      <c r="Y849" s="42"/>
      <c r="Z849" s="42"/>
      <c r="AA849" s="42"/>
      <c r="AB849" s="42"/>
      <c r="AC849" s="42"/>
      <c r="AD849" s="42"/>
      <c r="AE849" s="42"/>
      <c r="AU849" s="20" t="s">
        <v>90</v>
      </c>
    </row>
    <row r="850" s="2" customFormat="1">
      <c r="A850" s="42"/>
      <c r="B850" s="43"/>
      <c r="C850" s="44"/>
      <c r="D850" s="234" t="s">
        <v>414</v>
      </c>
      <c r="E850" s="44"/>
      <c r="F850" s="301" t="s">
        <v>358</v>
      </c>
      <c r="G850" s="44"/>
      <c r="H850" s="286">
        <v>82.079999999999998</v>
      </c>
      <c r="I850" s="44"/>
      <c r="J850" s="44"/>
      <c r="K850" s="44"/>
      <c r="L850" s="48"/>
      <c r="M850" s="232"/>
      <c r="N850" s="233"/>
      <c r="O850" s="88"/>
      <c r="P850" s="88"/>
      <c r="Q850" s="88"/>
      <c r="R850" s="88"/>
      <c r="S850" s="88"/>
      <c r="T850" s="89"/>
      <c r="U850" s="42"/>
      <c r="V850" s="42"/>
      <c r="W850" s="42"/>
      <c r="X850" s="42"/>
      <c r="Y850" s="42"/>
      <c r="Z850" s="42"/>
      <c r="AA850" s="42"/>
      <c r="AB850" s="42"/>
      <c r="AC850" s="42"/>
      <c r="AD850" s="42"/>
      <c r="AE850" s="42"/>
      <c r="AU850" s="20" t="s">
        <v>90</v>
      </c>
    </row>
    <row r="851" s="2" customFormat="1">
      <c r="A851" s="42"/>
      <c r="B851" s="43"/>
      <c r="C851" s="44"/>
      <c r="D851" s="234" t="s">
        <v>414</v>
      </c>
      <c r="E851" s="44"/>
      <c r="F851" s="300" t="s">
        <v>1508</v>
      </c>
      <c r="G851" s="44"/>
      <c r="H851" s="44"/>
      <c r="I851" s="44"/>
      <c r="J851" s="44"/>
      <c r="K851" s="44"/>
      <c r="L851" s="48"/>
      <c r="M851" s="232"/>
      <c r="N851" s="233"/>
      <c r="O851" s="88"/>
      <c r="P851" s="88"/>
      <c r="Q851" s="88"/>
      <c r="R851" s="88"/>
      <c r="S851" s="88"/>
      <c r="T851" s="89"/>
      <c r="U851" s="42"/>
      <c r="V851" s="42"/>
      <c r="W851" s="42"/>
      <c r="X851" s="42"/>
      <c r="Y851" s="42"/>
      <c r="Z851" s="42"/>
      <c r="AA851" s="42"/>
      <c r="AB851" s="42"/>
      <c r="AC851" s="42"/>
      <c r="AD851" s="42"/>
      <c r="AE851" s="42"/>
      <c r="AU851" s="20" t="s">
        <v>90</v>
      </c>
    </row>
    <row r="852" s="2" customFormat="1">
      <c r="A852" s="42"/>
      <c r="B852" s="43"/>
      <c r="C852" s="44"/>
      <c r="D852" s="234" t="s">
        <v>414</v>
      </c>
      <c r="E852" s="44"/>
      <c r="F852" s="301" t="s">
        <v>1509</v>
      </c>
      <c r="G852" s="44"/>
      <c r="H852" s="286">
        <v>13.302</v>
      </c>
      <c r="I852" s="44"/>
      <c r="J852" s="44"/>
      <c r="K852" s="44"/>
      <c r="L852" s="48"/>
      <c r="M852" s="232"/>
      <c r="N852" s="233"/>
      <c r="O852" s="88"/>
      <c r="P852" s="88"/>
      <c r="Q852" s="88"/>
      <c r="R852" s="88"/>
      <c r="S852" s="88"/>
      <c r="T852" s="89"/>
      <c r="U852" s="42"/>
      <c r="V852" s="42"/>
      <c r="W852" s="42"/>
      <c r="X852" s="42"/>
      <c r="Y852" s="42"/>
      <c r="Z852" s="42"/>
      <c r="AA852" s="42"/>
      <c r="AB852" s="42"/>
      <c r="AC852" s="42"/>
      <c r="AD852" s="42"/>
      <c r="AE852" s="42"/>
      <c r="AU852" s="20" t="s">
        <v>90</v>
      </c>
    </row>
    <row r="853" s="2" customFormat="1">
      <c r="A853" s="42"/>
      <c r="B853" s="43"/>
      <c r="C853" s="44"/>
      <c r="D853" s="234" t="s">
        <v>414</v>
      </c>
      <c r="E853" s="44"/>
      <c r="F853" s="301" t="s">
        <v>1510</v>
      </c>
      <c r="G853" s="44"/>
      <c r="H853" s="286">
        <v>3.2490000000000001</v>
      </c>
      <c r="I853" s="44"/>
      <c r="J853" s="44"/>
      <c r="K853" s="44"/>
      <c r="L853" s="48"/>
      <c r="M853" s="232"/>
      <c r="N853" s="233"/>
      <c r="O853" s="88"/>
      <c r="P853" s="88"/>
      <c r="Q853" s="88"/>
      <c r="R853" s="88"/>
      <c r="S853" s="88"/>
      <c r="T853" s="89"/>
      <c r="U853" s="42"/>
      <c r="V853" s="42"/>
      <c r="W853" s="42"/>
      <c r="X853" s="42"/>
      <c r="Y853" s="42"/>
      <c r="Z853" s="42"/>
      <c r="AA853" s="42"/>
      <c r="AB853" s="42"/>
      <c r="AC853" s="42"/>
      <c r="AD853" s="42"/>
      <c r="AE853" s="42"/>
      <c r="AU853" s="20" t="s">
        <v>90</v>
      </c>
    </row>
    <row r="854" s="2" customFormat="1">
      <c r="A854" s="42"/>
      <c r="B854" s="43"/>
      <c r="C854" s="44"/>
      <c r="D854" s="234" t="s">
        <v>414</v>
      </c>
      <c r="E854" s="44"/>
      <c r="F854" s="301" t="s">
        <v>285</v>
      </c>
      <c r="G854" s="44"/>
      <c r="H854" s="286">
        <v>16.550999999999998</v>
      </c>
      <c r="I854" s="44"/>
      <c r="J854" s="44"/>
      <c r="K854" s="44"/>
      <c r="L854" s="48"/>
      <c r="M854" s="232"/>
      <c r="N854" s="233"/>
      <c r="O854" s="88"/>
      <c r="P854" s="88"/>
      <c r="Q854" s="88"/>
      <c r="R854" s="88"/>
      <c r="S854" s="88"/>
      <c r="T854" s="89"/>
      <c r="U854" s="42"/>
      <c r="V854" s="42"/>
      <c r="W854" s="42"/>
      <c r="X854" s="42"/>
      <c r="Y854" s="42"/>
      <c r="Z854" s="42"/>
      <c r="AA854" s="42"/>
      <c r="AB854" s="42"/>
      <c r="AC854" s="42"/>
      <c r="AD854" s="42"/>
      <c r="AE854" s="42"/>
      <c r="AU854" s="20" t="s">
        <v>90</v>
      </c>
    </row>
    <row r="855" s="2" customFormat="1">
      <c r="A855" s="42"/>
      <c r="B855" s="43"/>
      <c r="C855" s="44"/>
      <c r="D855" s="234" t="s">
        <v>414</v>
      </c>
      <c r="E855" s="44"/>
      <c r="F855" s="300" t="s">
        <v>1511</v>
      </c>
      <c r="G855" s="44"/>
      <c r="H855" s="44"/>
      <c r="I855" s="44"/>
      <c r="J855" s="44"/>
      <c r="K855" s="44"/>
      <c r="L855" s="48"/>
      <c r="M855" s="232"/>
      <c r="N855" s="233"/>
      <c r="O855" s="88"/>
      <c r="P855" s="88"/>
      <c r="Q855" s="88"/>
      <c r="R855" s="88"/>
      <c r="S855" s="88"/>
      <c r="T855" s="89"/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  <c r="AE855" s="42"/>
      <c r="AU855" s="20" t="s">
        <v>90</v>
      </c>
    </row>
    <row r="856" s="2" customFormat="1">
      <c r="A856" s="42"/>
      <c r="B856" s="43"/>
      <c r="C856" s="44"/>
      <c r="D856" s="234" t="s">
        <v>414</v>
      </c>
      <c r="E856" s="44"/>
      <c r="F856" s="301" t="s">
        <v>1512</v>
      </c>
      <c r="G856" s="44"/>
      <c r="H856" s="286">
        <v>0.73899999999999999</v>
      </c>
      <c r="I856" s="44"/>
      <c r="J856" s="44"/>
      <c r="K856" s="44"/>
      <c r="L856" s="48"/>
      <c r="M856" s="232"/>
      <c r="N856" s="233"/>
      <c r="O856" s="88"/>
      <c r="P856" s="88"/>
      <c r="Q856" s="88"/>
      <c r="R856" s="88"/>
      <c r="S856" s="88"/>
      <c r="T856" s="89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  <c r="AE856" s="42"/>
      <c r="AU856" s="20" t="s">
        <v>90</v>
      </c>
    </row>
    <row r="857" s="2" customFormat="1">
      <c r="A857" s="42"/>
      <c r="B857" s="43"/>
      <c r="C857" s="44"/>
      <c r="D857" s="234" t="s">
        <v>414</v>
      </c>
      <c r="E857" s="44"/>
      <c r="F857" s="301" t="s">
        <v>285</v>
      </c>
      <c r="G857" s="44"/>
      <c r="H857" s="286">
        <v>0.73899999999999999</v>
      </c>
      <c r="I857" s="44"/>
      <c r="J857" s="44"/>
      <c r="K857" s="44"/>
      <c r="L857" s="48"/>
      <c r="M857" s="232"/>
      <c r="N857" s="233"/>
      <c r="O857" s="88"/>
      <c r="P857" s="88"/>
      <c r="Q857" s="88"/>
      <c r="R857" s="88"/>
      <c r="S857" s="88"/>
      <c r="T857" s="89"/>
      <c r="U857" s="42"/>
      <c r="V857" s="42"/>
      <c r="W857" s="42"/>
      <c r="X857" s="42"/>
      <c r="Y857" s="42"/>
      <c r="Z857" s="42"/>
      <c r="AA857" s="42"/>
      <c r="AB857" s="42"/>
      <c r="AC857" s="42"/>
      <c r="AD857" s="42"/>
      <c r="AE857" s="42"/>
      <c r="AU857" s="20" t="s">
        <v>90</v>
      </c>
    </row>
    <row r="858" s="2" customFormat="1" ht="37.8" customHeight="1">
      <c r="A858" s="42"/>
      <c r="B858" s="43"/>
      <c r="C858" s="216" t="s">
        <v>1671</v>
      </c>
      <c r="D858" s="216" t="s">
        <v>144</v>
      </c>
      <c r="E858" s="217" t="s">
        <v>1672</v>
      </c>
      <c r="F858" s="218" t="s">
        <v>1673</v>
      </c>
      <c r="G858" s="219" t="s">
        <v>321</v>
      </c>
      <c r="H858" s="220">
        <v>4.1600000000000001</v>
      </c>
      <c r="I858" s="221"/>
      <c r="J858" s="222">
        <f>ROUND(I858*H858,2)</f>
        <v>0</v>
      </c>
      <c r="K858" s="218" t="s">
        <v>148</v>
      </c>
      <c r="L858" s="48"/>
      <c r="M858" s="223" t="s">
        <v>78</v>
      </c>
      <c r="N858" s="224" t="s">
        <v>50</v>
      </c>
      <c r="O858" s="88"/>
      <c r="P858" s="225">
        <f>O858*H858</f>
        <v>0</v>
      </c>
      <c r="Q858" s="225">
        <v>8.0499999999999992E-06</v>
      </c>
      <c r="R858" s="225">
        <f>Q858*H858</f>
        <v>3.3487999999999995E-05</v>
      </c>
      <c r="S858" s="225">
        <v>0</v>
      </c>
      <c r="T858" s="226">
        <f>S858*H858</f>
        <v>0</v>
      </c>
      <c r="U858" s="42"/>
      <c r="V858" s="42"/>
      <c r="W858" s="42"/>
      <c r="X858" s="42"/>
      <c r="Y858" s="42"/>
      <c r="Z858" s="42"/>
      <c r="AA858" s="42"/>
      <c r="AB858" s="42"/>
      <c r="AC858" s="42"/>
      <c r="AD858" s="42"/>
      <c r="AE858" s="42"/>
      <c r="AR858" s="227" t="s">
        <v>244</v>
      </c>
      <c r="AT858" s="227" t="s">
        <v>144</v>
      </c>
      <c r="AU858" s="227" t="s">
        <v>90</v>
      </c>
      <c r="AY858" s="20" t="s">
        <v>141</v>
      </c>
      <c r="BE858" s="228">
        <f>IF(N858="základní",J858,0)</f>
        <v>0</v>
      </c>
      <c r="BF858" s="228">
        <f>IF(N858="snížená",J858,0)</f>
        <v>0</v>
      </c>
      <c r="BG858" s="228">
        <f>IF(N858="zákl. přenesená",J858,0)</f>
        <v>0</v>
      </c>
      <c r="BH858" s="228">
        <f>IF(N858="sníž. přenesená",J858,0)</f>
        <v>0</v>
      </c>
      <c r="BI858" s="228">
        <f>IF(N858="nulová",J858,0)</f>
        <v>0</v>
      </c>
      <c r="BJ858" s="20" t="s">
        <v>88</v>
      </c>
      <c r="BK858" s="228">
        <f>ROUND(I858*H858,2)</f>
        <v>0</v>
      </c>
      <c r="BL858" s="20" t="s">
        <v>244</v>
      </c>
      <c r="BM858" s="227" t="s">
        <v>1674</v>
      </c>
    </row>
    <row r="859" s="2" customFormat="1">
      <c r="A859" s="42"/>
      <c r="B859" s="43"/>
      <c r="C859" s="44"/>
      <c r="D859" s="229" t="s">
        <v>151</v>
      </c>
      <c r="E859" s="44"/>
      <c r="F859" s="230" t="s">
        <v>1675</v>
      </c>
      <c r="G859" s="44"/>
      <c r="H859" s="44"/>
      <c r="I859" s="231"/>
      <c r="J859" s="44"/>
      <c r="K859" s="44"/>
      <c r="L859" s="48"/>
      <c r="M859" s="232"/>
      <c r="N859" s="233"/>
      <c r="O859" s="88"/>
      <c r="P859" s="88"/>
      <c r="Q859" s="88"/>
      <c r="R859" s="88"/>
      <c r="S859" s="88"/>
      <c r="T859" s="89"/>
      <c r="U859" s="42"/>
      <c r="V859" s="42"/>
      <c r="W859" s="42"/>
      <c r="X859" s="42"/>
      <c r="Y859" s="42"/>
      <c r="Z859" s="42"/>
      <c r="AA859" s="42"/>
      <c r="AB859" s="42"/>
      <c r="AC859" s="42"/>
      <c r="AD859" s="42"/>
      <c r="AE859" s="42"/>
      <c r="AT859" s="20" t="s">
        <v>151</v>
      </c>
      <c r="AU859" s="20" t="s">
        <v>90</v>
      </c>
    </row>
    <row r="860" s="13" customFormat="1">
      <c r="A860" s="13"/>
      <c r="B860" s="241"/>
      <c r="C860" s="242"/>
      <c r="D860" s="234" t="s">
        <v>283</v>
      </c>
      <c r="E860" s="243" t="s">
        <v>78</v>
      </c>
      <c r="F860" s="244" t="s">
        <v>1252</v>
      </c>
      <c r="G860" s="242"/>
      <c r="H860" s="245">
        <v>4.1600000000000001</v>
      </c>
      <c r="I860" s="246"/>
      <c r="J860" s="242"/>
      <c r="K860" s="242"/>
      <c r="L860" s="247"/>
      <c r="M860" s="248"/>
      <c r="N860" s="249"/>
      <c r="O860" s="249"/>
      <c r="P860" s="249"/>
      <c r="Q860" s="249"/>
      <c r="R860" s="249"/>
      <c r="S860" s="249"/>
      <c r="T860" s="250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51" t="s">
        <v>283</v>
      </c>
      <c r="AU860" s="251" t="s">
        <v>90</v>
      </c>
      <c r="AV860" s="13" t="s">
        <v>90</v>
      </c>
      <c r="AW860" s="13" t="s">
        <v>40</v>
      </c>
      <c r="AX860" s="13" t="s">
        <v>88</v>
      </c>
      <c r="AY860" s="251" t="s">
        <v>141</v>
      </c>
    </row>
    <row r="861" s="2" customFormat="1" ht="24.15" customHeight="1">
      <c r="A861" s="42"/>
      <c r="B861" s="43"/>
      <c r="C861" s="216" t="s">
        <v>1676</v>
      </c>
      <c r="D861" s="216" t="s">
        <v>144</v>
      </c>
      <c r="E861" s="217" t="s">
        <v>1677</v>
      </c>
      <c r="F861" s="218" t="s">
        <v>1678</v>
      </c>
      <c r="G861" s="219" t="s">
        <v>321</v>
      </c>
      <c r="H861" s="220">
        <v>2.3100000000000001</v>
      </c>
      <c r="I861" s="221"/>
      <c r="J861" s="222">
        <f>ROUND(I861*H861,2)</f>
        <v>0</v>
      </c>
      <c r="K861" s="218" t="s">
        <v>148</v>
      </c>
      <c r="L861" s="48"/>
      <c r="M861" s="223" t="s">
        <v>78</v>
      </c>
      <c r="N861" s="224" t="s">
        <v>50</v>
      </c>
      <c r="O861" s="88"/>
      <c r="P861" s="225">
        <f>O861*H861</f>
        <v>0</v>
      </c>
      <c r="Q861" s="225">
        <v>7.1500000000000002E-06</v>
      </c>
      <c r="R861" s="225">
        <f>Q861*H861</f>
        <v>1.65165E-05</v>
      </c>
      <c r="S861" s="225">
        <v>0</v>
      </c>
      <c r="T861" s="226">
        <f>S861*H861</f>
        <v>0</v>
      </c>
      <c r="U861" s="42"/>
      <c r="V861" s="42"/>
      <c r="W861" s="42"/>
      <c r="X861" s="42"/>
      <c r="Y861" s="42"/>
      <c r="Z861" s="42"/>
      <c r="AA861" s="42"/>
      <c r="AB861" s="42"/>
      <c r="AC861" s="42"/>
      <c r="AD861" s="42"/>
      <c r="AE861" s="42"/>
      <c r="AR861" s="227" t="s">
        <v>244</v>
      </c>
      <c r="AT861" s="227" t="s">
        <v>144</v>
      </c>
      <c r="AU861" s="227" t="s">
        <v>90</v>
      </c>
      <c r="AY861" s="20" t="s">
        <v>141</v>
      </c>
      <c r="BE861" s="228">
        <f>IF(N861="základní",J861,0)</f>
        <v>0</v>
      </c>
      <c r="BF861" s="228">
        <f>IF(N861="snížená",J861,0)</f>
        <v>0</v>
      </c>
      <c r="BG861" s="228">
        <f>IF(N861="zákl. přenesená",J861,0)</f>
        <v>0</v>
      </c>
      <c r="BH861" s="228">
        <f>IF(N861="sníž. přenesená",J861,0)</f>
        <v>0</v>
      </c>
      <c r="BI861" s="228">
        <f>IF(N861="nulová",J861,0)</f>
        <v>0</v>
      </c>
      <c r="BJ861" s="20" t="s">
        <v>88</v>
      </c>
      <c r="BK861" s="228">
        <f>ROUND(I861*H861,2)</f>
        <v>0</v>
      </c>
      <c r="BL861" s="20" t="s">
        <v>244</v>
      </c>
      <c r="BM861" s="227" t="s">
        <v>1679</v>
      </c>
    </row>
    <row r="862" s="2" customFormat="1">
      <c r="A862" s="42"/>
      <c r="B862" s="43"/>
      <c r="C862" s="44"/>
      <c r="D862" s="229" t="s">
        <v>151</v>
      </c>
      <c r="E862" s="44"/>
      <c r="F862" s="230" t="s">
        <v>1680</v>
      </c>
      <c r="G862" s="44"/>
      <c r="H862" s="44"/>
      <c r="I862" s="231"/>
      <c r="J862" s="44"/>
      <c r="K862" s="44"/>
      <c r="L862" s="48"/>
      <c r="M862" s="232"/>
      <c r="N862" s="233"/>
      <c r="O862" s="88"/>
      <c r="P862" s="88"/>
      <c r="Q862" s="88"/>
      <c r="R862" s="88"/>
      <c r="S862" s="88"/>
      <c r="T862" s="89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  <c r="AE862" s="42"/>
      <c r="AT862" s="20" t="s">
        <v>151</v>
      </c>
      <c r="AU862" s="20" t="s">
        <v>90</v>
      </c>
    </row>
    <row r="863" s="13" customFormat="1">
      <c r="A863" s="13"/>
      <c r="B863" s="241"/>
      <c r="C863" s="242"/>
      <c r="D863" s="234" t="s">
        <v>283</v>
      </c>
      <c r="E863" s="243" t="s">
        <v>78</v>
      </c>
      <c r="F863" s="244" t="s">
        <v>1281</v>
      </c>
      <c r="G863" s="242"/>
      <c r="H863" s="245">
        <v>2.3100000000000001</v>
      </c>
      <c r="I863" s="246"/>
      <c r="J863" s="242"/>
      <c r="K863" s="242"/>
      <c r="L863" s="247"/>
      <c r="M863" s="248"/>
      <c r="N863" s="249"/>
      <c r="O863" s="249"/>
      <c r="P863" s="249"/>
      <c r="Q863" s="249"/>
      <c r="R863" s="249"/>
      <c r="S863" s="249"/>
      <c r="T863" s="250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51" t="s">
        <v>283</v>
      </c>
      <c r="AU863" s="251" t="s">
        <v>90</v>
      </c>
      <c r="AV863" s="13" t="s">
        <v>90</v>
      </c>
      <c r="AW863" s="13" t="s">
        <v>40</v>
      </c>
      <c r="AX863" s="13" t="s">
        <v>88</v>
      </c>
      <c r="AY863" s="251" t="s">
        <v>141</v>
      </c>
    </row>
    <row r="864" s="2" customFormat="1" ht="24.15" customHeight="1">
      <c r="A864" s="42"/>
      <c r="B864" s="43"/>
      <c r="C864" s="216" t="s">
        <v>1681</v>
      </c>
      <c r="D864" s="216" t="s">
        <v>144</v>
      </c>
      <c r="E864" s="217" t="s">
        <v>1682</v>
      </c>
      <c r="F864" s="218" t="s">
        <v>1683</v>
      </c>
      <c r="G864" s="219" t="s">
        <v>321</v>
      </c>
      <c r="H864" s="220">
        <v>34.219999999999999</v>
      </c>
      <c r="I864" s="221"/>
      <c r="J864" s="222">
        <f>ROUND(I864*H864,2)</f>
        <v>0</v>
      </c>
      <c r="K864" s="218" t="s">
        <v>148</v>
      </c>
      <c r="L864" s="48"/>
      <c r="M864" s="223" t="s">
        <v>78</v>
      </c>
      <c r="N864" s="224" t="s">
        <v>50</v>
      </c>
      <c r="O864" s="88"/>
      <c r="P864" s="225">
        <f>O864*H864</f>
        <v>0</v>
      </c>
      <c r="Q864" s="225">
        <v>6.2500000000000003E-06</v>
      </c>
      <c r="R864" s="225">
        <f>Q864*H864</f>
        <v>0.00021387500000000001</v>
      </c>
      <c r="S864" s="225">
        <v>0</v>
      </c>
      <c r="T864" s="226">
        <f>S864*H864</f>
        <v>0</v>
      </c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  <c r="AE864" s="42"/>
      <c r="AR864" s="227" t="s">
        <v>244</v>
      </c>
      <c r="AT864" s="227" t="s">
        <v>144</v>
      </c>
      <c r="AU864" s="227" t="s">
        <v>90</v>
      </c>
      <c r="AY864" s="20" t="s">
        <v>141</v>
      </c>
      <c r="BE864" s="228">
        <f>IF(N864="základní",J864,0)</f>
        <v>0</v>
      </c>
      <c r="BF864" s="228">
        <f>IF(N864="snížená",J864,0)</f>
        <v>0</v>
      </c>
      <c r="BG864" s="228">
        <f>IF(N864="zákl. přenesená",J864,0)</f>
        <v>0</v>
      </c>
      <c r="BH864" s="228">
        <f>IF(N864="sníž. přenesená",J864,0)</f>
        <v>0</v>
      </c>
      <c r="BI864" s="228">
        <f>IF(N864="nulová",J864,0)</f>
        <v>0</v>
      </c>
      <c r="BJ864" s="20" t="s">
        <v>88</v>
      </c>
      <c r="BK864" s="228">
        <f>ROUND(I864*H864,2)</f>
        <v>0</v>
      </c>
      <c r="BL864" s="20" t="s">
        <v>244</v>
      </c>
      <c r="BM864" s="227" t="s">
        <v>1684</v>
      </c>
    </row>
    <row r="865" s="2" customFormat="1">
      <c r="A865" s="42"/>
      <c r="B865" s="43"/>
      <c r="C865" s="44"/>
      <c r="D865" s="229" t="s">
        <v>151</v>
      </c>
      <c r="E865" s="44"/>
      <c r="F865" s="230" t="s">
        <v>1685</v>
      </c>
      <c r="G865" s="44"/>
      <c r="H865" s="44"/>
      <c r="I865" s="231"/>
      <c r="J865" s="44"/>
      <c r="K865" s="44"/>
      <c r="L865" s="48"/>
      <c r="M865" s="232"/>
      <c r="N865" s="233"/>
      <c r="O865" s="88"/>
      <c r="P865" s="88"/>
      <c r="Q865" s="88"/>
      <c r="R865" s="88"/>
      <c r="S865" s="88"/>
      <c r="T865" s="89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  <c r="AE865" s="42"/>
      <c r="AT865" s="20" t="s">
        <v>151</v>
      </c>
      <c r="AU865" s="20" t="s">
        <v>90</v>
      </c>
    </row>
    <row r="866" s="13" customFormat="1">
      <c r="A866" s="13"/>
      <c r="B866" s="241"/>
      <c r="C866" s="242"/>
      <c r="D866" s="234" t="s">
        <v>283</v>
      </c>
      <c r="E866" s="243" t="s">
        <v>78</v>
      </c>
      <c r="F866" s="244" t="s">
        <v>770</v>
      </c>
      <c r="G866" s="242"/>
      <c r="H866" s="245">
        <v>10.109999999999999</v>
      </c>
      <c r="I866" s="246"/>
      <c r="J866" s="242"/>
      <c r="K866" s="242"/>
      <c r="L866" s="247"/>
      <c r="M866" s="248"/>
      <c r="N866" s="249"/>
      <c r="O866" s="249"/>
      <c r="P866" s="249"/>
      <c r="Q866" s="249"/>
      <c r="R866" s="249"/>
      <c r="S866" s="249"/>
      <c r="T866" s="250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51" t="s">
        <v>283</v>
      </c>
      <c r="AU866" s="251" t="s">
        <v>90</v>
      </c>
      <c r="AV866" s="13" t="s">
        <v>90</v>
      </c>
      <c r="AW866" s="13" t="s">
        <v>40</v>
      </c>
      <c r="AX866" s="13" t="s">
        <v>80</v>
      </c>
      <c r="AY866" s="251" t="s">
        <v>141</v>
      </c>
    </row>
    <row r="867" s="13" customFormat="1">
      <c r="A867" s="13"/>
      <c r="B867" s="241"/>
      <c r="C867" s="242"/>
      <c r="D867" s="234" t="s">
        <v>283</v>
      </c>
      <c r="E867" s="243" t="s">
        <v>78</v>
      </c>
      <c r="F867" s="244" t="s">
        <v>764</v>
      </c>
      <c r="G867" s="242"/>
      <c r="H867" s="245">
        <v>24.109999999999999</v>
      </c>
      <c r="I867" s="246"/>
      <c r="J867" s="242"/>
      <c r="K867" s="242"/>
      <c r="L867" s="247"/>
      <c r="M867" s="248"/>
      <c r="N867" s="249"/>
      <c r="O867" s="249"/>
      <c r="P867" s="249"/>
      <c r="Q867" s="249"/>
      <c r="R867" s="249"/>
      <c r="S867" s="249"/>
      <c r="T867" s="250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51" t="s">
        <v>283</v>
      </c>
      <c r="AU867" s="251" t="s">
        <v>90</v>
      </c>
      <c r="AV867" s="13" t="s">
        <v>90</v>
      </c>
      <c r="AW867" s="13" t="s">
        <v>40</v>
      </c>
      <c r="AX867" s="13" t="s">
        <v>80</v>
      </c>
      <c r="AY867" s="251" t="s">
        <v>141</v>
      </c>
    </row>
    <row r="868" s="14" customFormat="1">
      <c r="A868" s="14"/>
      <c r="B868" s="252"/>
      <c r="C868" s="253"/>
      <c r="D868" s="234" t="s">
        <v>283</v>
      </c>
      <c r="E868" s="254" t="s">
        <v>78</v>
      </c>
      <c r="F868" s="255" t="s">
        <v>285</v>
      </c>
      <c r="G868" s="253"/>
      <c r="H868" s="256">
        <v>34.219999999999999</v>
      </c>
      <c r="I868" s="257"/>
      <c r="J868" s="253"/>
      <c r="K868" s="253"/>
      <c r="L868" s="258"/>
      <c r="M868" s="259"/>
      <c r="N868" s="260"/>
      <c r="O868" s="260"/>
      <c r="P868" s="260"/>
      <c r="Q868" s="260"/>
      <c r="R868" s="260"/>
      <c r="S868" s="260"/>
      <c r="T868" s="261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62" t="s">
        <v>283</v>
      </c>
      <c r="AU868" s="262" t="s">
        <v>90</v>
      </c>
      <c r="AV868" s="14" t="s">
        <v>166</v>
      </c>
      <c r="AW868" s="14" t="s">
        <v>40</v>
      </c>
      <c r="AX868" s="14" t="s">
        <v>88</v>
      </c>
      <c r="AY868" s="262" t="s">
        <v>141</v>
      </c>
    </row>
    <row r="869" s="2" customFormat="1">
      <c r="A869" s="42"/>
      <c r="B869" s="43"/>
      <c r="C869" s="44"/>
      <c r="D869" s="234" t="s">
        <v>414</v>
      </c>
      <c r="E869" s="44"/>
      <c r="F869" s="284" t="s">
        <v>1366</v>
      </c>
      <c r="G869" s="44"/>
      <c r="H869" s="44"/>
      <c r="I869" s="44"/>
      <c r="J869" s="44"/>
      <c r="K869" s="44"/>
      <c r="L869" s="48"/>
      <c r="M869" s="232"/>
      <c r="N869" s="233"/>
      <c r="O869" s="88"/>
      <c r="P869" s="88"/>
      <c r="Q869" s="88"/>
      <c r="R869" s="88"/>
      <c r="S869" s="88"/>
      <c r="T869" s="89"/>
      <c r="U869" s="42"/>
      <c r="V869" s="42"/>
      <c r="W869" s="42"/>
      <c r="X869" s="42"/>
      <c r="Y869" s="42"/>
      <c r="Z869" s="42"/>
      <c r="AA869" s="42"/>
      <c r="AB869" s="42"/>
      <c r="AC869" s="42"/>
      <c r="AD869" s="42"/>
      <c r="AE869" s="42"/>
      <c r="AU869" s="20" t="s">
        <v>90</v>
      </c>
    </row>
    <row r="870" s="2" customFormat="1">
      <c r="A870" s="42"/>
      <c r="B870" s="43"/>
      <c r="C870" s="44"/>
      <c r="D870" s="234" t="s">
        <v>414</v>
      </c>
      <c r="E870" s="44"/>
      <c r="F870" s="285" t="s">
        <v>888</v>
      </c>
      <c r="G870" s="44"/>
      <c r="H870" s="286">
        <v>6.2400000000000002</v>
      </c>
      <c r="I870" s="44"/>
      <c r="J870" s="44"/>
      <c r="K870" s="44"/>
      <c r="L870" s="48"/>
      <c r="M870" s="232"/>
      <c r="N870" s="233"/>
      <c r="O870" s="88"/>
      <c r="P870" s="88"/>
      <c r="Q870" s="88"/>
      <c r="R870" s="88"/>
      <c r="S870" s="88"/>
      <c r="T870" s="89"/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  <c r="AE870" s="42"/>
      <c r="AU870" s="20" t="s">
        <v>90</v>
      </c>
    </row>
    <row r="871" s="2" customFormat="1">
      <c r="A871" s="42"/>
      <c r="B871" s="43"/>
      <c r="C871" s="44"/>
      <c r="D871" s="234" t="s">
        <v>414</v>
      </c>
      <c r="E871" s="44"/>
      <c r="F871" s="285" t="s">
        <v>892</v>
      </c>
      <c r="G871" s="44"/>
      <c r="H871" s="286">
        <v>3.8700000000000001</v>
      </c>
      <c r="I871" s="44"/>
      <c r="J871" s="44"/>
      <c r="K871" s="44"/>
      <c r="L871" s="48"/>
      <c r="M871" s="232"/>
      <c r="N871" s="233"/>
      <c r="O871" s="88"/>
      <c r="P871" s="88"/>
      <c r="Q871" s="88"/>
      <c r="R871" s="88"/>
      <c r="S871" s="88"/>
      <c r="T871" s="89"/>
      <c r="U871" s="42"/>
      <c r="V871" s="42"/>
      <c r="W871" s="42"/>
      <c r="X871" s="42"/>
      <c r="Y871" s="42"/>
      <c r="Z871" s="42"/>
      <c r="AA871" s="42"/>
      <c r="AB871" s="42"/>
      <c r="AC871" s="42"/>
      <c r="AD871" s="42"/>
      <c r="AE871" s="42"/>
      <c r="AU871" s="20" t="s">
        <v>90</v>
      </c>
    </row>
    <row r="872" s="2" customFormat="1">
      <c r="A872" s="42"/>
      <c r="B872" s="43"/>
      <c r="C872" s="44"/>
      <c r="D872" s="234" t="s">
        <v>414</v>
      </c>
      <c r="E872" s="44"/>
      <c r="F872" s="285" t="s">
        <v>285</v>
      </c>
      <c r="G872" s="44"/>
      <c r="H872" s="286">
        <v>10.109999999999999</v>
      </c>
      <c r="I872" s="44"/>
      <c r="J872" s="44"/>
      <c r="K872" s="44"/>
      <c r="L872" s="48"/>
      <c r="M872" s="232"/>
      <c r="N872" s="233"/>
      <c r="O872" s="88"/>
      <c r="P872" s="88"/>
      <c r="Q872" s="88"/>
      <c r="R872" s="88"/>
      <c r="S872" s="88"/>
      <c r="T872" s="89"/>
      <c r="U872" s="42"/>
      <c r="V872" s="42"/>
      <c r="W872" s="42"/>
      <c r="X872" s="42"/>
      <c r="Y872" s="42"/>
      <c r="Z872" s="42"/>
      <c r="AA872" s="42"/>
      <c r="AB872" s="42"/>
      <c r="AC872" s="42"/>
      <c r="AD872" s="42"/>
      <c r="AE872" s="42"/>
      <c r="AU872" s="20" t="s">
        <v>90</v>
      </c>
    </row>
    <row r="873" s="2" customFormat="1">
      <c r="A873" s="42"/>
      <c r="B873" s="43"/>
      <c r="C873" s="44"/>
      <c r="D873" s="234" t="s">
        <v>414</v>
      </c>
      <c r="E873" s="44"/>
      <c r="F873" s="284" t="s">
        <v>889</v>
      </c>
      <c r="G873" s="44"/>
      <c r="H873" s="44"/>
      <c r="I873" s="44"/>
      <c r="J873" s="44"/>
      <c r="K873" s="44"/>
      <c r="L873" s="48"/>
      <c r="M873" s="232"/>
      <c r="N873" s="233"/>
      <c r="O873" s="88"/>
      <c r="P873" s="88"/>
      <c r="Q873" s="88"/>
      <c r="R873" s="88"/>
      <c r="S873" s="88"/>
      <c r="T873" s="89"/>
      <c r="U873" s="42"/>
      <c r="V873" s="42"/>
      <c r="W873" s="42"/>
      <c r="X873" s="42"/>
      <c r="Y873" s="42"/>
      <c r="Z873" s="42"/>
      <c r="AA873" s="42"/>
      <c r="AB873" s="42"/>
      <c r="AC873" s="42"/>
      <c r="AD873" s="42"/>
      <c r="AE873" s="42"/>
      <c r="AU873" s="20" t="s">
        <v>90</v>
      </c>
    </row>
    <row r="874" s="2" customFormat="1">
      <c r="A874" s="42"/>
      <c r="B874" s="43"/>
      <c r="C874" s="44"/>
      <c r="D874" s="234" t="s">
        <v>414</v>
      </c>
      <c r="E874" s="44"/>
      <c r="F874" s="285" t="s">
        <v>890</v>
      </c>
      <c r="G874" s="44"/>
      <c r="H874" s="286">
        <v>24.109999999999999</v>
      </c>
      <c r="I874" s="44"/>
      <c r="J874" s="44"/>
      <c r="K874" s="44"/>
      <c r="L874" s="48"/>
      <c r="M874" s="232"/>
      <c r="N874" s="233"/>
      <c r="O874" s="88"/>
      <c r="P874" s="88"/>
      <c r="Q874" s="88"/>
      <c r="R874" s="88"/>
      <c r="S874" s="88"/>
      <c r="T874" s="89"/>
      <c r="U874" s="42"/>
      <c r="V874" s="42"/>
      <c r="W874" s="42"/>
      <c r="X874" s="42"/>
      <c r="Y874" s="42"/>
      <c r="Z874" s="42"/>
      <c r="AA874" s="42"/>
      <c r="AB874" s="42"/>
      <c r="AC874" s="42"/>
      <c r="AD874" s="42"/>
      <c r="AE874" s="42"/>
      <c r="AU874" s="20" t="s">
        <v>90</v>
      </c>
    </row>
    <row r="875" s="2" customFormat="1" ht="37.8" customHeight="1">
      <c r="A875" s="42"/>
      <c r="B875" s="43"/>
      <c r="C875" s="216" t="s">
        <v>1686</v>
      </c>
      <c r="D875" s="216" t="s">
        <v>144</v>
      </c>
      <c r="E875" s="217" t="s">
        <v>1687</v>
      </c>
      <c r="F875" s="218" t="s">
        <v>1688</v>
      </c>
      <c r="G875" s="219" t="s">
        <v>321</v>
      </c>
      <c r="H875" s="220">
        <v>152.886</v>
      </c>
      <c r="I875" s="221"/>
      <c r="J875" s="222">
        <f>ROUND(I875*H875,2)</f>
        <v>0</v>
      </c>
      <c r="K875" s="218" t="s">
        <v>148</v>
      </c>
      <c r="L875" s="48"/>
      <c r="M875" s="223" t="s">
        <v>78</v>
      </c>
      <c r="N875" s="224" t="s">
        <v>50</v>
      </c>
      <c r="O875" s="88"/>
      <c r="P875" s="225">
        <f>O875*H875</f>
        <v>0</v>
      </c>
      <c r="Q875" s="225">
        <v>0.00028600000000000001</v>
      </c>
      <c r="R875" s="225">
        <f>Q875*H875</f>
        <v>0.043725396</v>
      </c>
      <c r="S875" s="225">
        <v>0</v>
      </c>
      <c r="T875" s="226">
        <f>S875*H875</f>
        <v>0</v>
      </c>
      <c r="U875" s="42"/>
      <c r="V875" s="42"/>
      <c r="W875" s="42"/>
      <c r="X875" s="42"/>
      <c r="Y875" s="42"/>
      <c r="Z875" s="42"/>
      <c r="AA875" s="42"/>
      <c r="AB875" s="42"/>
      <c r="AC875" s="42"/>
      <c r="AD875" s="42"/>
      <c r="AE875" s="42"/>
      <c r="AR875" s="227" t="s">
        <v>244</v>
      </c>
      <c r="AT875" s="227" t="s">
        <v>144</v>
      </c>
      <c r="AU875" s="227" t="s">
        <v>90</v>
      </c>
      <c r="AY875" s="20" t="s">
        <v>141</v>
      </c>
      <c r="BE875" s="228">
        <f>IF(N875="základní",J875,0)</f>
        <v>0</v>
      </c>
      <c r="BF875" s="228">
        <f>IF(N875="snížená",J875,0)</f>
        <v>0</v>
      </c>
      <c r="BG875" s="228">
        <f>IF(N875="zákl. přenesená",J875,0)</f>
        <v>0</v>
      </c>
      <c r="BH875" s="228">
        <f>IF(N875="sníž. přenesená",J875,0)</f>
        <v>0</v>
      </c>
      <c r="BI875" s="228">
        <f>IF(N875="nulová",J875,0)</f>
        <v>0</v>
      </c>
      <c r="BJ875" s="20" t="s">
        <v>88</v>
      </c>
      <c r="BK875" s="228">
        <f>ROUND(I875*H875,2)</f>
        <v>0</v>
      </c>
      <c r="BL875" s="20" t="s">
        <v>244</v>
      </c>
      <c r="BM875" s="227" t="s">
        <v>1689</v>
      </c>
    </row>
    <row r="876" s="2" customFormat="1">
      <c r="A876" s="42"/>
      <c r="B876" s="43"/>
      <c r="C876" s="44"/>
      <c r="D876" s="229" t="s">
        <v>151</v>
      </c>
      <c r="E876" s="44"/>
      <c r="F876" s="230" t="s">
        <v>1690</v>
      </c>
      <c r="G876" s="44"/>
      <c r="H876" s="44"/>
      <c r="I876" s="231"/>
      <c r="J876" s="44"/>
      <c r="K876" s="44"/>
      <c r="L876" s="48"/>
      <c r="M876" s="232"/>
      <c r="N876" s="233"/>
      <c r="O876" s="88"/>
      <c r="P876" s="88"/>
      <c r="Q876" s="88"/>
      <c r="R876" s="88"/>
      <c r="S876" s="88"/>
      <c r="T876" s="89"/>
      <c r="U876" s="42"/>
      <c r="V876" s="42"/>
      <c r="W876" s="42"/>
      <c r="X876" s="42"/>
      <c r="Y876" s="42"/>
      <c r="Z876" s="42"/>
      <c r="AA876" s="42"/>
      <c r="AB876" s="42"/>
      <c r="AC876" s="42"/>
      <c r="AD876" s="42"/>
      <c r="AE876" s="42"/>
      <c r="AT876" s="20" t="s">
        <v>151</v>
      </c>
      <c r="AU876" s="20" t="s">
        <v>90</v>
      </c>
    </row>
    <row r="877" s="13" customFormat="1">
      <c r="A877" s="13"/>
      <c r="B877" s="241"/>
      <c r="C877" s="242"/>
      <c r="D877" s="234" t="s">
        <v>283</v>
      </c>
      <c r="E877" s="243" t="s">
        <v>78</v>
      </c>
      <c r="F877" s="244" t="s">
        <v>776</v>
      </c>
      <c r="G877" s="242"/>
      <c r="H877" s="245">
        <v>152.886</v>
      </c>
      <c r="I877" s="246"/>
      <c r="J877" s="242"/>
      <c r="K877" s="242"/>
      <c r="L877" s="247"/>
      <c r="M877" s="248"/>
      <c r="N877" s="249"/>
      <c r="O877" s="249"/>
      <c r="P877" s="249"/>
      <c r="Q877" s="249"/>
      <c r="R877" s="249"/>
      <c r="S877" s="249"/>
      <c r="T877" s="250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51" t="s">
        <v>283</v>
      </c>
      <c r="AU877" s="251" t="s">
        <v>90</v>
      </c>
      <c r="AV877" s="13" t="s">
        <v>90</v>
      </c>
      <c r="AW877" s="13" t="s">
        <v>40</v>
      </c>
      <c r="AX877" s="13" t="s">
        <v>88</v>
      </c>
      <c r="AY877" s="251" t="s">
        <v>141</v>
      </c>
    </row>
    <row r="878" s="2" customFormat="1">
      <c r="A878" s="42"/>
      <c r="B878" s="43"/>
      <c r="C878" s="44"/>
      <c r="D878" s="234" t="s">
        <v>414</v>
      </c>
      <c r="E878" s="44"/>
      <c r="F878" s="284" t="s">
        <v>1670</v>
      </c>
      <c r="G878" s="44"/>
      <c r="H878" s="44"/>
      <c r="I878" s="44"/>
      <c r="J878" s="44"/>
      <c r="K878" s="44"/>
      <c r="L878" s="48"/>
      <c r="M878" s="232"/>
      <c r="N878" s="233"/>
      <c r="O878" s="88"/>
      <c r="P878" s="88"/>
      <c r="Q878" s="88"/>
      <c r="R878" s="88"/>
      <c r="S878" s="88"/>
      <c r="T878" s="89"/>
      <c r="U878" s="42"/>
      <c r="V878" s="42"/>
      <c r="W878" s="42"/>
      <c r="X878" s="42"/>
      <c r="Y878" s="42"/>
      <c r="Z878" s="42"/>
      <c r="AA878" s="42"/>
      <c r="AB878" s="42"/>
      <c r="AC878" s="42"/>
      <c r="AD878" s="42"/>
      <c r="AE878" s="42"/>
      <c r="AU878" s="20" t="s">
        <v>90</v>
      </c>
    </row>
    <row r="879" s="2" customFormat="1">
      <c r="A879" s="42"/>
      <c r="B879" s="43"/>
      <c r="C879" s="44"/>
      <c r="D879" s="234" t="s">
        <v>414</v>
      </c>
      <c r="E879" s="44"/>
      <c r="F879" s="285" t="s">
        <v>792</v>
      </c>
      <c r="G879" s="44"/>
      <c r="H879" s="286">
        <v>40.636000000000003</v>
      </c>
      <c r="I879" s="44"/>
      <c r="J879" s="44"/>
      <c r="K879" s="44"/>
      <c r="L879" s="48"/>
      <c r="M879" s="232"/>
      <c r="N879" s="233"/>
      <c r="O879" s="88"/>
      <c r="P879" s="88"/>
      <c r="Q879" s="88"/>
      <c r="R879" s="88"/>
      <c r="S879" s="88"/>
      <c r="T879" s="89"/>
      <c r="U879" s="42"/>
      <c r="V879" s="42"/>
      <c r="W879" s="42"/>
      <c r="X879" s="42"/>
      <c r="Y879" s="42"/>
      <c r="Z879" s="42"/>
      <c r="AA879" s="42"/>
      <c r="AB879" s="42"/>
      <c r="AC879" s="42"/>
      <c r="AD879" s="42"/>
      <c r="AE879" s="42"/>
      <c r="AU879" s="20" t="s">
        <v>90</v>
      </c>
    </row>
    <row r="880" s="2" customFormat="1">
      <c r="A880" s="42"/>
      <c r="B880" s="43"/>
      <c r="C880" s="44"/>
      <c r="D880" s="234" t="s">
        <v>414</v>
      </c>
      <c r="E880" s="44"/>
      <c r="F880" s="285" t="s">
        <v>1070</v>
      </c>
      <c r="G880" s="44"/>
      <c r="H880" s="286">
        <v>47.460000000000001</v>
      </c>
      <c r="I880" s="44"/>
      <c r="J880" s="44"/>
      <c r="K880" s="44"/>
      <c r="L880" s="48"/>
      <c r="M880" s="232"/>
      <c r="N880" s="233"/>
      <c r="O880" s="88"/>
      <c r="P880" s="88"/>
      <c r="Q880" s="88"/>
      <c r="R880" s="88"/>
      <c r="S880" s="88"/>
      <c r="T880" s="89"/>
      <c r="U880" s="42"/>
      <c r="V880" s="42"/>
      <c r="W880" s="42"/>
      <c r="X880" s="42"/>
      <c r="Y880" s="42"/>
      <c r="Z880" s="42"/>
      <c r="AA880" s="42"/>
      <c r="AB880" s="42"/>
      <c r="AC880" s="42"/>
      <c r="AD880" s="42"/>
      <c r="AE880" s="42"/>
      <c r="AU880" s="20" t="s">
        <v>90</v>
      </c>
    </row>
    <row r="881" s="2" customFormat="1">
      <c r="A881" s="42"/>
      <c r="B881" s="43"/>
      <c r="C881" s="44"/>
      <c r="D881" s="234" t="s">
        <v>414</v>
      </c>
      <c r="E881" s="44"/>
      <c r="F881" s="285" t="s">
        <v>800</v>
      </c>
      <c r="G881" s="44"/>
      <c r="H881" s="286">
        <v>82.079999999999998</v>
      </c>
      <c r="I881" s="44"/>
      <c r="J881" s="44"/>
      <c r="K881" s="44"/>
      <c r="L881" s="48"/>
      <c r="M881" s="232"/>
      <c r="N881" s="233"/>
      <c r="O881" s="88"/>
      <c r="P881" s="88"/>
      <c r="Q881" s="88"/>
      <c r="R881" s="88"/>
      <c r="S881" s="88"/>
      <c r="T881" s="89"/>
      <c r="U881" s="42"/>
      <c r="V881" s="42"/>
      <c r="W881" s="42"/>
      <c r="X881" s="42"/>
      <c r="Y881" s="42"/>
      <c r="Z881" s="42"/>
      <c r="AA881" s="42"/>
      <c r="AB881" s="42"/>
      <c r="AC881" s="42"/>
      <c r="AD881" s="42"/>
      <c r="AE881" s="42"/>
      <c r="AU881" s="20" t="s">
        <v>90</v>
      </c>
    </row>
    <row r="882" s="2" customFormat="1">
      <c r="A882" s="42"/>
      <c r="B882" s="43"/>
      <c r="C882" s="44"/>
      <c r="D882" s="234" t="s">
        <v>414</v>
      </c>
      <c r="E882" s="44"/>
      <c r="F882" s="285" t="s">
        <v>1645</v>
      </c>
      <c r="G882" s="44"/>
      <c r="H882" s="286">
        <v>-16.550999999999998</v>
      </c>
      <c r="I882" s="44"/>
      <c r="J882" s="44"/>
      <c r="K882" s="44"/>
      <c r="L882" s="48"/>
      <c r="M882" s="232"/>
      <c r="N882" s="233"/>
      <c r="O882" s="88"/>
      <c r="P882" s="88"/>
      <c r="Q882" s="88"/>
      <c r="R882" s="88"/>
      <c r="S882" s="88"/>
      <c r="T882" s="89"/>
      <c r="U882" s="42"/>
      <c r="V882" s="42"/>
      <c r="W882" s="42"/>
      <c r="X882" s="42"/>
      <c r="Y882" s="42"/>
      <c r="Z882" s="42"/>
      <c r="AA882" s="42"/>
      <c r="AB882" s="42"/>
      <c r="AC882" s="42"/>
      <c r="AD882" s="42"/>
      <c r="AE882" s="42"/>
      <c r="AU882" s="20" t="s">
        <v>90</v>
      </c>
    </row>
    <row r="883" s="2" customFormat="1">
      <c r="A883" s="42"/>
      <c r="B883" s="43"/>
      <c r="C883" s="44"/>
      <c r="D883" s="234" t="s">
        <v>414</v>
      </c>
      <c r="E883" s="44"/>
      <c r="F883" s="285" t="s">
        <v>1646</v>
      </c>
      <c r="G883" s="44"/>
      <c r="H883" s="286">
        <v>-0.73899999999999999</v>
      </c>
      <c r="I883" s="44"/>
      <c r="J883" s="44"/>
      <c r="K883" s="44"/>
      <c r="L883" s="48"/>
      <c r="M883" s="232"/>
      <c r="N883" s="233"/>
      <c r="O883" s="88"/>
      <c r="P883" s="88"/>
      <c r="Q883" s="88"/>
      <c r="R883" s="88"/>
      <c r="S883" s="88"/>
      <c r="T883" s="89"/>
      <c r="U883" s="42"/>
      <c r="V883" s="42"/>
      <c r="W883" s="42"/>
      <c r="X883" s="42"/>
      <c r="Y883" s="42"/>
      <c r="Z883" s="42"/>
      <c r="AA883" s="42"/>
      <c r="AB883" s="42"/>
      <c r="AC883" s="42"/>
      <c r="AD883" s="42"/>
      <c r="AE883" s="42"/>
      <c r="AU883" s="20" t="s">
        <v>90</v>
      </c>
    </row>
    <row r="884" s="2" customFormat="1">
      <c r="A884" s="42"/>
      <c r="B884" s="43"/>
      <c r="C884" s="44"/>
      <c r="D884" s="234" t="s">
        <v>414</v>
      </c>
      <c r="E884" s="44"/>
      <c r="F884" s="285" t="s">
        <v>285</v>
      </c>
      <c r="G884" s="44"/>
      <c r="H884" s="286">
        <v>152.886</v>
      </c>
      <c r="I884" s="44"/>
      <c r="J884" s="44"/>
      <c r="K884" s="44"/>
      <c r="L884" s="48"/>
      <c r="M884" s="232"/>
      <c r="N884" s="233"/>
      <c r="O884" s="88"/>
      <c r="P884" s="88"/>
      <c r="Q884" s="88"/>
      <c r="R884" s="88"/>
      <c r="S884" s="88"/>
      <c r="T884" s="89"/>
      <c r="U884" s="42"/>
      <c r="V884" s="42"/>
      <c r="W884" s="42"/>
      <c r="X884" s="42"/>
      <c r="Y884" s="42"/>
      <c r="Z884" s="42"/>
      <c r="AA884" s="42"/>
      <c r="AB884" s="42"/>
      <c r="AC884" s="42"/>
      <c r="AD884" s="42"/>
      <c r="AE884" s="42"/>
      <c r="AU884" s="20" t="s">
        <v>90</v>
      </c>
    </row>
    <row r="885" s="2" customFormat="1">
      <c r="A885" s="42"/>
      <c r="B885" s="43"/>
      <c r="C885" s="44"/>
      <c r="D885" s="234" t="s">
        <v>414</v>
      </c>
      <c r="E885" s="44"/>
      <c r="F885" s="300" t="s">
        <v>1102</v>
      </c>
      <c r="G885" s="44"/>
      <c r="H885" s="44"/>
      <c r="I885" s="44"/>
      <c r="J885" s="44"/>
      <c r="K885" s="44"/>
      <c r="L885" s="48"/>
      <c r="M885" s="232"/>
      <c r="N885" s="233"/>
      <c r="O885" s="88"/>
      <c r="P885" s="88"/>
      <c r="Q885" s="88"/>
      <c r="R885" s="88"/>
      <c r="S885" s="88"/>
      <c r="T885" s="89"/>
      <c r="U885" s="42"/>
      <c r="V885" s="42"/>
      <c r="W885" s="42"/>
      <c r="X885" s="42"/>
      <c r="Y885" s="42"/>
      <c r="Z885" s="42"/>
      <c r="AA885" s="42"/>
      <c r="AB885" s="42"/>
      <c r="AC885" s="42"/>
      <c r="AD885" s="42"/>
      <c r="AE885" s="42"/>
      <c r="AU885" s="20" t="s">
        <v>90</v>
      </c>
    </row>
    <row r="886" s="2" customFormat="1">
      <c r="A886" s="42"/>
      <c r="B886" s="43"/>
      <c r="C886" s="44"/>
      <c r="D886" s="234" t="s">
        <v>414</v>
      </c>
      <c r="E886" s="44"/>
      <c r="F886" s="301" t="s">
        <v>1097</v>
      </c>
      <c r="G886" s="44"/>
      <c r="H886" s="286">
        <v>40.636000000000003</v>
      </c>
      <c r="I886" s="44"/>
      <c r="J886" s="44"/>
      <c r="K886" s="44"/>
      <c r="L886" s="48"/>
      <c r="M886" s="232"/>
      <c r="N886" s="233"/>
      <c r="O886" s="88"/>
      <c r="P886" s="88"/>
      <c r="Q886" s="88"/>
      <c r="R886" s="88"/>
      <c r="S886" s="88"/>
      <c r="T886" s="89"/>
      <c r="U886" s="42"/>
      <c r="V886" s="42"/>
      <c r="W886" s="42"/>
      <c r="X886" s="42"/>
      <c r="Y886" s="42"/>
      <c r="Z886" s="42"/>
      <c r="AA886" s="42"/>
      <c r="AB886" s="42"/>
      <c r="AC886" s="42"/>
      <c r="AD886" s="42"/>
      <c r="AE886" s="42"/>
      <c r="AU886" s="20" t="s">
        <v>90</v>
      </c>
    </row>
    <row r="887" s="2" customFormat="1">
      <c r="A887" s="42"/>
      <c r="B887" s="43"/>
      <c r="C887" s="44"/>
      <c r="D887" s="234" t="s">
        <v>414</v>
      </c>
      <c r="E887" s="44"/>
      <c r="F887" s="301" t="s">
        <v>285</v>
      </c>
      <c r="G887" s="44"/>
      <c r="H887" s="286">
        <v>40.636000000000003</v>
      </c>
      <c r="I887" s="44"/>
      <c r="J887" s="44"/>
      <c r="K887" s="44"/>
      <c r="L887" s="48"/>
      <c r="M887" s="232"/>
      <c r="N887" s="233"/>
      <c r="O887" s="88"/>
      <c r="P887" s="88"/>
      <c r="Q887" s="88"/>
      <c r="R887" s="88"/>
      <c r="S887" s="88"/>
      <c r="T887" s="89"/>
      <c r="U887" s="42"/>
      <c r="V887" s="42"/>
      <c r="W887" s="42"/>
      <c r="X887" s="42"/>
      <c r="Y887" s="42"/>
      <c r="Z887" s="42"/>
      <c r="AA887" s="42"/>
      <c r="AB887" s="42"/>
      <c r="AC887" s="42"/>
      <c r="AD887" s="42"/>
      <c r="AE887" s="42"/>
      <c r="AU887" s="20" t="s">
        <v>90</v>
      </c>
    </row>
    <row r="888" s="2" customFormat="1">
      <c r="A888" s="42"/>
      <c r="B888" s="43"/>
      <c r="C888" s="44"/>
      <c r="D888" s="234" t="s">
        <v>414</v>
      </c>
      <c r="E888" s="44"/>
      <c r="F888" s="300" t="s">
        <v>1046</v>
      </c>
      <c r="G888" s="44"/>
      <c r="H888" s="44"/>
      <c r="I888" s="44"/>
      <c r="J888" s="44"/>
      <c r="K888" s="44"/>
      <c r="L888" s="48"/>
      <c r="M888" s="232"/>
      <c r="N888" s="233"/>
      <c r="O888" s="88"/>
      <c r="P888" s="88"/>
      <c r="Q888" s="88"/>
      <c r="R888" s="88"/>
      <c r="S888" s="88"/>
      <c r="T888" s="89"/>
      <c r="U888" s="42"/>
      <c r="V888" s="42"/>
      <c r="W888" s="42"/>
      <c r="X888" s="42"/>
      <c r="Y888" s="42"/>
      <c r="Z888" s="42"/>
      <c r="AA888" s="42"/>
      <c r="AB888" s="42"/>
      <c r="AC888" s="42"/>
      <c r="AD888" s="42"/>
      <c r="AE888" s="42"/>
      <c r="AU888" s="20" t="s">
        <v>90</v>
      </c>
    </row>
    <row r="889" s="2" customFormat="1">
      <c r="A889" s="42"/>
      <c r="B889" s="43"/>
      <c r="C889" s="44"/>
      <c r="D889" s="234" t="s">
        <v>414</v>
      </c>
      <c r="E889" s="44"/>
      <c r="F889" s="301" t="s">
        <v>1041</v>
      </c>
      <c r="G889" s="44"/>
      <c r="H889" s="286">
        <v>23.73</v>
      </c>
      <c r="I889" s="44"/>
      <c r="J889" s="44"/>
      <c r="K889" s="44"/>
      <c r="L889" s="48"/>
      <c r="M889" s="232"/>
      <c r="N889" s="233"/>
      <c r="O889" s="88"/>
      <c r="P889" s="88"/>
      <c r="Q889" s="88"/>
      <c r="R889" s="88"/>
      <c r="S889" s="88"/>
      <c r="T889" s="89"/>
      <c r="U889" s="42"/>
      <c r="V889" s="42"/>
      <c r="W889" s="42"/>
      <c r="X889" s="42"/>
      <c r="Y889" s="42"/>
      <c r="Z889" s="42"/>
      <c r="AA889" s="42"/>
      <c r="AB889" s="42"/>
      <c r="AC889" s="42"/>
      <c r="AD889" s="42"/>
      <c r="AE889" s="42"/>
      <c r="AU889" s="20" t="s">
        <v>90</v>
      </c>
    </row>
    <row r="890" s="2" customFormat="1">
      <c r="A890" s="42"/>
      <c r="B890" s="43"/>
      <c r="C890" s="44"/>
      <c r="D890" s="234" t="s">
        <v>414</v>
      </c>
      <c r="E890" s="44"/>
      <c r="F890" s="300" t="s">
        <v>1052</v>
      </c>
      <c r="G890" s="44"/>
      <c r="H890" s="44"/>
      <c r="I890" s="44"/>
      <c r="J890" s="44"/>
      <c r="K890" s="44"/>
      <c r="L890" s="48"/>
      <c r="M890" s="232"/>
      <c r="N890" s="233"/>
      <c r="O890" s="88"/>
      <c r="P890" s="88"/>
      <c r="Q890" s="88"/>
      <c r="R890" s="88"/>
      <c r="S890" s="88"/>
      <c r="T890" s="89"/>
      <c r="U890" s="42"/>
      <c r="V890" s="42"/>
      <c r="W890" s="42"/>
      <c r="X890" s="42"/>
      <c r="Y890" s="42"/>
      <c r="Z890" s="42"/>
      <c r="AA890" s="42"/>
      <c r="AB890" s="42"/>
      <c r="AC890" s="42"/>
      <c r="AD890" s="42"/>
      <c r="AE890" s="42"/>
      <c r="AU890" s="20" t="s">
        <v>90</v>
      </c>
    </row>
    <row r="891" s="2" customFormat="1">
      <c r="A891" s="42"/>
      <c r="B891" s="43"/>
      <c r="C891" s="44"/>
      <c r="D891" s="234" t="s">
        <v>414</v>
      </c>
      <c r="E891" s="44"/>
      <c r="F891" s="301" t="s">
        <v>1053</v>
      </c>
      <c r="G891" s="44"/>
      <c r="H891" s="286">
        <v>82.079999999999998</v>
      </c>
      <c r="I891" s="44"/>
      <c r="J891" s="44"/>
      <c r="K891" s="44"/>
      <c r="L891" s="48"/>
      <c r="M891" s="232"/>
      <c r="N891" s="233"/>
      <c r="O891" s="88"/>
      <c r="P891" s="88"/>
      <c r="Q891" s="88"/>
      <c r="R891" s="88"/>
      <c r="S891" s="88"/>
      <c r="T891" s="89"/>
      <c r="U891" s="42"/>
      <c r="V891" s="42"/>
      <c r="W891" s="42"/>
      <c r="X891" s="42"/>
      <c r="Y891" s="42"/>
      <c r="Z891" s="42"/>
      <c r="AA891" s="42"/>
      <c r="AB891" s="42"/>
      <c r="AC891" s="42"/>
      <c r="AD891" s="42"/>
      <c r="AE891" s="42"/>
      <c r="AU891" s="20" t="s">
        <v>90</v>
      </c>
    </row>
    <row r="892" s="2" customFormat="1">
      <c r="A892" s="42"/>
      <c r="B892" s="43"/>
      <c r="C892" s="44"/>
      <c r="D892" s="234" t="s">
        <v>414</v>
      </c>
      <c r="E892" s="44"/>
      <c r="F892" s="301" t="s">
        <v>358</v>
      </c>
      <c r="G892" s="44"/>
      <c r="H892" s="286">
        <v>82.079999999999998</v>
      </c>
      <c r="I892" s="44"/>
      <c r="J892" s="44"/>
      <c r="K892" s="44"/>
      <c r="L892" s="48"/>
      <c r="M892" s="232"/>
      <c r="N892" s="233"/>
      <c r="O892" s="88"/>
      <c r="P892" s="88"/>
      <c r="Q892" s="88"/>
      <c r="R892" s="88"/>
      <c r="S892" s="88"/>
      <c r="T892" s="89"/>
      <c r="U892" s="42"/>
      <c r="V892" s="42"/>
      <c r="W892" s="42"/>
      <c r="X892" s="42"/>
      <c r="Y892" s="42"/>
      <c r="Z892" s="42"/>
      <c r="AA892" s="42"/>
      <c r="AB892" s="42"/>
      <c r="AC892" s="42"/>
      <c r="AD892" s="42"/>
      <c r="AE892" s="42"/>
      <c r="AU892" s="20" t="s">
        <v>90</v>
      </c>
    </row>
    <row r="893" s="2" customFormat="1">
      <c r="A893" s="42"/>
      <c r="B893" s="43"/>
      <c r="C893" s="44"/>
      <c r="D893" s="234" t="s">
        <v>414</v>
      </c>
      <c r="E893" s="44"/>
      <c r="F893" s="300" t="s">
        <v>1508</v>
      </c>
      <c r="G893" s="44"/>
      <c r="H893" s="44"/>
      <c r="I893" s="44"/>
      <c r="J893" s="44"/>
      <c r="K893" s="44"/>
      <c r="L893" s="48"/>
      <c r="M893" s="232"/>
      <c r="N893" s="233"/>
      <c r="O893" s="88"/>
      <c r="P893" s="88"/>
      <c r="Q893" s="88"/>
      <c r="R893" s="88"/>
      <c r="S893" s="88"/>
      <c r="T893" s="89"/>
      <c r="U893" s="42"/>
      <c r="V893" s="42"/>
      <c r="W893" s="42"/>
      <c r="X893" s="42"/>
      <c r="Y893" s="42"/>
      <c r="Z893" s="42"/>
      <c r="AA893" s="42"/>
      <c r="AB893" s="42"/>
      <c r="AC893" s="42"/>
      <c r="AD893" s="42"/>
      <c r="AE893" s="42"/>
      <c r="AU893" s="20" t="s">
        <v>90</v>
      </c>
    </row>
    <row r="894" s="2" customFormat="1">
      <c r="A894" s="42"/>
      <c r="B894" s="43"/>
      <c r="C894" s="44"/>
      <c r="D894" s="234" t="s">
        <v>414</v>
      </c>
      <c r="E894" s="44"/>
      <c r="F894" s="301" t="s">
        <v>1509</v>
      </c>
      <c r="G894" s="44"/>
      <c r="H894" s="286">
        <v>13.302</v>
      </c>
      <c r="I894" s="44"/>
      <c r="J894" s="44"/>
      <c r="K894" s="44"/>
      <c r="L894" s="48"/>
      <c r="M894" s="232"/>
      <c r="N894" s="233"/>
      <c r="O894" s="88"/>
      <c r="P894" s="88"/>
      <c r="Q894" s="88"/>
      <c r="R894" s="88"/>
      <c r="S894" s="88"/>
      <c r="T894" s="89"/>
      <c r="U894" s="42"/>
      <c r="V894" s="42"/>
      <c r="W894" s="42"/>
      <c r="X894" s="42"/>
      <c r="Y894" s="42"/>
      <c r="Z894" s="42"/>
      <c r="AA894" s="42"/>
      <c r="AB894" s="42"/>
      <c r="AC894" s="42"/>
      <c r="AD894" s="42"/>
      <c r="AE894" s="42"/>
      <c r="AU894" s="20" t="s">
        <v>90</v>
      </c>
    </row>
    <row r="895" s="2" customFormat="1">
      <c r="A895" s="42"/>
      <c r="B895" s="43"/>
      <c r="C895" s="44"/>
      <c r="D895" s="234" t="s">
        <v>414</v>
      </c>
      <c r="E895" s="44"/>
      <c r="F895" s="301" t="s">
        <v>1510</v>
      </c>
      <c r="G895" s="44"/>
      <c r="H895" s="286">
        <v>3.2490000000000001</v>
      </c>
      <c r="I895" s="44"/>
      <c r="J895" s="44"/>
      <c r="K895" s="44"/>
      <c r="L895" s="48"/>
      <c r="M895" s="232"/>
      <c r="N895" s="233"/>
      <c r="O895" s="88"/>
      <c r="P895" s="88"/>
      <c r="Q895" s="88"/>
      <c r="R895" s="88"/>
      <c r="S895" s="88"/>
      <c r="T895" s="89"/>
      <c r="U895" s="42"/>
      <c r="V895" s="42"/>
      <c r="W895" s="42"/>
      <c r="X895" s="42"/>
      <c r="Y895" s="42"/>
      <c r="Z895" s="42"/>
      <c r="AA895" s="42"/>
      <c r="AB895" s="42"/>
      <c r="AC895" s="42"/>
      <c r="AD895" s="42"/>
      <c r="AE895" s="42"/>
      <c r="AU895" s="20" t="s">
        <v>90</v>
      </c>
    </row>
    <row r="896" s="2" customFormat="1">
      <c r="A896" s="42"/>
      <c r="B896" s="43"/>
      <c r="C896" s="44"/>
      <c r="D896" s="234" t="s">
        <v>414</v>
      </c>
      <c r="E896" s="44"/>
      <c r="F896" s="301" t="s">
        <v>285</v>
      </c>
      <c r="G896" s="44"/>
      <c r="H896" s="286">
        <v>16.550999999999998</v>
      </c>
      <c r="I896" s="44"/>
      <c r="J896" s="44"/>
      <c r="K896" s="44"/>
      <c r="L896" s="48"/>
      <c r="M896" s="232"/>
      <c r="N896" s="233"/>
      <c r="O896" s="88"/>
      <c r="P896" s="88"/>
      <c r="Q896" s="88"/>
      <c r="R896" s="88"/>
      <c r="S896" s="88"/>
      <c r="T896" s="89"/>
      <c r="U896" s="42"/>
      <c r="V896" s="42"/>
      <c r="W896" s="42"/>
      <c r="X896" s="42"/>
      <c r="Y896" s="42"/>
      <c r="Z896" s="42"/>
      <c r="AA896" s="42"/>
      <c r="AB896" s="42"/>
      <c r="AC896" s="42"/>
      <c r="AD896" s="42"/>
      <c r="AE896" s="42"/>
      <c r="AU896" s="20" t="s">
        <v>90</v>
      </c>
    </row>
    <row r="897" s="2" customFormat="1">
      <c r="A897" s="42"/>
      <c r="B897" s="43"/>
      <c r="C897" s="44"/>
      <c r="D897" s="234" t="s">
        <v>414</v>
      </c>
      <c r="E897" s="44"/>
      <c r="F897" s="300" t="s">
        <v>1511</v>
      </c>
      <c r="G897" s="44"/>
      <c r="H897" s="44"/>
      <c r="I897" s="44"/>
      <c r="J897" s="44"/>
      <c r="K897" s="44"/>
      <c r="L897" s="48"/>
      <c r="M897" s="232"/>
      <c r="N897" s="233"/>
      <c r="O897" s="88"/>
      <c r="P897" s="88"/>
      <c r="Q897" s="88"/>
      <c r="R897" s="88"/>
      <c r="S897" s="88"/>
      <c r="T897" s="89"/>
      <c r="U897" s="42"/>
      <c r="V897" s="42"/>
      <c r="W897" s="42"/>
      <c r="X897" s="42"/>
      <c r="Y897" s="42"/>
      <c r="Z897" s="42"/>
      <c r="AA897" s="42"/>
      <c r="AB897" s="42"/>
      <c r="AC897" s="42"/>
      <c r="AD897" s="42"/>
      <c r="AE897" s="42"/>
      <c r="AU897" s="20" t="s">
        <v>90</v>
      </c>
    </row>
    <row r="898" s="2" customFormat="1">
      <c r="A898" s="42"/>
      <c r="B898" s="43"/>
      <c r="C898" s="44"/>
      <c r="D898" s="234" t="s">
        <v>414</v>
      </c>
      <c r="E898" s="44"/>
      <c r="F898" s="301" t="s">
        <v>1512</v>
      </c>
      <c r="G898" s="44"/>
      <c r="H898" s="286">
        <v>0.73899999999999999</v>
      </c>
      <c r="I898" s="44"/>
      <c r="J898" s="44"/>
      <c r="K898" s="44"/>
      <c r="L898" s="48"/>
      <c r="M898" s="232"/>
      <c r="N898" s="233"/>
      <c r="O898" s="88"/>
      <c r="P898" s="88"/>
      <c r="Q898" s="88"/>
      <c r="R898" s="88"/>
      <c r="S898" s="88"/>
      <c r="T898" s="89"/>
      <c r="U898" s="42"/>
      <c r="V898" s="42"/>
      <c r="W898" s="42"/>
      <c r="X898" s="42"/>
      <c r="Y898" s="42"/>
      <c r="Z898" s="42"/>
      <c r="AA898" s="42"/>
      <c r="AB898" s="42"/>
      <c r="AC898" s="42"/>
      <c r="AD898" s="42"/>
      <c r="AE898" s="42"/>
      <c r="AU898" s="20" t="s">
        <v>90</v>
      </c>
    </row>
    <row r="899" s="2" customFormat="1">
      <c r="A899" s="42"/>
      <c r="B899" s="43"/>
      <c r="C899" s="44"/>
      <c r="D899" s="234" t="s">
        <v>414</v>
      </c>
      <c r="E899" s="44"/>
      <c r="F899" s="301" t="s">
        <v>285</v>
      </c>
      <c r="G899" s="44"/>
      <c r="H899" s="286">
        <v>0.73899999999999999</v>
      </c>
      <c r="I899" s="44"/>
      <c r="J899" s="44"/>
      <c r="K899" s="44"/>
      <c r="L899" s="48"/>
      <c r="M899" s="232"/>
      <c r="N899" s="233"/>
      <c r="O899" s="88"/>
      <c r="P899" s="88"/>
      <c r="Q899" s="88"/>
      <c r="R899" s="88"/>
      <c r="S899" s="88"/>
      <c r="T899" s="89"/>
      <c r="U899" s="42"/>
      <c r="V899" s="42"/>
      <c r="W899" s="42"/>
      <c r="X899" s="42"/>
      <c r="Y899" s="42"/>
      <c r="Z899" s="42"/>
      <c r="AA899" s="42"/>
      <c r="AB899" s="42"/>
      <c r="AC899" s="42"/>
      <c r="AD899" s="42"/>
      <c r="AE899" s="42"/>
      <c r="AU899" s="20" t="s">
        <v>90</v>
      </c>
    </row>
    <row r="900" s="12" customFormat="1" ht="22.8" customHeight="1">
      <c r="A900" s="12"/>
      <c r="B900" s="200"/>
      <c r="C900" s="201"/>
      <c r="D900" s="202" t="s">
        <v>79</v>
      </c>
      <c r="E900" s="214" t="s">
        <v>1691</v>
      </c>
      <c r="F900" s="214" t="s">
        <v>1692</v>
      </c>
      <c r="G900" s="201"/>
      <c r="H900" s="201"/>
      <c r="I900" s="204"/>
      <c r="J900" s="215">
        <f>BK900</f>
        <v>0</v>
      </c>
      <c r="K900" s="201"/>
      <c r="L900" s="206"/>
      <c r="M900" s="207"/>
      <c r="N900" s="208"/>
      <c r="O900" s="208"/>
      <c r="P900" s="209">
        <f>SUM(P901:P911)</f>
        <v>0</v>
      </c>
      <c r="Q900" s="208"/>
      <c r="R900" s="209">
        <f>SUM(R901:R911)</f>
        <v>0.0054079999999999996</v>
      </c>
      <c r="S900" s="208"/>
      <c r="T900" s="210">
        <f>SUM(T901:T911)</f>
        <v>0</v>
      </c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R900" s="211" t="s">
        <v>90</v>
      </c>
      <c r="AT900" s="212" t="s">
        <v>79</v>
      </c>
      <c r="AU900" s="212" t="s">
        <v>88</v>
      </c>
      <c r="AY900" s="211" t="s">
        <v>141</v>
      </c>
      <c r="BK900" s="213">
        <f>SUM(BK901:BK911)</f>
        <v>0</v>
      </c>
    </row>
    <row r="901" s="2" customFormat="1" ht="37.8" customHeight="1">
      <c r="A901" s="42"/>
      <c r="B901" s="43"/>
      <c r="C901" s="216" t="s">
        <v>1693</v>
      </c>
      <c r="D901" s="216" t="s">
        <v>144</v>
      </c>
      <c r="E901" s="217" t="s">
        <v>1694</v>
      </c>
      <c r="F901" s="218" t="s">
        <v>1695</v>
      </c>
      <c r="G901" s="219" t="s">
        <v>321</v>
      </c>
      <c r="H901" s="220">
        <v>4.1600000000000001</v>
      </c>
      <c r="I901" s="221"/>
      <c r="J901" s="222">
        <f>ROUND(I901*H901,2)</f>
        <v>0</v>
      </c>
      <c r="K901" s="218" t="s">
        <v>148</v>
      </c>
      <c r="L901" s="48"/>
      <c r="M901" s="223" t="s">
        <v>78</v>
      </c>
      <c r="N901" s="224" t="s">
        <v>50</v>
      </c>
      <c r="O901" s="88"/>
      <c r="P901" s="225">
        <f>O901*H901</f>
        <v>0</v>
      </c>
      <c r="Q901" s="225">
        <v>0</v>
      </c>
      <c r="R901" s="225">
        <f>Q901*H901</f>
        <v>0</v>
      </c>
      <c r="S901" s="225">
        <v>0</v>
      </c>
      <c r="T901" s="226">
        <f>S901*H901</f>
        <v>0</v>
      </c>
      <c r="U901" s="42"/>
      <c r="V901" s="42"/>
      <c r="W901" s="42"/>
      <c r="X901" s="42"/>
      <c r="Y901" s="42"/>
      <c r="Z901" s="42"/>
      <c r="AA901" s="42"/>
      <c r="AB901" s="42"/>
      <c r="AC901" s="42"/>
      <c r="AD901" s="42"/>
      <c r="AE901" s="42"/>
      <c r="AR901" s="227" t="s">
        <v>244</v>
      </c>
      <c r="AT901" s="227" t="s">
        <v>144</v>
      </c>
      <c r="AU901" s="227" t="s">
        <v>90</v>
      </c>
      <c r="AY901" s="20" t="s">
        <v>141</v>
      </c>
      <c r="BE901" s="228">
        <f>IF(N901="základní",J901,0)</f>
        <v>0</v>
      </c>
      <c r="BF901" s="228">
        <f>IF(N901="snížená",J901,0)</f>
        <v>0</v>
      </c>
      <c r="BG901" s="228">
        <f>IF(N901="zákl. přenesená",J901,0)</f>
        <v>0</v>
      </c>
      <c r="BH901" s="228">
        <f>IF(N901="sníž. přenesená",J901,0)</f>
        <v>0</v>
      </c>
      <c r="BI901" s="228">
        <f>IF(N901="nulová",J901,0)</f>
        <v>0</v>
      </c>
      <c r="BJ901" s="20" t="s">
        <v>88</v>
      </c>
      <c r="BK901" s="228">
        <f>ROUND(I901*H901,2)</f>
        <v>0</v>
      </c>
      <c r="BL901" s="20" t="s">
        <v>244</v>
      </c>
      <c r="BM901" s="227" t="s">
        <v>1696</v>
      </c>
    </row>
    <row r="902" s="2" customFormat="1">
      <c r="A902" s="42"/>
      <c r="B902" s="43"/>
      <c r="C902" s="44"/>
      <c r="D902" s="229" t="s">
        <v>151</v>
      </c>
      <c r="E902" s="44"/>
      <c r="F902" s="230" t="s">
        <v>1697</v>
      </c>
      <c r="G902" s="44"/>
      <c r="H902" s="44"/>
      <c r="I902" s="231"/>
      <c r="J902" s="44"/>
      <c r="K902" s="44"/>
      <c r="L902" s="48"/>
      <c r="M902" s="232"/>
      <c r="N902" s="233"/>
      <c r="O902" s="88"/>
      <c r="P902" s="88"/>
      <c r="Q902" s="88"/>
      <c r="R902" s="88"/>
      <c r="S902" s="88"/>
      <c r="T902" s="89"/>
      <c r="U902" s="42"/>
      <c r="V902" s="42"/>
      <c r="W902" s="42"/>
      <c r="X902" s="42"/>
      <c r="Y902" s="42"/>
      <c r="Z902" s="42"/>
      <c r="AA902" s="42"/>
      <c r="AB902" s="42"/>
      <c r="AC902" s="42"/>
      <c r="AD902" s="42"/>
      <c r="AE902" s="42"/>
      <c r="AT902" s="20" t="s">
        <v>151</v>
      </c>
      <c r="AU902" s="20" t="s">
        <v>90</v>
      </c>
    </row>
    <row r="903" s="13" customFormat="1">
      <c r="A903" s="13"/>
      <c r="B903" s="241"/>
      <c r="C903" s="242"/>
      <c r="D903" s="234" t="s">
        <v>283</v>
      </c>
      <c r="E903" s="243" t="s">
        <v>78</v>
      </c>
      <c r="F903" s="244" t="s">
        <v>1252</v>
      </c>
      <c r="G903" s="242"/>
      <c r="H903" s="245">
        <v>4.1600000000000001</v>
      </c>
      <c r="I903" s="246"/>
      <c r="J903" s="242"/>
      <c r="K903" s="242"/>
      <c r="L903" s="247"/>
      <c r="M903" s="248"/>
      <c r="N903" s="249"/>
      <c r="O903" s="249"/>
      <c r="P903" s="249"/>
      <c r="Q903" s="249"/>
      <c r="R903" s="249"/>
      <c r="S903" s="249"/>
      <c r="T903" s="250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51" t="s">
        <v>283</v>
      </c>
      <c r="AU903" s="251" t="s">
        <v>90</v>
      </c>
      <c r="AV903" s="13" t="s">
        <v>90</v>
      </c>
      <c r="AW903" s="13" t="s">
        <v>40</v>
      </c>
      <c r="AX903" s="13" t="s">
        <v>80</v>
      </c>
      <c r="AY903" s="251" t="s">
        <v>141</v>
      </c>
    </row>
    <row r="904" s="16" customFormat="1">
      <c r="A904" s="16"/>
      <c r="B904" s="273"/>
      <c r="C904" s="274"/>
      <c r="D904" s="234" t="s">
        <v>283</v>
      </c>
      <c r="E904" s="275" t="s">
        <v>78</v>
      </c>
      <c r="F904" s="276" t="s">
        <v>358</v>
      </c>
      <c r="G904" s="274"/>
      <c r="H904" s="277">
        <v>4.1600000000000001</v>
      </c>
      <c r="I904" s="278"/>
      <c r="J904" s="274"/>
      <c r="K904" s="274"/>
      <c r="L904" s="279"/>
      <c r="M904" s="280"/>
      <c r="N904" s="281"/>
      <c r="O904" s="281"/>
      <c r="P904" s="281"/>
      <c r="Q904" s="281"/>
      <c r="R904" s="281"/>
      <c r="S904" s="281"/>
      <c r="T904" s="282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T904" s="283" t="s">
        <v>283</v>
      </c>
      <c r="AU904" s="283" t="s">
        <v>90</v>
      </c>
      <c r="AV904" s="16" t="s">
        <v>160</v>
      </c>
      <c r="AW904" s="16" t="s">
        <v>40</v>
      </c>
      <c r="AX904" s="16" t="s">
        <v>88</v>
      </c>
      <c r="AY904" s="283" t="s">
        <v>141</v>
      </c>
    </row>
    <row r="905" s="2" customFormat="1" ht="16.5" customHeight="1">
      <c r="A905" s="42"/>
      <c r="B905" s="43"/>
      <c r="C905" s="290" t="s">
        <v>1698</v>
      </c>
      <c r="D905" s="290" t="s">
        <v>864</v>
      </c>
      <c r="E905" s="291" t="s">
        <v>1699</v>
      </c>
      <c r="F905" s="292" t="s">
        <v>1700</v>
      </c>
      <c r="G905" s="293" t="s">
        <v>321</v>
      </c>
      <c r="H905" s="294">
        <v>4.1600000000000001</v>
      </c>
      <c r="I905" s="295"/>
      <c r="J905" s="296">
        <f>ROUND(I905*H905,2)</f>
        <v>0</v>
      </c>
      <c r="K905" s="292" t="s">
        <v>148</v>
      </c>
      <c r="L905" s="297"/>
      <c r="M905" s="298" t="s">
        <v>78</v>
      </c>
      <c r="N905" s="299" t="s">
        <v>50</v>
      </c>
      <c r="O905" s="88"/>
      <c r="P905" s="225">
        <f>O905*H905</f>
        <v>0</v>
      </c>
      <c r="Q905" s="225">
        <v>0.0012999999999999999</v>
      </c>
      <c r="R905" s="225">
        <f>Q905*H905</f>
        <v>0.0054079999999999996</v>
      </c>
      <c r="S905" s="225">
        <v>0</v>
      </c>
      <c r="T905" s="226">
        <f>S905*H905</f>
        <v>0</v>
      </c>
      <c r="U905" s="42"/>
      <c r="V905" s="42"/>
      <c r="W905" s="42"/>
      <c r="X905" s="42"/>
      <c r="Y905" s="42"/>
      <c r="Z905" s="42"/>
      <c r="AA905" s="42"/>
      <c r="AB905" s="42"/>
      <c r="AC905" s="42"/>
      <c r="AD905" s="42"/>
      <c r="AE905" s="42"/>
      <c r="AR905" s="227" t="s">
        <v>487</v>
      </c>
      <c r="AT905" s="227" t="s">
        <v>864</v>
      </c>
      <c r="AU905" s="227" t="s">
        <v>90</v>
      </c>
      <c r="AY905" s="20" t="s">
        <v>141</v>
      </c>
      <c r="BE905" s="228">
        <f>IF(N905="základní",J905,0)</f>
        <v>0</v>
      </c>
      <c r="BF905" s="228">
        <f>IF(N905="snížená",J905,0)</f>
        <v>0</v>
      </c>
      <c r="BG905" s="228">
        <f>IF(N905="zákl. přenesená",J905,0)</f>
        <v>0</v>
      </c>
      <c r="BH905" s="228">
        <f>IF(N905="sníž. přenesená",J905,0)</f>
        <v>0</v>
      </c>
      <c r="BI905" s="228">
        <f>IF(N905="nulová",J905,0)</f>
        <v>0</v>
      </c>
      <c r="BJ905" s="20" t="s">
        <v>88</v>
      </c>
      <c r="BK905" s="228">
        <f>ROUND(I905*H905,2)</f>
        <v>0</v>
      </c>
      <c r="BL905" s="20" t="s">
        <v>244</v>
      </c>
      <c r="BM905" s="227" t="s">
        <v>1701</v>
      </c>
    </row>
    <row r="906" s="2" customFormat="1" ht="49.05" customHeight="1">
      <c r="A906" s="42"/>
      <c r="B906" s="43"/>
      <c r="C906" s="216" t="s">
        <v>1702</v>
      </c>
      <c r="D906" s="216" t="s">
        <v>144</v>
      </c>
      <c r="E906" s="217" t="s">
        <v>1703</v>
      </c>
      <c r="F906" s="218" t="s">
        <v>1704</v>
      </c>
      <c r="G906" s="219" t="s">
        <v>310</v>
      </c>
      <c r="H906" s="220">
        <v>0.0050000000000000001</v>
      </c>
      <c r="I906" s="221"/>
      <c r="J906" s="222">
        <f>ROUND(I906*H906,2)</f>
        <v>0</v>
      </c>
      <c r="K906" s="218" t="s">
        <v>148</v>
      </c>
      <c r="L906" s="48"/>
      <c r="M906" s="223" t="s">
        <v>78</v>
      </c>
      <c r="N906" s="224" t="s">
        <v>50</v>
      </c>
      <c r="O906" s="88"/>
      <c r="P906" s="225">
        <f>O906*H906</f>
        <v>0</v>
      </c>
      <c r="Q906" s="225">
        <v>0</v>
      </c>
      <c r="R906" s="225">
        <f>Q906*H906</f>
        <v>0</v>
      </c>
      <c r="S906" s="225">
        <v>0</v>
      </c>
      <c r="T906" s="226">
        <f>S906*H906</f>
        <v>0</v>
      </c>
      <c r="U906" s="42"/>
      <c r="V906" s="42"/>
      <c r="W906" s="42"/>
      <c r="X906" s="42"/>
      <c r="Y906" s="42"/>
      <c r="Z906" s="42"/>
      <c r="AA906" s="42"/>
      <c r="AB906" s="42"/>
      <c r="AC906" s="42"/>
      <c r="AD906" s="42"/>
      <c r="AE906" s="42"/>
      <c r="AR906" s="227" t="s">
        <v>244</v>
      </c>
      <c r="AT906" s="227" t="s">
        <v>144</v>
      </c>
      <c r="AU906" s="227" t="s">
        <v>90</v>
      </c>
      <c r="AY906" s="20" t="s">
        <v>141</v>
      </c>
      <c r="BE906" s="228">
        <f>IF(N906="základní",J906,0)</f>
        <v>0</v>
      </c>
      <c r="BF906" s="228">
        <f>IF(N906="snížená",J906,0)</f>
        <v>0</v>
      </c>
      <c r="BG906" s="228">
        <f>IF(N906="zákl. přenesená",J906,0)</f>
        <v>0</v>
      </c>
      <c r="BH906" s="228">
        <f>IF(N906="sníž. přenesená",J906,0)</f>
        <v>0</v>
      </c>
      <c r="BI906" s="228">
        <f>IF(N906="nulová",J906,0)</f>
        <v>0</v>
      </c>
      <c r="BJ906" s="20" t="s">
        <v>88</v>
      </c>
      <c r="BK906" s="228">
        <f>ROUND(I906*H906,2)</f>
        <v>0</v>
      </c>
      <c r="BL906" s="20" t="s">
        <v>244</v>
      </c>
      <c r="BM906" s="227" t="s">
        <v>1705</v>
      </c>
    </row>
    <row r="907" s="2" customFormat="1">
      <c r="A907" s="42"/>
      <c r="B907" s="43"/>
      <c r="C907" s="44"/>
      <c r="D907" s="229" t="s">
        <v>151</v>
      </c>
      <c r="E907" s="44"/>
      <c r="F907" s="230" t="s">
        <v>1706</v>
      </c>
      <c r="G907" s="44"/>
      <c r="H907" s="44"/>
      <c r="I907" s="231"/>
      <c r="J907" s="44"/>
      <c r="K907" s="44"/>
      <c r="L907" s="48"/>
      <c r="M907" s="232"/>
      <c r="N907" s="233"/>
      <c r="O907" s="88"/>
      <c r="P907" s="88"/>
      <c r="Q907" s="88"/>
      <c r="R907" s="88"/>
      <c r="S907" s="88"/>
      <c r="T907" s="89"/>
      <c r="U907" s="42"/>
      <c r="V907" s="42"/>
      <c r="W907" s="42"/>
      <c r="X907" s="42"/>
      <c r="Y907" s="42"/>
      <c r="Z907" s="42"/>
      <c r="AA907" s="42"/>
      <c r="AB907" s="42"/>
      <c r="AC907" s="42"/>
      <c r="AD907" s="42"/>
      <c r="AE907" s="42"/>
      <c r="AT907" s="20" t="s">
        <v>151</v>
      </c>
      <c r="AU907" s="20" t="s">
        <v>90</v>
      </c>
    </row>
    <row r="908" s="2" customFormat="1" ht="49.05" customHeight="1">
      <c r="A908" s="42"/>
      <c r="B908" s="43"/>
      <c r="C908" s="216" t="s">
        <v>1707</v>
      </c>
      <c r="D908" s="216" t="s">
        <v>144</v>
      </c>
      <c r="E908" s="217" t="s">
        <v>1708</v>
      </c>
      <c r="F908" s="218" t="s">
        <v>1709</v>
      </c>
      <c r="G908" s="219" t="s">
        <v>310</v>
      </c>
      <c r="H908" s="220">
        <v>0.0050000000000000001</v>
      </c>
      <c r="I908" s="221"/>
      <c r="J908" s="222">
        <f>ROUND(I908*H908,2)</f>
        <v>0</v>
      </c>
      <c r="K908" s="218" t="s">
        <v>148</v>
      </c>
      <c r="L908" s="48"/>
      <c r="M908" s="223" t="s">
        <v>78</v>
      </c>
      <c r="N908" s="224" t="s">
        <v>50</v>
      </c>
      <c r="O908" s="88"/>
      <c r="P908" s="225">
        <f>O908*H908</f>
        <v>0</v>
      </c>
      <c r="Q908" s="225">
        <v>0</v>
      </c>
      <c r="R908" s="225">
        <f>Q908*H908</f>
        <v>0</v>
      </c>
      <c r="S908" s="225">
        <v>0</v>
      </c>
      <c r="T908" s="226">
        <f>S908*H908</f>
        <v>0</v>
      </c>
      <c r="U908" s="42"/>
      <c r="V908" s="42"/>
      <c r="W908" s="42"/>
      <c r="X908" s="42"/>
      <c r="Y908" s="42"/>
      <c r="Z908" s="42"/>
      <c r="AA908" s="42"/>
      <c r="AB908" s="42"/>
      <c r="AC908" s="42"/>
      <c r="AD908" s="42"/>
      <c r="AE908" s="42"/>
      <c r="AR908" s="227" t="s">
        <v>244</v>
      </c>
      <c r="AT908" s="227" t="s">
        <v>144</v>
      </c>
      <c r="AU908" s="227" t="s">
        <v>90</v>
      </c>
      <c r="AY908" s="20" t="s">
        <v>141</v>
      </c>
      <c r="BE908" s="228">
        <f>IF(N908="základní",J908,0)</f>
        <v>0</v>
      </c>
      <c r="BF908" s="228">
        <f>IF(N908="snížená",J908,0)</f>
        <v>0</v>
      </c>
      <c r="BG908" s="228">
        <f>IF(N908="zákl. přenesená",J908,0)</f>
        <v>0</v>
      </c>
      <c r="BH908" s="228">
        <f>IF(N908="sníž. přenesená",J908,0)</f>
        <v>0</v>
      </c>
      <c r="BI908" s="228">
        <f>IF(N908="nulová",J908,0)</f>
        <v>0</v>
      </c>
      <c r="BJ908" s="20" t="s">
        <v>88</v>
      </c>
      <c r="BK908" s="228">
        <f>ROUND(I908*H908,2)</f>
        <v>0</v>
      </c>
      <c r="BL908" s="20" t="s">
        <v>244</v>
      </c>
      <c r="BM908" s="227" t="s">
        <v>1710</v>
      </c>
    </row>
    <row r="909" s="2" customFormat="1">
      <c r="A909" s="42"/>
      <c r="B909" s="43"/>
      <c r="C909" s="44"/>
      <c r="D909" s="229" t="s">
        <v>151</v>
      </c>
      <c r="E909" s="44"/>
      <c r="F909" s="230" t="s">
        <v>1711</v>
      </c>
      <c r="G909" s="44"/>
      <c r="H909" s="44"/>
      <c r="I909" s="231"/>
      <c r="J909" s="44"/>
      <c r="K909" s="44"/>
      <c r="L909" s="48"/>
      <c r="M909" s="232"/>
      <c r="N909" s="233"/>
      <c r="O909" s="88"/>
      <c r="P909" s="88"/>
      <c r="Q909" s="88"/>
      <c r="R909" s="88"/>
      <c r="S909" s="88"/>
      <c r="T909" s="89"/>
      <c r="U909" s="42"/>
      <c r="V909" s="42"/>
      <c r="W909" s="42"/>
      <c r="X909" s="42"/>
      <c r="Y909" s="42"/>
      <c r="Z909" s="42"/>
      <c r="AA909" s="42"/>
      <c r="AB909" s="42"/>
      <c r="AC909" s="42"/>
      <c r="AD909" s="42"/>
      <c r="AE909" s="42"/>
      <c r="AT909" s="20" t="s">
        <v>151</v>
      </c>
      <c r="AU909" s="20" t="s">
        <v>90</v>
      </c>
    </row>
    <row r="910" s="2" customFormat="1" ht="66.75" customHeight="1">
      <c r="A910" s="42"/>
      <c r="B910" s="43"/>
      <c r="C910" s="216" t="s">
        <v>1712</v>
      </c>
      <c r="D910" s="216" t="s">
        <v>144</v>
      </c>
      <c r="E910" s="217" t="s">
        <v>1713</v>
      </c>
      <c r="F910" s="218" t="s">
        <v>1714</v>
      </c>
      <c r="G910" s="219" t="s">
        <v>310</v>
      </c>
      <c r="H910" s="220">
        <v>0.0050000000000000001</v>
      </c>
      <c r="I910" s="221"/>
      <c r="J910" s="222">
        <f>ROUND(I910*H910,2)</f>
        <v>0</v>
      </c>
      <c r="K910" s="218" t="s">
        <v>148</v>
      </c>
      <c r="L910" s="48"/>
      <c r="M910" s="223" t="s">
        <v>78</v>
      </c>
      <c r="N910" s="224" t="s">
        <v>50</v>
      </c>
      <c r="O910" s="88"/>
      <c r="P910" s="225">
        <f>O910*H910</f>
        <v>0</v>
      </c>
      <c r="Q910" s="225">
        <v>0</v>
      </c>
      <c r="R910" s="225">
        <f>Q910*H910</f>
        <v>0</v>
      </c>
      <c r="S910" s="225">
        <v>0</v>
      </c>
      <c r="T910" s="226">
        <f>S910*H910</f>
        <v>0</v>
      </c>
      <c r="U910" s="42"/>
      <c r="V910" s="42"/>
      <c r="W910" s="42"/>
      <c r="X910" s="42"/>
      <c r="Y910" s="42"/>
      <c r="Z910" s="42"/>
      <c r="AA910" s="42"/>
      <c r="AB910" s="42"/>
      <c r="AC910" s="42"/>
      <c r="AD910" s="42"/>
      <c r="AE910" s="42"/>
      <c r="AR910" s="227" t="s">
        <v>244</v>
      </c>
      <c r="AT910" s="227" t="s">
        <v>144</v>
      </c>
      <c r="AU910" s="227" t="s">
        <v>90</v>
      </c>
      <c r="AY910" s="20" t="s">
        <v>141</v>
      </c>
      <c r="BE910" s="228">
        <f>IF(N910="základní",J910,0)</f>
        <v>0</v>
      </c>
      <c r="BF910" s="228">
        <f>IF(N910="snížená",J910,0)</f>
        <v>0</v>
      </c>
      <c r="BG910" s="228">
        <f>IF(N910="zákl. přenesená",J910,0)</f>
        <v>0</v>
      </c>
      <c r="BH910" s="228">
        <f>IF(N910="sníž. přenesená",J910,0)</f>
        <v>0</v>
      </c>
      <c r="BI910" s="228">
        <f>IF(N910="nulová",J910,0)</f>
        <v>0</v>
      </c>
      <c r="BJ910" s="20" t="s">
        <v>88</v>
      </c>
      <c r="BK910" s="228">
        <f>ROUND(I910*H910,2)</f>
        <v>0</v>
      </c>
      <c r="BL910" s="20" t="s">
        <v>244</v>
      </c>
      <c r="BM910" s="227" t="s">
        <v>1715</v>
      </c>
    </row>
    <row r="911" s="2" customFormat="1">
      <c r="A911" s="42"/>
      <c r="B911" s="43"/>
      <c r="C911" s="44"/>
      <c r="D911" s="229" t="s">
        <v>151</v>
      </c>
      <c r="E911" s="44"/>
      <c r="F911" s="230" t="s">
        <v>1716</v>
      </c>
      <c r="G911" s="44"/>
      <c r="H911" s="44"/>
      <c r="I911" s="231"/>
      <c r="J911" s="44"/>
      <c r="K911" s="44"/>
      <c r="L911" s="48"/>
      <c r="M911" s="232"/>
      <c r="N911" s="233"/>
      <c r="O911" s="88"/>
      <c r="P911" s="88"/>
      <c r="Q911" s="88"/>
      <c r="R911" s="88"/>
      <c r="S911" s="88"/>
      <c r="T911" s="89"/>
      <c r="U911" s="42"/>
      <c r="V911" s="42"/>
      <c r="W911" s="42"/>
      <c r="X911" s="42"/>
      <c r="Y911" s="42"/>
      <c r="Z911" s="42"/>
      <c r="AA911" s="42"/>
      <c r="AB911" s="42"/>
      <c r="AC911" s="42"/>
      <c r="AD911" s="42"/>
      <c r="AE911" s="42"/>
      <c r="AT911" s="20" t="s">
        <v>151</v>
      </c>
      <c r="AU911" s="20" t="s">
        <v>90</v>
      </c>
    </row>
    <row r="912" s="12" customFormat="1" ht="25.92" customHeight="1">
      <c r="A912" s="12"/>
      <c r="B912" s="200"/>
      <c r="C912" s="201"/>
      <c r="D912" s="202" t="s">
        <v>79</v>
      </c>
      <c r="E912" s="203" t="s">
        <v>744</v>
      </c>
      <c r="F912" s="203" t="s">
        <v>745</v>
      </c>
      <c r="G912" s="201"/>
      <c r="H912" s="201"/>
      <c r="I912" s="204"/>
      <c r="J912" s="205">
        <f>BK912</f>
        <v>0</v>
      </c>
      <c r="K912" s="201"/>
      <c r="L912" s="206"/>
      <c r="M912" s="207"/>
      <c r="N912" s="208"/>
      <c r="O912" s="208"/>
      <c r="P912" s="209">
        <f>SUM(P913:P920)</f>
        <v>0</v>
      </c>
      <c r="Q912" s="208"/>
      <c r="R912" s="209">
        <f>SUM(R913:R920)</f>
        <v>0</v>
      </c>
      <c r="S912" s="208"/>
      <c r="T912" s="210">
        <f>SUM(T913:T920)</f>
        <v>0</v>
      </c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R912" s="211" t="s">
        <v>166</v>
      </c>
      <c r="AT912" s="212" t="s">
        <v>79</v>
      </c>
      <c r="AU912" s="212" t="s">
        <v>80</v>
      </c>
      <c r="AY912" s="211" t="s">
        <v>141</v>
      </c>
      <c r="BK912" s="213">
        <f>SUM(BK913:BK920)</f>
        <v>0</v>
      </c>
    </row>
    <row r="913" s="2" customFormat="1" ht="24.15" customHeight="1">
      <c r="A913" s="42"/>
      <c r="B913" s="43"/>
      <c r="C913" s="216" t="s">
        <v>1717</v>
      </c>
      <c r="D913" s="216" t="s">
        <v>144</v>
      </c>
      <c r="E913" s="217" t="s">
        <v>1718</v>
      </c>
      <c r="F913" s="218" t="s">
        <v>1719</v>
      </c>
      <c r="G913" s="219" t="s">
        <v>749</v>
      </c>
      <c r="H913" s="220">
        <v>16</v>
      </c>
      <c r="I913" s="221"/>
      <c r="J913" s="222">
        <f>ROUND(I913*H913,2)</f>
        <v>0</v>
      </c>
      <c r="K913" s="218" t="s">
        <v>148</v>
      </c>
      <c r="L913" s="48"/>
      <c r="M913" s="223" t="s">
        <v>78</v>
      </c>
      <c r="N913" s="224" t="s">
        <v>50</v>
      </c>
      <c r="O913" s="88"/>
      <c r="P913" s="225">
        <f>O913*H913</f>
        <v>0</v>
      </c>
      <c r="Q913" s="225">
        <v>0</v>
      </c>
      <c r="R913" s="225">
        <f>Q913*H913</f>
        <v>0</v>
      </c>
      <c r="S913" s="225">
        <v>0</v>
      </c>
      <c r="T913" s="226">
        <f>S913*H913</f>
        <v>0</v>
      </c>
      <c r="U913" s="42"/>
      <c r="V913" s="42"/>
      <c r="W913" s="42"/>
      <c r="X913" s="42"/>
      <c r="Y913" s="42"/>
      <c r="Z913" s="42"/>
      <c r="AA913" s="42"/>
      <c r="AB913" s="42"/>
      <c r="AC913" s="42"/>
      <c r="AD913" s="42"/>
      <c r="AE913" s="42"/>
      <c r="AR913" s="227" t="s">
        <v>750</v>
      </c>
      <c r="AT913" s="227" t="s">
        <v>144</v>
      </c>
      <c r="AU913" s="227" t="s">
        <v>88</v>
      </c>
      <c r="AY913" s="20" t="s">
        <v>141</v>
      </c>
      <c r="BE913" s="228">
        <f>IF(N913="základní",J913,0)</f>
        <v>0</v>
      </c>
      <c r="BF913" s="228">
        <f>IF(N913="snížená",J913,0)</f>
        <v>0</v>
      </c>
      <c r="BG913" s="228">
        <f>IF(N913="zákl. přenesená",J913,0)</f>
        <v>0</v>
      </c>
      <c r="BH913" s="228">
        <f>IF(N913="sníž. přenesená",J913,0)</f>
        <v>0</v>
      </c>
      <c r="BI913" s="228">
        <f>IF(N913="nulová",J913,0)</f>
        <v>0</v>
      </c>
      <c r="BJ913" s="20" t="s">
        <v>88</v>
      </c>
      <c r="BK913" s="228">
        <f>ROUND(I913*H913,2)</f>
        <v>0</v>
      </c>
      <c r="BL913" s="20" t="s">
        <v>750</v>
      </c>
      <c r="BM913" s="227" t="s">
        <v>1720</v>
      </c>
    </row>
    <row r="914" s="2" customFormat="1">
      <c r="A914" s="42"/>
      <c r="B914" s="43"/>
      <c r="C914" s="44"/>
      <c r="D914" s="229" t="s">
        <v>151</v>
      </c>
      <c r="E914" s="44"/>
      <c r="F914" s="230" t="s">
        <v>1721</v>
      </c>
      <c r="G914" s="44"/>
      <c r="H914" s="44"/>
      <c r="I914" s="231"/>
      <c r="J914" s="44"/>
      <c r="K914" s="44"/>
      <c r="L914" s="48"/>
      <c r="M914" s="232"/>
      <c r="N914" s="233"/>
      <c r="O914" s="88"/>
      <c r="P914" s="88"/>
      <c r="Q914" s="88"/>
      <c r="R914" s="88"/>
      <c r="S914" s="88"/>
      <c r="T914" s="89"/>
      <c r="U914" s="42"/>
      <c r="V914" s="42"/>
      <c r="W914" s="42"/>
      <c r="X914" s="42"/>
      <c r="Y914" s="42"/>
      <c r="Z914" s="42"/>
      <c r="AA914" s="42"/>
      <c r="AB914" s="42"/>
      <c r="AC914" s="42"/>
      <c r="AD914" s="42"/>
      <c r="AE914" s="42"/>
      <c r="AT914" s="20" t="s">
        <v>151</v>
      </c>
      <c r="AU914" s="20" t="s">
        <v>88</v>
      </c>
    </row>
    <row r="915" s="2" customFormat="1">
      <c r="A915" s="42"/>
      <c r="B915" s="43"/>
      <c r="C915" s="44"/>
      <c r="D915" s="234" t="s">
        <v>153</v>
      </c>
      <c r="E915" s="44"/>
      <c r="F915" s="235" t="s">
        <v>753</v>
      </c>
      <c r="G915" s="44"/>
      <c r="H915" s="44"/>
      <c r="I915" s="231"/>
      <c r="J915" s="44"/>
      <c r="K915" s="44"/>
      <c r="L915" s="48"/>
      <c r="M915" s="232"/>
      <c r="N915" s="233"/>
      <c r="O915" s="88"/>
      <c r="P915" s="88"/>
      <c r="Q915" s="88"/>
      <c r="R915" s="88"/>
      <c r="S915" s="88"/>
      <c r="T915" s="89"/>
      <c r="U915" s="42"/>
      <c r="V915" s="42"/>
      <c r="W915" s="42"/>
      <c r="X915" s="42"/>
      <c r="Y915" s="42"/>
      <c r="Z915" s="42"/>
      <c r="AA915" s="42"/>
      <c r="AB915" s="42"/>
      <c r="AC915" s="42"/>
      <c r="AD915" s="42"/>
      <c r="AE915" s="42"/>
      <c r="AT915" s="20" t="s">
        <v>153</v>
      </c>
      <c r="AU915" s="20" t="s">
        <v>88</v>
      </c>
    </row>
    <row r="916" s="13" customFormat="1">
      <c r="A916" s="13"/>
      <c r="B916" s="241"/>
      <c r="C916" s="242"/>
      <c r="D916" s="234" t="s">
        <v>283</v>
      </c>
      <c r="E916" s="243" t="s">
        <v>78</v>
      </c>
      <c r="F916" s="244" t="s">
        <v>1722</v>
      </c>
      <c r="G916" s="242"/>
      <c r="H916" s="245">
        <v>16</v>
      </c>
      <c r="I916" s="246"/>
      <c r="J916" s="242"/>
      <c r="K916" s="242"/>
      <c r="L916" s="247"/>
      <c r="M916" s="248"/>
      <c r="N916" s="249"/>
      <c r="O916" s="249"/>
      <c r="P916" s="249"/>
      <c r="Q916" s="249"/>
      <c r="R916" s="249"/>
      <c r="S916" s="249"/>
      <c r="T916" s="250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51" t="s">
        <v>283</v>
      </c>
      <c r="AU916" s="251" t="s">
        <v>88</v>
      </c>
      <c r="AV916" s="13" t="s">
        <v>90</v>
      </c>
      <c r="AW916" s="13" t="s">
        <v>40</v>
      </c>
      <c r="AX916" s="13" t="s">
        <v>88</v>
      </c>
      <c r="AY916" s="251" t="s">
        <v>141</v>
      </c>
    </row>
    <row r="917" s="2" customFormat="1" ht="33" customHeight="1">
      <c r="A917" s="42"/>
      <c r="B917" s="43"/>
      <c r="C917" s="216" t="s">
        <v>1723</v>
      </c>
      <c r="D917" s="216" t="s">
        <v>144</v>
      </c>
      <c r="E917" s="217" t="s">
        <v>1724</v>
      </c>
      <c r="F917" s="218" t="s">
        <v>1725</v>
      </c>
      <c r="G917" s="219" t="s">
        <v>749</v>
      </c>
      <c r="H917" s="220">
        <v>16</v>
      </c>
      <c r="I917" s="221"/>
      <c r="J917" s="222">
        <f>ROUND(I917*H917,2)</f>
        <v>0</v>
      </c>
      <c r="K917" s="218" t="s">
        <v>148</v>
      </c>
      <c r="L917" s="48"/>
      <c r="M917" s="223" t="s">
        <v>78</v>
      </c>
      <c r="N917" s="224" t="s">
        <v>50</v>
      </c>
      <c r="O917" s="88"/>
      <c r="P917" s="225">
        <f>O917*H917</f>
        <v>0</v>
      </c>
      <c r="Q917" s="225">
        <v>0</v>
      </c>
      <c r="R917" s="225">
        <f>Q917*H917</f>
        <v>0</v>
      </c>
      <c r="S917" s="225">
        <v>0</v>
      </c>
      <c r="T917" s="226">
        <f>S917*H917</f>
        <v>0</v>
      </c>
      <c r="U917" s="42"/>
      <c r="V917" s="42"/>
      <c r="W917" s="42"/>
      <c r="X917" s="42"/>
      <c r="Y917" s="42"/>
      <c r="Z917" s="42"/>
      <c r="AA917" s="42"/>
      <c r="AB917" s="42"/>
      <c r="AC917" s="42"/>
      <c r="AD917" s="42"/>
      <c r="AE917" s="42"/>
      <c r="AR917" s="227" t="s">
        <v>750</v>
      </c>
      <c r="AT917" s="227" t="s">
        <v>144</v>
      </c>
      <c r="AU917" s="227" t="s">
        <v>88</v>
      </c>
      <c r="AY917" s="20" t="s">
        <v>141</v>
      </c>
      <c r="BE917" s="228">
        <f>IF(N917="základní",J917,0)</f>
        <v>0</v>
      </c>
      <c r="BF917" s="228">
        <f>IF(N917="snížená",J917,0)</f>
        <v>0</v>
      </c>
      <c r="BG917" s="228">
        <f>IF(N917="zákl. přenesená",J917,0)</f>
        <v>0</v>
      </c>
      <c r="BH917" s="228">
        <f>IF(N917="sníž. přenesená",J917,0)</f>
        <v>0</v>
      </c>
      <c r="BI917" s="228">
        <f>IF(N917="nulová",J917,0)</f>
        <v>0</v>
      </c>
      <c r="BJ917" s="20" t="s">
        <v>88</v>
      </c>
      <c r="BK917" s="228">
        <f>ROUND(I917*H917,2)</f>
        <v>0</v>
      </c>
      <c r="BL917" s="20" t="s">
        <v>750</v>
      </c>
      <c r="BM917" s="227" t="s">
        <v>1726</v>
      </c>
    </row>
    <row r="918" s="2" customFormat="1">
      <c r="A918" s="42"/>
      <c r="B918" s="43"/>
      <c r="C918" s="44"/>
      <c r="D918" s="229" t="s">
        <v>151</v>
      </c>
      <c r="E918" s="44"/>
      <c r="F918" s="230" t="s">
        <v>1727</v>
      </c>
      <c r="G918" s="44"/>
      <c r="H918" s="44"/>
      <c r="I918" s="231"/>
      <c r="J918" s="44"/>
      <c r="K918" s="44"/>
      <c r="L918" s="48"/>
      <c r="M918" s="232"/>
      <c r="N918" s="233"/>
      <c r="O918" s="88"/>
      <c r="P918" s="88"/>
      <c r="Q918" s="88"/>
      <c r="R918" s="88"/>
      <c r="S918" s="88"/>
      <c r="T918" s="89"/>
      <c r="U918" s="42"/>
      <c r="V918" s="42"/>
      <c r="W918" s="42"/>
      <c r="X918" s="42"/>
      <c r="Y918" s="42"/>
      <c r="Z918" s="42"/>
      <c r="AA918" s="42"/>
      <c r="AB918" s="42"/>
      <c r="AC918" s="42"/>
      <c r="AD918" s="42"/>
      <c r="AE918" s="42"/>
      <c r="AT918" s="20" t="s">
        <v>151</v>
      </c>
      <c r="AU918" s="20" t="s">
        <v>88</v>
      </c>
    </row>
    <row r="919" s="2" customFormat="1">
      <c r="A919" s="42"/>
      <c r="B919" s="43"/>
      <c r="C919" s="44"/>
      <c r="D919" s="234" t="s">
        <v>153</v>
      </c>
      <c r="E919" s="44"/>
      <c r="F919" s="235" t="s">
        <v>753</v>
      </c>
      <c r="G919" s="44"/>
      <c r="H919" s="44"/>
      <c r="I919" s="231"/>
      <c r="J919" s="44"/>
      <c r="K919" s="44"/>
      <c r="L919" s="48"/>
      <c r="M919" s="232"/>
      <c r="N919" s="233"/>
      <c r="O919" s="88"/>
      <c r="P919" s="88"/>
      <c r="Q919" s="88"/>
      <c r="R919" s="88"/>
      <c r="S919" s="88"/>
      <c r="T919" s="89"/>
      <c r="U919" s="42"/>
      <c r="V919" s="42"/>
      <c r="W919" s="42"/>
      <c r="X919" s="42"/>
      <c r="Y919" s="42"/>
      <c r="Z919" s="42"/>
      <c r="AA919" s="42"/>
      <c r="AB919" s="42"/>
      <c r="AC919" s="42"/>
      <c r="AD919" s="42"/>
      <c r="AE919" s="42"/>
      <c r="AT919" s="20" t="s">
        <v>153</v>
      </c>
      <c r="AU919" s="20" t="s">
        <v>88</v>
      </c>
    </row>
    <row r="920" s="13" customFormat="1">
      <c r="A920" s="13"/>
      <c r="B920" s="241"/>
      <c r="C920" s="242"/>
      <c r="D920" s="234" t="s">
        <v>283</v>
      </c>
      <c r="E920" s="243" t="s">
        <v>78</v>
      </c>
      <c r="F920" s="244" t="s">
        <v>1722</v>
      </c>
      <c r="G920" s="242"/>
      <c r="H920" s="245">
        <v>16</v>
      </c>
      <c r="I920" s="246"/>
      <c r="J920" s="242"/>
      <c r="K920" s="242"/>
      <c r="L920" s="247"/>
      <c r="M920" s="287"/>
      <c r="N920" s="288"/>
      <c r="O920" s="288"/>
      <c r="P920" s="288"/>
      <c r="Q920" s="288"/>
      <c r="R920" s="288"/>
      <c r="S920" s="288"/>
      <c r="T920" s="289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51" t="s">
        <v>283</v>
      </c>
      <c r="AU920" s="251" t="s">
        <v>88</v>
      </c>
      <c r="AV920" s="13" t="s">
        <v>90</v>
      </c>
      <c r="AW920" s="13" t="s">
        <v>40</v>
      </c>
      <c r="AX920" s="13" t="s">
        <v>88</v>
      </c>
      <c r="AY920" s="251" t="s">
        <v>141</v>
      </c>
    </row>
    <row r="921" s="2" customFormat="1" ht="6.96" customHeight="1">
      <c r="A921" s="42"/>
      <c r="B921" s="63"/>
      <c r="C921" s="64"/>
      <c r="D921" s="64"/>
      <c r="E921" s="64"/>
      <c r="F921" s="64"/>
      <c r="G921" s="64"/>
      <c r="H921" s="64"/>
      <c r="I921" s="64"/>
      <c r="J921" s="64"/>
      <c r="K921" s="64"/>
      <c r="L921" s="48"/>
      <c r="M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  <c r="AB921" s="42"/>
      <c r="AC921" s="42"/>
      <c r="AD921" s="42"/>
      <c r="AE921" s="42"/>
    </row>
  </sheetData>
  <sheetProtection sheet="1" autoFilter="0" formatColumns="0" formatRows="0" objects="1" scenarios="1" spinCount="100000" saltValue="E2sJbmAFpPD6AXYybv5tmUiNQVq/xMzEaXxj9dv4+/Usg06u256Up3H4SRq5Ln04H7YT6yMRrchei6JFKS+vmA==" hashValue="KcLTCBHrRk2huf3Uagu/pmyL+EqkZr3xLwet6UXSb4MilZeS1Kc5xi8/wG+YShS36azQy1/embcQ5gPdvSb37Q==" algorithmName="SHA-512" password="CC35"/>
  <autoFilter ref="C105:K92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4:H94"/>
    <mergeCell ref="E96:H96"/>
    <mergeCell ref="E98:H98"/>
    <mergeCell ref="L2:V2"/>
  </mergeCells>
  <hyperlinks>
    <hyperlink ref="F110" r:id="rId1" display="https://podminky.urs.cz/item/CS_URS_2024_01/213311141"/>
    <hyperlink ref="F116" r:id="rId2" display="https://podminky.urs.cz/item/CS_URS_2024_01/273321311"/>
    <hyperlink ref="F121" r:id="rId3" display="https://podminky.urs.cz/item/CS_URS_2024_01/273362021"/>
    <hyperlink ref="F128" r:id="rId4" display="https://podminky.urs.cz/item/CS_URS_2024_01/311235451"/>
    <hyperlink ref="F132" r:id="rId5" display="https://podminky.urs.cz/item/CS_URS_2024_01/317168053"/>
    <hyperlink ref="F135" r:id="rId6" display="https://podminky.urs.cz/item/CS_URS_2024_01/317168059"/>
    <hyperlink ref="F138" r:id="rId7" display="https://podminky.urs.cz/item/CS_URS_2024_01/317998133"/>
    <hyperlink ref="F144" r:id="rId8" display="https://podminky.urs.cz/item/CS_URS_2024_01/622143004"/>
    <hyperlink ref="F151" r:id="rId9" display="https://podminky.urs.cz/item/CS_URS_2024_01/632451214"/>
    <hyperlink ref="F156" r:id="rId10" display="https://podminky.urs.cz/item/CS_URS_2024_01/633811111"/>
    <hyperlink ref="F161" r:id="rId11" display="https://podminky.urs.cz/item/CS_URS_2024_01/633991111"/>
    <hyperlink ref="F166" r:id="rId12" display="https://podminky.urs.cz/item/CS_URS_2024_01/634112113"/>
    <hyperlink ref="F170" r:id="rId13" display="https://podminky.urs.cz/item/CS_URS_2024_01/949101111"/>
    <hyperlink ref="F182" r:id="rId14" display="https://podminky.urs.cz/item/CS_URS_2024_01/952901111"/>
    <hyperlink ref="F195" r:id="rId15" display="https://podminky.urs.cz/item/CS_URS_2024_01/998017001"/>
    <hyperlink ref="F198" r:id="rId16" display="https://podminky.urs.cz/item/CS_URS_2024_01/998018001"/>
    <hyperlink ref="F201" r:id="rId17" display="https://podminky.urs.cz/item/CS_URS_2024_01/998018011"/>
    <hyperlink ref="F206" r:id="rId18" display="https://podminky.urs.cz/item/CS_URS_2024_01/711111001"/>
    <hyperlink ref="F214" r:id="rId19" display="https://podminky.urs.cz/item/CS_URS_2024_01/711141559"/>
    <hyperlink ref="F221" r:id="rId20" display="https://podminky.urs.cz/item/CS_URS_2024_01/998711101"/>
    <hyperlink ref="F223" r:id="rId21" display="https://podminky.urs.cz/item/CS_URS_2024_01/998711181"/>
    <hyperlink ref="F225" r:id="rId22" display="https://podminky.urs.cz/item/CS_URS_2024_01/998711192"/>
    <hyperlink ref="F228" r:id="rId23" display="https://podminky.urs.cz/item/CS_URS_2024_01/712311101"/>
    <hyperlink ref="F233" r:id="rId24" display="https://podminky.urs.cz/item/CS_URS_2024_01/712331111"/>
    <hyperlink ref="F240" r:id="rId25" display="https://podminky.urs.cz/item/CS_URS_2024_01/712341559"/>
    <hyperlink ref="F247" r:id="rId26" display="https://podminky.urs.cz/item/CS_URS_2024_01/998712101"/>
    <hyperlink ref="F249" r:id="rId27" display="https://podminky.urs.cz/item/CS_URS_2024_01/998712181"/>
    <hyperlink ref="F251" r:id="rId28" display="https://podminky.urs.cz/item/CS_URS_2024_01/998712192"/>
    <hyperlink ref="F254" r:id="rId29" display="https://podminky.urs.cz/item/CS_URS_2024_01/713121111"/>
    <hyperlink ref="F261" r:id="rId30" display="https://podminky.urs.cz/item/CS_URS_2024_01/713121121"/>
    <hyperlink ref="F268" r:id="rId31" display="https://podminky.urs.cz/item/CS_URS_2024_01/713191132"/>
    <hyperlink ref="F275" r:id="rId32" display="https://podminky.urs.cz/item/CS_URS_2024_01/998713101"/>
    <hyperlink ref="F277" r:id="rId33" display="https://podminky.urs.cz/item/CS_URS_2024_01/998713181"/>
    <hyperlink ref="F279" r:id="rId34" display="https://podminky.urs.cz/item/CS_URS_2024_01/998713192"/>
    <hyperlink ref="F282" r:id="rId35" display="https://podminky.urs.cz/item/CS_URS_2024_01/725291706"/>
    <hyperlink ref="F284" r:id="rId36" display="https://podminky.urs.cz/item/CS_URS_2024_01/725291722"/>
    <hyperlink ref="F286" r:id="rId37" display="https://podminky.urs.cz/item/CS_URS_2024_01/998725101"/>
    <hyperlink ref="F288" r:id="rId38" display="https://podminky.urs.cz/item/CS_URS_2024_01/998725181"/>
    <hyperlink ref="F290" r:id="rId39" display="https://podminky.urs.cz/item/CS_URS_2024_01/998725192"/>
    <hyperlink ref="F293" r:id="rId40" display="https://podminky.urs.cz/item/CS_URS_2024_01/763111437"/>
    <hyperlink ref="F296" r:id="rId41" display="https://podminky.urs.cz/item/CS_URS_2024_01/763111717"/>
    <hyperlink ref="F301" r:id="rId42" display="https://podminky.urs.cz/item/CS_URS_2024_01/763111742"/>
    <hyperlink ref="F311" r:id="rId43" display="https://podminky.urs.cz/item/CS_URS_2024_01/763111751"/>
    <hyperlink ref="F314" r:id="rId44" display="https://podminky.urs.cz/item/CS_URS_2024_01/763111771"/>
    <hyperlink ref="F319" r:id="rId45" display="https://podminky.urs.cz/item/CS_URS_2024_01/763121455"/>
    <hyperlink ref="F324" r:id="rId46" display="https://podminky.urs.cz/item/CS_URS_2024_01/763121590"/>
    <hyperlink ref="F329" r:id="rId47" display="https://podminky.urs.cz/item/CS_URS_2024_01/763121714"/>
    <hyperlink ref="F340" r:id="rId48" display="https://podminky.urs.cz/item/CS_URS_2024_01/763121751"/>
    <hyperlink ref="F346" r:id="rId49" display="https://podminky.urs.cz/item/CS_URS_2024_01/763121761"/>
    <hyperlink ref="F357" r:id="rId50" display="https://podminky.urs.cz/item/CS_URS_2024_01/763131451"/>
    <hyperlink ref="F361" r:id="rId51" display="https://podminky.urs.cz/item/CS_URS_2024_01/763131714"/>
    <hyperlink ref="F367" r:id="rId52" display="https://podminky.urs.cz/item/CS_URS_2024_01/763131751"/>
    <hyperlink ref="F375" r:id="rId53" display="https://podminky.urs.cz/item/CS_URS_2024_01/763131752"/>
    <hyperlink ref="F387" r:id="rId54" display="https://podminky.urs.cz/item/CS_URS_2024_01/763131771"/>
    <hyperlink ref="F393" r:id="rId55" display="https://podminky.urs.cz/item/CS_URS_2024_01/763181411"/>
    <hyperlink ref="F398" r:id="rId56" display="https://podminky.urs.cz/item/CS_URS_2024_01/763182313"/>
    <hyperlink ref="F403" r:id="rId57" display="https://podminky.urs.cz/item/CS_URS_2024_01/763431011"/>
    <hyperlink ref="F411" r:id="rId58" display="https://podminky.urs.cz/item/CS_URS_2024_01/998763301"/>
    <hyperlink ref="F413" r:id="rId59" display="https://podminky.urs.cz/item/CS_URS_2024_01/998763381"/>
    <hyperlink ref="F415" r:id="rId60" display="https://podminky.urs.cz/item/CS_URS_2024_01/998763391"/>
    <hyperlink ref="F418" r:id="rId61" display="https://podminky.urs.cz/item/CS_URS_2024_01/764011405"/>
    <hyperlink ref="F421" r:id="rId62" display="https://podminky.urs.cz/item/CS_URS_2024_01/764011422"/>
    <hyperlink ref="F424" r:id="rId63" display="https://podminky.urs.cz/item/CS_URS_2024_01/764212433"/>
    <hyperlink ref="F427" r:id="rId64" display="https://podminky.urs.cz/item/CS_URS_2024_01/764214405"/>
    <hyperlink ref="F430" r:id="rId65" display="https://podminky.urs.cz/item/CS_URS_2024_01/764214406"/>
    <hyperlink ref="F433" r:id="rId66" display="https://podminky.urs.cz/item/CS_URS_2024_01/764214411"/>
    <hyperlink ref="F438" r:id="rId67" display="https://podminky.urs.cz/item/CS_URS_2024_01/764226443"/>
    <hyperlink ref="F442" r:id="rId68" display="https://podminky.urs.cz/item/CS_URS_2024_01/764511602"/>
    <hyperlink ref="F445" r:id="rId69" display="https://podminky.urs.cz/item/CS_URS_2024_01/764511642"/>
    <hyperlink ref="F447" r:id="rId70" display="https://podminky.urs.cz/item/CS_URS_2024_01/764518622"/>
    <hyperlink ref="F450" r:id="rId71" display="https://podminky.urs.cz/item/CS_URS_2024_01/998764101"/>
    <hyperlink ref="F452" r:id="rId72" display="https://podminky.urs.cz/item/CS_URS_2024_01/998764181"/>
    <hyperlink ref="F454" r:id="rId73" display="https://podminky.urs.cz/item/CS_URS_2024_01/998764192"/>
    <hyperlink ref="F457" r:id="rId74" display="https://podminky.urs.cz/item/CS_URS_2024_01/766622132"/>
    <hyperlink ref="F466" r:id="rId75" display="https://podminky.urs.cz/item/CS_URS_2024_01/766660172"/>
    <hyperlink ref="F473" r:id="rId76" display="https://podminky.urs.cz/item/CS_URS_2024_01/766660411"/>
    <hyperlink ref="F479" r:id="rId77" display="https://podminky.urs.cz/item/CS_URS_2024_01/766660729"/>
    <hyperlink ref="F485" r:id="rId78" display="https://podminky.urs.cz/item/CS_URS_2024_01/766660730"/>
    <hyperlink ref="F490" r:id="rId79" display="https://podminky.urs.cz/item/CS_URS_2024_01/766660731"/>
    <hyperlink ref="F495" r:id="rId80" display="https://podminky.urs.cz/item/CS_URS_2024_01/766660734"/>
    <hyperlink ref="F500" r:id="rId81" display="https://podminky.urs.cz/item/CS_URS_2024_01/766682111"/>
    <hyperlink ref="F511" r:id="rId82" display="https://podminky.urs.cz/item/CS_URS_2024_01/998766101"/>
    <hyperlink ref="F513" r:id="rId83" display="https://podminky.urs.cz/item/CS_URS_2024_01/998766181"/>
    <hyperlink ref="F515" r:id="rId84" display="https://podminky.urs.cz/item/CS_URS_2024_01/998766192"/>
    <hyperlink ref="F518" r:id="rId85" display="https://podminky.urs.cz/item/CS_URS_2024_01/771111011"/>
    <hyperlink ref="F523" r:id="rId86" display="https://podminky.urs.cz/item/CS_URS_2024_01/771121011"/>
    <hyperlink ref="F530" r:id="rId87" display="https://podminky.urs.cz/item/CS_URS_2024_01/771474112"/>
    <hyperlink ref="F536" r:id="rId88" display="https://podminky.urs.cz/item/CS_URS_2024_01/771574419"/>
    <hyperlink ref="F547" r:id="rId89" display="https://podminky.urs.cz/item/CS_URS_2024_01/771577211"/>
    <hyperlink ref="F552" r:id="rId90" display="https://podminky.urs.cz/item/CS_URS_2024_01/771591112"/>
    <hyperlink ref="F557" r:id="rId91" display="https://podminky.urs.cz/item/CS_URS_2024_01/771591115"/>
    <hyperlink ref="F563" r:id="rId92" display="https://podminky.urs.cz/item/CS_URS_2024_01/771591184"/>
    <hyperlink ref="F567" r:id="rId93" display="https://podminky.urs.cz/item/CS_URS_2024_01/771591241"/>
    <hyperlink ref="F571" r:id="rId94" display="https://podminky.urs.cz/item/CS_URS_2024_01/771591264"/>
    <hyperlink ref="F574" r:id="rId95" display="https://podminky.urs.cz/item/CS_URS_2024_01/771592011"/>
    <hyperlink ref="F581" r:id="rId96" display="https://podminky.urs.cz/item/CS_URS_2024_01/998771101"/>
    <hyperlink ref="F583" r:id="rId97" display="https://podminky.urs.cz/item/CS_URS_2024_01/998771181"/>
    <hyperlink ref="F585" r:id="rId98" display="https://podminky.urs.cz/item/CS_URS_2024_01/998771192"/>
    <hyperlink ref="F588" r:id="rId99" display="https://podminky.urs.cz/item/CS_URS_2024_01/776111112"/>
    <hyperlink ref="F592" r:id="rId100" display="https://podminky.urs.cz/item/CS_URS_2024_01/776111311"/>
    <hyperlink ref="F597" r:id="rId101" display="https://podminky.urs.cz/item/CS_URS_2024_01/776121112"/>
    <hyperlink ref="F602" r:id="rId102" display="https://podminky.urs.cz/item/CS_URS_2024_01/776141111"/>
    <hyperlink ref="F607" r:id="rId103" display="https://podminky.urs.cz/item/CS_URS_2024_01/776251111"/>
    <hyperlink ref="F614" r:id="rId104" display="https://podminky.urs.cz/item/CS_URS_2024_01/776411111"/>
    <hyperlink ref="F620" r:id="rId105" display="https://podminky.urs.cz/item/CS_URS_2024_01/776991121"/>
    <hyperlink ref="F625" r:id="rId106" display="https://podminky.urs.cz/item/CS_URS_2024_01/998776101"/>
    <hyperlink ref="F627" r:id="rId107" display="https://podminky.urs.cz/item/CS_URS_2024_01/998776181"/>
    <hyperlink ref="F629" r:id="rId108" display="https://podminky.urs.cz/item/CS_URS_2024_01/998776192"/>
    <hyperlink ref="F632" r:id="rId109" display="https://podminky.urs.cz/item/CS_URS_2024_01/781111011"/>
    <hyperlink ref="F649" r:id="rId110" display="https://podminky.urs.cz/item/CS_URS_2024_01/781121011"/>
    <hyperlink ref="F666" r:id="rId111" display="https://podminky.urs.cz/item/CS_URS_2024_01/781474115"/>
    <hyperlink ref="F673" r:id="rId112" display="https://podminky.urs.cz/item/CS_URS_2024_01/781474120"/>
    <hyperlink ref="F679" r:id="rId113" display="https://podminky.urs.cz/item/CS_URS_2024_01/781477111"/>
    <hyperlink ref="F691" r:id="rId114" display="https://podminky.urs.cz/item/CS_URS_2024_01/781492251"/>
    <hyperlink ref="F698" r:id="rId115" display="https://podminky.urs.cz/item/CS_URS_2024_01/781495115"/>
    <hyperlink ref="F702" r:id="rId116" display="https://podminky.urs.cz/item/CS_URS_2024_01/781495141"/>
    <hyperlink ref="F705" r:id="rId117" display="https://podminky.urs.cz/item/CS_URS_2024_01/781495142"/>
    <hyperlink ref="F708" r:id="rId118" display="https://podminky.urs.cz/item/CS_URS_2024_01/781495143"/>
    <hyperlink ref="F713" r:id="rId119" display="https://podminky.urs.cz/item/CS_URS_2024_01/781495211"/>
    <hyperlink ref="F730" r:id="rId120" display="https://podminky.urs.cz/item/CS_URS_2024_01/781674113"/>
    <hyperlink ref="F737" r:id="rId121" display="https://podminky.urs.cz/item/CS_URS_2024_01/998781101"/>
    <hyperlink ref="F739" r:id="rId122" display="https://podminky.urs.cz/item/CS_URS_2024_01/998781181"/>
    <hyperlink ref="F741" r:id="rId123" display="https://podminky.urs.cz/item/CS_URS_2024_01/998781192"/>
    <hyperlink ref="F744" r:id="rId124" display="https://podminky.urs.cz/item/CS_URS_2024_01/783401313"/>
    <hyperlink ref="F753" r:id="rId125" display="https://podminky.urs.cz/item/CS_URS_2024_01/783414203"/>
    <hyperlink ref="F765" r:id="rId126" display="https://podminky.urs.cz/item/CS_URS_2024_01/783415101"/>
    <hyperlink ref="F777" r:id="rId127" display="https://podminky.urs.cz/item/CS_URS_2024_01/783417101"/>
    <hyperlink ref="F789" r:id="rId128" display="https://podminky.urs.cz/item/CS_URS_2024_01/784111001"/>
    <hyperlink ref="F814" r:id="rId129" display="https://podminky.urs.cz/item/CS_URS_2024_01/784171101"/>
    <hyperlink ref="F827" r:id="rId130" display="https://podminky.urs.cz/item/CS_URS_2024_01/784171111"/>
    <hyperlink ref="F834" r:id="rId131" display="https://podminky.urs.cz/item/CS_URS_2024_01/784181101"/>
    <hyperlink ref="F859" r:id="rId132" display="https://podminky.urs.cz/item/CS_URS_2024_01/784191001"/>
    <hyperlink ref="F862" r:id="rId133" display="https://podminky.urs.cz/item/CS_URS_2024_01/784191005"/>
    <hyperlink ref="F865" r:id="rId134" display="https://podminky.urs.cz/item/CS_URS_2024_01/784191007"/>
    <hyperlink ref="F876" r:id="rId135" display="https://podminky.urs.cz/item/CS_URS_2024_01/784221101"/>
    <hyperlink ref="F902" r:id="rId136" display="https://podminky.urs.cz/item/CS_URS_2024_01/786624111"/>
    <hyperlink ref="F907" r:id="rId137" display="https://podminky.urs.cz/item/CS_URS_2024_01/998786101"/>
    <hyperlink ref="F909" r:id="rId138" display="https://podminky.urs.cz/item/CS_URS_2024_01/998786181"/>
    <hyperlink ref="F911" r:id="rId139" display="https://podminky.urs.cz/item/CS_URS_2024_01/998786192"/>
    <hyperlink ref="F914" r:id="rId140" display="https://podminky.urs.cz/item/CS_URS_2024_01/HZS1292"/>
    <hyperlink ref="F918" r:id="rId141" display="https://podminky.urs.cz/item/CS_URS_2024_01/HZS249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  <c r="AZ2" s="240" t="s">
        <v>1728</v>
      </c>
      <c r="BA2" s="240" t="s">
        <v>1729</v>
      </c>
      <c r="BB2" s="240" t="s">
        <v>78</v>
      </c>
      <c r="BC2" s="240" t="s">
        <v>1730</v>
      </c>
      <c r="BD2" s="240" t="s">
        <v>90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90</v>
      </c>
      <c r="AZ3" s="240" t="s">
        <v>776</v>
      </c>
      <c r="BA3" s="240" t="s">
        <v>777</v>
      </c>
      <c r="BB3" s="240" t="s">
        <v>78</v>
      </c>
      <c r="BC3" s="240" t="s">
        <v>1731</v>
      </c>
      <c r="BD3" s="240" t="s">
        <v>90</v>
      </c>
    </row>
    <row r="4" s="1" customFormat="1" ht="24.96" customHeight="1">
      <c r="B4" s="23"/>
      <c r="D4" s="144" t="s">
        <v>113</v>
      </c>
      <c r="L4" s="23"/>
      <c r="M4" s="145" t="s">
        <v>10</v>
      </c>
      <c r="AT4" s="20" t="s">
        <v>4</v>
      </c>
      <c r="AZ4" s="240" t="s">
        <v>1732</v>
      </c>
      <c r="BA4" s="240" t="s">
        <v>1733</v>
      </c>
      <c r="BB4" s="240" t="s">
        <v>78</v>
      </c>
      <c r="BC4" s="240" t="s">
        <v>1734</v>
      </c>
      <c r="BD4" s="240" t="s">
        <v>90</v>
      </c>
    </row>
    <row r="5" s="1" customFormat="1" ht="6.96" customHeight="1">
      <c r="B5" s="23"/>
      <c r="L5" s="23"/>
      <c r="AZ5" s="240" t="s">
        <v>255</v>
      </c>
      <c r="BA5" s="240" t="s">
        <v>255</v>
      </c>
      <c r="BB5" s="240" t="s">
        <v>78</v>
      </c>
      <c r="BC5" s="240" t="s">
        <v>1735</v>
      </c>
      <c r="BD5" s="240" t="s">
        <v>90</v>
      </c>
    </row>
    <row r="6" s="1" customFormat="1" ht="12" customHeight="1">
      <c r="B6" s="23"/>
      <c r="D6" s="146" t="s">
        <v>16</v>
      </c>
      <c r="L6" s="23"/>
      <c r="AZ6" s="240" t="s">
        <v>779</v>
      </c>
      <c r="BA6" s="240" t="s">
        <v>780</v>
      </c>
      <c r="BB6" s="240" t="s">
        <v>78</v>
      </c>
      <c r="BC6" s="240" t="s">
        <v>1736</v>
      </c>
      <c r="BD6" s="240" t="s">
        <v>90</v>
      </c>
    </row>
    <row r="7" s="1" customFormat="1" ht="26.25" customHeight="1">
      <c r="B7" s="23"/>
      <c r="E7" s="147" t="str">
        <f>'Rekapitulace stavby'!K6</f>
        <v xml:space="preserve">Modernizace a rozšíření prostor  SOU a PrŠ  Kladno – Vrapice, Objekt 1</v>
      </c>
      <c r="F7" s="146"/>
      <c r="G7" s="146"/>
      <c r="H7" s="146"/>
      <c r="L7" s="23"/>
      <c r="AZ7" s="240" t="s">
        <v>1737</v>
      </c>
      <c r="BA7" s="240" t="s">
        <v>78</v>
      </c>
      <c r="BB7" s="240" t="s">
        <v>78</v>
      </c>
      <c r="BC7" s="240" t="s">
        <v>1738</v>
      </c>
      <c r="BD7" s="240" t="s">
        <v>90</v>
      </c>
    </row>
    <row r="8" s="1" customFormat="1" ht="12" customHeight="1">
      <c r="B8" s="23"/>
      <c r="D8" s="146" t="s">
        <v>114</v>
      </c>
      <c r="L8" s="23"/>
      <c r="AZ8" s="240" t="s">
        <v>782</v>
      </c>
      <c r="BA8" s="240" t="s">
        <v>783</v>
      </c>
      <c r="BB8" s="240" t="s">
        <v>78</v>
      </c>
      <c r="BC8" s="240" t="s">
        <v>1739</v>
      </c>
      <c r="BD8" s="240" t="s">
        <v>90</v>
      </c>
    </row>
    <row r="9" s="2" customFormat="1" ht="16.5" customHeight="1">
      <c r="A9" s="42"/>
      <c r="B9" s="48"/>
      <c r="C9" s="42"/>
      <c r="D9" s="42"/>
      <c r="E9" s="147" t="s">
        <v>258</v>
      </c>
      <c r="F9" s="42"/>
      <c r="G9" s="42"/>
      <c r="H9" s="42"/>
      <c r="I9" s="42"/>
      <c r="J9" s="42"/>
      <c r="K9" s="42"/>
      <c r="L9" s="14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Z9" s="240" t="s">
        <v>1740</v>
      </c>
      <c r="BA9" s="240" t="s">
        <v>1741</v>
      </c>
      <c r="BB9" s="240" t="s">
        <v>78</v>
      </c>
      <c r="BC9" s="240" t="s">
        <v>1742</v>
      </c>
      <c r="BD9" s="240" t="s">
        <v>90</v>
      </c>
    </row>
    <row r="10" s="2" customFormat="1" ht="12" customHeight="1">
      <c r="A10" s="42"/>
      <c r="B10" s="48"/>
      <c r="C10" s="42"/>
      <c r="D10" s="146" t="s">
        <v>259</v>
      </c>
      <c r="E10" s="42"/>
      <c r="F10" s="42"/>
      <c r="G10" s="42"/>
      <c r="H10" s="42"/>
      <c r="I10" s="42"/>
      <c r="J10" s="42"/>
      <c r="K10" s="42"/>
      <c r="L10" s="14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Z10" s="240" t="s">
        <v>1743</v>
      </c>
      <c r="BA10" s="240" t="s">
        <v>1744</v>
      </c>
      <c r="BB10" s="240" t="s">
        <v>78</v>
      </c>
      <c r="BC10" s="240" t="s">
        <v>1745</v>
      </c>
      <c r="BD10" s="240" t="s">
        <v>90</v>
      </c>
    </row>
    <row r="11" s="2" customFormat="1" ht="30" customHeight="1">
      <c r="A11" s="42"/>
      <c r="B11" s="48"/>
      <c r="C11" s="42"/>
      <c r="D11" s="42"/>
      <c r="E11" s="149" t="s">
        <v>1746</v>
      </c>
      <c r="F11" s="42"/>
      <c r="G11" s="42"/>
      <c r="H11" s="42"/>
      <c r="I11" s="42"/>
      <c r="J11" s="42"/>
      <c r="K11" s="42"/>
      <c r="L11" s="14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Z11" s="240" t="s">
        <v>1747</v>
      </c>
      <c r="BA11" s="240" t="s">
        <v>1748</v>
      </c>
      <c r="BB11" s="240" t="s">
        <v>78</v>
      </c>
      <c r="BC11" s="240" t="s">
        <v>1749</v>
      </c>
      <c r="BD11" s="240" t="s">
        <v>90</v>
      </c>
    </row>
    <row r="12" s="2" customFormat="1">
      <c r="A12" s="42"/>
      <c r="B12" s="48"/>
      <c r="C12" s="42"/>
      <c r="D12" s="42"/>
      <c r="E12" s="42"/>
      <c r="F12" s="42"/>
      <c r="G12" s="42"/>
      <c r="H12" s="42"/>
      <c r="I12" s="42"/>
      <c r="J12" s="42"/>
      <c r="K12" s="42"/>
      <c r="L12" s="14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Z12" s="240" t="s">
        <v>1750</v>
      </c>
      <c r="BA12" s="240" t="s">
        <v>1751</v>
      </c>
      <c r="BB12" s="240" t="s">
        <v>78</v>
      </c>
      <c r="BC12" s="240" t="s">
        <v>1752</v>
      </c>
      <c r="BD12" s="240" t="s">
        <v>90</v>
      </c>
    </row>
    <row r="13" s="2" customFormat="1" ht="12" customHeight="1">
      <c r="A13" s="42"/>
      <c r="B13" s="48"/>
      <c r="C13" s="42"/>
      <c r="D13" s="146" t="s">
        <v>18</v>
      </c>
      <c r="E13" s="42"/>
      <c r="F13" s="137" t="s">
        <v>78</v>
      </c>
      <c r="G13" s="42"/>
      <c r="H13" s="42"/>
      <c r="I13" s="146" t="s">
        <v>20</v>
      </c>
      <c r="J13" s="137" t="s">
        <v>78</v>
      </c>
      <c r="K13" s="42"/>
      <c r="L13" s="14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46" t="s">
        <v>22</v>
      </c>
      <c r="E14" s="42"/>
      <c r="F14" s="137" t="s">
        <v>23</v>
      </c>
      <c r="G14" s="42"/>
      <c r="H14" s="42"/>
      <c r="I14" s="146" t="s">
        <v>24</v>
      </c>
      <c r="J14" s="150" t="str">
        <f>'Rekapitulace stavby'!AN8</f>
        <v>1. 2. 2025</v>
      </c>
      <c r="K14" s="42"/>
      <c r="L14" s="14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0.8" customHeight="1">
      <c r="A15" s="42"/>
      <c r="B15" s="48"/>
      <c r="C15" s="42"/>
      <c r="D15" s="42"/>
      <c r="E15" s="42"/>
      <c r="F15" s="42"/>
      <c r="G15" s="42"/>
      <c r="H15" s="42"/>
      <c r="I15" s="42"/>
      <c r="J15" s="42"/>
      <c r="K15" s="42"/>
      <c r="L15" s="14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12" customHeight="1">
      <c r="A16" s="42"/>
      <c r="B16" s="48"/>
      <c r="C16" s="42"/>
      <c r="D16" s="146" t="s">
        <v>28</v>
      </c>
      <c r="E16" s="42"/>
      <c r="F16" s="42"/>
      <c r="G16" s="42"/>
      <c r="H16" s="42"/>
      <c r="I16" s="146" t="s">
        <v>29</v>
      </c>
      <c r="J16" s="137" t="s">
        <v>30</v>
      </c>
      <c r="K16" s="42"/>
      <c r="L16" s="14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8" customHeight="1">
      <c r="A17" s="42"/>
      <c r="B17" s="48"/>
      <c r="C17" s="42"/>
      <c r="D17" s="42"/>
      <c r="E17" s="137" t="s">
        <v>31</v>
      </c>
      <c r="F17" s="42"/>
      <c r="G17" s="42"/>
      <c r="H17" s="42"/>
      <c r="I17" s="146" t="s">
        <v>32</v>
      </c>
      <c r="J17" s="137" t="s">
        <v>33</v>
      </c>
      <c r="K17" s="42"/>
      <c r="L17" s="14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6.96" customHeight="1">
      <c r="A18" s="42"/>
      <c r="B18" s="48"/>
      <c r="C18" s="42"/>
      <c r="D18" s="42"/>
      <c r="E18" s="42"/>
      <c r="F18" s="42"/>
      <c r="G18" s="42"/>
      <c r="H18" s="42"/>
      <c r="I18" s="42"/>
      <c r="J18" s="42"/>
      <c r="K18" s="42"/>
      <c r="L18" s="14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12" customHeight="1">
      <c r="A19" s="42"/>
      <c r="B19" s="48"/>
      <c r="C19" s="42"/>
      <c r="D19" s="146" t="s">
        <v>34</v>
      </c>
      <c r="E19" s="42"/>
      <c r="F19" s="42"/>
      <c r="G19" s="42"/>
      <c r="H19" s="42"/>
      <c r="I19" s="146" t="s">
        <v>29</v>
      </c>
      <c r="J19" s="36" t="str">
        <f>'Rekapitulace stavby'!AN13</f>
        <v>Vyplň údaj</v>
      </c>
      <c r="K19" s="42"/>
      <c r="L19" s="14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8" customHeight="1">
      <c r="A20" s="42"/>
      <c r="B20" s="48"/>
      <c r="C20" s="42"/>
      <c r="D20" s="42"/>
      <c r="E20" s="36" t="str">
        <f>'Rekapitulace stavby'!E14</f>
        <v>Vyplň údaj</v>
      </c>
      <c r="F20" s="137"/>
      <c r="G20" s="137"/>
      <c r="H20" s="137"/>
      <c r="I20" s="146" t="s">
        <v>32</v>
      </c>
      <c r="J20" s="36" t="str">
        <f>'Rekapitulace stavby'!AN14</f>
        <v>Vyplň údaj</v>
      </c>
      <c r="K20" s="42"/>
      <c r="L20" s="14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6.96" customHeight="1">
      <c r="A21" s="42"/>
      <c r="B21" s="48"/>
      <c r="C21" s="42"/>
      <c r="D21" s="42"/>
      <c r="E21" s="42"/>
      <c r="F21" s="42"/>
      <c r="G21" s="42"/>
      <c r="H21" s="42"/>
      <c r="I21" s="42"/>
      <c r="J21" s="42"/>
      <c r="K21" s="42"/>
      <c r="L21" s="14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12" customHeight="1">
      <c r="A22" s="42"/>
      <c r="B22" s="48"/>
      <c r="C22" s="42"/>
      <c r="D22" s="146" t="s">
        <v>36</v>
      </c>
      <c r="E22" s="42"/>
      <c r="F22" s="42"/>
      <c r="G22" s="42"/>
      <c r="H22" s="42"/>
      <c r="I22" s="146" t="s">
        <v>29</v>
      </c>
      <c r="J22" s="137" t="s">
        <v>37</v>
      </c>
      <c r="K22" s="42"/>
      <c r="L22" s="14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8" customHeight="1">
      <c r="A23" s="42"/>
      <c r="B23" s="48"/>
      <c r="C23" s="42"/>
      <c r="D23" s="42"/>
      <c r="E23" s="137" t="s">
        <v>38</v>
      </c>
      <c r="F23" s="42"/>
      <c r="G23" s="42"/>
      <c r="H23" s="42"/>
      <c r="I23" s="146" t="s">
        <v>32</v>
      </c>
      <c r="J23" s="137" t="s">
        <v>39</v>
      </c>
      <c r="K23" s="42"/>
      <c r="L23" s="14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6.96" customHeight="1">
      <c r="A24" s="42"/>
      <c r="B24" s="48"/>
      <c r="C24" s="42"/>
      <c r="D24" s="42"/>
      <c r="E24" s="42"/>
      <c r="F24" s="42"/>
      <c r="G24" s="42"/>
      <c r="H24" s="42"/>
      <c r="I24" s="42"/>
      <c r="J24" s="42"/>
      <c r="K24" s="42"/>
      <c r="L24" s="14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12" customHeight="1">
      <c r="A25" s="42"/>
      <c r="B25" s="48"/>
      <c r="C25" s="42"/>
      <c r="D25" s="146" t="s">
        <v>41</v>
      </c>
      <c r="E25" s="42"/>
      <c r="F25" s="42"/>
      <c r="G25" s="42"/>
      <c r="H25" s="42"/>
      <c r="I25" s="146" t="s">
        <v>29</v>
      </c>
      <c r="J25" s="137" t="s">
        <v>37</v>
      </c>
      <c r="K25" s="42"/>
      <c r="L25" s="14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8" customHeight="1">
      <c r="A26" s="42"/>
      <c r="B26" s="48"/>
      <c r="C26" s="42"/>
      <c r="D26" s="42"/>
      <c r="E26" s="137" t="s">
        <v>42</v>
      </c>
      <c r="F26" s="42"/>
      <c r="G26" s="42"/>
      <c r="H26" s="42"/>
      <c r="I26" s="146" t="s">
        <v>32</v>
      </c>
      <c r="J26" s="137" t="s">
        <v>39</v>
      </c>
      <c r="K26" s="42"/>
      <c r="L26" s="14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2" customFormat="1" ht="6.96" customHeight="1">
      <c r="A27" s="42"/>
      <c r="B27" s="48"/>
      <c r="C27" s="42"/>
      <c r="D27" s="42"/>
      <c r="E27" s="42"/>
      <c r="F27" s="42"/>
      <c r="G27" s="42"/>
      <c r="H27" s="42"/>
      <c r="I27" s="42"/>
      <c r="J27" s="42"/>
      <c r="K27" s="42"/>
      <c r="L27" s="148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="2" customFormat="1" ht="12" customHeight="1">
      <c r="A28" s="42"/>
      <c r="B28" s="48"/>
      <c r="C28" s="42"/>
      <c r="D28" s="146" t="s">
        <v>43</v>
      </c>
      <c r="E28" s="42"/>
      <c r="F28" s="42"/>
      <c r="G28" s="42"/>
      <c r="H28" s="42"/>
      <c r="I28" s="42"/>
      <c r="J28" s="42"/>
      <c r="K28" s="42"/>
      <c r="L28" s="14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8" customFormat="1" ht="16.5" customHeight="1">
      <c r="A29" s="151"/>
      <c r="B29" s="152"/>
      <c r="C29" s="151"/>
      <c r="D29" s="151"/>
      <c r="E29" s="153" t="s">
        <v>78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2"/>
      <c r="B30" s="48"/>
      <c r="C30" s="42"/>
      <c r="D30" s="42"/>
      <c r="E30" s="42"/>
      <c r="F30" s="42"/>
      <c r="G30" s="42"/>
      <c r="H30" s="42"/>
      <c r="I30" s="42"/>
      <c r="J30" s="42"/>
      <c r="K30" s="42"/>
      <c r="L30" s="14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55"/>
      <c r="E31" s="155"/>
      <c r="F31" s="155"/>
      <c r="G31" s="155"/>
      <c r="H31" s="155"/>
      <c r="I31" s="155"/>
      <c r="J31" s="155"/>
      <c r="K31" s="155"/>
      <c r="L31" s="14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25.44" customHeight="1">
      <c r="A32" s="42"/>
      <c r="B32" s="48"/>
      <c r="C32" s="42"/>
      <c r="D32" s="156" t="s">
        <v>45</v>
      </c>
      <c r="E32" s="42"/>
      <c r="F32" s="42"/>
      <c r="G32" s="42"/>
      <c r="H32" s="42"/>
      <c r="I32" s="42"/>
      <c r="J32" s="157">
        <f>ROUND(J105, 2)</f>
        <v>0</v>
      </c>
      <c r="K32" s="42"/>
      <c r="L32" s="14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6.96" customHeight="1">
      <c r="A33" s="42"/>
      <c r="B33" s="48"/>
      <c r="C33" s="42"/>
      <c r="D33" s="155"/>
      <c r="E33" s="155"/>
      <c r="F33" s="155"/>
      <c r="G33" s="155"/>
      <c r="H33" s="155"/>
      <c r="I33" s="155"/>
      <c r="J33" s="155"/>
      <c r="K33" s="155"/>
      <c r="L33" s="14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42"/>
      <c r="F34" s="158" t="s">
        <v>47</v>
      </c>
      <c r="G34" s="42"/>
      <c r="H34" s="42"/>
      <c r="I34" s="158" t="s">
        <v>46</v>
      </c>
      <c r="J34" s="158" t="s">
        <v>48</v>
      </c>
      <c r="K34" s="42"/>
      <c r="L34" s="14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="2" customFormat="1" ht="14.4" customHeight="1">
      <c r="A35" s="42"/>
      <c r="B35" s="48"/>
      <c r="C35" s="42"/>
      <c r="D35" s="159" t="s">
        <v>49</v>
      </c>
      <c r="E35" s="146" t="s">
        <v>50</v>
      </c>
      <c r="F35" s="160">
        <f>ROUND((SUM(BE105:BE1548)),  2)</f>
        <v>0</v>
      </c>
      <c r="G35" s="42"/>
      <c r="H35" s="42"/>
      <c r="I35" s="161">
        <v>0.20999999999999999</v>
      </c>
      <c r="J35" s="160">
        <f>ROUND(((SUM(BE105:BE1548))*I35),  2)</f>
        <v>0</v>
      </c>
      <c r="K35" s="42"/>
      <c r="L35" s="14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="2" customFormat="1" ht="14.4" customHeight="1">
      <c r="A36" s="42"/>
      <c r="B36" s="48"/>
      <c r="C36" s="42"/>
      <c r="D36" s="42"/>
      <c r="E36" s="146" t="s">
        <v>51</v>
      </c>
      <c r="F36" s="160">
        <f>ROUND((SUM(BF105:BF1548)),  2)</f>
        <v>0</v>
      </c>
      <c r="G36" s="42"/>
      <c r="H36" s="42"/>
      <c r="I36" s="161">
        <v>0.12</v>
      </c>
      <c r="J36" s="160">
        <f>ROUND(((SUM(BF105:BF1548))*I36),  2)</f>
        <v>0</v>
      </c>
      <c r="K36" s="42"/>
      <c r="L36" s="14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46" t="s">
        <v>52</v>
      </c>
      <c r="F37" s="160">
        <f>ROUND((SUM(BG105:BG1548)),  2)</f>
        <v>0</v>
      </c>
      <c r="G37" s="42"/>
      <c r="H37" s="42"/>
      <c r="I37" s="161">
        <v>0.20999999999999999</v>
      </c>
      <c r="J37" s="160">
        <f>0</f>
        <v>0</v>
      </c>
      <c r="K37" s="42"/>
      <c r="L37" s="14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hidden="1" s="2" customFormat="1" ht="14.4" customHeight="1">
      <c r="A38" s="42"/>
      <c r="B38" s="48"/>
      <c r="C38" s="42"/>
      <c r="D38" s="42"/>
      <c r="E38" s="146" t="s">
        <v>53</v>
      </c>
      <c r="F38" s="160">
        <f>ROUND((SUM(BH105:BH1548)),  2)</f>
        <v>0</v>
      </c>
      <c r="G38" s="42"/>
      <c r="H38" s="42"/>
      <c r="I38" s="161">
        <v>0.12</v>
      </c>
      <c r="J38" s="160">
        <f>0</f>
        <v>0</v>
      </c>
      <c r="K38" s="42"/>
      <c r="L38" s="14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hidden="1" s="2" customFormat="1" ht="14.4" customHeight="1">
      <c r="A39" s="42"/>
      <c r="B39" s="48"/>
      <c r="C39" s="42"/>
      <c r="D39" s="42"/>
      <c r="E39" s="146" t="s">
        <v>54</v>
      </c>
      <c r="F39" s="160">
        <f>ROUND((SUM(BI105:BI1548)),  2)</f>
        <v>0</v>
      </c>
      <c r="G39" s="42"/>
      <c r="H39" s="42"/>
      <c r="I39" s="161">
        <v>0</v>
      </c>
      <c r="J39" s="160">
        <f>0</f>
        <v>0</v>
      </c>
      <c r="K39" s="42"/>
      <c r="L39" s="14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6.96" customHeight="1">
      <c r="A40" s="42"/>
      <c r="B40" s="48"/>
      <c r="C40" s="42"/>
      <c r="D40" s="42"/>
      <c r="E40" s="42"/>
      <c r="F40" s="42"/>
      <c r="G40" s="42"/>
      <c r="H40" s="42"/>
      <c r="I40" s="42"/>
      <c r="J40" s="42"/>
      <c r="K40" s="42"/>
      <c r="L40" s="14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="2" customFormat="1" ht="25.44" customHeight="1">
      <c r="A41" s="42"/>
      <c r="B41" s="48"/>
      <c r="C41" s="162"/>
      <c r="D41" s="163" t="s">
        <v>55</v>
      </c>
      <c r="E41" s="164"/>
      <c r="F41" s="164"/>
      <c r="G41" s="165" t="s">
        <v>56</v>
      </c>
      <c r="H41" s="166" t="s">
        <v>57</v>
      </c>
      <c r="I41" s="164"/>
      <c r="J41" s="167">
        <f>SUM(J32:J39)</f>
        <v>0</v>
      </c>
      <c r="K41" s="168"/>
      <c r="L41" s="148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="2" customFormat="1" ht="14.4" customHeight="1">
      <c r="A42" s="42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6" s="2" customFormat="1" ht="6.96" customHeight="1">
      <c r="A46" s="42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24.96" customHeight="1">
      <c r="A47" s="42"/>
      <c r="B47" s="43"/>
      <c r="C47" s="26" t="s">
        <v>116</v>
      </c>
      <c r="D47" s="44"/>
      <c r="E47" s="44"/>
      <c r="F47" s="44"/>
      <c r="G47" s="44"/>
      <c r="H47" s="44"/>
      <c r="I47" s="44"/>
      <c r="J47" s="44"/>
      <c r="K47" s="44"/>
      <c r="L47" s="14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14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16</v>
      </c>
      <c r="D49" s="44"/>
      <c r="E49" s="44"/>
      <c r="F49" s="44"/>
      <c r="G49" s="44"/>
      <c r="H49" s="44"/>
      <c r="I49" s="44"/>
      <c r="J49" s="44"/>
      <c r="K49" s="44"/>
      <c r="L49" s="14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26.25" customHeight="1">
      <c r="A50" s="42"/>
      <c r="B50" s="43"/>
      <c r="C50" s="44"/>
      <c r="D50" s="44"/>
      <c r="E50" s="173" t="str">
        <f>E7</f>
        <v xml:space="preserve">Modernizace a rozšíření prostor  SOU a PrŠ  Kladno – Vrapice, Objekt 1</v>
      </c>
      <c r="F50" s="35"/>
      <c r="G50" s="35"/>
      <c r="H50" s="35"/>
      <c r="I50" s="44"/>
      <c r="J50" s="44"/>
      <c r="K50" s="44"/>
      <c r="L50" s="14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1" customFormat="1" ht="12" customHeight="1">
      <c r="B51" s="24"/>
      <c r="C51" s="35" t="s">
        <v>114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2"/>
      <c r="B52" s="43"/>
      <c r="C52" s="44"/>
      <c r="D52" s="44"/>
      <c r="E52" s="173" t="s">
        <v>258</v>
      </c>
      <c r="F52" s="44"/>
      <c r="G52" s="44"/>
      <c r="H52" s="44"/>
      <c r="I52" s="44"/>
      <c r="J52" s="44"/>
      <c r="K52" s="44"/>
      <c r="L52" s="14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12" customHeight="1">
      <c r="A53" s="42"/>
      <c r="B53" s="43"/>
      <c r="C53" s="35" t="s">
        <v>259</v>
      </c>
      <c r="D53" s="44"/>
      <c r="E53" s="44"/>
      <c r="F53" s="44"/>
      <c r="G53" s="44"/>
      <c r="H53" s="44"/>
      <c r="I53" s="44"/>
      <c r="J53" s="44"/>
      <c r="K53" s="44"/>
      <c r="L53" s="14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30" customHeight="1">
      <c r="A54" s="42"/>
      <c r="B54" s="43"/>
      <c r="C54" s="44"/>
      <c r="D54" s="44"/>
      <c r="E54" s="73" t="str">
        <f>E11</f>
        <v>ASŘ 03 - Architektonicko stavební řešení - Rekonstrukce učeben 2.NP</v>
      </c>
      <c r="F54" s="44"/>
      <c r="G54" s="44"/>
      <c r="H54" s="44"/>
      <c r="I54" s="44"/>
      <c r="J54" s="44"/>
      <c r="K54" s="44"/>
      <c r="L54" s="14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6.96" customHeight="1">
      <c r="A55" s="42"/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14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2" customHeight="1">
      <c r="A56" s="42"/>
      <c r="B56" s="43"/>
      <c r="C56" s="35" t="s">
        <v>22</v>
      </c>
      <c r="D56" s="44"/>
      <c r="E56" s="44"/>
      <c r="F56" s="30" t="str">
        <f>F14</f>
        <v>Vrapice</v>
      </c>
      <c r="G56" s="44"/>
      <c r="H56" s="44"/>
      <c r="I56" s="35" t="s">
        <v>24</v>
      </c>
      <c r="J56" s="76" t="str">
        <f>IF(J14="","",J14)</f>
        <v>1. 2. 2025</v>
      </c>
      <c r="K56" s="44"/>
      <c r="L56" s="14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6.96" customHeight="1">
      <c r="A57" s="42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14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5.15" customHeight="1">
      <c r="A58" s="42"/>
      <c r="B58" s="43"/>
      <c r="C58" s="35" t="s">
        <v>28</v>
      </c>
      <c r="D58" s="44"/>
      <c r="E58" s="44"/>
      <c r="F58" s="30" t="str">
        <f>E17</f>
        <v>SOU a PrŠ Kladno – Vrapice</v>
      </c>
      <c r="G58" s="44"/>
      <c r="H58" s="44"/>
      <c r="I58" s="35" t="s">
        <v>36</v>
      </c>
      <c r="J58" s="40" t="str">
        <f>E23</f>
        <v>archiw studio s.r.o</v>
      </c>
      <c r="K58" s="44"/>
      <c r="L58" s="14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5.65" customHeight="1">
      <c r="A59" s="42"/>
      <c r="B59" s="43"/>
      <c r="C59" s="35" t="s">
        <v>34</v>
      </c>
      <c r="D59" s="44"/>
      <c r="E59" s="44"/>
      <c r="F59" s="30" t="str">
        <f>IF(E20="","",E20)</f>
        <v>Vyplň údaj</v>
      </c>
      <c r="G59" s="44"/>
      <c r="H59" s="44"/>
      <c r="I59" s="35" t="s">
        <v>41</v>
      </c>
      <c r="J59" s="40" t="str">
        <f>E26</f>
        <v>archiw studio s.r.o. - Pavol Vígh</v>
      </c>
      <c r="K59" s="44"/>
      <c r="L59" s="14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</row>
    <row r="60" s="2" customFormat="1" ht="10.32" customHeight="1">
      <c r="A60" s="42"/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148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="2" customFormat="1" ht="29.28" customHeight="1">
      <c r="A61" s="42"/>
      <c r="B61" s="43"/>
      <c r="C61" s="174" t="s">
        <v>117</v>
      </c>
      <c r="D61" s="175"/>
      <c r="E61" s="175"/>
      <c r="F61" s="175"/>
      <c r="G61" s="175"/>
      <c r="H61" s="175"/>
      <c r="I61" s="175"/>
      <c r="J61" s="176" t="s">
        <v>118</v>
      </c>
      <c r="K61" s="175"/>
      <c r="L61" s="148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="2" customFormat="1" ht="10.32" customHeight="1">
      <c r="A62" s="42"/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148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="2" customFormat="1" ht="22.8" customHeight="1">
      <c r="A63" s="42"/>
      <c r="B63" s="43"/>
      <c r="C63" s="177" t="s">
        <v>77</v>
      </c>
      <c r="D63" s="44"/>
      <c r="E63" s="44"/>
      <c r="F63" s="44"/>
      <c r="G63" s="44"/>
      <c r="H63" s="44"/>
      <c r="I63" s="44"/>
      <c r="J63" s="106">
        <f>J105</f>
        <v>0</v>
      </c>
      <c r="K63" s="44"/>
      <c r="L63" s="148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U63" s="20" t="s">
        <v>119</v>
      </c>
    </row>
    <row r="64" s="9" customFormat="1" ht="24.96" customHeight="1">
      <c r="A64" s="9"/>
      <c r="B64" s="178"/>
      <c r="C64" s="179"/>
      <c r="D64" s="180" t="s">
        <v>261</v>
      </c>
      <c r="E64" s="181"/>
      <c r="F64" s="181"/>
      <c r="G64" s="181"/>
      <c r="H64" s="181"/>
      <c r="I64" s="181"/>
      <c r="J64" s="182">
        <f>J106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9"/>
      <c r="D65" s="185" t="s">
        <v>807</v>
      </c>
      <c r="E65" s="186"/>
      <c r="F65" s="186"/>
      <c r="G65" s="186"/>
      <c r="H65" s="186"/>
      <c r="I65" s="186"/>
      <c r="J65" s="187">
        <f>J107</f>
        <v>0</v>
      </c>
      <c r="K65" s="129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9"/>
      <c r="D66" s="185" t="s">
        <v>1753</v>
      </c>
      <c r="E66" s="186"/>
      <c r="F66" s="186"/>
      <c r="G66" s="186"/>
      <c r="H66" s="186"/>
      <c r="I66" s="186"/>
      <c r="J66" s="187">
        <f>J121</f>
        <v>0</v>
      </c>
      <c r="K66" s="129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9"/>
      <c r="D67" s="185" t="s">
        <v>808</v>
      </c>
      <c r="E67" s="186"/>
      <c r="F67" s="186"/>
      <c r="G67" s="186"/>
      <c r="H67" s="186"/>
      <c r="I67" s="186"/>
      <c r="J67" s="187">
        <f>J190</f>
        <v>0</v>
      </c>
      <c r="K67" s="129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4"/>
      <c r="C68" s="129"/>
      <c r="D68" s="185" t="s">
        <v>263</v>
      </c>
      <c r="E68" s="186"/>
      <c r="F68" s="186"/>
      <c r="G68" s="186"/>
      <c r="H68" s="186"/>
      <c r="I68" s="186"/>
      <c r="J68" s="187">
        <f>J322</f>
        <v>0</v>
      </c>
      <c r="K68" s="129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4"/>
      <c r="C69" s="129"/>
      <c r="D69" s="185" t="s">
        <v>264</v>
      </c>
      <c r="E69" s="186"/>
      <c r="F69" s="186"/>
      <c r="G69" s="186"/>
      <c r="H69" s="186"/>
      <c r="I69" s="186"/>
      <c r="J69" s="187">
        <f>J381</f>
        <v>0</v>
      </c>
      <c r="K69" s="129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9"/>
      <c r="D70" s="185" t="s">
        <v>809</v>
      </c>
      <c r="E70" s="186"/>
      <c r="F70" s="186"/>
      <c r="G70" s="186"/>
      <c r="H70" s="186"/>
      <c r="I70" s="186"/>
      <c r="J70" s="187">
        <f>J394</f>
        <v>0</v>
      </c>
      <c r="K70" s="129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8"/>
      <c r="C71" s="179"/>
      <c r="D71" s="180" t="s">
        <v>265</v>
      </c>
      <c r="E71" s="181"/>
      <c r="F71" s="181"/>
      <c r="G71" s="181"/>
      <c r="H71" s="181"/>
      <c r="I71" s="181"/>
      <c r="J71" s="182">
        <f>J401</f>
        <v>0</v>
      </c>
      <c r="K71" s="179"/>
      <c r="L71" s="183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4"/>
      <c r="C72" s="129"/>
      <c r="D72" s="185" t="s">
        <v>811</v>
      </c>
      <c r="E72" s="186"/>
      <c r="F72" s="186"/>
      <c r="G72" s="186"/>
      <c r="H72" s="186"/>
      <c r="I72" s="186"/>
      <c r="J72" s="187">
        <f>J402</f>
        <v>0</v>
      </c>
      <c r="K72" s="129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4"/>
      <c r="C73" s="129"/>
      <c r="D73" s="185" t="s">
        <v>1754</v>
      </c>
      <c r="E73" s="186"/>
      <c r="F73" s="186"/>
      <c r="G73" s="186"/>
      <c r="H73" s="186"/>
      <c r="I73" s="186"/>
      <c r="J73" s="187">
        <f>J424</f>
        <v>0</v>
      </c>
      <c r="K73" s="129"/>
      <c r="L73" s="18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4"/>
      <c r="C74" s="129"/>
      <c r="D74" s="185" t="s">
        <v>268</v>
      </c>
      <c r="E74" s="186"/>
      <c r="F74" s="186"/>
      <c r="G74" s="186"/>
      <c r="H74" s="186"/>
      <c r="I74" s="186"/>
      <c r="J74" s="187">
        <f>J454</f>
        <v>0</v>
      </c>
      <c r="K74" s="129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4"/>
      <c r="C75" s="129"/>
      <c r="D75" s="185" t="s">
        <v>269</v>
      </c>
      <c r="E75" s="186"/>
      <c r="F75" s="186"/>
      <c r="G75" s="186"/>
      <c r="H75" s="186"/>
      <c r="I75" s="186"/>
      <c r="J75" s="187">
        <f>J563</f>
        <v>0</v>
      </c>
      <c r="K75" s="129"/>
      <c r="L75" s="18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4"/>
      <c r="C76" s="129"/>
      <c r="D76" s="185" t="s">
        <v>270</v>
      </c>
      <c r="E76" s="186"/>
      <c r="F76" s="186"/>
      <c r="G76" s="186"/>
      <c r="H76" s="186"/>
      <c r="I76" s="186"/>
      <c r="J76" s="187">
        <f>J582</f>
        <v>0</v>
      </c>
      <c r="K76" s="129"/>
      <c r="L76" s="18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4"/>
      <c r="C77" s="129"/>
      <c r="D77" s="185" t="s">
        <v>1755</v>
      </c>
      <c r="E77" s="186"/>
      <c r="F77" s="186"/>
      <c r="G77" s="186"/>
      <c r="H77" s="186"/>
      <c r="I77" s="186"/>
      <c r="J77" s="187">
        <f>J707</f>
        <v>0</v>
      </c>
      <c r="K77" s="129"/>
      <c r="L77" s="18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4"/>
      <c r="C78" s="129"/>
      <c r="D78" s="185" t="s">
        <v>272</v>
      </c>
      <c r="E78" s="186"/>
      <c r="F78" s="186"/>
      <c r="G78" s="186"/>
      <c r="H78" s="186"/>
      <c r="I78" s="186"/>
      <c r="J78" s="187">
        <f>J720</f>
        <v>0</v>
      </c>
      <c r="K78" s="129"/>
      <c r="L78" s="18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4"/>
      <c r="C79" s="129"/>
      <c r="D79" s="185" t="s">
        <v>273</v>
      </c>
      <c r="E79" s="186"/>
      <c r="F79" s="186"/>
      <c r="G79" s="186"/>
      <c r="H79" s="186"/>
      <c r="I79" s="186"/>
      <c r="J79" s="187">
        <f>J876</f>
        <v>0</v>
      </c>
      <c r="K79" s="129"/>
      <c r="L79" s="18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4"/>
      <c r="C80" s="129"/>
      <c r="D80" s="185" t="s">
        <v>814</v>
      </c>
      <c r="E80" s="186"/>
      <c r="F80" s="186"/>
      <c r="G80" s="186"/>
      <c r="H80" s="186"/>
      <c r="I80" s="186"/>
      <c r="J80" s="187">
        <f>J979</f>
        <v>0</v>
      </c>
      <c r="K80" s="129"/>
      <c r="L80" s="18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4"/>
      <c r="C81" s="129"/>
      <c r="D81" s="185" t="s">
        <v>815</v>
      </c>
      <c r="E81" s="186"/>
      <c r="F81" s="186"/>
      <c r="G81" s="186"/>
      <c r="H81" s="186"/>
      <c r="I81" s="186"/>
      <c r="J81" s="187">
        <f>J1090</f>
        <v>0</v>
      </c>
      <c r="K81" s="129"/>
      <c r="L81" s="18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84"/>
      <c r="C82" s="129"/>
      <c r="D82" s="185" t="s">
        <v>816</v>
      </c>
      <c r="E82" s="186"/>
      <c r="F82" s="186"/>
      <c r="G82" s="186"/>
      <c r="H82" s="186"/>
      <c r="I82" s="186"/>
      <c r="J82" s="187">
        <f>J1503</f>
        <v>0</v>
      </c>
      <c r="K82" s="129"/>
      <c r="L82" s="188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9" customFormat="1" ht="24.96" customHeight="1">
      <c r="A83" s="9"/>
      <c r="B83" s="178"/>
      <c r="C83" s="179"/>
      <c r="D83" s="180" t="s">
        <v>274</v>
      </c>
      <c r="E83" s="181"/>
      <c r="F83" s="181"/>
      <c r="G83" s="181"/>
      <c r="H83" s="181"/>
      <c r="I83" s="181"/>
      <c r="J83" s="182">
        <f>J1516</f>
        <v>0</v>
      </c>
      <c r="K83" s="179"/>
      <c r="L83" s="183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="2" customFormat="1" ht="21.84" customHeight="1">
      <c r="A84" s="42"/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14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6.96" customHeight="1">
      <c r="A85" s="42"/>
      <c r="B85" s="63"/>
      <c r="C85" s="64"/>
      <c r="D85" s="64"/>
      <c r="E85" s="64"/>
      <c r="F85" s="64"/>
      <c r="G85" s="64"/>
      <c r="H85" s="64"/>
      <c r="I85" s="64"/>
      <c r="J85" s="64"/>
      <c r="K85" s="64"/>
      <c r="L85" s="14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9" s="2" customFormat="1" ht="6.96" customHeight="1">
      <c r="A89" s="42"/>
      <c r="B89" s="65"/>
      <c r="C89" s="66"/>
      <c r="D89" s="66"/>
      <c r="E89" s="66"/>
      <c r="F89" s="66"/>
      <c r="G89" s="66"/>
      <c r="H89" s="66"/>
      <c r="I89" s="66"/>
      <c r="J89" s="66"/>
      <c r="K89" s="66"/>
      <c r="L89" s="148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24.96" customHeight="1">
      <c r="A90" s="42"/>
      <c r="B90" s="43"/>
      <c r="C90" s="26" t="s">
        <v>126</v>
      </c>
      <c r="D90" s="44"/>
      <c r="E90" s="44"/>
      <c r="F90" s="44"/>
      <c r="G90" s="44"/>
      <c r="H90" s="44"/>
      <c r="I90" s="44"/>
      <c r="J90" s="44"/>
      <c r="K90" s="44"/>
      <c r="L90" s="148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6.96" customHeight="1">
      <c r="A91" s="42"/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148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12" customHeight="1">
      <c r="A92" s="42"/>
      <c r="B92" s="43"/>
      <c r="C92" s="35" t="s">
        <v>16</v>
      </c>
      <c r="D92" s="44"/>
      <c r="E92" s="44"/>
      <c r="F92" s="44"/>
      <c r="G92" s="44"/>
      <c r="H92" s="44"/>
      <c r="I92" s="44"/>
      <c r="J92" s="44"/>
      <c r="K92" s="44"/>
      <c r="L92" s="148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26.25" customHeight="1">
      <c r="A93" s="42"/>
      <c r="B93" s="43"/>
      <c r="C93" s="44"/>
      <c r="D93" s="44"/>
      <c r="E93" s="173" t="str">
        <f>E7</f>
        <v xml:space="preserve">Modernizace a rozšíření prostor  SOU a PrŠ  Kladno – Vrapice, Objekt 1</v>
      </c>
      <c r="F93" s="35"/>
      <c r="G93" s="35"/>
      <c r="H93" s="35"/>
      <c r="I93" s="44"/>
      <c r="J93" s="44"/>
      <c r="K93" s="44"/>
      <c r="L93" s="148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1" customFormat="1" ht="12" customHeight="1">
      <c r="B94" s="24"/>
      <c r="C94" s="35" t="s">
        <v>114</v>
      </c>
      <c r="D94" s="25"/>
      <c r="E94" s="25"/>
      <c r="F94" s="25"/>
      <c r="G94" s="25"/>
      <c r="H94" s="25"/>
      <c r="I94" s="25"/>
      <c r="J94" s="25"/>
      <c r="K94" s="25"/>
      <c r="L94" s="23"/>
    </row>
    <row r="95" s="2" customFormat="1" ht="16.5" customHeight="1">
      <c r="A95" s="42"/>
      <c r="B95" s="43"/>
      <c r="C95" s="44"/>
      <c r="D95" s="44"/>
      <c r="E95" s="173" t="s">
        <v>258</v>
      </c>
      <c r="F95" s="44"/>
      <c r="G95" s="44"/>
      <c r="H95" s="44"/>
      <c r="I95" s="44"/>
      <c r="J95" s="44"/>
      <c r="K95" s="44"/>
      <c r="L95" s="148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="2" customFormat="1" ht="12" customHeight="1">
      <c r="A96" s="42"/>
      <c r="B96" s="43"/>
      <c r="C96" s="35" t="s">
        <v>259</v>
      </c>
      <c r="D96" s="44"/>
      <c r="E96" s="44"/>
      <c r="F96" s="44"/>
      <c r="G96" s="44"/>
      <c r="H96" s="44"/>
      <c r="I96" s="44"/>
      <c r="J96" s="44"/>
      <c r="K96" s="44"/>
      <c r="L96" s="148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</row>
    <row r="97" s="2" customFormat="1" ht="30" customHeight="1">
      <c r="A97" s="42"/>
      <c r="B97" s="43"/>
      <c r="C97" s="44"/>
      <c r="D97" s="44"/>
      <c r="E97" s="73" t="str">
        <f>E11</f>
        <v>ASŘ 03 - Architektonicko stavební řešení - Rekonstrukce učeben 2.NP</v>
      </c>
      <c r="F97" s="44"/>
      <c r="G97" s="44"/>
      <c r="H97" s="44"/>
      <c r="I97" s="44"/>
      <c r="J97" s="44"/>
      <c r="K97" s="44"/>
      <c r="L97" s="148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</row>
    <row r="98" s="2" customFormat="1" ht="6.96" customHeight="1">
      <c r="A98" s="42"/>
      <c r="B98" s="43"/>
      <c r="C98" s="44"/>
      <c r="D98" s="44"/>
      <c r="E98" s="44"/>
      <c r="F98" s="44"/>
      <c r="G98" s="44"/>
      <c r="H98" s="44"/>
      <c r="I98" s="44"/>
      <c r="J98" s="44"/>
      <c r="K98" s="44"/>
      <c r="L98" s="148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</row>
    <row r="99" s="2" customFormat="1" ht="12" customHeight="1">
      <c r="A99" s="42"/>
      <c r="B99" s="43"/>
      <c r="C99" s="35" t="s">
        <v>22</v>
      </c>
      <c r="D99" s="44"/>
      <c r="E99" s="44"/>
      <c r="F99" s="30" t="str">
        <f>F14</f>
        <v>Vrapice</v>
      </c>
      <c r="G99" s="44"/>
      <c r="H99" s="44"/>
      <c r="I99" s="35" t="s">
        <v>24</v>
      </c>
      <c r="J99" s="76" t="str">
        <f>IF(J14="","",J14)</f>
        <v>1. 2. 2025</v>
      </c>
      <c r="K99" s="44"/>
      <c r="L99" s="148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0" s="2" customFormat="1" ht="6.96" customHeight="1">
      <c r="A100" s="42"/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148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</row>
    <row r="101" s="2" customFormat="1" ht="15.15" customHeight="1">
      <c r="A101" s="42"/>
      <c r="B101" s="43"/>
      <c r="C101" s="35" t="s">
        <v>28</v>
      </c>
      <c r="D101" s="44"/>
      <c r="E101" s="44"/>
      <c r="F101" s="30" t="str">
        <f>E17</f>
        <v>SOU a PrŠ Kladno – Vrapice</v>
      </c>
      <c r="G101" s="44"/>
      <c r="H101" s="44"/>
      <c r="I101" s="35" t="s">
        <v>36</v>
      </c>
      <c r="J101" s="40" t="str">
        <f>E23</f>
        <v>archiw studio s.r.o</v>
      </c>
      <c r="K101" s="44"/>
      <c r="L101" s="148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  <row r="102" s="2" customFormat="1" ht="25.65" customHeight="1">
      <c r="A102" s="42"/>
      <c r="B102" s="43"/>
      <c r="C102" s="35" t="s">
        <v>34</v>
      </c>
      <c r="D102" s="44"/>
      <c r="E102" s="44"/>
      <c r="F102" s="30" t="str">
        <f>IF(E20="","",E20)</f>
        <v>Vyplň údaj</v>
      </c>
      <c r="G102" s="44"/>
      <c r="H102" s="44"/>
      <c r="I102" s="35" t="s">
        <v>41</v>
      </c>
      <c r="J102" s="40" t="str">
        <f>E26</f>
        <v>archiw studio s.r.o. - Pavol Vígh</v>
      </c>
      <c r="K102" s="44"/>
      <c r="L102" s="148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</row>
    <row r="103" s="2" customFormat="1" ht="10.32" customHeight="1">
      <c r="A103" s="42"/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148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</row>
    <row r="104" s="11" customFormat="1" ht="29.28" customHeight="1">
      <c r="A104" s="189"/>
      <c r="B104" s="190"/>
      <c r="C104" s="191" t="s">
        <v>127</v>
      </c>
      <c r="D104" s="192" t="s">
        <v>64</v>
      </c>
      <c r="E104" s="192" t="s">
        <v>60</v>
      </c>
      <c r="F104" s="192" t="s">
        <v>61</v>
      </c>
      <c r="G104" s="192" t="s">
        <v>128</v>
      </c>
      <c r="H104" s="192" t="s">
        <v>129</v>
      </c>
      <c r="I104" s="192" t="s">
        <v>130</v>
      </c>
      <c r="J104" s="192" t="s">
        <v>118</v>
      </c>
      <c r="K104" s="193" t="s">
        <v>131</v>
      </c>
      <c r="L104" s="194"/>
      <c r="M104" s="96" t="s">
        <v>78</v>
      </c>
      <c r="N104" s="97" t="s">
        <v>49</v>
      </c>
      <c r="O104" s="97" t="s">
        <v>132</v>
      </c>
      <c r="P104" s="97" t="s">
        <v>133</v>
      </c>
      <c r="Q104" s="97" t="s">
        <v>134</v>
      </c>
      <c r="R104" s="97" t="s">
        <v>135</v>
      </c>
      <c r="S104" s="97" t="s">
        <v>136</v>
      </c>
      <c r="T104" s="98" t="s">
        <v>137</v>
      </c>
      <c r="U104" s="189"/>
      <c r="V104" s="189"/>
      <c r="W104" s="189"/>
      <c r="X104" s="189"/>
      <c r="Y104" s="189"/>
      <c r="Z104" s="189"/>
      <c r="AA104" s="189"/>
      <c r="AB104" s="189"/>
      <c r="AC104" s="189"/>
      <c r="AD104" s="189"/>
      <c r="AE104" s="189"/>
    </row>
    <row r="105" s="2" customFormat="1" ht="22.8" customHeight="1">
      <c r="A105" s="42"/>
      <c r="B105" s="43"/>
      <c r="C105" s="103" t="s">
        <v>138</v>
      </c>
      <c r="D105" s="44"/>
      <c r="E105" s="44"/>
      <c r="F105" s="44"/>
      <c r="G105" s="44"/>
      <c r="H105" s="44"/>
      <c r="I105" s="44"/>
      <c r="J105" s="195">
        <f>BK105</f>
        <v>0</v>
      </c>
      <c r="K105" s="44"/>
      <c r="L105" s="48"/>
      <c r="M105" s="99"/>
      <c r="N105" s="196"/>
      <c r="O105" s="100"/>
      <c r="P105" s="197">
        <f>P106+P401+P1516</f>
        <v>0</v>
      </c>
      <c r="Q105" s="100"/>
      <c r="R105" s="197">
        <f>R106+R401+R1516</f>
        <v>202.6310925547314</v>
      </c>
      <c r="S105" s="100"/>
      <c r="T105" s="198">
        <f>T106+T401+T1516</f>
        <v>7.4441955999999996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79</v>
      </c>
      <c r="AU105" s="20" t="s">
        <v>119</v>
      </c>
      <c r="BK105" s="199">
        <f>BK106+BK401+BK1516</f>
        <v>0</v>
      </c>
    </row>
    <row r="106" s="12" customFormat="1" ht="25.92" customHeight="1">
      <c r="A106" s="12"/>
      <c r="B106" s="200"/>
      <c r="C106" s="201"/>
      <c r="D106" s="202" t="s">
        <v>79</v>
      </c>
      <c r="E106" s="203" t="s">
        <v>275</v>
      </c>
      <c r="F106" s="203" t="s">
        <v>276</v>
      </c>
      <c r="G106" s="201"/>
      <c r="H106" s="201"/>
      <c r="I106" s="204"/>
      <c r="J106" s="205">
        <f>BK106</f>
        <v>0</v>
      </c>
      <c r="K106" s="201"/>
      <c r="L106" s="206"/>
      <c r="M106" s="207"/>
      <c r="N106" s="208"/>
      <c r="O106" s="208"/>
      <c r="P106" s="209">
        <f>P107+P121+P190+P322+P381+P394</f>
        <v>0</v>
      </c>
      <c r="Q106" s="208"/>
      <c r="R106" s="209">
        <f>R107+R121+R190+R322+R381+R394</f>
        <v>178.8118611452754</v>
      </c>
      <c r="S106" s="208"/>
      <c r="T106" s="210">
        <f>T107+T121+T190+T322+T381+T394</f>
        <v>7.1728099999999992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11" t="s">
        <v>88</v>
      </c>
      <c r="AT106" s="212" t="s">
        <v>79</v>
      </c>
      <c r="AU106" s="212" t="s">
        <v>80</v>
      </c>
      <c r="AY106" s="211" t="s">
        <v>141</v>
      </c>
      <c r="BK106" s="213">
        <f>BK107+BK121+BK190+BK322+BK381+BK394</f>
        <v>0</v>
      </c>
    </row>
    <row r="107" s="12" customFormat="1" ht="22.8" customHeight="1">
      <c r="A107" s="12"/>
      <c r="B107" s="200"/>
      <c r="C107" s="201"/>
      <c r="D107" s="202" t="s">
        <v>79</v>
      </c>
      <c r="E107" s="214" t="s">
        <v>160</v>
      </c>
      <c r="F107" s="214" t="s">
        <v>836</v>
      </c>
      <c r="G107" s="201"/>
      <c r="H107" s="201"/>
      <c r="I107" s="204"/>
      <c r="J107" s="215">
        <f>BK107</f>
        <v>0</v>
      </c>
      <c r="K107" s="201"/>
      <c r="L107" s="206"/>
      <c r="M107" s="207"/>
      <c r="N107" s="208"/>
      <c r="O107" s="208"/>
      <c r="P107" s="209">
        <f>SUM(P108:P120)</f>
        <v>0</v>
      </c>
      <c r="Q107" s="208"/>
      <c r="R107" s="209">
        <f>SUM(R108:R120)</f>
        <v>2.3035134479999999</v>
      </c>
      <c r="S107" s="208"/>
      <c r="T107" s="210">
        <f>SUM(T108:T120)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11" t="s">
        <v>88</v>
      </c>
      <c r="AT107" s="212" t="s">
        <v>79</v>
      </c>
      <c r="AU107" s="212" t="s">
        <v>88</v>
      </c>
      <c r="AY107" s="211" t="s">
        <v>141</v>
      </c>
      <c r="BK107" s="213">
        <f>SUM(BK108:BK120)</f>
        <v>0</v>
      </c>
    </row>
    <row r="108" s="2" customFormat="1" ht="37.8" customHeight="1">
      <c r="A108" s="42"/>
      <c r="B108" s="43"/>
      <c r="C108" s="216" t="s">
        <v>88</v>
      </c>
      <c r="D108" s="216" t="s">
        <v>144</v>
      </c>
      <c r="E108" s="217" t="s">
        <v>1756</v>
      </c>
      <c r="F108" s="218" t="s">
        <v>1757</v>
      </c>
      <c r="G108" s="219" t="s">
        <v>321</v>
      </c>
      <c r="H108" s="220">
        <v>2.6659999999999999</v>
      </c>
      <c r="I108" s="221"/>
      <c r="J108" s="222">
        <f>ROUND(I108*H108,2)</f>
        <v>0</v>
      </c>
      <c r="K108" s="218" t="s">
        <v>148</v>
      </c>
      <c r="L108" s="48"/>
      <c r="M108" s="223" t="s">
        <v>78</v>
      </c>
      <c r="N108" s="224" t="s">
        <v>50</v>
      </c>
      <c r="O108" s="88"/>
      <c r="P108" s="225">
        <f>O108*H108</f>
        <v>0</v>
      </c>
      <c r="Q108" s="225">
        <v>0.35370000000000001</v>
      </c>
      <c r="R108" s="225">
        <f>Q108*H108</f>
        <v>0.94296420000000003</v>
      </c>
      <c r="S108" s="225">
        <v>0</v>
      </c>
      <c r="T108" s="226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7" t="s">
        <v>166</v>
      </c>
      <c r="AT108" s="227" t="s">
        <v>144</v>
      </c>
      <c r="AU108" s="227" t="s">
        <v>90</v>
      </c>
      <c r="AY108" s="20" t="s">
        <v>141</v>
      </c>
      <c r="BE108" s="228">
        <f>IF(N108="základní",J108,0)</f>
        <v>0</v>
      </c>
      <c r="BF108" s="228">
        <f>IF(N108="snížená",J108,0)</f>
        <v>0</v>
      </c>
      <c r="BG108" s="228">
        <f>IF(N108="zákl. přenesená",J108,0)</f>
        <v>0</v>
      </c>
      <c r="BH108" s="228">
        <f>IF(N108="sníž. přenesená",J108,0)</f>
        <v>0</v>
      </c>
      <c r="BI108" s="228">
        <f>IF(N108="nulová",J108,0)</f>
        <v>0</v>
      </c>
      <c r="BJ108" s="20" t="s">
        <v>88</v>
      </c>
      <c r="BK108" s="228">
        <f>ROUND(I108*H108,2)</f>
        <v>0</v>
      </c>
      <c r="BL108" s="20" t="s">
        <v>166</v>
      </c>
      <c r="BM108" s="227" t="s">
        <v>1758</v>
      </c>
    </row>
    <row r="109" s="2" customFormat="1">
      <c r="A109" s="42"/>
      <c r="B109" s="43"/>
      <c r="C109" s="44"/>
      <c r="D109" s="229" t="s">
        <v>151</v>
      </c>
      <c r="E109" s="44"/>
      <c r="F109" s="230" t="s">
        <v>1759</v>
      </c>
      <c r="G109" s="44"/>
      <c r="H109" s="44"/>
      <c r="I109" s="231"/>
      <c r="J109" s="44"/>
      <c r="K109" s="44"/>
      <c r="L109" s="48"/>
      <c r="M109" s="232"/>
      <c r="N109" s="233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151</v>
      </c>
      <c r="AU109" s="20" t="s">
        <v>90</v>
      </c>
    </row>
    <row r="110" s="13" customFormat="1">
      <c r="A110" s="13"/>
      <c r="B110" s="241"/>
      <c r="C110" s="242"/>
      <c r="D110" s="234" t="s">
        <v>283</v>
      </c>
      <c r="E110" s="243" t="s">
        <v>78</v>
      </c>
      <c r="F110" s="244" t="s">
        <v>1760</v>
      </c>
      <c r="G110" s="242"/>
      <c r="H110" s="245">
        <v>2.6659999999999999</v>
      </c>
      <c r="I110" s="246"/>
      <c r="J110" s="242"/>
      <c r="K110" s="242"/>
      <c r="L110" s="247"/>
      <c r="M110" s="248"/>
      <c r="N110" s="249"/>
      <c r="O110" s="249"/>
      <c r="P110" s="249"/>
      <c r="Q110" s="249"/>
      <c r="R110" s="249"/>
      <c r="S110" s="249"/>
      <c r="T110" s="250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51" t="s">
        <v>283</v>
      </c>
      <c r="AU110" s="251" t="s">
        <v>90</v>
      </c>
      <c r="AV110" s="13" t="s">
        <v>90</v>
      </c>
      <c r="AW110" s="13" t="s">
        <v>40</v>
      </c>
      <c r="AX110" s="13" t="s">
        <v>88</v>
      </c>
      <c r="AY110" s="251" t="s">
        <v>141</v>
      </c>
    </row>
    <row r="111" s="2" customFormat="1" ht="37.8" customHeight="1">
      <c r="A111" s="42"/>
      <c r="B111" s="43"/>
      <c r="C111" s="216" t="s">
        <v>90</v>
      </c>
      <c r="D111" s="216" t="s">
        <v>144</v>
      </c>
      <c r="E111" s="217" t="s">
        <v>1761</v>
      </c>
      <c r="F111" s="218" t="s">
        <v>1762</v>
      </c>
      <c r="G111" s="219" t="s">
        <v>618</v>
      </c>
      <c r="H111" s="220">
        <v>8</v>
      </c>
      <c r="I111" s="221"/>
      <c r="J111" s="222">
        <f>ROUND(I111*H111,2)</f>
        <v>0</v>
      </c>
      <c r="K111" s="218" t="s">
        <v>148</v>
      </c>
      <c r="L111" s="48"/>
      <c r="M111" s="223" t="s">
        <v>78</v>
      </c>
      <c r="N111" s="224" t="s">
        <v>50</v>
      </c>
      <c r="O111" s="88"/>
      <c r="P111" s="225">
        <f>O111*H111</f>
        <v>0</v>
      </c>
      <c r="Q111" s="225">
        <v>0.045547999999999998</v>
      </c>
      <c r="R111" s="225">
        <f>Q111*H111</f>
        <v>0.36438399999999999</v>
      </c>
      <c r="S111" s="225">
        <v>0</v>
      </c>
      <c r="T111" s="226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7" t="s">
        <v>166</v>
      </c>
      <c r="AT111" s="227" t="s">
        <v>144</v>
      </c>
      <c r="AU111" s="227" t="s">
        <v>90</v>
      </c>
      <c r="AY111" s="20" t="s">
        <v>141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20" t="s">
        <v>88</v>
      </c>
      <c r="BK111" s="228">
        <f>ROUND(I111*H111,2)</f>
        <v>0</v>
      </c>
      <c r="BL111" s="20" t="s">
        <v>166</v>
      </c>
      <c r="BM111" s="227" t="s">
        <v>1763</v>
      </c>
    </row>
    <row r="112" s="2" customFormat="1">
      <c r="A112" s="42"/>
      <c r="B112" s="43"/>
      <c r="C112" s="44"/>
      <c r="D112" s="229" t="s">
        <v>151</v>
      </c>
      <c r="E112" s="44"/>
      <c r="F112" s="230" t="s">
        <v>1764</v>
      </c>
      <c r="G112" s="44"/>
      <c r="H112" s="44"/>
      <c r="I112" s="231"/>
      <c r="J112" s="44"/>
      <c r="K112" s="44"/>
      <c r="L112" s="48"/>
      <c r="M112" s="232"/>
      <c r="N112" s="233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151</v>
      </c>
      <c r="AU112" s="20" t="s">
        <v>90</v>
      </c>
    </row>
    <row r="113" s="13" customFormat="1">
      <c r="A113" s="13"/>
      <c r="B113" s="241"/>
      <c r="C113" s="242"/>
      <c r="D113" s="234" t="s">
        <v>283</v>
      </c>
      <c r="E113" s="243" t="s">
        <v>78</v>
      </c>
      <c r="F113" s="244" t="s">
        <v>1765</v>
      </c>
      <c r="G113" s="242"/>
      <c r="H113" s="245">
        <v>8</v>
      </c>
      <c r="I113" s="246"/>
      <c r="J113" s="242"/>
      <c r="K113" s="242"/>
      <c r="L113" s="247"/>
      <c r="M113" s="248"/>
      <c r="N113" s="249"/>
      <c r="O113" s="249"/>
      <c r="P113" s="249"/>
      <c r="Q113" s="249"/>
      <c r="R113" s="249"/>
      <c r="S113" s="249"/>
      <c r="T113" s="250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51" t="s">
        <v>283</v>
      </c>
      <c r="AU113" s="251" t="s">
        <v>90</v>
      </c>
      <c r="AV113" s="13" t="s">
        <v>90</v>
      </c>
      <c r="AW113" s="13" t="s">
        <v>40</v>
      </c>
      <c r="AX113" s="13" t="s">
        <v>88</v>
      </c>
      <c r="AY113" s="251" t="s">
        <v>141</v>
      </c>
    </row>
    <row r="114" s="2" customFormat="1" ht="37.8" customHeight="1">
      <c r="A114" s="42"/>
      <c r="B114" s="43"/>
      <c r="C114" s="216" t="s">
        <v>160</v>
      </c>
      <c r="D114" s="216" t="s">
        <v>144</v>
      </c>
      <c r="E114" s="217" t="s">
        <v>842</v>
      </c>
      <c r="F114" s="218" t="s">
        <v>843</v>
      </c>
      <c r="G114" s="219" t="s">
        <v>618</v>
      </c>
      <c r="H114" s="220">
        <v>12</v>
      </c>
      <c r="I114" s="221"/>
      <c r="J114" s="222">
        <f>ROUND(I114*H114,2)</f>
        <v>0</v>
      </c>
      <c r="K114" s="218" t="s">
        <v>148</v>
      </c>
      <c r="L114" s="48"/>
      <c r="M114" s="223" t="s">
        <v>78</v>
      </c>
      <c r="N114" s="224" t="s">
        <v>50</v>
      </c>
      <c r="O114" s="88"/>
      <c r="P114" s="225">
        <f>O114*H114</f>
        <v>0</v>
      </c>
      <c r="Q114" s="225">
        <v>0.054547999999999999</v>
      </c>
      <c r="R114" s="225">
        <f>Q114*H114</f>
        <v>0.65457600000000005</v>
      </c>
      <c r="S114" s="225">
        <v>0</v>
      </c>
      <c r="T114" s="226">
        <f>S114*H114</f>
        <v>0</v>
      </c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R114" s="227" t="s">
        <v>166</v>
      </c>
      <c r="AT114" s="227" t="s">
        <v>144</v>
      </c>
      <c r="AU114" s="227" t="s">
        <v>90</v>
      </c>
      <c r="AY114" s="20" t="s">
        <v>141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20" t="s">
        <v>88</v>
      </c>
      <c r="BK114" s="228">
        <f>ROUND(I114*H114,2)</f>
        <v>0</v>
      </c>
      <c r="BL114" s="20" t="s">
        <v>166</v>
      </c>
      <c r="BM114" s="227" t="s">
        <v>1766</v>
      </c>
    </row>
    <row r="115" s="2" customFormat="1">
      <c r="A115" s="42"/>
      <c r="B115" s="43"/>
      <c r="C115" s="44"/>
      <c r="D115" s="229" t="s">
        <v>151</v>
      </c>
      <c r="E115" s="44"/>
      <c r="F115" s="230" t="s">
        <v>845</v>
      </c>
      <c r="G115" s="44"/>
      <c r="H115" s="44"/>
      <c r="I115" s="231"/>
      <c r="J115" s="44"/>
      <c r="K115" s="44"/>
      <c r="L115" s="48"/>
      <c r="M115" s="232"/>
      <c r="N115" s="233"/>
      <c r="O115" s="88"/>
      <c r="P115" s="88"/>
      <c r="Q115" s="88"/>
      <c r="R115" s="88"/>
      <c r="S115" s="88"/>
      <c r="T115" s="89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T115" s="20" t="s">
        <v>151</v>
      </c>
      <c r="AU115" s="20" t="s">
        <v>90</v>
      </c>
    </row>
    <row r="116" s="13" customFormat="1">
      <c r="A116" s="13"/>
      <c r="B116" s="241"/>
      <c r="C116" s="242"/>
      <c r="D116" s="234" t="s">
        <v>283</v>
      </c>
      <c r="E116" s="243" t="s">
        <v>78</v>
      </c>
      <c r="F116" s="244" t="s">
        <v>1767</v>
      </c>
      <c r="G116" s="242"/>
      <c r="H116" s="245">
        <v>12</v>
      </c>
      <c r="I116" s="246"/>
      <c r="J116" s="242"/>
      <c r="K116" s="242"/>
      <c r="L116" s="247"/>
      <c r="M116" s="248"/>
      <c r="N116" s="249"/>
      <c r="O116" s="249"/>
      <c r="P116" s="249"/>
      <c r="Q116" s="249"/>
      <c r="R116" s="249"/>
      <c r="S116" s="249"/>
      <c r="T116" s="250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51" t="s">
        <v>283</v>
      </c>
      <c r="AU116" s="251" t="s">
        <v>90</v>
      </c>
      <c r="AV116" s="13" t="s">
        <v>90</v>
      </c>
      <c r="AW116" s="13" t="s">
        <v>40</v>
      </c>
      <c r="AX116" s="13" t="s">
        <v>80</v>
      </c>
      <c r="AY116" s="251" t="s">
        <v>141</v>
      </c>
    </row>
    <row r="117" s="14" customFormat="1">
      <c r="A117" s="14"/>
      <c r="B117" s="252"/>
      <c r="C117" s="253"/>
      <c r="D117" s="234" t="s">
        <v>283</v>
      </c>
      <c r="E117" s="254" t="s">
        <v>78</v>
      </c>
      <c r="F117" s="255" t="s">
        <v>285</v>
      </c>
      <c r="G117" s="253"/>
      <c r="H117" s="256">
        <v>12</v>
      </c>
      <c r="I117" s="257"/>
      <c r="J117" s="253"/>
      <c r="K117" s="253"/>
      <c r="L117" s="258"/>
      <c r="M117" s="259"/>
      <c r="N117" s="260"/>
      <c r="O117" s="260"/>
      <c r="P117" s="260"/>
      <c r="Q117" s="260"/>
      <c r="R117" s="260"/>
      <c r="S117" s="260"/>
      <c r="T117" s="261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62" t="s">
        <v>283</v>
      </c>
      <c r="AU117" s="262" t="s">
        <v>90</v>
      </c>
      <c r="AV117" s="14" t="s">
        <v>166</v>
      </c>
      <c r="AW117" s="14" t="s">
        <v>40</v>
      </c>
      <c r="AX117" s="14" t="s">
        <v>88</v>
      </c>
      <c r="AY117" s="262" t="s">
        <v>141</v>
      </c>
    </row>
    <row r="118" s="2" customFormat="1" ht="33" customHeight="1">
      <c r="A118" s="42"/>
      <c r="B118" s="43"/>
      <c r="C118" s="216" t="s">
        <v>166</v>
      </c>
      <c r="D118" s="216" t="s">
        <v>144</v>
      </c>
      <c r="E118" s="217" t="s">
        <v>1768</v>
      </c>
      <c r="F118" s="218" t="s">
        <v>1769</v>
      </c>
      <c r="G118" s="219" t="s">
        <v>321</v>
      </c>
      <c r="H118" s="220">
        <v>2.6659999999999999</v>
      </c>
      <c r="I118" s="221"/>
      <c r="J118" s="222">
        <f>ROUND(I118*H118,2)</f>
        <v>0</v>
      </c>
      <c r="K118" s="218" t="s">
        <v>148</v>
      </c>
      <c r="L118" s="48"/>
      <c r="M118" s="223" t="s">
        <v>78</v>
      </c>
      <c r="N118" s="224" t="s">
        <v>50</v>
      </c>
      <c r="O118" s="88"/>
      <c r="P118" s="225">
        <f>O118*H118</f>
        <v>0</v>
      </c>
      <c r="Q118" s="225">
        <v>0.12812799999999999</v>
      </c>
      <c r="R118" s="225">
        <f>Q118*H118</f>
        <v>0.34158924799999996</v>
      </c>
      <c r="S118" s="225">
        <v>0</v>
      </c>
      <c r="T118" s="226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27" t="s">
        <v>166</v>
      </c>
      <c r="AT118" s="227" t="s">
        <v>144</v>
      </c>
      <c r="AU118" s="227" t="s">
        <v>90</v>
      </c>
      <c r="AY118" s="20" t="s">
        <v>141</v>
      </c>
      <c r="BE118" s="228">
        <f>IF(N118="základní",J118,0)</f>
        <v>0</v>
      </c>
      <c r="BF118" s="228">
        <f>IF(N118="snížená",J118,0)</f>
        <v>0</v>
      </c>
      <c r="BG118" s="228">
        <f>IF(N118="zákl. přenesená",J118,0)</f>
        <v>0</v>
      </c>
      <c r="BH118" s="228">
        <f>IF(N118="sníž. přenesená",J118,0)</f>
        <v>0</v>
      </c>
      <c r="BI118" s="228">
        <f>IF(N118="nulová",J118,0)</f>
        <v>0</v>
      </c>
      <c r="BJ118" s="20" t="s">
        <v>88</v>
      </c>
      <c r="BK118" s="228">
        <f>ROUND(I118*H118,2)</f>
        <v>0</v>
      </c>
      <c r="BL118" s="20" t="s">
        <v>166</v>
      </c>
      <c r="BM118" s="227" t="s">
        <v>1770</v>
      </c>
    </row>
    <row r="119" s="2" customFormat="1">
      <c r="A119" s="42"/>
      <c r="B119" s="43"/>
      <c r="C119" s="44"/>
      <c r="D119" s="229" t="s">
        <v>151</v>
      </c>
      <c r="E119" s="44"/>
      <c r="F119" s="230" t="s">
        <v>1771</v>
      </c>
      <c r="G119" s="44"/>
      <c r="H119" s="44"/>
      <c r="I119" s="231"/>
      <c r="J119" s="44"/>
      <c r="K119" s="44"/>
      <c r="L119" s="48"/>
      <c r="M119" s="232"/>
      <c r="N119" s="233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151</v>
      </c>
      <c r="AU119" s="20" t="s">
        <v>90</v>
      </c>
    </row>
    <row r="120" s="13" customFormat="1">
      <c r="A120" s="13"/>
      <c r="B120" s="241"/>
      <c r="C120" s="242"/>
      <c r="D120" s="234" t="s">
        <v>283</v>
      </c>
      <c r="E120" s="243" t="s">
        <v>78</v>
      </c>
      <c r="F120" s="244" t="s">
        <v>1760</v>
      </c>
      <c r="G120" s="242"/>
      <c r="H120" s="245">
        <v>2.6659999999999999</v>
      </c>
      <c r="I120" s="246"/>
      <c r="J120" s="242"/>
      <c r="K120" s="242"/>
      <c r="L120" s="247"/>
      <c r="M120" s="248"/>
      <c r="N120" s="249"/>
      <c r="O120" s="249"/>
      <c r="P120" s="249"/>
      <c r="Q120" s="249"/>
      <c r="R120" s="249"/>
      <c r="S120" s="249"/>
      <c r="T120" s="25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51" t="s">
        <v>283</v>
      </c>
      <c r="AU120" s="251" t="s">
        <v>90</v>
      </c>
      <c r="AV120" s="13" t="s">
        <v>90</v>
      </c>
      <c r="AW120" s="13" t="s">
        <v>40</v>
      </c>
      <c r="AX120" s="13" t="s">
        <v>88</v>
      </c>
      <c r="AY120" s="251" t="s">
        <v>141</v>
      </c>
    </row>
    <row r="121" s="12" customFormat="1" ht="22.8" customHeight="1">
      <c r="A121" s="12"/>
      <c r="B121" s="200"/>
      <c r="C121" s="201"/>
      <c r="D121" s="202" t="s">
        <v>79</v>
      </c>
      <c r="E121" s="214" t="s">
        <v>166</v>
      </c>
      <c r="F121" s="214" t="s">
        <v>1772</v>
      </c>
      <c r="G121" s="201"/>
      <c r="H121" s="201"/>
      <c r="I121" s="204"/>
      <c r="J121" s="215">
        <f>BK121</f>
        <v>0</v>
      </c>
      <c r="K121" s="201"/>
      <c r="L121" s="206"/>
      <c r="M121" s="207"/>
      <c r="N121" s="208"/>
      <c r="O121" s="208"/>
      <c r="P121" s="209">
        <f>SUM(P122:P189)</f>
        <v>0</v>
      </c>
      <c r="Q121" s="208"/>
      <c r="R121" s="209">
        <f>SUM(R122:R189)</f>
        <v>107.17579047257541</v>
      </c>
      <c r="S121" s="208"/>
      <c r="T121" s="210">
        <f>SUM(T122:T189)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1" t="s">
        <v>88</v>
      </c>
      <c r="AT121" s="212" t="s">
        <v>79</v>
      </c>
      <c r="AU121" s="212" t="s">
        <v>88</v>
      </c>
      <c r="AY121" s="211" t="s">
        <v>141</v>
      </c>
      <c r="BK121" s="213">
        <f>SUM(BK122:BK189)</f>
        <v>0</v>
      </c>
    </row>
    <row r="122" s="2" customFormat="1" ht="49.05" customHeight="1">
      <c r="A122" s="42"/>
      <c r="B122" s="43"/>
      <c r="C122" s="216" t="s">
        <v>140</v>
      </c>
      <c r="D122" s="216" t="s">
        <v>144</v>
      </c>
      <c r="E122" s="217" t="s">
        <v>1773</v>
      </c>
      <c r="F122" s="218" t="s">
        <v>1774</v>
      </c>
      <c r="G122" s="219" t="s">
        <v>280</v>
      </c>
      <c r="H122" s="220">
        <v>31.82</v>
      </c>
      <c r="I122" s="221"/>
      <c r="J122" s="222">
        <f>ROUND(I122*H122,2)</f>
        <v>0</v>
      </c>
      <c r="K122" s="218" t="s">
        <v>148</v>
      </c>
      <c r="L122" s="48"/>
      <c r="M122" s="223" t="s">
        <v>78</v>
      </c>
      <c r="N122" s="224" t="s">
        <v>50</v>
      </c>
      <c r="O122" s="88"/>
      <c r="P122" s="225">
        <f>O122*H122</f>
        <v>0</v>
      </c>
      <c r="Q122" s="225">
        <v>2.5020099999999998</v>
      </c>
      <c r="R122" s="225">
        <f>Q122*H122</f>
        <v>79.613958199999999</v>
      </c>
      <c r="S122" s="225">
        <v>0</v>
      </c>
      <c r="T122" s="226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27" t="s">
        <v>166</v>
      </c>
      <c r="AT122" s="227" t="s">
        <v>144</v>
      </c>
      <c r="AU122" s="227" t="s">
        <v>90</v>
      </c>
      <c r="AY122" s="20" t="s">
        <v>141</v>
      </c>
      <c r="BE122" s="228">
        <f>IF(N122="základní",J122,0)</f>
        <v>0</v>
      </c>
      <c r="BF122" s="228">
        <f>IF(N122="snížená",J122,0)</f>
        <v>0</v>
      </c>
      <c r="BG122" s="228">
        <f>IF(N122="zákl. přenesená",J122,0)</f>
        <v>0</v>
      </c>
      <c r="BH122" s="228">
        <f>IF(N122="sníž. přenesená",J122,0)</f>
        <v>0</v>
      </c>
      <c r="BI122" s="228">
        <f>IF(N122="nulová",J122,0)</f>
        <v>0</v>
      </c>
      <c r="BJ122" s="20" t="s">
        <v>88</v>
      </c>
      <c r="BK122" s="228">
        <f>ROUND(I122*H122,2)</f>
        <v>0</v>
      </c>
      <c r="BL122" s="20" t="s">
        <v>166</v>
      </c>
      <c r="BM122" s="227" t="s">
        <v>1775</v>
      </c>
    </row>
    <row r="123" s="2" customFormat="1">
      <c r="A123" s="42"/>
      <c r="B123" s="43"/>
      <c r="C123" s="44"/>
      <c r="D123" s="229" t="s">
        <v>151</v>
      </c>
      <c r="E123" s="44"/>
      <c r="F123" s="230" t="s">
        <v>1776</v>
      </c>
      <c r="G123" s="44"/>
      <c r="H123" s="44"/>
      <c r="I123" s="231"/>
      <c r="J123" s="44"/>
      <c r="K123" s="44"/>
      <c r="L123" s="48"/>
      <c r="M123" s="232"/>
      <c r="N123" s="233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151</v>
      </c>
      <c r="AU123" s="20" t="s">
        <v>90</v>
      </c>
    </row>
    <row r="124" s="2" customFormat="1">
      <c r="A124" s="42"/>
      <c r="B124" s="43"/>
      <c r="C124" s="44"/>
      <c r="D124" s="234" t="s">
        <v>153</v>
      </c>
      <c r="E124" s="44"/>
      <c r="F124" s="235" t="s">
        <v>1777</v>
      </c>
      <c r="G124" s="44"/>
      <c r="H124" s="44"/>
      <c r="I124" s="231"/>
      <c r="J124" s="44"/>
      <c r="K124" s="44"/>
      <c r="L124" s="48"/>
      <c r="M124" s="232"/>
      <c r="N124" s="233"/>
      <c r="O124" s="88"/>
      <c r="P124" s="88"/>
      <c r="Q124" s="88"/>
      <c r="R124" s="88"/>
      <c r="S124" s="88"/>
      <c r="T124" s="89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T124" s="20" t="s">
        <v>153</v>
      </c>
      <c r="AU124" s="20" t="s">
        <v>90</v>
      </c>
    </row>
    <row r="125" s="13" customFormat="1">
      <c r="A125" s="13"/>
      <c r="B125" s="241"/>
      <c r="C125" s="242"/>
      <c r="D125" s="234" t="s">
        <v>283</v>
      </c>
      <c r="E125" s="243" t="s">
        <v>78</v>
      </c>
      <c r="F125" s="244" t="s">
        <v>1778</v>
      </c>
      <c r="G125" s="242"/>
      <c r="H125" s="245">
        <v>8.8290000000000006</v>
      </c>
      <c r="I125" s="246"/>
      <c r="J125" s="242"/>
      <c r="K125" s="242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283</v>
      </c>
      <c r="AU125" s="251" t="s">
        <v>90</v>
      </c>
      <c r="AV125" s="13" t="s">
        <v>90</v>
      </c>
      <c r="AW125" s="13" t="s">
        <v>40</v>
      </c>
      <c r="AX125" s="13" t="s">
        <v>80</v>
      </c>
      <c r="AY125" s="251" t="s">
        <v>141</v>
      </c>
    </row>
    <row r="126" s="13" customFormat="1">
      <c r="A126" s="13"/>
      <c r="B126" s="241"/>
      <c r="C126" s="242"/>
      <c r="D126" s="234" t="s">
        <v>283</v>
      </c>
      <c r="E126" s="243" t="s">
        <v>78</v>
      </c>
      <c r="F126" s="244" t="s">
        <v>1779</v>
      </c>
      <c r="G126" s="242"/>
      <c r="H126" s="245">
        <v>22.991</v>
      </c>
      <c r="I126" s="246"/>
      <c r="J126" s="242"/>
      <c r="K126" s="242"/>
      <c r="L126" s="247"/>
      <c r="M126" s="248"/>
      <c r="N126" s="249"/>
      <c r="O126" s="249"/>
      <c r="P126" s="249"/>
      <c r="Q126" s="249"/>
      <c r="R126" s="249"/>
      <c r="S126" s="249"/>
      <c r="T126" s="25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1" t="s">
        <v>283</v>
      </c>
      <c r="AU126" s="251" t="s">
        <v>90</v>
      </c>
      <c r="AV126" s="13" t="s">
        <v>90</v>
      </c>
      <c r="AW126" s="13" t="s">
        <v>40</v>
      </c>
      <c r="AX126" s="13" t="s">
        <v>80</v>
      </c>
      <c r="AY126" s="251" t="s">
        <v>141</v>
      </c>
    </row>
    <row r="127" s="14" customFormat="1">
      <c r="A127" s="14"/>
      <c r="B127" s="252"/>
      <c r="C127" s="253"/>
      <c r="D127" s="234" t="s">
        <v>283</v>
      </c>
      <c r="E127" s="254" t="s">
        <v>78</v>
      </c>
      <c r="F127" s="255" t="s">
        <v>285</v>
      </c>
      <c r="G127" s="253"/>
      <c r="H127" s="256">
        <v>31.82</v>
      </c>
      <c r="I127" s="257"/>
      <c r="J127" s="253"/>
      <c r="K127" s="253"/>
      <c r="L127" s="258"/>
      <c r="M127" s="259"/>
      <c r="N127" s="260"/>
      <c r="O127" s="260"/>
      <c r="P127" s="260"/>
      <c r="Q127" s="260"/>
      <c r="R127" s="260"/>
      <c r="S127" s="260"/>
      <c r="T127" s="261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2" t="s">
        <v>283</v>
      </c>
      <c r="AU127" s="262" t="s">
        <v>90</v>
      </c>
      <c r="AV127" s="14" t="s">
        <v>166</v>
      </c>
      <c r="AW127" s="14" t="s">
        <v>40</v>
      </c>
      <c r="AX127" s="14" t="s">
        <v>88</v>
      </c>
      <c r="AY127" s="262" t="s">
        <v>141</v>
      </c>
    </row>
    <row r="128" s="2" customFormat="1">
      <c r="A128" s="42"/>
      <c r="B128" s="43"/>
      <c r="C128" s="44"/>
      <c r="D128" s="234" t="s">
        <v>414</v>
      </c>
      <c r="E128" s="44"/>
      <c r="F128" s="284" t="s">
        <v>415</v>
      </c>
      <c r="G128" s="44"/>
      <c r="H128" s="44"/>
      <c r="I128" s="44"/>
      <c r="J128" s="44"/>
      <c r="K128" s="44"/>
      <c r="L128" s="48"/>
      <c r="M128" s="232"/>
      <c r="N128" s="233"/>
      <c r="O128" s="88"/>
      <c r="P128" s="88"/>
      <c r="Q128" s="88"/>
      <c r="R128" s="88"/>
      <c r="S128" s="88"/>
      <c r="T128" s="89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U128" s="20" t="s">
        <v>90</v>
      </c>
    </row>
    <row r="129" s="2" customFormat="1" ht="90" customHeight="1">
      <c r="A129" s="42"/>
      <c r="B129" s="43"/>
      <c r="C129" s="216" t="s">
        <v>179</v>
      </c>
      <c r="D129" s="216" t="s">
        <v>144</v>
      </c>
      <c r="E129" s="217" t="s">
        <v>1780</v>
      </c>
      <c r="F129" s="218" t="s">
        <v>1781</v>
      </c>
      <c r="G129" s="219" t="s">
        <v>321</v>
      </c>
      <c r="H129" s="220">
        <v>459.81999999999999</v>
      </c>
      <c r="I129" s="221"/>
      <c r="J129" s="222">
        <f>ROUND(I129*H129,2)</f>
        <v>0</v>
      </c>
      <c r="K129" s="218" t="s">
        <v>148</v>
      </c>
      <c r="L129" s="48"/>
      <c r="M129" s="223" t="s">
        <v>78</v>
      </c>
      <c r="N129" s="224" t="s">
        <v>50</v>
      </c>
      <c r="O129" s="88"/>
      <c r="P129" s="225">
        <f>O129*H129</f>
        <v>0</v>
      </c>
      <c r="Q129" s="225">
        <v>0.0089374428000000006</v>
      </c>
      <c r="R129" s="225">
        <f>Q129*H129</f>
        <v>4.1096149482960005</v>
      </c>
      <c r="S129" s="225">
        <v>0</v>
      </c>
      <c r="T129" s="226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27" t="s">
        <v>166</v>
      </c>
      <c r="AT129" s="227" t="s">
        <v>144</v>
      </c>
      <c r="AU129" s="227" t="s">
        <v>90</v>
      </c>
      <c r="AY129" s="20" t="s">
        <v>141</v>
      </c>
      <c r="BE129" s="228">
        <f>IF(N129="základní",J129,0)</f>
        <v>0</v>
      </c>
      <c r="BF129" s="228">
        <f>IF(N129="snížená",J129,0)</f>
        <v>0</v>
      </c>
      <c r="BG129" s="228">
        <f>IF(N129="zákl. přenesená",J129,0)</f>
        <v>0</v>
      </c>
      <c r="BH129" s="228">
        <f>IF(N129="sníž. přenesená",J129,0)</f>
        <v>0</v>
      </c>
      <c r="BI129" s="228">
        <f>IF(N129="nulová",J129,0)</f>
        <v>0</v>
      </c>
      <c r="BJ129" s="20" t="s">
        <v>88</v>
      </c>
      <c r="BK129" s="228">
        <f>ROUND(I129*H129,2)</f>
        <v>0</v>
      </c>
      <c r="BL129" s="20" t="s">
        <v>166</v>
      </c>
      <c r="BM129" s="227" t="s">
        <v>1782</v>
      </c>
    </row>
    <row r="130" s="2" customFormat="1">
      <c r="A130" s="42"/>
      <c r="B130" s="43"/>
      <c r="C130" s="44"/>
      <c r="D130" s="229" t="s">
        <v>151</v>
      </c>
      <c r="E130" s="44"/>
      <c r="F130" s="230" t="s">
        <v>1783</v>
      </c>
      <c r="G130" s="44"/>
      <c r="H130" s="44"/>
      <c r="I130" s="231"/>
      <c r="J130" s="44"/>
      <c r="K130" s="44"/>
      <c r="L130" s="48"/>
      <c r="M130" s="232"/>
      <c r="N130" s="233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151</v>
      </c>
      <c r="AU130" s="20" t="s">
        <v>90</v>
      </c>
    </row>
    <row r="131" s="15" customFormat="1">
      <c r="A131" s="15"/>
      <c r="B131" s="263"/>
      <c r="C131" s="264"/>
      <c r="D131" s="234" t="s">
        <v>283</v>
      </c>
      <c r="E131" s="265" t="s">
        <v>78</v>
      </c>
      <c r="F131" s="266" t="s">
        <v>1784</v>
      </c>
      <c r="G131" s="264"/>
      <c r="H131" s="265" t="s">
        <v>78</v>
      </c>
      <c r="I131" s="267"/>
      <c r="J131" s="264"/>
      <c r="K131" s="264"/>
      <c r="L131" s="268"/>
      <c r="M131" s="269"/>
      <c r="N131" s="270"/>
      <c r="O131" s="270"/>
      <c r="P131" s="270"/>
      <c r="Q131" s="270"/>
      <c r="R131" s="270"/>
      <c r="S131" s="270"/>
      <c r="T131" s="271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2" t="s">
        <v>283</v>
      </c>
      <c r="AU131" s="272" t="s">
        <v>90</v>
      </c>
      <c r="AV131" s="15" t="s">
        <v>88</v>
      </c>
      <c r="AW131" s="15" t="s">
        <v>40</v>
      </c>
      <c r="AX131" s="15" t="s">
        <v>80</v>
      </c>
      <c r="AY131" s="272" t="s">
        <v>141</v>
      </c>
    </row>
    <row r="132" s="13" customFormat="1">
      <c r="A132" s="13"/>
      <c r="B132" s="241"/>
      <c r="C132" s="242"/>
      <c r="D132" s="234" t="s">
        <v>283</v>
      </c>
      <c r="E132" s="243" t="s">
        <v>78</v>
      </c>
      <c r="F132" s="244" t="s">
        <v>1785</v>
      </c>
      <c r="G132" s="242"/>
      <c r="H132" s="245">
        <v>60.789999999999999</v>
      </c>
      <c r="I132" s="246"/>
      <c r="J132" s="242"/>
      <c r="K132" s="242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283</v>
      </c>
      <c r="AU132" s="251" t="s">
        <v>90</v>
      </c>
      <c r="AV132" s="13" t="s">
        <v>90</v>
      </c>
      <c r="AW132" s="13" t="s">
        <v>40</v>
      </c>
      <c r="AX132" s="13" t="s">
        <v>80</v>
      </c>
      <c r="AY132" s="251" t="s">
        <v>141</v>
      </c>
    </row>
    <row r="133" s="13" customFormat="1">
      <c r="A133" s="13"/>
      <c r="B133" s="241"/>
      <c r="C133" s="242"/>
      <c r="D133" s="234" t="s">
        <v>283</v>
      </c>
      <c r="E133" s="243" t="s">
        <v>78</v>
      </c>
      <c r="F133" s="244" t="s">
        <v>1786</v>
      </c>
      <c r="G133" s="242"/>
      <c r="H133" s="245">
        <v>60.789999999999999</v>
      </c>
      <c r="I133" s="246"/>
      <c r="J133" s="242"/>
      <c r="K133" s="242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283</v>
      </c>
      <c r="AU133" s="251" t="s">
        <v>90</v>
      </c>
      <c r="AV133" s="13" t="s">
        <v>90</v>
      </c>
      <c r="AW133" s="13" t="s">
        <v>40</v>
      </c>
      <c r="AX133" s="13" t="s">
        <v>80</v>
      </c>
      <c r="AY133" s="251" t="s">
        <v>141</v>
      </c>
    </row>
    <row r="134" s="13" customFormat="1">
      <c r="A134" s="13"/>
      <c r="B134" s="241"/>
      <c r="C134" s="242"/>
      <c r="D134" s="234" t="s">
        <v>283</v>
      </c>
      <c r="E134" s="243" t="s">
        <v>78</v>
      </c>
      <c r="F134" s="244" t="s">
        <v>1787</v>
      </c>
      <c r="G134" s="242"/>
      <c r="H134" s="245">
        <v>63.030000000000001</v>
      </c>
      <c r="I134" s="246"/>
      <c r="J134" s="242"/>
      <c r="K134" s="242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283</v>
      </c>
      <c r="AU134" s="251" t="s">
        <v>90</v>
      </c>
      <c r="AV134" s="13" t="s">
        <v>90</v>
      </c>
      <c r="AW134" s="13" t="s">
        <v>40</v>
      </c>
      <c r="AX134" s="13" t="s">
        <v>80</v>
      </c>
      <c r="AY134" s="251" t="s">
        <v>141</v>
      </c>
    </row>
    <row r="135" s="13" customFormat="1">
      <c r="A135" s="13"/>
      <c r="B135" s="241"/>
      <c r="C135" s="242"/>
      <c r="D135" s="234" t="s">
        <v>283</v>
      </c>
      <c r="E135" s="243" t="s">
        <v>78</v>
      </c>
      <c r="F135" s="244" t="s">
        <v>1788</v>
      </c>
      <c r="G135" s="242"/>
      <c r="H135" s="245">
        <v>18.079999999999998</v>
      </c>
      <c r="I135" s="246"/>
      <c r="J135" s="242"/>
      <c r="K135" s="242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283</v>
      </c>
      <c r="AU135" s="251" t="s">
        <v>90</v>
      </c>
      <c r="AV135" s="13" t="s">
        <v>90</v>
      </c>
      <c r="AW135" s="13" t="s">
        <v>40</v>
      </c>
      <c r="AX135" s="13" t="s">
        <v>80</v>
      </c>
      <c r="AY135" s="251" t="s">
        <v>141</v>
      </c>
    </row>
    <row r="136" s="13" customFormat="1">
      <c r="A136" s="13"/>
      <c r="B136" s="241"/>
      <c r="C136" s="242"/>
      <c r="D136" s="234" t="s">
        <v>283</v>
      </c>
      <c r="E136" s="243" t="s">
        <v>78</v>
      </c>
      <c r="F136" s="244" t="s">
        <v>1789</v>
      </c>
      <c r="G136" s="242"/>
      <c r="H136" s="245">
        <v>46.990000000000002</v>
      </c>
      <c r="I136" s="246"/>
      <c r="J136" s="242"/>
      <c r="K136" s="242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283</v>
      </c>
      <c r="AU136" s="251" t="s">
        <v>90</v>
      </c>
      <c r="AV136" s="13" t="s">
        <v>90</v>
      </c>
      <c r="AW136" s="13" t="s">
        <v>40</v>
      </c>
      <c r="AX136" s="13" t="s">
        <v>80</v>
      </c>
      <c r="AY136" s="251" t="s">
        <v>141</v>
      </c>
    </row>
    <row r="137" s="13" customFormat="1">
      <c r="A137" s="13"/>
      <c r="B137" s="241"/>
      <c r="C137" s="242"/>
      <c r="D137" s="234" t="s">
        <v>283</v>
      </c>
      <c r="E137" s="243" t="s">
        <v>78</v>
      </c>
      <c r="F137" s="244" t="s">
        <v>1790</v>
      </c>
      <c r="G137" s="242"/>
      <c r="H137" s="245">
        <v>16.170000000000002</v>
      </c>
      <c r="I137" s="246"/>
      <c r="J137" s="242"/>
      <c r="K137" s="242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283</v>
      </c>
      <c r="AU137" s="251" t="s">
        <v>90</v>
      </c>
      <c r="AV137" s="13" t="s">
        <v>90</v>
      </c>
      <c r="AW137" s="13" t="s">
        <v>40</v>
      </c>
      <c r="AX137" s="13" t="s">
        <v>80</v>
      </c>
      <c r="AY137" s="251" t="s">
        <v>141</v>
      </c>
    </row>
    <row r="138" s="13" customFormat="1">
      <c r="A138" s="13"/>
      <c r="B138" s="241"/>
      <c r="C138" s="242"/>
      <c r="D138" s="234" t="s">
        <v>283</v>
      </c>
      <c r="E138" s="243" t="s">
        <v>78</v>
      </c>
      <c r="F138" s="244" t="s">
        <v>1791</v>
      </c>
      <c r="G138" s="242"/>
      <c r="H138" s="245">
        <v>63.659999999999997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283</v>
      </c>
      <c r="AU138" s="251" t="s">
        <v>90</v>
      </c>
      <c r="AV138" s="13" t="s">
        <v>90</v>
      </c>
      <c r="AW138" s="13" t="s">
        <v>40</v>
      </c>
      <c r="AX138" s="13" t="s">
        <v>80</v>
      </c>
      <c r="AY138" s="251" t="s">
        <v>141</v>
      </c>
    </row>
    <row r="139" s="13" customFormat="1">
      <c r="A139" s="13"/>
      <c r="B139" s="241"/>
      <c r="C139" s="242"/>
      <c r="D139" s="234" t="s">
        <v>283</v>
      </c>
      <c r="E139" s="243" t="s">
        <v>78</v>
      </c>
      <c r="F139" s="244" t="s">
        <v>1792</v>
      </c>
      <c r="G139" s="242"/>
      <c r="H139" s="245">
        <v>63.100000000000001</v>
      </c>
      <c r="I139" s="246"/>
      <c r="J139" s="242"/>
      <c r="K139" s="242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283</v>
      </c>
      <c r="AU139" s="251" t="s">
        <v>90</v>
      </c>
      <c r="AV139" s="13" t="s">
        <v>90</v>
      </c>
      <c r="AW139" s="13" t="s">
        <v>40</v>
      </c>
      <c r="AX139" s="13" t="s">
        <v>80</v>
      </c>
      <c r="AY139" s="251" t="s">
        <v>141</v>
      </c>
    </row>
    <row r="140" s="13" customFormat="1">
      <c r="A140" s="13"/>
      <c r="B140" s="241"/>
      <c r="C140" s="242"/>
      <c r="D140" s="234" t="s">
        <v>283</v>
      </c>
      <c r="E140" s="243" t="s">
        <v>78</v>
      </c>
      <c r="F140" s="244" t="s">
        <v>1793</v>
      </c>
      <c r="G140" s="242"/>
      <c r="H140" s="245">
        <v>67.209999999999994</v>
      </c>
      <c r="I140" s="246"/>
      <c r="J140" s="242"/>
      <c r="K140" s="242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283</v>
      </c>
      <c r="AU140" s="251" t="s">
        <v>90</v>
      </c>
      <c r="AV140" s="13" t="s">
        <v>90</v>
      </c>
      <c r="AW140" s="13" t="s">
        <v>40</v>
      </c>
      <c r="AX140" s="13" t="s">
        <v>80</v>
      </c>
      <c r="AY140" s="251" t="s">
        <v>141</v>
      </c>
    </row>
    <row r="141" s="14" customFormat="1">
      <c r="A141" s="14"/>
      <c r="B141" s="252"/>
      <c r="C141" s="253"/>
      <c r="D141" s="234" t="s">
        <v>283</v>
      </c>
      <c r="E141" s="254" t="s">
        <v>255</v>
      </c>
      <c r="F141" s="255" t="s">
        <v>285</v>
      </c>
      <c r="G141" s="253"/>
      <c r="H141" s="256">
        <v>459.81999999999999</v>
      </c>
      <c r="I141" s="257"/>
      <c r="J141" s="253"/>
      <c r="K141" s="253"/>
      <c r="L141" s="258"/>
      <c r="M141" s="259"/>
      <c r="N141" s="260"/>
      <c r="O141" s="260"/>
      <c r="P141" s="260"/>
      <c r="Q141" s="260"/>
      <c r="R141" s="260"/>
      <c r="S141" s="260"/>
      <c r="T141" s="26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2" t="s">
        <v>283</v>
      </c>
      <c r="AU141" s="262" t="s">
        <v>90</v>
      </c>
      <c r="AV141" s="14" t="s">
        <v>166</v>
      </c>
      <c r="AW141" s="14" t="s">
        <v>40</v>
      </c>
      <c r="AX141" s="14" t="s">
        <v>88</v>
      </c>
      <c r="AY141" s="262" t="s">
        <v>141</v>
      </c>
    </row>
    <row r="142" s="2" customFormat="1" ht="37.8" customHeight="1">
      <c r="A142" s="42"/>
      <c r="B142" s="43"/>
      <c r="C142" s="216" t="s">
        <v>186</v>
      </c>
      <c r="D142" s="216" t="s">
        <v>144</v>
      </c>
      <c r="E142" s="217" t="s">
        <v>1794</v>
      </c>
      <c r="F142" s="218" t="s">
        <v>1795</v>
      </c>
      <c r="G142" s="219" t="s">
        <v>321</v>
      </c>
      <c r="H142" s="220">
        <v>459.81999999999999</v>
      </c>
      <c r="I142" s="221"/>
      <c r="J142" s="222">
        <f>ROUND(I142*H142,2)</f>
        <v>0</v>
      </c>
      <c r="K142" s="218" t="s">
        <v>148</v>
      </c>
      <c r="L142" s="48"/>
      <c r="M142" s="223" t="s">
        <v>78</v>
      </c>
      <c r="N142" s="224" t="s">
        <v>50</v>
      </c>
      <c r="O142" s="88"/>
      <c r="P142" s="225">
        <f>O142*H142</f>
        <v>0</v>
      </c>
      <c r="Q142" s="225">
        <v>0.00080555999999999998</v>
      </c>
      <c r="R142" s="225">
        <f>Q142*H142</f>
        <v>0.37041259919999997</v>
      </c>
      <c r="S142" s="225">
        <v>0</v>
      </c>
      <c r="T142" s="226">
        <f>S142*H142</f>
        <v>0</v>
      </c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R142" s="227" t="s">
        <v>166</v>
      </c>
      <c r="AT142" s="227" t="s">
        <v>144</v>
      </c>
      <c r="AU142" s="227" t="s">
        <v>90</v>
      </c>
      <c r="AY142" s="20" t="s">
        <v>141</v>
      </c>
      <c r="BE142" s="228">
        <f>IF(N142="základní",J142,0)</f>
        <v>0</v>
      </c>
      <c r="BF142" s="228">
        <f>IF(N142="snížená",J142,0)</f>
        <v>0</v>
      </c>
      <c r="BG142" s="228">
        <f>IF(N142="zákl. přenesená",J142,0)</f>
        <v>0</v>
      </c>
      <c r="BH142" s="228">
        <f>IF(N142="sníž. přenesená",J142,0)</f>
        <v>0</v>
      </c>
      <c r="BI142" s="228">
        <f>IF(N142="nulová",J142,0)</f>
        <v>0</v>
      </c>
      <c r="BJ142" s="20" t="s">
        <v>88</v>
      </c>
      <c r="BK142" s="228">
        <f>ROUND(I142*H142,2)</f>
        <v>0</v>
      </c>
      <c r="BL142" s="20" t="s">
        <v>166</v>
      </c>
      <c r="BM142" s="227" t="s">
        <v>1796</v>
      </c>
    </row>
    <row r="143" s="2" customFormat="1">
      <c r="A143" s="42"/>
      <c r="B143" s="43"/>
      <c r="C143" s="44"/>
      <c r="D143" s="229" t="s">
        <v>151</v>
      </c>
      <c r="E143" s="44"/>
      <c r="F143" s="230" t="s">
        <v>1797</v>
      </c>
      <c r="G143" s="44"/>
      <c r="H143" s="44"/>
      <c r="I143" s="231"/>
      <c r="J143" s="44"/>
      <c r="K143" s="44"/>
      <c r="L143" s="48"/>
      <c r="M143" s="232"/>
      <c r="N143" s="233"/>
      <c r="O143" s="88"/>
      <c r="P143" s="88"/>
      <c r="Q143" s="88"/>
      <c r="R143" s="88"/>
      <c r="S143" s="88"/>
      <c r="T143" s="89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T143" s="20" t="s">
        <v>151</v>
      </c>
      <c r="AU143" s="20" t="s">
        <v>90</v>
      </c>
    </row>
    <row r="144" s="13" customFormat="1">
      <c r="A144" s="13"/>
      <c r="B144" s="241"/>
      <c r="C144" s="242"/>
      <c r="D144" s="234" t="s">
        <v>283</v>
      </c>
      <c r="E144" s="243" t="s">
        <v>78</v>
      </c>
      <c r="F144" s="244" t="s">
        <v>255</v>
      </c>
      <c r="G144" s="242"/>
      <c r="H144" s="245">
        <v>459.81999999999999</v>
      </c>
      <c r="I144" s="246"/>
      <c r="J144" s="242"/>
      <c r="K144" s="242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283</v>
      </c>
      <c r="AU144" s="251" t="s">
        <v>90</v>
      </c>
      <c r="AV144" s="13" t="s">
        <v>90</v>
      </c>
      <c r="AW144" s="13" t="s">
        <v>40</v>
      </c>
      <c r="AX144" s="13" t="s">
        <v>88</v>
      </c>
      <c r="AY144" s="251" t="s">
        <v>141</v>
      </c>
    </row>
    <row r="145" s="2" customFormat="1">
      <c r="A145" s="42"/>
      <c r="B145" s="43"/>
      <c r="C145" s="44"/>
      <c r="D145" s="234" t="s">
        <v>414</v>
      </c>
      <c r="E145" s="44"/>
      <c r="F145" s="284" t="s">
        <v>415</v>
      </c>
      <c r="G145" s="44"/>
      <c r="H145" s="44"/>
      <c r="I145" s="44"/>
      <c r="J145" s="44"/>
      <c r="K145" s="44"/>
      <c r="L145" s="48"/>
      <c r="M145" s="232"/>
      <c r="N145" s="233"/>
      <c r="O145" s="88"/>
      <c r="P145" s="88"/>
      <c r="Q145" s="88"/>
      <c r="R145" s="88"/>
      <c r="S145" s="88"/>
      <c r="T145" s="89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U145" s="20" t="s">
        <v>90</v>
      </c>
    </row>
    <row r="146" s="2" customFormat="1" ht="37.8" customHeight="1">
      <c r="A146" s="42"/>
      <c r="B146" s="43"/>
      <c r="C146" s="216" t="s">
        <v>192</v>
      </c>
      <c r="D146" s="216" t="s">
        <v>144</v>
      </c>
      <c r="E146" s="217" t="s">
        <v>1798</v>
      </c>
      <c r="F146" s="218" t="s">
        <v>1799</v>
      </c>
      <c r="G146" s="219" t="s">
        <v>321</v>
      </c>
      <c r="H146" s="220">
        <v>459.81999999999999</v>
      </c>
      <c r="I146" s="221"/>
      <c r="J146" s="222">
        <f>ROUND(I146*H146,2)</f>
        <v>0</v>
      </c>
      <c r="K146" s="218" t="s">
        <v>148</v>
      </c>
      <c r="L146" s="48"/>
      <c r="M146" s="223" t="s">
        <v>78</v>
      </c>
      <c r="N146" s="224" t="s">
        <v>50</v>
      </c>
      <c r="O146" s="88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R146" s="227" t="s">
        <v>166</v>
      </c>
      <c r="AT146" s="227" t="s">
        <v>144</v>
      </c>
      <c r="AU146" s="227" t="s">
        <v>90</v>
      </c>
      <c r="AY146" s="20" t="s">
        <v>141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20" t="s">
        <v>88</v>
      </c>
      <c r="BK146" s="228">
        <f>ROUND(I146*H146,2)</f>
        <v>0</v>
      </c>
      <c r="BL146" s="20" t="s">
        <v>166</v>
      </c>
      <c r="BM146" s="227" t="s">
        <v>1800</v>
      </c>
    </row>
    <row r="147" s="2" customFormat="1">
      <c r="A147" s="42"/>
      <c r="B147" s="43"/>
      <c r="C147" s="44"/>
      <c r="D147" s="229" t="s">
        <v>151</v>
      </c>
      <c r="E147" s="44"/>
      <c r="F147" s="230" t="s">
        <v>1801</v>
      </c>
      <c r="G147" s="44"/>
      <c r="H147" s="44"/>
      <c r="I147" s="231"/>
      <c r="J147" s="44"/>
      <c r="K147" s="44"/>
      <c r="L147" s="48"/>
      <c r="M147" s="232"/>
      <c r="N147" s="233"/>
      <c r="O147" s="88"/>
      <c r="P147" s="88"/>
      <c r="Q147" s="88"/>
      <c r="R147" s="88"/>
      <c r="S147" s="88"/>
      <c r="T147" s="89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T147" s="20" t="s">
        <v>151</v>
      </c>
      <c r="AU147" s="20" t="s">
        <v>90</v>
      </c>
    </row>
    <row r="148" s="2" customFormat="1" ht="78" customHeight="1">
      <c r="A148" s="42"/>
      <c r="B148" s="43"/>
      <c r="C148" s="216" t="s">
        <v>198</v>
      </c>
      <c r="D148" s="216" t="s">
        <v>144</v>
      </c>
      <c r="E148" s="217" t="s">
        <v>1802</v>
      </c>
      <c r="F148" s="218" t="s">
        <v>1803</v>
      </c>
      <c r="G148" s="219" t="s">
        <v>310</v>
      </c>
      <c r="H148" s="220">
        <v>1.6020000000000001</v>
      </c>
      <c r="I148" s="221"/>
      <c r="J148" s="222">
        <f>ROUND(I148*H148,2)</f>
        <v>0</v>
      </c>
      <c r="K148" s="218" t="s">
        <v>148</v>
      </c>
      <c r="L148" s="48"/>
      <c r="M148" s="223" t="s">
        <v>78</v>
      </c>
      <c r="N148" s="224" t="s">
        <v>50</v>
      </c>
      <c r="O148" s="88"/>
      <c r="P148" s="225">
        <f>O148*H148</f>
        <v>0</v>
      </c>
      <c r="Q148" s="225">
        <v>1.0627727797</v>
      </c>
      <c r="R148" s="225">
        <f>Q148*H148</f>
        <v>1.7025619930794</v>
      </c>
      <c r="S148" s="225">
        <v>0</v>
      </c>
      <c r="T148" s="226">
        <f>S148*H148</f>
        <v>0</v>
      </c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R148" s="227" t="s">
        <v>166</v>
      </c>
      <c r="AT148" s="227" t="s">
        <v>144</v>
      </c>
      <c r="AU148" s="227" t="s">
        <v>90</v>
      </c>
      <c r="AY148" s="20" t="s">
        <v>141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20" t="s">
        <v>88</v>
      </c>
      <c r="BK148" s="228">
        <f>ROUND(I148*H148,2)</f>
        <v>0</v>
      </c>
      <c r="BL148" s="20" t="s">
        <v>166</v>
      </c>
      <c r="BM148" s="227" t="s">
        <v>1804</v>
      </c>
    </row>
    <row r="149" s="2" customFormat="1">
      <c r="A149" s="42"/>
      <c r="B149" s="43"/>
      <c r="C149" s="44"/>
      <c r="D149" s="229" t="s">
        <v>151</v>
      </c>
      <c r="E149" s="44"/>
      <c r="F149" s="230" t="s">
        <v>1805</v>
      </c>
      <c r="G149" s="44"/>
      <c r="H149" s="44"/>
      <c r="I149" s="231"/>
      <c r="J149" s="44"/>
      <c r="K149" s="44"/>
      <c r="L149" s="48"/>
      <c r="M149" s="232"/>
      <c r="N149" s="233"/>
      <c r="O149" s="88"/>
      <c r="P149" s="88"/>
      <c r="Q149" s="88"/>
      <c r="R149" s="88"/>
      <c r="S149" s="88"/>
      <c r="T149" s="89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T149" s="20" t="s">
        <v>151</v>
      </c>
      <c r="AU149" s="20" t="s">
        <v>90</v>
      </c>
    </row>
    <row r="150" s="15" customFormat="1">
      <c r="A150" s="15"/>
      <c r="B150" s="263"/>
      <c r="C150" s="264"/>
      <c r="D150" s="234" t="s">
        <v>283</v>
      </c>
      <c r="E150" s="265" t="s">
        <v>78</v>
      </c>
      <c r="F150" s="266" t="s">
        <v>1806</v>
      </c>
      <c r="G150" s="264"/>
      <c r="H150" s="265" t="s">
        <v>78</v>
      </c>
      <c r="I150" s="267"/>
      <c r="J150" s="264"/>
      <c r="K150" s="264"/>
      <c r="L150" s="268"/>
      <c r="M150" s="269"/>
      <c r="N150" s="270"/>
      <c r="O150" s="270"/>
      <c r="P150" s="270"/>
      <c r="Q150" s="270"/>
      <c r="R150" s="270"/>
      <c r="S150" s="270"/>
      <c r="T150" s="271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72" t="s">
        <v>283</v>
      </c>
      <c r="AU150" s="272" t="s">
        <v>90</v>
      </c>
      <c r="AV150" s="15" t="s">
        <v>88</v>
      </c>
      <c r="AW150" s="15" t="s">
        <v>40</v>
      </c>
      <c r="AX150" s="15" t="s">
        <v>80</v>
      </c>
      <c r="AY150" s="272" t="s">
        <v>141</v>
      </c>
    </row>
    <row r="151" s="13" customFormat="1">
      <c r="A151" s="13"/>
      <c r="B151" s="241"/>
      <c r="C151" s="242"/>
      <c r="D151" s="234" t="s">
        <v>283</v>
      </c>
      <c r="E151" s="243" t="s">
        <v>78</v>
      </c>
      <c r="F151" s="244" t="s">
        <v>1807</v>
      </c>
      <c r="G151" s="242"/>
      <c r="H151" s="245">
        <v>0.184</v>
      </c>
      <c r="I151" s="246"/>
      <c r="J151" s="242"/>
      <c r="K151" s="242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283</v>
      </c>
      <c r="AU151" s="251" t="s">
        <v>90</v>
      </c>
      <c r="AV151" s="13" t="s">
        <v>90</v>
      </c>
      <c r="AW151" s="13" t="s">
        <v>40</v>
      </c>
      <c r="AX151" s="13" t="s">
        <v>80</v>
      </c>
      <c r="AY151" s="251" t="s">
        <v>141</v>
      </c>
    </row>
    <row r="152" s="13" customFormat="1">
      <c r="A152" s="13"/>
      <c r="B152" s="241"/>
      <c r="C152" s="242"/>
      <c r="D152" s="234" t="s">
        <v>283</v>
      </c>
      <c r="E152" s="243" t="s">
        <v>78</v>
      </c>
      <c r="F152" s="244" t="s">
        <v>1808</v>
      </c>
      <c r="G152" s="242"/>
      <c r="H152" s="245">
        <v>0.184</v>
      </c>
      <c r="I152" s="246"/>
      <c r="J152" s="242"/>
      <c r="K152" s="242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283</v>
      </c>
      <c r="AU152" s="251" t="s">
        <v>90</v>
      </c>
      <c r="AV152" s="13" t="s">
        <v>90</v>
      </c>
      <c r="AW152" s="13" t="s">
        <v>40</v>
      </c>
      <c r="AX152" s="13" t="s">
        <v>80</v>
      </c>
      <c r="AY152" s="251" t="s">
        <v>141</v>
      </c>
    </row>
    <row r="153" s="13" customFormat="1">
      <c r="A153" s="13"/>
      <c r="B153" s="241"/>
      <c r="C153" s="242"/>
      <c r="D153" s="234" t="s">
        <v>283</v>
      </c>
      <c r="E153" s="243" t="s">
        <v>78</v>
      </c>
      <c r="F153" s="244" t="s">
        <v>1809</v>
      </c>
      <c r="G153" s="242"/>
      <c r="H153" s="245">
        <v>0.191</v>
      </c>
      <c r="I153" s="246"/>
      <c r="J153" s="242"/>
      <c r="K153" s="242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283</v>
      </c>
      <c r="AU153" s="251" t="s">
        <v>90</v>
      </c>
      <c r="AV153" s="13" t="s">
        <v>90</v>
      </c>
      <c r="AW153" s="13" t="s">
        <v>40</v>
      </c>
      <c r="AX153" s="13" t="s">
        <v>80</v>
      </c>
      <c r="AY153" s="251" t="s">
        <v>141</v>
      </c>
    </row>
    <row r="154" s="13" customFormat="1">
      <c r="A154" s="13"/>
      <c r="B154" s="241"/>
      <c r="C154" s="242"/>
      <c r="D154" s="234" t="s">
        <v>283</v>
      </c>
      <c r="E154" s="243" t="s">
        <v>78</v>
      </c>
      <c r="F154" s="244" t="s">
        <v>1810</v>
      </c>
      <c r="G154" s="242"/>
      <c r="H154" s="245">
        <v>0.055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283</v>
      </c>
      <c r="AU154" s="251" t="s">
        <v>90</v>
      </c>
      <c r="AV154" s="13" t="s">
        <v>90</v>
      </c>
      <c r="AW154" s="13" t="s">
        <v>40</v>
      </c>
      <c r="AX154" s="13" t="s">
        <v>80</v>
      </c>
      <c r="AY154" s="251" t="s">
        <v>141</v>
      </c>
    </row>
    <row r="155" s="13" customFormat="1">
      <c r="A155" s="13"/>
      <c r="B155" s="241"/>
      <c r="C155" s="242"/>
      <c r="D155" s="234" t="s">
        <v>283</v>
      </c>
      <c r="E155" s="243" t="s">
        <v>78</v>
      </c>
      <c r="F155" s="244" t="s">
        <v>1811</v>
      </c>
      <c r="G155" s="242"/>
      <c r="H155" s="245">
        <v>0.14199999999999999</v>
      </c>
      <c r="I155" s="246"/>
      <c r="J155" s="242"/>
      <c r="K155" s="242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283</v>
      </c>
      <c r="AU155" s="251" t="s">
        <v>90</v>
      </c>
      <c r="AV155" s="13" t="s">
        <v>90</v>
      </c>
      <c r="AW155" s="13" t="s">
        <v>40</v>
      </c>
      <c r="AX155" s="13" t="s">
        <v>80</v>
      </c>
      <c r="AY155" s="251" t="s">
        <v>141</v>
      </c>
    </row>
    <row r="156" s="13" customFormat="1">
      <c r="A156" s="13"/>
      <c r="B156" s="241"/>
      <c r="C156" s="242"/>
      <c r="D156" s="234" t="s">
        <v>283</v>
      </c>
      <c r="E156" s="243" t="s">
        <v>78</v>
      </c>
      <c r="F156" s="244" t="s">
        <v>1812</v>
      </c>
      <c r="G156" s="242"/>
      <c r="H156" s="245">
        <v>0.049000000000000002</v>
      </c>
      <c r="I156" s="246"/>
      <c r="J156" s="242"/>
      <c r="K156" s="242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283</v>
      </c>
      <c r="AU156" s="251" t="s">
        <v>90</v>
      </c>
      <c r="AV156" s="13" t="s">
        <v>90</v>
      </c>
      <c r="AW156" s="13" t="s">
        <v>40</v>
      </c>
      <c r="AX156" s="13" t="s">
        <v>80</v>
      </c>
      <c r="AY156" s="251" t="s">
        <v>141</v>
      </c>
    </row>
    <row r="157" s="13" customFormat="1">
      <c r="A157" s="13"/>
      <c r="B157" s="241"/>
      <c r="C157" s="242"/>
      <c r="D157" s="234" t="s">
        <v>283</v>
      </c>
      <c r="E157" s="243" t="s">
        <v>78</v>
      </c>
      <c r="F157" s="244" t="s">
        <v>1813</v>
      </c>
      <c r="G157" s="242"/>
      <c r="H157" s="245">
        <v>0.19300000000000001</v>
      </c>
      <c r="I157" s="246"/>
      <c r="J157" s="242"/>
      <c r="K157" s="242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283</v>
      </c>
      <c r="AU157" s="251" t="s">
        <v>90</v>
      </c>
      <c r="AV157" s="13" t="s">
        <v>90</v>
      </c>
      <c r="AW157" s="13" t="s">
        <v>40</v>
      </c>
      <c r="AX157" s="13" t="s">
        <v>80</v>
      </c>
      <c r="AY157" s="251" t="s">
        <v>141</v>
      </c>
    </row>
    <row r="158" s="13" customFormat="1">
      <c r="A158" s="13"/>
      <c r="B158" s="241"/>
      <c r="C158" s="242"/>
      <c r="D158" s="234" t="s">
        <v>283</v>
      </c>
      <c r="E158" s="243" t="s">
        <v>78</v>
      </c>
      <c r="F158" s="244" t="s">
        <v>1814</v>
      </c>
      <c r="G158" s="242"/>
      <c r="H158" s="245">
        <v>0.191</v>
      </c>
      <c r="I158" s="246"/>
      <c r="J158" s="242"/>
      <c r="K158" s="242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283</v>
      </c>
      <c r="AU158" s="251" t="s">
        <v>90</v>
      </c>
      <c r="AV158" s="13" t="s">
        <v>90</v>
      </c>
      <c r="AW158" s="13" t="s">
        <v>40</v>
      </c>
      <c r="AX158" s="13" t="s">
        <v>80</v>
      </c>
      <c r="AY158" s="251" t="s">
        <v>141</v>
      </c>
    </row>
    <row r="159" s="13" customFormat="1">
      <c r="A159" s="13"/>
      <c r="B159" s="241"/>
      <c r="C159" s="242"/>
      <c r="D159" s="234" t="s">
        <v>283</v>
      </c>
      <c r="E159" s="243" t="s">
        <v>78</v>
      </c>
      <c r="F159" s="244" t="s">
        <v>1815</v>
      </c>
      <c r="G159" s="242"/>
      <c r="H159" s="245">
        <v>0.20399999999999999</v>
      </c>
      <c r="I159" s="246"/>
      <c r="J159" s="242"/>
      <c r="K159" s="242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283</v>
      </c>
      <c r="AU159" s="251" t="s">
        <v>90</v>
      </c>
      <c r="AV159" s="13" t="s">
        <v>90</v>
      </c>
      <c r="AW159" s="13" t="s">
        <v>40</v>
      </c>
      <c r="AX159" s="13" t="s">
        <v>80</v>
      </c>
      <c r="AY159" s="251" t="s">
        <v>141</v>
      </c>
    </row>
    <row r="160" s="14" customFormat="1">
      <c r="A160" s="14"/>
      <c r="B160" s="252"/>
      <c r="C160" s="253"/>
      <c r="D160" s="234" t="s">
        <v>283</v>
      </c>
      <c r="E160" s="254" t="s">
        <v>78</v>
      </c>
      <c r="F160" s="255" t="s">
        <v>285</v>
      </c>
      <c r="G160" s="253"/>
      <c r="H160" s="256">
        <v>1.393</v>
      </c>
      <c r="I160" s="257"/>
      <c r="J160" s="253"/>
      <c r="K160" s="253"/>
      <c r="L160" s="258"/>
      <c r="M160" s="259"/>
      <c r="N160" s="260"/>
      <c r="O160" s="260"/>
      <c r="P160" s="260"/>
      <c r="Q160" s="260"/>
      <c r="R160" s="260"/>
      <c r="S160" s="260"/>
      <c r="T160" s="26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2" t="s">
        <v>283</v>
      </c>
      <c r="AU160" s="262" t="s">
        <v>90</v>
      </c>
      <c r="AV160" s="14" t="s">
        <v>166</v>
      </c>
      <c r="AW160" s="14" t="s">
        <v>40</v>
      </c>
      <c r="AX160" s="14" t="s">
        <v>88</v>
      </c>
      <c r="AY160" s="262" t="s">
        <v>141</v>
      </c>
    </row>
    <row r="161" s="13" customFormat="1">
      <c r="A161" s="13"/>
      <c r="B161" s="241"/>
      <c r="C161" s="242"/>
      <c r="D161" s="234" t="s">
        <v>283</v>
      </c>
      <c r="E161" s="242"/>
      <c r="F161" s="244" t="s">
        <v>1816</v>
      </c>
      <c r="G161" s="242"/>
      <c r="H161" s="245">
        <v>1.6020000000000001</v>
      </c>
      <c r="I161" s="246"/>
      <c r="J161" s="242"/>
      <c r="K161" s="242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283</v>
      </c>
      <c r="AU161" s="251" t="s">
        <v>90</v>
      </c>
      <c r="AV161" s="13" t="s">
        <v>90</v>
      </c>
      <c r="AW161" s="13" t="s">
        <v>4</v>
      </c>
      <c r="AX161" s="13" t="s">
        <v>88</v>
      </c>
      <c r="AY161" s="251" t="s">
        <v>141</v>
      </c>
    </row>
    <row r="162" s="2" customFormat="1" ht="37.8" customHeight="1">
      <c r="A162" s="42"/>
      <c r="B162" s="43"/>
      <c r="C162" s="216" t="s">
        <v>204</v>
      </c>
      <c r="D162" s="216" t="s">
        <v>144</v>
      </c>
      <c r="E162" s="217" t="s">
        <v>1817</v>
      </c>
      <c r="F162" s="218" t="s">
        <v>1818</v>
      </c>
      <c r="G162" s="219" t="s">
        <v>310</v>
      </c>
      <c r="H162" s="220">
        <v>0.13800000000000001</v>
      </c>
      <c r="I162" s="221"/>
      <c r="J162" s="222">
        <f>ROUND(I162*H162,2)</f>
        <v>0</v>
      </c>
      <c r="K162" s="218" t="s">
        <v>148</v>
      </c>
      <c r="L162" s="48"/>
      <c r="M162" s="223" t="s">
        <v>78</v>
      </c>
      <c r="N162" s="224" t="s">
        <v>50</v>
      </c>
      <c r="O162" s="88"/>
      <c r="P162" s="225">
        <f>O162*H162</f>
        <v>0</v>
      </c>
      <c r="Q162" s="225">
        <v>0.017094000000000002</v>
      </c>
      <c r="R162" s="225">
        <f>Q162*H162</f>
        <v>0.0023589720000000004</v>
      </c>
      <c r="S162" s="225">
        <v>0</v>
      </c>
      <c r="T162" s="226">
        <f>S162*H162</f>
        <v>0</v>
      </c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R162" s="227" t="s">
        <v>166</v>
      </c>
      <c r="AT162" s="227" t="s">
        <v>144</v>
      </c>
      <c r="AU162" s="227" t="s">
        <v>90</v>
      </c>
      <c r="AY162" s="20" t="s">
        <v>141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20" t="s">
        <v>88</v>
      </c>
      <c r="BK162" s="228">
        <f>ROUND(I162*H162,2)</f>
        <v>0</v>
      </c>
      <c r="BL162" s="20" t="s">
        <v>166</v>
      </c>
      <c r="BM162" s="227" t="s">
        <v>1819</v>
      </c>
    </row>
    <row r="163" s="2" customFormat="1">
      <c r="A163" s="42"/>
      <c r="B163" s="43"/>
      <c r="C163" s="44"/>
      <c r="D163" s="229" t="s">
        <v>151</v>
      </c>
      <c r="E163" s="44"/>
      <c r="F163" s="230" t="s">
        <v>1820</v>
      </c>
      <c r="G163" s="44"/>
      <c r="H163" s="44"/>
      <c r="I163" s="231"/>
      <c r="J163" s="44"/>
      <c r="K163" s="44"/>
      <c r="L163" s="48"/>
      <c r="M163" s="232"/>
      <c r="N163" s="233"/>
      <c r="O163" s="88"/>
      <c r="P163" s="88"/>
      <c r="Q163" s="88"/>
      <c r="R163" s="88"/>
      <c r="S163" s="88"/>
      <c r="T163" s="89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T163" s="20" t="s">
        <v>151</v>
      </c>
      <c r="AU163" s="20" t="s">
        <v>90</v>
      </c>
    </row>
    <row r="164" s="15" customFormat="1">
      <c r="A164" s="15"/>
      <c r="B164" s="263"/>
      <c r="C164" s="264"/>
      <c r="D164" s="234" t="s">
        <v>283</v>
      </c>
      <c r="E164" s="265" t="s">
        <v>78</v>
      </c>
      <c r="F164" s="266" t="s">
        <v>1821</v>
      </c>
      <c r="G164" s="264"/>
      <c r="H164" s="265" t="s">
        <v>78</v>
      </c>
      <c r="I164" s="267"/>
      <c r="J164" s="264"/>
      <c r="K164" s="264"/>
      <c r="L164" s="268"/>
      <c r="M164" s="269"/>
      <c r="N164" s="270"/>
      <c r="O164" s="270"/>
      <c r="P164" s="270"/>
      <c r="Q164" s="270"/>
      <c r="R164" s="270"/>
      <c r="S164" s="270"/>
      <c r="T164" s="271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2" t="s">
        <v>283</v>
      </c>
      <c r="AU164" s="272" t="s">
        <v>90</v>
      </c>
      <c r="AV164" s="15" t="s">
        <v>88</v>
      </c>
      <c r="AW164" s="15" t="s">
        <v>40</v>
      </c>
      <c r="AX164" s="15" t="s">
        <v>80</v>
      </c>
      <c r="AY164" s="272" t="s">
        <v>141</v>
      </c>
    </row>
    <row r="165" s="13" customFormat="1">
      <c r="A165" s="13"/>
      <c r="B165" s="241"/>
      <c r="C165" s="242"/>
      <c r="D165" s="234" t="s">
        <v>283</v>
      </c>
      <c r="E165" s="243" t="s">
        <v>78</v>
      </c>
      <c r="F165" s="244" t="s">
        <v>1822</v>
      </c>
      <c r="G165" s="242"/>
      <c r="H165" s="245">
        <v>0.053999999999999999</v>
      </c>
      <c r="I165" s="246"/>
      <c r="J165" s="242"/>
      <c r="K165" s="242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283</v>
      </c>
      <c r="AU165" s="251" t="s">
        <v>90</v>
      </c>
      <c r="AV165" s="13" t="s">
        <v>90</v>
      </c>
      <c r="AW165" s="13" t="s">
        <v>40</v>
      </c>
      <c r="AX165" s="13" t="s">
        <v>80</v>
      </c>
      <c r="AY165" s="251" t="s">
        <v>141</v>
      </c>
    </row>
    <row r="166" s="13" customFormat="1">
      <c r="A166" s="13"/>
      <c r="B166" s="241"/>
      <c r="C166" s="242"/>
      <c r="D166" s="234" t="s">
        <v>283</v>
      </c>
      <c r="E166" s="243" t="s">
        <v>78</v>
      </c>
      <c r="F166" s="244" t="s">
        <v>1823</v>
      </c>
      <c r="G166" s="242"/>
      <c r="H166" s="245">
        <v>0.084000000000000005</v>
      </c>
      <c r="I166" s="246"/>
      <c r="J166" s="242"/>
      <c r="K166" s="242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283</v>
      </c>
      <c r="AU166" s="251" t="s">
        <v>90</v>
      </c>
      <c r="AV166" s="13" t="s">
        <v>90</v>
      </c>
      <c r="AW166" s="13" t="s">
        <v>40</v>
      </c>
      <c r="AX166" s="13" t="s">
        <v>80</v>
      </c>
      <c r="AY166" s="251" t="s">
        <v>141</v>
      </c>
    </row>
    <row r="167" s="16" customFormat="1">
      <c r="A167" s="16"/>
      <c r="B167" s="273"/>
      <c r="C167" s="274"/>
      <c r="D167" s="234" t="s">
        <v>283</v>
      </c>
      <c r="E167" s="275" t="s">
        <v>78</v>
      </c>
      <c r="F167" s="276" t="s">
        <v>358</v>
      </c>
      <c r="G167" s="274"/>
      <c r="H167" s="277">
        <v>0.13800000000000001</v>
      </c>
      <c r="I167" s="278"/>
      <c r="J167" s="274"/>
      <c r="K167" s="274"/>
      <c r="L167" s="279"/>
      <c r="M167" s="280"/>
      <c r="N167" s="281"/>
      <c r="O167" s="281"/>
      <c r="P167" s="281"/>
      <c r="Q167" s="281"/>
      <c r="R167" s="281"/>
      <c r="S167" s="281"/>
      <c r="T167" s="282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283" t="s">
        <v>283</v>
      </c>
      <c r="AU167" s="283" t="s">
        <v>90</v>
      </c>
      <c r="AV167" s="16" t="s">
        <v>160</v>
      </c>
      <c r="AW167" s="16" t="s">
        <v>40</v>
      </c>
      <c r="AX167" s="16" t="s">
        <v>80</v>
      </c>
      <c r="AY167" s="283" t="s">
        <v>141</v>
      </c>
    </row>
    <row r="168" s="14" customFormat="1">
      <c r="A168" s="14"/>
      <c r="B168" s="252"/>
      <c r="C168" s="253"/>
      <c r="D168" s="234" t="s">
        <v>283</v>
      </c>
      <c r="E168" s="254" t="s">
        <v>78</v>
      </c>
      <c r="F168" s="255" t="s">
        <v>285</v>
      </c>
      <c r="G168" s="253"/>
      <c r="H168" s="256">
        <v>0.13800000000000001</v>
      </c>
      <c r="I168" s="257"/>
      <c r="J168" s="253"/>
      <c r="K168" s="253"/>
      <c r="L168" s="258"/>
      <c r="M168" s="259"/>
      <c r="N168" s="260"/>
      <c r="O168" s="260"/>
      <c r="P168" s="260"/>
      <c r="Q168" s="260"/>
      <c r="R168" s="260"/>
      <c r="S168" s="260"/>
      <c r="T168" s="26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2" t="s">
        <v>283</v>
      </c>
      <c r="AU168" s="262" t="s">
        <v>90</v>
      </c>
      <c r="AV168" s="14" t="s">
        <v>166</v>
      </c>
      <c r="AW168" s="14" t="s">
        <v>40</v>
      </c>
      <c r="AX168" s="14" t="s">
        <v>88</v>
      </c>
      <c r="AY168" s="262" t="s">
        <v>141</v>
      </c>
    </row>
    <row r="169" s="2" customFormat="1" ht="21.75" customHeight="1">
      <c r="A169" s="42"/>
      <c r="B169" s="43"/>
      <c r="C169" s="290" t="s">
        <v>209</v>
      </c>
      <c r="D169" s="290" t="s">
        <v>864</v>
      </c>
      <c r="E169" s="291" t="s">
        <v>1824</v>
      </c>
      <c r="F169" s="292" t="s">
        <v>1825</v>
      </c>
      <c r="G169" s="293" t="s">
        <v>310</v>
      </c>
      <c r="H169" s="294">
        <v>0.13800000000000001</v>
      </c>
      <c r="I169" s="295"/>
      <c r="J169" s="296">
        <f>ROUND(I169*H169,2)</f>
        <v>0</v>
      </c>
      <c r="K169" s="292" t="s">
        <v>148</v>
      </c>
      <c r="L169" s="297"/>
      <c r="M169" s="298" t="s">
        <v>78</v>
      </c>
      <c r="N169" s="299" t="s">
        <v>50</v>
      </c>
      <c r="O169" s="88"/>
      <c r="P169" s="225">
        <f>O169*H169</f>
        <v>0</v>
      </c>
      <c r="Q169" s="225">
        <v>1</v>
      </c>
      <c r="R169" s="225">
        <f>Q169*H169</f>
        <v>0.13800000000000001</v>
      </c>
      <c r="S169" s="225">
        <v>0</v>
      </c>
      <c r="T169" s="226">
        <f>S169*H169</f>
        <v>0</v>
      </c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R169" s="227" t="s">
        <v>192</v>
      </c>
      <c r="AT169" s="227" t="s">
        <v>864</v>
      </c>
      <c r="AU169" s="227" t="s">
        <v>90</v>
      </c>
      <c r="AY169" s="20" t="s">
        <v>141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20" t="s">
        <v>88</v>
      </c>
      <c r="BK169" s="228">
        <f>ROUND(I169*H169,2)</f>
        <v>0</v>
      </c>
      <c r="BL169" s="20" t="s">
        <v>166</v>
      </c>
      <c r="BM169" s="227" t="s">
        <v>1826</v>
      </c>
    </row>
    <row r="170" s="2" customFormat="1" ht="37.8" customHeight="1">
      <c r="A170" s="42"/>
      <c r="B170" s="43"/>
      <c r="C170" s="216" t="s">
        <v>8</v>
      </c>
      <c r="D170" s="216" t="s">
        <v>144</v>
      </c>
      <c r="E170" s="217" t="s">
        <v>1827</v>
      </c>
      <c r="F170" s="218" t="s">
        <v>1828</v>
      </c>
      <c r="G170" s="219" t="s">
        <v>310</v>
      </c>
      <c r="H170" s="220">
        <v>18.768999999999998</v>
      </c>
      <c r="I170" s="221"/>
      <c r="J170" s="222">
        <f>ROUND(I170*H170,2)</f>
        <v>0</v>
      </c>
      <c r="K170" s="218" t="s">
        <v>148</v>
      </c>
      <c r="L170" s="48"/>
      <c r="M170" s="223" t="s">
        <v>78</v>
      </c>
      <c r="N170" s="224" t="s">
        <v>50</v>
      </c>
      <c r="O170" s="88"/>
      <c r="P170" s="225">
        <f>O170*H170</f>
        <v>0</v>
      </c>
      <c r="Q170" s="225">
        <v>0.01221</v>
      </c>
      <c r="R170" s="225">
        <f>Q170*H170</f>
        <v>0.22916948999999998</v>
      </c>
      <c r="S170" s="225">
        <v>0</v>
      </c>
      <c r="T170" s="226">
        <f>S170*H170</f>
        <v>0</v>
      </c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R170" s="227" t="s">
        <v>166</v>
      </c>
      <c r="AT170" s="227" t="s">
        <v>144</v>
      </c>
      <c r="AU170" s="227" t="s">
        <v>90</v>
      </c>
      <c r="AY170" s="20" t="s">
        <v>141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20" t="s">
        <v>88</v>
      </c>
      <c r="BK170" s="228">
        <f>ROUND(I170*H170,2)</f>
        <v>0</v>
      </c>
      <c r="BL170" s="20" t="s">
        <v>166</v>
      </c>
      <c r="BM170" s="227" t="s">
        <v>1829</v>
      </c>
    </row>
    <row r="171" s="2" customFormat="1">
      <c r="A171" s="42"/>
      <c r="B171" s="43"/>
      <c r="C171" s="44"/>
      <c r="D171" s="229" t="s">
        <v>151</v>
      </c>
      <c r="E171" s="44"/>
      <c r="F171" s="230" t="s">
        <v>1830</v>
      </c>
      <c r="G171" s="44"/>
      <c r="H171" s="44"/>
      <c r="I171" s="231"/>
      <c r="J171" s="44"/>
      <c r="K171" s="44"/>
      <c r="L171" s="48"/>
      <c r="M171" s="232"/>
      <c r="N171" s="233"/>
      <c r="O171" s="88"/>
      <c r="P171" s="88"/>
      <c r="Q171" s="88"/>
      <c r="R171" s="88"/>
      <c r="S171" s="88"/>
      <c r="T171" s="89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T171" s="20" t="s">
        <v>151</v>
      </c>
      <c r="AU171" s="20" t="s">
        <v>90</v>
      </c>
    </row>
    <row r="172" s="15" customFormat="1">
      <c r="A172" s="15"/>
      <c r="B172" s="263"/>
      <c r="C172" s="264"/>
      <c r="D172" s="234" t="s">
        <v>283</v>
      </c>
      <c r="E172" s="265" t="s">
        <v>78</v>
      </c>
      <c r="F172" s="266" t="s">
        <v>1831</v>
      </c>
      <c r="G172" s="264"/>
      <c r="H172" s="265" t="s">
        <v>78</v>
      </c>
      <c r="I172" s="267"/>
      <c r="J172" s="264"/>
      <c r="K172" s="264"/>
      <c r="L172" s="268"/>
      <c r="M172" s="269"/>
      <c r="N172" s="270"/>
      <c r="O172" s="270"/>
      <c r="P172" s="270"/>
      <c r="Q172" s="270"/>
      <c r="R172" s="270"/>
      <c r="S172" s="270"/>
      <c r="T172" s="271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2" t="s">
        <v>283</v>
      </c>
      <c r="AU172" s="272" t="s">
        <v>90</v>
      </c>
      <c r="AV172" s="15" t="s">
        <v>88</v>
      </c>
      <c r="AW172" s="15" t="s">
        <v>40</v>
      </c>
      <c r="AX172" s="15" t="s">
        <v>80</v>
      </c>
      <c r="AY172" s="272" t="s">
        <v>141</v>
      </c>
    </row>
    <row r="173" s="13" customFormat="1">
      <c r="A173" s="13"/>
      <c r="B173" s="241"/>
      <c r="C173" s="242"/>
      <c r="D173" s="234" t="s">
        <v>283</v>
      </c>
      <c r="E173" s="243" t="s">
        <v>78</v>
      </c>
      <c r="F173" s="244" t="s">
        <v>1832</v>
      </c>
      <c r="G173" s="242"/>
      <c r="H173" s="245">
        <v>14.827999999999999</v>
      </c>
      <c r="I173" s="246"/>
      <c r="J173" s="242"/>
      <c r="K173" s="242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283</v>
      </c>
      <c r="AU173" s="251" t="s">
        <v>90</v>
      </c>
      <c r="AV173" s="13" t="s">
        <v>90</v>
      </c>
      <c r="AW173" s="13" t="s">
        <v>40</v>
      </c>
      <c r="AX173" s="13" t="s">
        <v>80</v>
      </c>
      <c r="AY173" s="251" t="s">
        <v>141</v>
      </c>
    </row>
    <row r="174" s="13" customFormat="1">
      <c r="A174" s="13"/>
      <c r="B174" s="241"/>
      <c r="C174" s="242"/>
      <c r="D174" s="234" t="s">
        <v>283</v>
      </c>
      <c r="E174" s="243" t="s">
        <v>78</v>
      </c>
      <c r="F174" s="244" t="s">
        <v>1833</v>
      </c>
      <c r="G174" s="242"/>
      <c r="H174" s="245">
        <v>2.431</v>
      </c>
      <c r="I174" s="246"/>
      <c r="J174" s="242"/>
      <c r="K174" s="242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283</v>
      </c>
      <c r="AU174" s="251" t="s">
        <v>90</v>
      </c>
      <c r="AV174" s="13" t="s">
        <v>90</v>
      </c>
      <c r="AW174" s="13" t="s">
        <v>40</v>
      </c>
      <c r="AX174" s="13" t="s">
        <v>80</v>
      </c>
      <c r="AY174" s="251" t="s">
        <v>141</v>
      </c>
    </row>
    <row r="175" s="16" customFormat="1">
      <c r="A175" s="16"/>
      <c r="B175" s="273"/>
      <c r="C175" s="274"/>
      <c r="D175" s="234" t="s">
        <v>283</v>
      </c>
      <c r="E175" s="275" t="s">
        <v>78</v>
      </c>
      <c r="F175" s="276" t="s">
        <v>358</v>
      </c>
      <c r="G175" s="274"/>
      <c r="H175" s="277">
        <v>17.259</v>
      </c>
      <c r="I175" s="278"/>
      <c r="J175" s="274"/>
      <c r="K175" s="274"/>
      <c r="L175" s="279"/>
      <c r="M175" s="280"/>
      <c r="N175" s="281"/>
      <c r="O175" s="281"/>
      <c r="P175" s="281"/>
      <c r="Q175" s="281"/>
      <c r="R175" s="281"/>
      <c r="S175" s="281"/>
      <c r="T175" s="282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T175" s="283" t="s">
        <v>283</v>
      </c>
      <c r="AU175" s="283" t="s">
        <v>90</v>
      </c>
      <c r="AV175" s="16" t="s">
        <v>160</v>
      </c>
      <c r="AW175" s="16" t="s">
        <v>40</v>
      </c>
      <c r="AX175" s="16" t="s">
        <v>80</v>
      </c>
      <c r="AY175" s="283" t="s">
        <v>141</v>
      </c>
    </row>
    <row r="176" s="15" customFormat="1">
      <c r="A176" s="15"/>
      <c r="B176" s="263"/>
      <c r="C176" s="264"/>
      <c r="D176" s="234" t="s">
        <v>283</v>
      </c>
      <c r="E176" s="265" t="s">
        <v>78</v>
      </c>
      <c r="F176" s="266" t="s">
        <v>1834</v>
      </c>
      <c r="G176" s="264"/>
      <c r="H176" s="265" t="s">
        <v>78</v>
      </c>
      <c r="I176" s="267"/>
      <c r="J176" s="264"/>
      <c r="K176" s="264"/>
      <c r="L176" s="268"/>
      <c r="M176" s="269"/>
      <c r="N176" s="270"/>
      <c r="O176" s="270"/>
      <c r="P176" s="270"/>
      <c r="Q176" s="270"/>
      <c r="R176" s="270"/>
      <c r="S176" s="270"/>
      <c r="T176" s="271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2" t="s">
        <v>283</v>
      </c>
      <c r="AU176" s="272" t="s">
        <v>90</v>
      </c>
      <c r="AV176" s="15" t="s">
        <v>88</v>
      </c>
      <c r="AW176" s="15" t="s">
        <v>40</v>
      </c>
      <c r="AX176" s="15" t="s">
        <v>80</v>
      </c>
      <c r="AY176" s="272" t="s">
        <v>141</v>
      </c>
    </row>
    <row r="177" s="13" customFormat="1">
      <c r="A177" s="13"/>
      <c r="B177" s="241"/>
      <c r="C177" s="242"/>
      <c r="D177" s="234" t="s">
        <v>283</v>
      </c>
      <c r="E177" s="243" t="s">
        <v>78</v>
      </c>
      <c r="F177" s="244" t="s">
        <v>1835</v>
      </c>
      <c r="G177" s="242"/>
      <c r="H177" s="245">
        <v>1.2889999999999999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283</v>
      </c>
      <c r="AU177" s="251" t="s">
        <v>90</v>
      </c>
      <c r="AV177" s="13" t="s">
        <v>90</v>
      </c>
      <c r="AW177" s="13" t="s">
        <v>40</v>
      </c>
      <c r="AX177" s="13" t="s">
        <v>80</v>
      </c>
      <c r="AY177" s="251" t="s">
        <v>141</v>
      </c>
    </row>
    <row r="178" s="13" customFormat="1">
      <c r="A178" s="13"/>
      <c r="B178" s="241"/>
      <c r="C178" s="242"/>
      <c r="D178" s="234" t="s">
        <v>283</v>
      </c>
      <c r="E178" s="243" t="s">
        <v>78</v>
      </c>
      <c r="F178" s="244" t="s">
        <v>1836</v>
      </c>
      <c r="G178" s="242"/>
      <c r="H178" s="245">
        <v>0.221</v>
      </c>
      <c r="I178" s="246"/>
      <c r="J178" s="242"/>
      <c r="K178" s="242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283</v>
      </c>
      <c r="AU178" s="251" t="s">
        <v>90</v>
      </c>
      <c r="AV178" s="13" t="s">
        <v>90</v>
      </c>
      <c r="AW178" s="13" t="s">
        <v>40</v>
      </c>
      <c r="AX178" s="13" t="s">
        <v>80</v>
      </c>
      <c r="AY178" s="251" t="s">
        <v>141</v>
      </c>
    </row>
    <row r="179" s="16" customFormat="1">
      <c r="A179" s="16"/>
      <c r="B179" s="273"/>
      <c r="C179" s="274"/>
      <c r="D179" s="234" t="s">
        <v>283</v>
      </c>
      <c r="E179" s="275" t="s">
        <v>78</v>
      </c>
      <c r="F179" s="276" t="s">
        <v>358</v>
      </c>
      <c r="G179" s="274"/>
      <c r="H179" s="277">
        <v>1.51</v>
      </c>
      <c r="I179" s="278"/>
      <c r="J179" s="274"/>
      <c r="K179" s="274"/>
      <c r="L179" s="279"/>
      <c r="M179" s="280"/>
      <c r="N179" s="281"/>
      <c r="O179" s="281"/>
      <c r="P179" s="281"/>
      <c r="Q179" s="281"/>
      <c r="R179" s="281"/>
      <c r="S179" s="281"/>
      <c r="T179" s="282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83" t="s">
        <v>283</v>
      </c>
      <c r="AU179" s="283" t="s">
        <v>90</v>
      </c>
      <c r="AV179" s="16" t="s">
        <v>160</v>
      </c>
      <c r="AW179" s="16" t="s">
        <v>40</v>
      </c>
      <c r="AX179" s="16" t="s">
        <v>80</v>
      </c>
      <c r="AY179" s="283" t="s">
        <v>141</v>
      </c>
    </row>
    <row r="180" s="14" customFormat="1">
      <c r="A180" s="14"/>
      <c r="B180" s="252"/>
      <c r="C180" s="253"/>
      <c r="D180" s="234" t="s">
        <v>283</v>
      </c>
      <c r="E180" s="254" t="s">
        <v>78</v>
      </c>
      <c r="F180" s="255" t="s">
        <v>285</v>
      </c>
      <c r="G180" s="253"/>
      <c r="H180" s="256">
        <v>18.768999999999998</v>
      </c>
      <c r="I180" s="257"/>
      <c r="J180" s="253"/>
      <c r="K180" s="253"/>
      <c r="L180" s="258"/>
      <c r="M180" s="259"/>
      <c r="N180" s="260"/>
      <c r="O180" s="260"/>
      <c r="P180" s="260"/>
      <c r="Q180" s="260"/>
      <c r="R180" s="260"/>
      <c r="S180" s="260"/>
      <c r="T180" s="26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2" t="s">
        <v>283</v>
      </c>
      <c r="AU180" s="262" t="s">
        <v>90</v>
      </c>
      <c r="AV180" s="14" t="s">
        <v>166</v>
      </c>
      <c r="AW180" s="14" t="s">
        <v>40</v>
      </c>
      <c r="AX180" s="14" t="s">
        <v>88</v>
      </c>
      <c r="AY180" s="262" t="s">
        <v>141</v>
      </c>
    </row>
    <row r="181" s="2" customFormat="1" ht="21.75" customHeight="1">
      <c r="A181" s="42"/>
      <c r="B181" s="43"/>
      <c r="C181" s="290" t="s">
        <v>224</v>
      </c>
      <c r="D181" s="290" t="s">
        <v>864</v>
      </c>
      <c r="E181" s="291" t="s">
        <v>1837</v>
      </c>
      <c r="F181" s="292" t="s">
        <v>1838</v>
      </c>
      <c r="G181" s="293" t="s">
        <v>310</v>
      </c>
      <c r="H181" s="294">
        <v>19.707000000000001</v>
      </c>
      <c r="I181" s="295"/>
      <c r="J181" s="296">
        <f>ROUND(I181*H181,2)</f>
        <v>0</v>
      </c>
      <c r="K181" s="292" t="s">
        <v>148</v>
      </c>
      <c r="L181" s="297"/>
      <c r="M181" s="298" t="s">
        <v>78</v>
      </c>
      <c r="N181" s="299" t="s">
        <v>50</v>
      </c>
      <c r="O181" s="88"/>
      <c r="P181" s="225">
        <f>O181*H181</f>
        <v>0</v>
      </c>
      <c r="Q181" s="225">
        <v>1</v>
      </c>
      <c r="R181" s="225">
        <f>Q181*H181</f>
        <v>19.707000000000001</v>
      </c>
      <c r="S181" s="225">
        <v>0</v>
      </c>
      <c r="T181" s="226">
        <f>S181*H181</f>
        <v>0</v>
      </c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R181" s="227" t="s">
        <v>192</v>
      </c>
      <c r="AT181" s="227" t="s">
        <v>864</v>
      </c>
      <c r="AU181" s="227" t="s">
        <v>90</v>
      </c>
      <c r="AY181" s="20" t="s">
        <v>141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20" t="s">
        <v>88</v>
      </c>
      <c r="BK181" s="228">
        <f>ROUND(I181*H181,2)</f>
        <v>0</v>
      </c>
      <c r="BL181" s="20" t="s">
        <v>166</v>
      </c>
      <c r="BM181" s="227" t="s">
        <v>1839</v>
      </c>
    </row>
    <row r="182" s="13" customFormat="1">
      <c r="A182" s="13"/>
      <c r="B182" s="241"/>
      <c r="C182" s="242"/>
      <c r="D182" s="234" t="s">
        <v>283</v>
      </c>
      <c r="E182" s="242"/>
      <c r="F182" s="244" t="s">
        <v>1840</v>
      </c>
      <c r="G182" s="242"/>
      <c r="H182" s="245">
        <v>19.707000000000001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283</v>
      </c>
      <c r="AU182" s="251" t="s">
        <v>90</v>
      </c>
      <c r="AV182" s="13" t="s">
        <v>90</v>
      </c>
      <c r="AW182" s="13" t="s">
        <v>4</v>
      </c>
      <c r="AX182" s="13" t="s">
        <v>88</v>
      </c>
      <c r="AY182" s="251" t="s">
        <v>141</v>
      </c>
    </row>
    <row r="183" s="2" customFormat="1" ht="33" customHeight="1">
      <c r="A183" s="42"/>
      <c r="B183" s="43"/>
      <c r="C183" s="216" t="s">
        <v>230</v>
      </c>
      <c r="D183" s="216" t="s">
        <v>144</v>
      </c>
      <c r="E183" s="217" t="s">
        <v>1841</v>
      </c>
      <c r="F183" s="218" t="s">
        <v>1842</v>
      </c>
      <c r="G183" s="219" t="s">
        <v>310</v>
      </c>
      <c r="H183" s="220">
        <v>1.2869999999999999</v>
      </c>
      <c r="I183" s="221"/>
      <c r="J183" s="222">
        <f>ROUND(I183*H183,2)</f>
        <v>0</v>
      </c>
      <c r="K183" s="218" t="s">
        <v>148</v>
      </c>
      <c r="L183" s="48"/>
      <c r="M183" s="223" t="s">
        <v>78</v>
      </c>
      <c r="N183" s="224" t="s">
        <v>50</v>
      </c>
      <c r="O183" s="88"/>
      <c r="P183" s="225">
        <f>O183*H183</f>
        <v>0</v>
      </c>
      <c r="Q183" s="225">
        <v>0.01221</v>
      </c>
      <c r="R183" s="225">
        <f>Q183*H183</f>
        <v>0.015714269999999999</v>
      </c>
      <c r="S183" s="225">
        <v>0</v>
      </c>
      <c r="T183" s="226">
        <f>S183*H183</f>
        <v>0</v>
      </c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R183" s="227" t="s">
        <v>166</v>
      </c>
      <c r="AT183" s="227" t="s">
        <v>144</v>
      </c>
      <c r="AU183" s="227" t="s">
        <v>90</v>
      </c>
      <c r="AY183" s="20" t="s">
        <v>141</v>
      </c>
      <c r="BE183" s="228">
        <f>IF(N183="základní",J183,0)</f>
        <v>0</v>
      </c>
      <c r="BF183" s="228">
        <f>IF(N183="snížená",J183,0)</f>
        <v>0</v>
      </c>
      <c r="BG183" s="228">
        <f>IF(N183="zákl. přenesená",J183,0)</f>
        <v>0</v>
      </c>
      <c r="BH183" s="228">
        <f>IF(N183="sníž. přenesená",J183,0)</f>
        <v>0</v>
      </c>
      <c r="BI183" s="228">
        <f>IF(N183="nulová",J183,0)</f>
        <v>0</v>
      </c>
      <c r="BJ183" s="20" t="s">
        <v>88</v>
      </c>
      <c r="BK183" s="228">
        <f>ROUND(I183*H183,2)</f>
        <v>0</v>
      </c>
      <c r="BL183" s="20" t="s">
        <v>166</v>
      </c>
      <c r="BM183" s="227" t="s">
        <v>1843</v>
      </c>
    </row>
    <row r="184" s="2" customFormat="1">
      <c r="A184" s="42"/>
      <c r="B184" s="43"/>
      <c r="C184" s="44"/>
      <c r="D184" s="229" t="s">
        <v>151</v>
      </c>
      <c r="E184" s="44"/>
      <c r="F184" s="230" t="s">
        <v>1844</v>
      </c>
      <c r="G184" s="44"/>
      <c r="H184" s="44"/>
      <c r="I184" s="231"/>
      <c r="J184" s="44"/>
      <c r="K184" s="44"/>
      <c r="L184" s="48"/>
      <c r="M184" s="232"/>
      <c r="N184" s="233"/>
      <c r="O184" s="88"/>
      <c r="P184" s="88"/>
      <c r="Q184" s="88"/>
      <c r="R184" s="88"/>
      <c r="S184" s="88"/>
      <c r="T184" s="89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T184" s="20" t="s">
        <v>151</v>
      </c>
      <c r="AU184" s="20" t="s">
        <v>90</v>
      </c>
    </row>
    <row r="185" s="15" customFormat="1">
      <c r="A185" s="15"/>
      <c r="B185" s="263"/>
      <c r="C185" s="264"/>
      <c r="D185" s="234" t="s">
        <v>283</v>
      </c>
      <c r="E185" s="265" t="s">
        <v>78</v>
      </c>
      <c r="F185" s="266" t="s">
        <v>1845</v>
      </c>
      <c r="G185" s="264"/>
      <c r="H185" s="265" t="s">
        <v>78</v>
      </c>
      <c r="I185" s="267"/>
      <c r="J185" s="264"/>
      <c r="K185" s="264"/>
      <c r="L185" s="268"/>
      <c r="M185" s="269"/>
      <c r="N185" s="270"/>
      <c r="O185" s="270"/>
      <c r="P185" s="270"/>
      <c r="Q185" s="270"/>
      <c r="R185" s="270"/>
      <c r="S185" s="270"/>
      <c r="T185" s="271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2" t="s">
        <v>283</v>
      </c>
      <c r="AU185" s="272" t="s">
        <v>90</v>
      </c>
      <c r="AV185" s="15" t="s">
        <v>88</v>
      </c>
      <c r="AW185" s="15" t="s">
        <v>40</v>
      </c>
      <c r="AX185" s="15" t="s">
        <v>80</v>
      </c>
      <c r="AY185" s="272" t="s">
        <v>141</v>
      </c>
    </row>
    <row r="186" s="13" customFormat="1">
      <c r="A186" s="13"/>
      <c r="B186" s="241"/>
      <c r="C186" s="242"/>
      <c r="D186" s="234" t="s">
        <v>283</v>
      </c>
      <c r="E186" s="243" t="s">
        <v>78</v>
      </c>
      <c r="F186" s="244" t="s">
        <v>1846</v>
      </c>
      <c r="G186" s="242"/>
      <c r="H186" s="245">
        <v>1.2869999999999999</v>
      </c>
      <c r="I186" s="246"/>
      <c r="J186" s="242"/>
      <c r="K186" s="242"/>
      <c r="L186" s="247"/>
      <c r="M186" s="248"/>
      <c r="N186" s="249"/>
      <c r="O186" s="249"/>
      <c r="P186" s="249"/>
      <c r="Q186" s="249"/>
      <c r="R186" s="249"/>
      <c r="S186" s="249"/>
      <c r="T186" s="25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1" t="s">
        <v>283</v>
      </c>
      <c r="AU186" s="251" t="s">
        <v>90</v>
      </c>
      <c r="AV186" s="13" t="s">
        <v>90</v>
      </c>
      <c r="AW186" s="13" t="s">
        <v>40</v>
      </c>
      <c r="AX186" s="13" t="s">
        <v>80</v>
      </c>
      <c r="AY186" s="251" t="s">
        <v>141</v>
      </c>
    </row>
    <row r="187" s="16" customFormat="1">
      <c r="A187" s="16"/>
      <c r="B187" s="273"/>
      <c r="C187" s="274"/>
      <c r="D187" s="234" t="s">
        <v>283</v>
      </c>
      <c r="E187" s="275" t="s">
        <v>78</v>
      </c>
      <c r="F187" s="276" t="s">
        <v>358</v>
      </c>
      <c r="G187" s="274"/>
      <c r="H187" s="277">
        <v>1.2869999999999999</v>
      </c>
      <c r="I187" s="278"/>
      <c r="J187" s="274"/>
      <c r="K187" s="274"/>
      <c r="L187" s="279"/>
      <c r="M187" s="280"/>
      <c r="N187" s="281"/>
      <c r="O187" s="281"/>
      <c r="P187" s="281"/>
      <c r="Q187" s="281"/>
      <c r="R187" s="281"/>
      <c r="S187" s="281"/>
      <c r="T187" s="282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83" t="s">
        <v>283</v>
      </c>
      <c r="AU187" s="283" t="s">
        <v>90</v>
      </c>
      <c r="AV187" s="16" t="s">
        <v>160</v>
      </c>
      <c r="AW187" s="16" t="s">
        <v>40</v>
      </c>
      <c r="AX187" s="16" t="s">
        <v>80</v>
      </c>
      <c r="AY187" s="283" t="s">
        <v>141</v>
      </c>
    </row>
    <row r="188" s="14" customFormat="1">
      <c r="A188" s="14"/>
      <c r="B188" s="252"/>
      <c r="C188" s="253"/>
      <c r="D188" s="234" t="s">
        <v>283</v>
      </c>
      <c r="E188" s="254" t="s">
        <v>78</v>
      </c>
      <c r="F188" s="255" t="s">
        <v>285</v>
      </c>
      <c r="G188" s="253"/>
      <c r="H188" s="256">
        <v>1.2869999999999999</v>
      </c>
      <c r="I188" s="257"/>
      <c r="J188" s="253"/>
      <c r="K188" s="253"/>
      <c r="L188" s="258"/>
      <c r="M188" s="259"/>
      <c r="N188" s="260"/>
      <c r="O188" s="260"/>
      <c r="P188" s="260"/>
      <c r="Q188" s="260"/>
      <c r="R188" s="260"/>
      <c r="S188" s="260"/>
      <c r="T188" s="261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2" t="s">
        <v>283</v>
      </c>
      <c r="AU188" s="262" t="s">
        <v>90</v>
      </c>
      <c r="AV188" s="14" t="s">
        <v>166</v>
      </c>
      <c r="AW188" s="14" t="s">
        <v>40</v>
      </c>
      <c r="AX188" s="14" t="s">
        <v>88</v>
      </c>
      <c r="AY188" s="262" t="s">
        <v>141</v>
      </c>
    </row>
    <row r="189" s="2" customFormat="1" ht="21.75" customHeight="1">
      <c r="A189" s="42"/>
      <c r="B189" s="43"/>
      <c r="C189" s="290" t="s">
        <v>236</v>
      </c>
      <c r="D189" s="290" t="s">
        <v>864</v>
      </c>
      <c r="E189" s="291" t="s">
        <v>1847</v>
      </c>
      <c r="F189" s="292" t="s">
        <v>1848</v>
      </c>
      <c r="G189" s="293" t="s">
        <v>310</v>
      </c>
      <c r="H189" s="294">
        <v>1.2869999999999999</v>
      </c>
      <c r="I189" s="295"/>
      <c r="J189" s="296">
        <f>ROUND(I189*H189,2)</f>
        <v>0</v>
      </c>
      <c r="K189" s="292" t="s">
        <v>148</v>
      </c>
      <c r="L189" s="297"/>
      <c r="M189" s="298" t="s">
        <v>78</v>
      </c>
      <c r="N189" s="299" t="s">
        <v>50</v>
      </c>
      <c r="O189" s="88"/>
      <c r="P189" s="225">
        <f>O189*H189</f>
        <v>0</v>
      </c>
      <c r="Q189" s="225">
        <v>1</v>
      </c>
      <c r="R189" s="225">
        <f>Q189*H189</f>
        <v>1.2869999999999999</v>
      </c>
      <c r="S189" s="225">
        <v>0</v>
      </c>
      <c r="T189" s="226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27" t="s">
        <v>192</v>
      </c>
      <c r="AT189" s="227" t="s">
        <v>864</v>
      </c>
      <c r="AU189" s="227" t="s">
        <v>90</v>
      </c>
      <c r="AY189" s="20" t="s">
        <v>141</v>
      </c>
      <c r="BE189" s="228">
        <f>IF(N189="základní",J189,0)</f>
        <v>0</v>
      </c>
      <c r="BF189" s="228">
        <f>IF(N189="snížená",J189,0)</f>
        <v>0</v>
      </c>
      <c r="BG189" s="228">
        <f>IF(N189="zákl. přenesená",J189,0)</f>
        <v>0</v>
      </c>
      <c r="BH189" s="228">
        <f>IF(N189="sníž. přenesená",J189,0)</f>
        <v>0</v>
      </c>
      <c r="BI189" s="228">
        <f>IF(N189="nulová",J189,0)</f>
        <v>0</v>
      </c>
      <c r="BJ189" s="20" t="s">
        <v>88</v>
      </c>
      <c r="BK189" s="228">
        <f>ROUND(I189*H189,2)</f>
        <v>0</v>
      </c>
      <c r="BL189" s="20" t="s">
        <v>166</v>
      </c>
      <c r="BM189" s="227" t="s">
        <v>1849</v>
      </c>
    </row>
    <row r="190" s="12" customFormat="1" ht="22.8" customHeight="1">
      <c r="A190" s="12"/>
      <c r="B190" s="200"/>
      <c r="C190" s="201"/>
      <c r="D190" s="202" t="s">
        <v>79</v>
      </c>
      <c r="E190" s="214" t="s">
        <v>179</v>
      </c>
      <c r="F190" s="214" t="s">
        <v>857</v>
      </c>
      <c r="G190" s="201"/>
      <c r="H190" s="201"/>
      <c r="I190" s="204"/>
      <c r="J190" s="215">
        <f>BK190</f>
        <v>0</v>
      </c>
      <c r="K190" s="201"/>
      <c r="L190" s="206"/>
      <c r="M190" s="207"/>
      <c r="N190" s="208"/>
      <c r="O190" s="208"/>
      <c r="P190" s="209">
        <f>SUM(P191:P321)</f>
        <v>0</v>
      </c>
      <c r="Q190" s="208"/>
      <c r="R190" s="209">
        <f>SUM(R191:R321)</f>
        <v>69.256618119699993</v>
      </c>
      <c r="S190" s="208"/>
      <c r="T190" s="210">
        <f>SUM(T191:T321)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1" t="s">
        <v>88</v>
      </c>
      <c r="AT190" s="212" t="s">
        <v>79</v>
      </c>
      <c r="AU190" s="212" t="s">
        <v>88</v>
      </c>
      <c r="AY190" s="211" t="s">
        <v>141</v>
      </c>
      <c r="BK190" s="213">
        <f>SUM(BK191:BK321)</f>
        <v>0</v>
      </c>
    </row>
    <row r="191" s="2" customFormat="1" ht="24.15" customHeight="1">
      <c r="A191" s="42"/>
      <c r="B191" s="43"/>
      <c r="C191" s="216" t="s">
        <v>244</v>
      </c>
      <c r="D191" s="216" t="s">
        <v>144</v>
      </c>
      <c r="E191" s="217" t="s">
        <v>1850</v>
      </c>
      <c r="F191" s="218" t="s">
        <v>1851</v>
      </c>
      <c r="G191" s="219" t="s">
        <v>321</v>
      </c>
      <c r="H191" s="220">
        <v>717.28099999999995</v>
      </c>
      <c r="I191" s="221"/>
      <c r="J191" s="222">
        <f>ROUND(I191*H191,2)</f>
        <v>0</v>
      </c>
      <c r="K191" s="218" t="s">
        <v>148</v>
      </c>
      <c r="L191" s="48"/>
      <c r="M191" s="223" t="s">
        <v>78</v>
      </c>
      <c r="N191" s="224" t="s">
        <v>50</v>
      </c>
      <c r="O191" s="88"/>
      <c r="P191" s="225">
        <f>O191*H191</f>
        <v>0</v>
      </c>
      <c r="Q191" s="225">
        <v>0.000263</v>
      </c>
      <c r="R191" s="225">
        <f>Q191*H191</f>
        <v>0.18864490299999998</v>
      </c>
      <c r="S191" s="225">
        <v>0</v>
      </c>
      <c r="T191" s="226">
        <f>S191*H191</f>
        <v>0</v>
      </c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R191" s="227" t="s">
        <v>166</v>
      </c>
      <c r="AT191" s="227" t="s">
        <v>144</v>
      </c>
      <c r="AU191" s="227" t="s">
        <v>90</v>
      </c>
      <c r="AY191" s="20" t="s">
        <v>141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20" t="s">
        <v>88</v>
      </c>
      <c r="BK191" s="228">
        <f>ROUND(I191*H191,2)</f>
        <v>0</v>
      </c>
      <c r="BL191" s="20" t="s">
        <v>166</v>
      </c>
      <c r="BM191" s="227" t="s">
        <v>1852</v>
      </c>
    </row>
    <row r="192" s="2" customFormat="1">
      <c r="A192" s="42"/>
      <c r="B192" s="43"/>
      <c r="C192" s="44"/>
      <c r="D192" s="229" t="s">
        <v>151</v>
      </c>
      <c r="E192" s="44"/>
      <c r="F192" s="230" t="s">
        <v>1853</v>
      </c>
      <c r="G192" s="44"/>
      <c r="H192" s="44"/>
      <c r="I192" s="231"/>
      <c r="J192" s="44"/>
      <c r="K192" s="44"/>
      <c r="L192" s="48"/>
      <c r="M192" s="232"/>
      <c r="N192" s="233"/>
      <c r="O192" s="88"/>
      <c r="P192" s="88"/>
      <c r="Q192" s="88"/>
      <c r="R192" s="88"/>
      <c r="S192" s="88"/>
      <c r="T192" s="89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T192" s="20" t="s">
        <v>151</v>
      </c>
      <c r="AU192" s="20" t="s">
        <v>90</v>
      </c>
    </row>
    <row r="193" s="13" customFormat="1">
      <c r="A193" s="13"/>
      <c r="B193" s="241"/>
      <c r="C193" s="242"/>
      <c r="D193" s="234" t="s">
        <v>283</v>
      </c>
      <c r="E193" s="243" t="s">
        <v>78</v>
      </c>
      <c r="F193" s="244" t="s">
        <v>1732</v>
      </c>
      <c r="G193" s="242"/>
      <c r="H193" s="245">
        <v>717.28099999999995</v>
      </c>
      <c r="I193" s="246"/>
      <c r="J193" s="242"/>
      <c r="K193" s="242"/>
      <c r="L193" s="247"/>
      <c r="M193" s="248"/>
      <c r="N193" s="249"/>
      <c r="O193" s="249"/>
      <c r="P193" s="249"/>
      <c r="Q193" s="249"/>
      <c r="R193" s="249"/>
      <c r="S193" s="249"/>
      <c r="T193" s="25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1" t="s">
        <v>283</v>
      </c>
      <c r="AU193" s="251" t="s">
        <v>90</v>
      </c>
      <c r="AV193" s="13" t="s">
        <v>90</v>
      </c>
      <c r="AW193" s="13" t="s">
        <v>40</v>
      </c>
      <c r="AX193" s="13" t="s">
        <v>88</v>
      </c>
      <c r="AY193" s="251" t="s">
        <v>141</v>
      </c>
    </row>
    <row r="194" s="2" customFormat="1">
      <c r="A194" s="42"/>
      <c r="B194" s="43"/>
      <c r="C194" s="44"/>
      <c r="D194" s="234" t="s">
        <v>414</v>
      </c>
      <c r="E194" s="44"/>
      <c r="F194" s="284" t="s">
        <v>1854</v>
      </c>
      <c r="G194" s="44"/>
      <c r="H194" s="44"/>
      <c r="I194" s="44"/>
      <c r="J194" s="44"/>
      <c r="K194" s="44"/>
      <c r="L194" s="48"/>
      <c r="M194" s="232"/>
      <c r="N194" s="233"/>
      <c r="O194" s="88"/>
      <c r="P194" s="88"/>
      <c r="Q194" s="88"/>
      <c r="R194" s="88"/>
      <c r="S194" s="88"/>
      <c r="T194" s="89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U194" s="20" t="s">
        <v>90</v>
      </c>
    </row>
    <row r="195" s="2" customFormat="1">
      <c r="A195" s="42"/>
      <c r="B195" s="43"/>
      <c r="C195" s="44"/>
      <c r="D195" s="234" t="s">
        <v>414</v>
      </c>
      <c r="E195" s="44"/>
      <c r="F195" s="285" t="s">
        <v>1855</v>
      </c>
      <c r="G195" s="44"/>
      <c r="H195" s="286">
        <v>105.92700000000001</v>
      </c>
      <c r="I195" s="44"/>
      <c r="J195" s="44"/>
      <c r="K195" s="44"/>
      <c r="L195" s="48"/>
      <c r="M195" s="232"/>
      <c r="N195" s="233"/>
      <c r="O195" s="88"/>
      <c r="P195" s="88"/>
      <c r="Q195" s="88"/>
      <c r="R195" s="88"/>
      <c r="S195" s="88"/>
      <c r="T195" s="89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U195" s="20" t="s">
        <v>90</v>
      </c>
    </row>
    <row r="196" s="2" customFormat="1">
      <c r="A196" s="42"/>
      <c r="B196" s="43"/>
      <c r="C196" s="44"/>
      <c r="D196" s="234" t="s">
        <v>414</v>
      </c>
      <c r="E196" s="44"/>
      <c r="F196" s="285" t="s">
        <v>1856</v>
      </c>
      <c r="G196" s="44"/>
      <c r="H196" s="286">
        <v>105.92700000000001</v>
      </c>
      <c r="I196" s="44"/>
      <c r="J196" s="44"/>
      <c r="K196" s="44"/>
      <c r="L196" s="48"/>
      <c r="M196" s="232"/>
      <c r="N196" s="233"/>
      <c r="O196" s="88"/>
      <c r="P196" s="88"/>
      <c r="Q196" s="88"/>
      <c r="R196" s="88"/>
      <c r="S196" s="88"/>
      <c r="T196" s="89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U196" s="20" t="s">
        <v>90</v>
      </c>
    </row>
    <row r="197" s="2" customFormat="1">
      <c r="A197" s="42"/>
      <c r="B197" s="43"/>
      <c r="C197" s="44"/>
      <c r="D197" s="234" t="s">
        <v>414</v>
      </c>
      <c r="E197" s="44"/>
      <c r="F197" s="285" t="s">
        <v>1857</v>
      </c>
      <c r="G197" s="44"/>
      <c r="H197" s="286">
        <v>108.205</v>
      </c>
      <c r="I197" s="44"/>
      <c r="J197" s="44"/>
      <c r="K197" s="44"/>
      <c r="L197" s="48"/>
      <c r="M197" s="232"/>
      <c r="N197" s="233"/>
      <c r="O197" s="88"/>
      <c r="P197" s="88"/>
      <c r="Q197" s="88"/>
      <c r="R197" s="88"/>
      <c r="S197" s="88"/>
      <c r="T197" s="89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U197" s="20" t="s">
        <v>90</v>
      </c>
    </row>
    <row r="198" s="2" customFormat="1">
      <c r="A198" s="42"/>
      <c r="B198" s="43"/>
      <c r="C198" s="44"/>
      <c r="D198" s="234" t="s">
        <v>414</v>
      </c>
      <c r="E198" s="44"/>
      <c r="F198" s="285" t="s">
        <v>1858</v>
      </c>
      <c r="G198" s="44"/>
      <c r="H198" s="286">
        <v>62.578000000000003</v>
      </c>
      <c r="I198" s="44"/>
      <c r="J198" s="44"/>
      <c r="K198" s="44"/>
      <c r="L198" s="48"/>
      <c r="M198" s="232"/>
      <c r="N198" s="233"/>
      <c r="O198" s="88"/>
      <c r="P198" s="88"/>
      <c r="Q198" s="88"/>
      <c r="R198" s="88"/>
      <c r="S198" s="88"/>
      <c r="T198" s="89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U198" s="20" t="s">
        <v>90</v>
      </c>
    </row>
    <row r="199" s="2" customFormat="1">
      <c r="A199" s="42"/>
      <c r="B199" s="43"/>
      <c r="C199" s="44"/>
      <c r="D199" s="234" t="s">
        <v>414</v>
      </c>
      <c r="E199" s="44"/>
      <c r="F199" s="285" t="s">
        <v>1859</v>
      </c>
      <c r="G199" s="44"/>
      <c r="H199" s="286">
        <v>91.757000000000005</v>
      </c>
      <c r="I199" s="44"/>
      <c r="J199" s="44"/>
      <c r="K199" s="44"/>
      <c r="L199" s="48"/>
      <c r="M199" s="232"/>
      <c r="N199" s="233"/>
      <c r="O199" s="88"/>
      <c r="P199" s="88"/>
      <c r="Q199" s="88"/>
      <c r="R199" s="88"/>
      <c r="S199" s="88"/>
      <c r="T199" s="89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U199" s="20" t="s">
        <v>90</v>
      </c>
    </row>
    <row r="200" s="2" customFormat="1">
      <c r="A200" s="42"/>
      <c r="B200" s="43"/>
      <c r="C200" s="44"/>
      <c r="D200" s="234" t="s">
        <v>414</v>
      </c>
      <c r="E200" s="44"/>
      <c r="F200" s="285" t="s">
        <v>1860</v>
      </c>
      <c r="G200" s="44"/>
      <c r="H200" s="286">
        <v>60.634999999999998</v>
      </c>
      <c r="I200" s="44"/>
      <c r="J200" s="44"/>
      <c r="K200" s="44"/>
      <c r="L200" s="48"/>
      <c r="M200" s="232"/>
      <c r="N200" s="233"/>
      <c r="O200" s="88"/>
      <c r="P200" s="88"/>
      <c r="Q200" s="88"/>
      <c r="R200" s="88"/>
      <c r="S200" s="88"/>
      <c r="T200" s="89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U200" s="20" t="s">
        <v>90</v>
      </c>
    </row>
    <row r="201" s="2" customFormat="1">
      <c r="A201" s="42"/>
      <c r="B201" s="43"/>
      <c r="C201" s="44"/>
      <c r="D201" s="234" t="s">
        <v>414</v>
      </c>
      <c r="E201" s="44"/>
      <c r="F201" s="285" t="s">
        <v>1861</v>
      </c>
      <c r="G201" s="44"/>
      <c r="H201" s="286">
        <v>108.842</v>
      </c>
      <c r="I201" s="44"/>
      <c r="J201" s="44"/>
      <c r="K201" s="44"/>
      <c r="L201" s="48"/>
      <c r="M201" s="232"/>
      <c r="N201" s="233"/>
      <c r="O201" s="88"/>
      <c r="P201" s="88"/>
      <c r="Q201" s="88"/>
      <c r="R201" s="88"/>
      <c r="S201" s="88"/>
      <c r="T201" s="89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U201" s="20" t="s">
        <v>90</v>
      </c>
    </row>
    <row r="202" s="2" customFormat="1">
      <c r="A202" s="42"/>
      <c r="B202" s="43"/>
      <c r="C202" s="44"/>
      <c r="D202" s="234" t="s">
        <v>414</v>
      </c>
      <c r="E202" s="44"/>
      <c r="F202" s="285" t="s">
        <v>1862</v>
      </c>
      <c r="G202" s="44"/>
      <c r="H202" s="286">
        <v>108.875</v>
      </c>
      <c r="I202" s="44"/>
      <c r="J202" s="44"/>
      <c r="K202" s="44"/>
      <c r="L202" s="48"/>
      <c r="M202" s="232"/>
      <c r="N202" s="233"/>
      <c r="O202" s="88"/>
      <c r="P202" s="88"/>
      <c r="Q202" s="88"/>
      <c r="R202" s="88"/>
      <c r="S202" s="88"/>
      <c r="T202" s="89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U202" s="20" t="s">
        <v>90</v>
      </c>
    </row>
    <row r="203" s="2" customFormat="1">
      <c r="A203" s="42"/>
      <c r="B203" s="43"/>
      <c r="C203" s="44"/>
      <c r="D203" s="234" t="s">
        <v>414</v>
      </c>
      <c r="E203" s="44"/>
      <c r="F203" s="285" t="s">
        <v>1863</v>
      </c>
      <c r="G203" s="44"/>
      <c r="H203" s="286">
        <v>111.68899999999999</v>
      </c>
      <c r="I203" s="44"/>
      <c r="J203" s="44"/>
      <c r="K203" s="44"/>
      <c r="L203" s="48"/>
      <c r="M203" s="232"/>
      <c r="N203" s="233"/>
      <c r="O203" s="88"/>
      <c r="P203" s="88"/>
      <c r="Q203" s="88"/>
      <c r="R203" s="88"/>
      <c r="S203" s="88"/>
      <c r="T203" s="89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U203" s="20" t="s">
        <v>90</v>
      </c>
    </row>
    <row r="204" s="2" customFormat="1">
      <c r="A204" s="42"/>
      <c r="B204" s="43"/>
      <c r="C204" s="44"/>
      <c r="D204" s="234" t="s">
        <v>414</v>
      </c>
      <c r="E204" s="44"/>
      <c r="F204" s="285" t="s">
        <v>1864</v>
      </c>
      <c r="G204" s="44"/>
      <c r="H204" s="286">
        <v>-86.875</v>
      </c>
      <c r="I204" s="44"/>
      <c r="J204" s="44"/>
      <c r="K204" s="44"/>
      <c r="L204" s="48"/>
      <c r="M204" s="232"/>
      <c r="N204" s="233"/>
      <c r="O204" s="88"/>
      <c r="P204" s="88"/>
      <c r="Q204" s="88"/>
      <c r="R204" s="88"/>
      <c r="S204" s="88"/>
      <c r="T204" s="89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U204" s="20" t="s">
        <v>90</v>
      </c>
    </row>
    <row r="205" s="2" customFormat="1">
      <c r="A205" s="42"/>
      <c r="B205" s="43"/>
      <c r="C205" s="44"/>
      <c r="D205" s="234" t="s">
        <v>414</v>
      </c>
      <c r="E205" s="44"/>
      <c r="F205" s="285" t="s">
        <v>1865</v>
      </c>
      <c r="G205" s="44"/>
      <c r="H205" s="286">
        <v>-13.9</v>
      </c>
      <c r="I205" s="44"/>
      <c r="J205" s="44"/>
      <c r="K205" s="44"/>
      <c r="L205" s="48"/>
      <c r="M205" s="232"/>
      <c r="N205" s="233"/>
      <c r="O205" s="88"/>
      <c r="P205" s="88"/>
      <c r="Q205" s="88"/>
      <c r="R205" s="88"/>
      <c r="S205" s="88"/>
      <c r="T205" s="89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U205" s="20" t="s">
        <v>90</v>
      </c>
    </row>
    <row r="206" s="2" customFormat="1">
      <c r="A206" s="42"/>
      <c r="B206" s="43"/>
      <c r="C206" s="44"/>
      <c r="D206" s="234" t="s">
        <v>414</v>
      </c>
      <c r="E206" s="44"/>
      <c r="F206" s="285" t="s">
        <v>1866</v>
      </c>
      <c r="G206" s="44"/>
      <c r="H206" s="286">
        <v>-3.2000000000000002</v>
      </c>
      <c r="I206" s="44"/>
      <c r="J206" s="44"/>
      <c r="K206" s="44"/>
      <c r="L206" s="48"/>
      <c r="M206" s="232"/>
      <c r="N206" s="233"/>
      <c r="O206" s="88"/>
      <c r="P206" s="88"/>
      <c r="Q206" s="88"/>
      <c r="R206" s="88"/>
      <c r="S206" s="88"/>
      <c r="T206" s="89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U206" s="20" t="s">
        <v>90</v>
      </c>
    </row>
    <row r="207" s="2" customFormat="1">
      <c r="A207" s="42"/>
      <c r="B207" s="43"/>
      <c r="C207" s="44"/>
      <c r="D207" s="234" t="s">
        <v>414</v>
      </c>
      <c r="E207" s="44"/>
      <c r="F207" s="285" t="s">
        <v>1867</v>
      </c>
      <c r="G207" s="44"/>
      <c r="H207" s="286">
        <v>-3.2000000000000002</v>
      </c>
      <c r="I207" s="44"/>
      <c r="J207" s="44"/>
      <c r="K207" s="44"/>
      <c r="L207" s="48"/>
      <c r="M207" s="232"/>
      <c r="N207" s="233"/>
      <c r="O207" s="88"/>
      <c r="P207" s="88"/>
      <c r="Q207" s="88"/>
      <c r="R207" s="88"/>
      <c r="S207" s="88"/>
      <c r="T207" s="89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U207" s="20" t="s">
        <v>90</v>
      </c>
    </row>
    <row r="208" s="2" customFormat="1">
      <c r="A208" s="42"/>
      <c r="B208" s="43"/>
      <c r="C208" s="44"/>
      <c r="D208" s="234" t="s">
        <v>414</v>
      </c>
      <c r="E208" s="44"/>
      <c r="F208" s="285" t="s">
        <v>1868</v>
      </c>
      <c r="G208" s="44"/>
      <c r="H208" s="286">
        <v>-1.6000000000000001</v>
      </c>
      <c r="I208" s="44"/>
      <c r="J208" s="44"/>
      <c r="K208" s="44"/>
      <c r="L208" s="48"/>
      <c r="M208" s="232"/>
      <c r="N208" s="233"/>
      <c r="O208" s="88"/>
      <c r="P208" s="88"/>
      <c r="Q208" s="88"/>
      <c r="R208" s="88"/>
      <c r="S208" s="88"/>
      <c r="T208" s="89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U208" s="20" t="s">
        <v>90</v>
      </c>
    </row>
    <row r="209" s="2" customFormat="1">
      <c r="A209" s="42"/>
      <c r="B209" s="43"/>
      <c r="C209" s="44"/>
      <c r="D209" s="234" t="s">
        <v>414</v>
      </c>
      <c r="E209" s="44"/>
      <c r="F209" s="285" t="s">
        <v>1869</v>
      </c>
      <c r="G209" s="44"/>
      <c r="H209" s="286">
        <v>8.125</v>
      </c>
      <c r="I209" s="44"/>
      <c r="J209" s="44"/>
      <c r="K209" s="44"/>
      <c r="L209" s="48"/>
      <c r="M209" s="232"/>
      <c r="N209" s="233"/>
      <c r="O209" s="88"/>
      <c r="P209" s="88"/>
      <c r="Q209" s="88"/>
      <c r="R209" s="88"/>
      <c r="S209" s="88"/>
      <c r="T209" s="89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U209" s="20" t="s">
        <v>90</v>
      </c>
    </row>
    <row r="210" s="2" customFormat="1">
      <c r="A210" s="42"/>
      <c r="B210" s="43"/>
      <c r="C210" s="44"/>
      <c r="D210" s="234" t="s">
        <v>414</v>
      </c>
      <c r="E210" s="44"/>
      <c r="F210" s="285" t="s">
        <v>1870</v>
      </c>
      <c r="G210" s="44"/>
      <c r="H210" s="286">
        <v>-5.0629999999999997</v>
      </c>
      <c r="I210" s="44"/>
      <c r="J210" s="44"/>
      <c r="K210" s="44"/>
      <c r="L210" s="48"/>
      <c r="M210" s="232"/>
      <c r="N210" s="233"/>
      <c r="O210" s="88"/>
      <c r="P210" s="88"/>
      <c r="Q210" s="88"/>
      <c r="R210" s="88"/>
      <c r="S210" s="88"/>
      <c r="T210" s="89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U210" s="20" t="s">
        <v>90</v>
      </c>
    </row>
    <row r="211" s="2" customFormat="1">
      <c r="A211" s="42"/>
      <c r="B211" s="43"/>
      <c r="C211" s="44"/>
      <c r="D211" s="234" t="s">
        <v>414</v>
      </c>
      <c r="E211" s="44"/>
      <c r="F211" s="285" t="s">
        <v>1871</v>
      </c>
      <c r="G211" s="44"/>
      <c r="H211" s="286">
        <v>-2.081</v>
      </c>
      <c r="I211" s="44"/>
      <c r="J211" s="44"/>
      <c r="K211" s="44"/>
      <c r="L211" s="48"/>
      <c r="M211" s="232"/>
      <c r="N211" s="233"/>
      <c r="O211" s="88"/>
      <c r="P211" s="88"/>
      <c r="Q211" s="88"/>
      <c r="R211" s="88"/>
      <c r="S211" s="88"/>
      <c r="T211" s="89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U211" s="20" t="s">
        <v>90</v>
      </c>
    </row>
    <row r="212" s="2" customFormat="1">
      <c r="A212" s="42"/>
      <c r="B212" s="43"/>
      <c r="C212" s="44"/>
      <c r="D212" s="234" t="s">
        <v>414</v>
      </c>
      <c r="E212" s="44"/>
      <c r="F212" s="285" t="s">
        <v>1645</v>
      </c>
      <c r="G212" s="44"/>
      <c r="H212" s="286">
        <v>-39.359999999999999</v>
      </c>
      <c r="I212" s="44"/>
      <c r="J212" s="44"/>
      <c r="K212" s="44"/>
      <c r="L212" s="48"/>
      <c r="M212" s="232"/>
      <c r="N212" s="233"/>
      <c r="O212" s="88"/>
      <c r="P212" s="88"/>
      <c r="Q212" s="88"/>
      <c r="R212" s="88"/>
      <c r="S212" s="88"/>
      <c r="T212" s="89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U212" s="20" t="s">
        <v>90</v>
      </c>
    </row>
    <row r="213" s="2" customFormat="1">
      <c r="A213" s="42"/>
      <c r="B213" s="43"/>
      <c r="C213" s="44"/>
      <c r="D213" s="234" t="s">
        <v>414</v>
      </c>
      <c r="E213" s="44"/>
      <c r="F213" s="285" t="s">
        <v>285</v>
      </c>
      <c r="G213" s="44"/>
      <c r="H213" s="286">
        <v>717.28099999999995</v>
      </c>
      <c r="I213" s="44"/>
      <c r="J213" s="44"/>
      <c r="K213" s="44"/>
      <c r="L213" s="48"/>
      <c r="M213" s="232"/>
      <c r="N213" s="233"/>
      <c r="O213" s="88"/>
      <c r="P213" s="88"/>
      <c r="Q213" s="88"/>
      <c r="R213" s="88"/>
      <c r="S213" s="88"/>
      <c r="T213" s="89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U213" s="20" t="s">
        <v>90</v>
      </c>
    </row>
    <row r="214" s="2" customFormat="1">
      <c r="A214" s="42"/>
      <c r="B214" s="43"/>
      <c r="C214" s="44"/>
      <c r="D214" s="234" t="s">
        <v>414</v>
      </c>
      <c r="E214" s="44"/>
      <c r="F214" s="300" t="s">
        <v>1508</v>
      </c>
      <c r="G214" s="44"/>
      <c r="H214" s="44"/>
      <c r="I214" s="44"/>
      <c r="J214" s="44"/>
      <c r="K214" s="44"/>
      <c r="L214" s="48"/>
      <c r="M214" s="232"/>
      <c r="N214" s="233"/>
      <c r="O214" s="88"/>
      <c r="P214" s="88"/>
      <c r="Q214" s="88"/>
      <c r="R214" s="88"/>
      <c r="S214" s="88"/>
      <c r="T214" s="8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U214" s="20" t="s">
        <v>90</v>
      </c>
    </row>
    <row r="215" s="2" customFormat="1">
      <c r="A215" s="42"/>
      <c r="B215" s="43"/>
      <c r="C215" s="44"/>
      <c r="D215" s="234" t="s">
        <v>414</v>
      </c>
      <c r="E215" s="44"/>
      <c r="F215" s="301" t="s">
        <v>1872</v>
      </c>
      <c r="G215" s="44"/>
      <c r="H215" s="286">
        <v>0</v>
      </c>
      <c r="I215" s="44"/>
      <c r="J215" s="44"/>
      <c r="K215" s="44"/>
      <c r="L215" s="48"/>
      <c r="M215" s="232"/>
      <c r="N215" s="233"/>
      <c r="O215" s="88"/>
      <c r="P215" s="88"/>
      <c r="Q215" s="88"/>
      <c r="R215" s="88"/>
      <c r="S215" s="88"/>
      <c r="T215" s="89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U215" s="20" t="s">
        <v>90</v>
      </c>
    </row>
    <row r="216" s="2" customFormat="1">
      <c r="A216" s="42"/>
      <c r="B216" s="43"/>
      <c r="C216" s="44"/>
      <c r="D216" s="234" t="s">
        <v>414</v>
      </c>
      <c r="E216" s="44"/>
      <c r="F216" s="301" t="s">
        <v>1873</v>
      </c>
      <c r="G216" s="44"/>
      <c r="H216" s="286">
        <v>39.359999999999999</v>
      </c>
      <c r="I216" s="44"/>
      <c r="J216" s="44"/>
      <c r="K216" s="44"/>
      <c r="L216" s="48"/>
      <c r="M216" s="232"/>
      <c r="N216" s="233"/>
      <c r="O216" s="88"/>
      <c r="P216" s="88"/>
      <c r="Q216" s="88"/>
      <c r="R216" s="88"/>
      <c r="S216" s="88"/>
      <c r="T216" s="89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U216" s="20" t="s">
        <v>90</v>
      </c>
    </row>
    <row r="217" s="2" customFormat="1">
      <c r="A217" s="42"/>
      <c r="B217" s="43"/>
      <c r="C217" s="44"/>
      <c r="D217" s="234" t="s">
        <v>414</v>
      </c>
      <c r="E217" s="44"/>
      <c r="F217" s="301" t="s">
        <v>285</v>
      </c>
      <c r="G217" s="44"/>
      <c r="H217" s="286">
        <v>39.359999999999999</v>
      </c>
      <c r="I217" s="44"/>
      <c r="J217" s="44"/>
      <c r="K217" s="44"/>
      <c r="L217" s="48"/>
      <c r="M217" s="232"/>
      <c r="N217" s="233"/>
      <c r="O217" s="88"/>
      <c r="P217" s="88"/>
      <c r="Q217" s="88"/>
      <c r="R217" s="88"/>
      <c r="S217" s="88"/>
      <c r="T217" s="89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U217" s="20" t="s">
        <v>90</v>
      </c>
    </row>
    <row r="218" s="2" customFormat="1" ht="24.15" customHeight="1">
      <c r="A218" s="42"/>
      <c r="B218" s="43"/>
      <c r="C218" s="216" t="s">
        <v>379</v>
      </c>
      <c r="D218" s="216" t="s">
        <v>144</v>
      </c>
      <c r="E218" s="217" t="s">
        <v>1874</v>
      </c>
      <c r="F218" s="218" t="s">
        <v>1875</v>
      </c>
      <c r="G218" s="219" t="s">
        <v>321</v>
      </c>
      <c r="H218" s="220">
        <v>717.28099999999995</v>
      </c>
      <c r="I218" s="221"/>
      <c r="J218" s="222">
        <f>ROUND(I218*H218,2)</f>
        <v>0</v>
      </c>
      <c r="K218" s="218" t="s">
        <v>148</v>
      </c>
      <c r="L218" s="48"/>
      <c r="M218" s="223" t="s">
        <v>78</v>
      </c>
      <c r="N218" s="224" t="s">
        <v>50</v>
      </c>
      <c r="O218" s="88"/>
      <c r="P218" s="225">
        <f>O218*H218</f>
        <v>0</v>
      </c>
      <c r="Q218" s="225">
        <v>0.0054599999999999996</v>
      </c>
      <c r="R218" s="225">
        <f>Q218*H218</f>
        <v>3.9163542599999994</v>
      </c>
      <c r="S218" s="225">
        <v>0</v>
      </c>
      <c r="T218" s="226">
        <f>S218*H218</f>
        <v>0</v>
      </c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R218" s="227" t="s">
        <v>244</v>
      </c>
      <c r="AT218" s="227" t="s">
        <v>144</v>
      </c>
      <c r="AU218" s="227" t="s">
        <v>90</v>
      </c>
      <c r="AY218" s="20" t="s">
        <v>141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20" t="s">
        <v>88</v>
      </c>
      <c r="BK218" s="228">
        <f>ROUND(I218*H218,2)</f>
        <v>0</v>
      </c>
      <c r="BL218" s="20" t="s">
        <v>244</v>
      </c>
      <c r="BM218" s="227" t="s">
        <v>1876</v>
      </c>
    </row>
    <row r="219" s="2" customFormat="1">
      <c r="A219" s="42"/>
      <c r="B219" s="43"/>
      <c r="C219" s="44"/>
      <c r="D219" s="229" t="s">
        <v>151</v>
      </c>
      <c r="E219" s="44"/>
      <c r="F219" s="230" t="s">
        <v>1877</v>
      </c>
      <c r="G219" s="44"/>
      <c r="H219" s="44"/>
      <c r="I219" s="231"/>
      <c r="J219" s="44"/>
      <c r="K219" s="44"/>
      <c r="L219" s="48"/>
      <c r="M219" s="232"/>
      <c r="N219" s="233"/>
      <c r="O219" s="88"/>
      <c r="P219" s="88"/>
      <c r="Q219" s="88"/>
      <c r="R219" s="88"/>
      <c r="S219" s="88"/>
      <c r="T219" s="89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T219" s="20" t="s">
        <v>151</v>
      </c>
      <c r="AU219" s="20" t="s">
        <v>90</v>
      </c>
    </row>
    <row r="220" s="13" customFormat="1">
      <c r="A220" s="13"/>
      <c r="B220" s="241"/>
      <c r="C220" s="242"/>
      <c r="D220" s="234" t="s">
        <v>283</v>
      </c>
      <c r="E220" s="243" t="s">
        <v>78</v>
      </c>
      <c r="F220" s="244" t="s">
        <v>1732</v>
      </c>
      <c r="G220" s="242"/>
      <c r="H220" s="245">
        <v>717.28099999999995</v>
      </c>
      <c r="I220" s="246"/>
      <c r="J220" s="242"/>
      <c r="K220" s="242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283</v>
      </c>
      <c r="AU220" s="251" t="s">
        <v>90</v>
      </c>
      <c r="AV220" s="13" t="s">
        <v>90</v>
      </c>
      <c r="AW220" s="13" t="s">
        <v>40</v>
      </c>
      <c r="AX220" s="13" t="s">
        <v>88</v>
      </c>
      <c r="AY220" s="251" t="s">
        <v>141</v>
      </c>
    </row>
    <row r="221" s="2" customFormat="1">
      <c r="A221" s="42"/>
      <c r="B221" s="43"/>
      <c r="C221" s="44"/>
      <c r="D221" s="234" t="s">
        <v>414</v>
      </c>
      <c r="E221" s="44"/>
      <c r="F221" s="284" t="s">
        <v>1854</v>
      </c>
      <c r="G221" s="44"/>
      <c r="H221" s="44"/>
      <c r="I221" s="44"/>
      <c r="J221" s="44"/>
      <c r="K221" s="44"/>
      <c r="L221" s="48"/>
      <c r="M221" s="232"/>
      <c r="N221" s="233"/>
      <c r="O221" s="88"/>
      <c r="P221" s="88"/>
      <c r="Q221" s="88"/>
      <c r="R221" s="88"/>
      <c r="S221" s="88"/>
      <c r="T221" s="89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U221" s="20" t="s">
        <v>90</v>
      </c>
    </row>
    <row r="222" s="2" customFormat="1">
      <c r="A222" s="42"/>
      <c r="B222" s="43"/>
      <c r="C222" s="44"/>
      <c r="D222" s="234" t="s">
        <v>414</v>
      </c>
      <c r="E222" s="44"/>
      <c r="F222" s="285" t="s">
        <v>1855</v>
      </c>
      <c r="G222" s="44"/>
      <c r="H222" s="286">
        <v>105.92700000000001</v>
      </c>
      <c r="I222" s="44"/>
      <c r="J222" s="44"/>
      <c r="K222" s="44"/>
      <c r="L222" s="48"/>
      <c r="M222" s="232"/>
      <c r="N222" s="233"/>
      <c r="O222" s="88"/>
      <c r="P222" s="88"/>
      <c r="Q222" s="88"/>
      <c r="R222" s="88"/>
      <c r="S222" s="88"/>
      <c r="T222" s="89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U222" s="20" t="s">
        <v>90</v>
      </c>
    </row>
    <row r="223" s="2" customFormat="1">
      <c r="A223" s="42"/>
      <c r="B223" s="43"/>
      <c r="C223" s="44"/>
      <c r="D223" s="234" t="s">
        <v>414</v>
      </c>
      <c r="E223" s="44"/>
      <c r="F223" s="285" t="s">
        <v>1856</v>
      </c>
      <c r="G223" s="44"/>
      <c r="H223" s="286">
        <v>105.92700000000001</v>
      </c>
      <c r="I223" s="44"/>
      <c r="J223" s="44"/>
      <c r="K223" s="44"/>
      <c r="L223" s="48"/>
      <c r="M223" s="232"/>
      <c r="N223" s="233"/>
      <c r="O223" s="88"/>
      <c r="P223" s="88"/>
      <c r="Q223" s="88"/>
      <c r="R223" s="88"/>
      <c r="S223" s="88"/>
      <c r="T223" s="89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U223" s="20" t="s">
        <v>90</v>
      </c>
    </row>
    <row r="224" s="2" customFormat="1">
      <c r="A224" s="42"/>
      <c r="B224" s="43"/>
      <c r="C224" s="44"/>
      <c r="D224" s="234" t="s">
        <v>414</v>
      </c>
      <c r="E224" s="44"/>
      <c r="F224" s="285" t="s">
        <v>1857</v>
      </c>
      <c r="G224" s="44"/>
      <c r="H224" s="286">
        <v>108.205</v>
      </c>
      <c r="I224" s="44"/>
      <c r="J224" s="44"/>
      <c r="K224" s="44"/>
      <c r="L224" s="48"/>
      <c r="M224" s="232"/>
      <c r="N224" s="233"/>
      <c r="O224" s="88"/>
      <c r="P224" s="88"/>
      <c r="Q224" s="88"/>
      <c r="R224" s="88"/>
      <c r="S224" s="88"/>
      <c r="T224" s="89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U224" s="20" t="s">
        <v>90</v>
      </c>
    </row>
    <row r="225" s="2" customFormat="1">
      <c r="A225" s="42"/>
      <c r="B225" s="43"/>
      <c r="C225" s="44"/>
      <c r="D225" s="234" t="s">
        <v>414</v>
      </c>
      <c r="E225" s="44"/>
      <c r="F225" s="285" t="s">
        <v>1858</v>
      </c>
      <c r="G225" s="44"/>
      <c r="H225" s="286">
        <v>62.578000000000003</v>
      </c>
      <c r="I225" s="44"/>
      <c r="J225" s="44"/>
      <c r="K225" s="44"/>
      <c r="L225" s="48"/>
      <c r="M225" s="232"/>
      <c r="N225" s="233"/>
      <c r="O225" s="88"/>
      <c r="P225" s="88"/>
      <c r="Q225" s="88"/>
      <c r="R225" s="88"/>
      <c r="S225" s="88"/>
      <c r="T225" s="89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U225" s="20" t="s">
        <v>90</v>
      </c>
    </row>
    <row r="226" s="2" customFormat="1">
      <c r="A226" s="42"/>
      <c r="B226" s="43"/>
      <c r="C226" s="44"/>
      <c r="D226" s="234" t="s">
        <v>414</v>
      </c>
      <c r="E226" s="44"/>
      <c r="F226" s="285" t="s">
        <v>1859</v>
      </c>
      <c r="G226" s="44"/>
      <c r="H226" s="286">
        <v>91.757000000000005</v>
      </c>
      <c r="I226" s="44"/>
      <c r="J226" s="44"/>
      <c r="K226" s="44"/>
      <c r="L226" s="48"/>
      <c r="M226" s="232"/>
      <c r="N226" s="233"/>
      <c r="O226" s="88"/>
      <c r="P226" s="88"/>
      <c r="Q226" s="88"/>
      <c r="R226" s="88"/>
      <c r="S226" s="88"/>
      <c r="T226" s="89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U226" s="20" t="s">
        <v>90</v>
      </c>
    </row>
    <row r="227" s="2" customFormat="1">
      <c r="A227" s="42"/>
      <c r="B227" s="43"/>
      <c r="C227" s="44"/>
      <c r="D227" s="234" t="s">
        <v>414</v>
      </c>
      <c r="E227" s="44"/>
      <c r="F227" s="285" t="s">
        <v>1860</v>
      </c>
      <c r="G227" s="44"/>
      <c r="H227" s="286">
        <v>60.634999999999998</v>
      </c>
      <c r="I227" s="44"/>
      <c r="J227" s="44"/>
      <c r="K227" s="44"/>
      <c r="L227" s="48"/>
      <c r="M227" s="232"/>
      <c r="N227" s="233"/>
      <c r="O227" s="88"/>
      <c r="P227" s="88"/>
      <c r="Q227" s="88"/>
      <c r="R227" s="88"/>
      <c r="S227" s="88"/>
      <c r="T227" s="89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U227" s="20" t="s">
        <v>90</v>
      </c>
    </row>
    <row r="228" s="2" customFormat="1">
      <c r="A228" s="42"/>
      <c r="B228" s="43"/>
      <c r="C228" s="44"/>
      <c r="D228" s="234" t="s">
        <v>414</v>
      </c>
      <c r="E228" s="44"/>
      <c r="F228" s="285" t="s">
        <v>1861</v>
      </c>
      <c r="G228" s="44"/>
      <c r="H228" s="286">
        <v>108.842</v>
      </c>
      <c r="I228" s="44"/>
      <c r="J228" s="44"/>
      <c r="K228" s="44"/>
      <c r="L228" s="48"/>
      <c r="M228" s="232"/>
      <c r="N228" s="233"/>
      <c r="O228" s="88"/>
      <c r="P228" s="88"/>
      <c r="Q228" s="88"/>
      <c r="R228" s="88"/>
      <c r="S228" s="88"/>
      <c r="T228" s="89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U228" s="20" t="s">
        <v>90</v>
      </c>
    </row>
    <row r="229" s="2" customFormat="1">
      <c r="A229" s="42"/>
      <c r="B229" s="43"/>
      <c r="C229" s="44"/>
      <c r="D229" s="234" t="s">
        <v>414</v>
      </c>
      <c r="E229" s="44"/>
      <c r="F229" s="285" t="s">
        <v>1862</v>
      </c>
      <c r="G229" s="44"/>
      <c r="H229" s="286">
        <v>108.875</v>
      </c>
      <c r="I229" s="44"/>
      <c r="J229" s="44"/>
      <c r="K229" s="44"/>
      <c r="L229" s="48"/>
      <c r="M229" s="232"/>
      <c r="N229" s="233"/>
      <c r="O229" s="88"/>
      <c r="P229" s="88"/>
      <c r="Q229" s="88"/>
      <c r="R229" s="88"/>
      <c r="S229" s="88"/>
      <c r="T229" s="89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U229" s="20" t="s">
        <v>90</v>
      </c>
    </row>
    <row r="230" s="2" customFormat="1">
      <c r="A230" s="42"/>
      <c r="B230" s="43"/>
      <c r="C230" s="44"/>
      <c r="D230" s="234" t="s">
        <v>414</v>
      </c>
      <c r="E230" s="44"/>
      <c r="F230" s="285" t="s">
        <v>1863</v>
      </c>
      <c r="G230" s="44"/>
      <c r="H230" s="286">
        <v>111.68899999999999</v>
      </c>
      <c r="I230" s="44"/>
      <c r="J230" s="44"/>
      <c r="K230" s="44"/>
      <c r="L230" s="48"/>
      <c r="M230" s="232"/>
      <c r="N230" s="233"/>
      <c r="O230" s="88"/>
      <c r="P230" s="88"/>
      <c r="Q230" s="88"/>
      <c r="R230" s="88"/>
      <c r="S230" s="88"/>
      <c r="T230" s="89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U230" s="20" t="s">
        <v>90</v>
      </c>
    </row>
    <row r="231" s="2" customFormat="1">
      <c r="A231" s="42"/>
      <c r="B231" s="43"/>
      <c r="C231" s="44"/>
      <c r="D231" s="234" t="s">
        <v>414</v>
      </c>
      <c r="E231" s="44"/>
      <c r="F231" s="285" t="s">
        <v>1864</v>
      </c>
      <c r="G231" s="44"/>
      <c r="H231" s="286">
        <v>-86.875</v>
      </c>
      <c r="I231" s="44"/>
      <c r="J231" s="44"/>
      <c r="K231" s="44"/>
      <c r="L231" s="48"/>
      <c r="M231" s="232"/>
      <c r="N231" s="233"/>
      <c r="O231" s="88"/>
      <c r="P231" s="88"/>
      <c r="Q231" s="88"/>
      <c r="R231" s="88"/>
      <c r="S231" s="88"/>
      <c r="T231" s="89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U231" s="20" t="s">
        <v>90</v>
      </c>
    </row>
    <row r="232" s="2" customFormat="1">
      <c r="A232" s="42"/>
      <c r="B232" s="43"/>
      <c r="C232" s="44"/>
      <c r="D232" s="234" t="s">
        <v>414</v>
      </c>
      <c r="E232" s="44"/>
      <c r="F232" s="285" t="s">
        <v>1865</v>
      </c>
      <c r="G232" s="44"/>
      <c r="H232" s="286">
        <v>-13.9</v>
      </c>
      <c r="I232" s="44"/>
      <c r="J232" s="44"/>
      <c r="K232" s="44"/>
      <c r="L232" s="48"/>
      <c r="M232" s="232"/>
      <c r="N232" s="233"/>
      <c r="O232" s="88"/>
      <c r="P232" s="88"/>
      <c r="Q232" s="88"/>
      <c r="R232" s="88"/>
      <c r="S232" s="88"/>
      <c r="T232" s="89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U232" s="20" t="s">
        <v>90</v>
      </c>
    </row>
    <row r="233" s="2" customFormat="1">
      <c r="A233" s="42"/>
      <c r="B233" s="43"/>
      <c r="C233" s="44"/>
      <c r="D233" s="234" t="s">
        <v>414</v>
      </c>
      <c r="E233" s="44"/>
      <c r="F233" s="285" t="s">
        <v>1866</v>
      </c>
      <c r="G233" s="44"/>
      <c r="H233" s="286">
        <v>-3.2000000000000002</v>
      </c>
      <c r="I233" s="44"/>
      <c r="J233" s="44"/>
      <c r="K233" s="44"/>
      <c r="L233" s="48"/>
      <c r="M233" s="232"/>
      <c r="N233" s="233"/>
      <c r="O233" s="88"/>
      <c r="P233" s="88"/>
      <c r="Q233" s="88"/>
      <c r="R233" s="88"/>
      <c r="S233" s="88"/>
      <c r="T233" s="89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U233" s="20" t="s">
        <v>90</v>
      </c>
    </row>
    <row r="234" s="2" customFormat="1">
      <c r="A234" s="42"/>
      <c r="B234" s="43"/>
      <c r="C234" s="44"/>
      <c r="D234" s="234" t="s">
        <v>414</v>
      </c>
      <c r="E234" s="44"/>
      <c r="F234" s="285" t="s">
        <v>1867</v>
      </c>
      <c r="G234" s="44"/>
      <c r="H234" s="286">
        <v>-3.2000000000000002</v>
      </c>
      <c r="I234" s="44"/>
      <c r="J234" s="44"/>
      <c r="K234" s="44"/>
      <c r="L234" s="48"/>
      <c r="M234" s="232"/>
      <c r="N234" s="233"/>
      <c r="O234" s="88"/>
      <c r="P234" s="88"/>
      <c r="Q234" s="88"/>
      <c r="R234" s="88"/>
      <c r="S234" s="88"/>
      <c r="T234" s="89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U234" s="20" t="s">
        <v>90</v>
      </c>
    </row>
    <row r="235" s="2" customFormat="1">
      <c r="A235" s="42"/>
      <c r="B235" s="43"/>
      <c r="C235" s="44"/>
      <c r="D235" s="234" t="s">
        <v>414</v>
      </c>
      <c r="E235" s="44"/>
      <c r="F235" s="285" t="s">
        <v>1868</v>
      </c>
      <c r="G235" s="44"/>
      <c r="H235" s="286">
        <v>-1.6000000000000001</v>
      </c>
      <c r="I235" s="44"/>
      <c r="J235" s="44"/>
      <c r="K235" s="44"/>
      <c r="L235" s="48"/>
      <c r="M235" s="232"/>
      <c r="N235" s="233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U235" s="20" t="s">
        <v>90</v>
      </c>
    </row>
    <row r="236" s="2" customFormat="1">
      <c r="A236" s="42"/>
      <c r="B236" s="43"/>
      <c r="C236" s="44"/>
      <c r="D236" s="234" t="s">
        <v>414</v>
      </c>
      <c r="E236" s="44"/>
      <c r="F236" s="285" t="s">
        <v>1869</v>
      </c>
      <c r="G236" s="44"/>
      <c r="H236" s="286">
        <v>8.125</v>
      </c>
      <c r="I236" s="44"/>
      <c r="J236" s="44"/>
      <c r="K236" s="44"/>
      <c r="L236" s="48"/>
      <c r="M236" s="232"/>
      <c r="N236" s="233"/>
      <c r="O236" s="88"/>
      <c r="P236" s="88"/>
      <c r="Q236" s="88"/>
      <c r="R236" s="88"/>
      <c r="S236" s="88"/>
      <c r="T236" s="89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U236" s="20" t="s">
        <v>90</v>
      </c>
    </row>
    <row r="237" s="2" customFormat="1">
      <c r="A237" s="42"/>
      <c r="B237" s="43"/>
      <c r="C237" s="44"/>
      <c r="D237" s="234" t="s">
        <v>414</v>
      </c>
      <c r="E237" s="44"/>
      <c r="F237" s="285" t="s">
        <v>1870</v>
      </c>
      <c r="G237" s="44"/>
      <c r="H237" s="286">
        <v>-5.0629999999999997</v>
      </c>
      <c r="I237" s="44"/>
      <c r="J237" s="44"/>
      <c r="K237" s="44"/>
      <c r="L237" s="48"/>
      <c r="M237" s="232"/>
      <c r="N237" s="233"/>
      <c r="O237" s="88"/>
      <c r="P237" s="88"/>
      <c r="Q237" s="88"/>
      <c r="R237" s="88"/>
      <c r="S237" s="88"/>
      <c r="T237" s="89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U237" s="20" t="s">
        <v>90</v>
      </c>
    </row>
    <row r="238" s="2" customFormat="1">
      <c r="A238" s="42"/>
      <c r="B238" s="43"/>
      <c r="C238" s="44"/>
      <c r="D238" s="234" t="s">
        <v>414</v>
      </c>
      <c r="E238" s="44"/>
      <c r="F238" s="285" t="s">
        <v>1871</v>
      </c>
      <c r="G238" s="44"/>
      <c r="H238" s="286">
        <v>-2.081</v>
      </c>
      <c r="I238" s="44"/>
      <c r="J238" s="44"/>
      <c r="K238" s="44"/>
      <c r="L238" s="48"/>
      <c r="M238" s="232"/>
      <c r="N238" s="233"/>
      <c r="O238" s="88"/>
      <c r="P238" s="88"/>
      <c r="Q238" s="88"/>
      <c r="R238" s="88"/>
      <c r="S238" s="88"/>
      <c r="T238" s="89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U238" s="20" t="s">
        <v>90</v>
      </c>
    </row>
    <row r="239" s="2" customFormat="1">
      <c r="A239" s="42"/>
      <c r="B239" s="43"/>
      <c r="C239" s="44"/>
      <c r="D239" s="234" t="s">
        <v>414</v>
      </c>
      <c r="E239" s="44"/>
      <c r="F239" s="285" t="s">
        <v>1645</v>
      </c>
      <c r="G239" s="44"/>
      <c r="H239" s="286">
        <v>-39.359999999999999</v>
      </c>
      <c r="I239" s="44"/>
      <c r="J239" s="44"/>
      <c r="K239" s="44"/>
      <c r="L239" s="48"/>
      <c r="M239" s="232"/>
      <c r="N239" s="233"/>
      <c r="O239" s="88"/>
      <c r="P239" s="88"/>
      <c r="Q239" s="88"/>
      <c r="R239" s="88"/>
      <c r="S239" s="88"/>
      <c r="T239" s="89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U239" s="20" t="s">
        <v>90</v>
      </c>
    </row>
    <row r="240" s="2" customFormat="1">
      <c r="A240" s="42"/>
      <c r="B240" s="43"/>
      <c r="C240" s="44"/>
      <c r="D240" s="234" t="s">
        <v>414</v>
      </c>
      <c r="E240" s="44"/>
      <c r="F240" s="285" t="s">
        <v>285</v>
      </c>
      <c r="G240" s="44"/>
      <c r="H240" s="286">
        <v>717.28099999999995</v>
      </c>
      <c r="I240" s="44"/>
      <c r="J240" s="44"/>
      <c r="K240" s="44"/>
      <c r="L240" s="48"/>
      <c r="M240" s="232"/>
      <c r="N240" s="233"/>
      <c r="O240" s="88"/>
      <c r="P240" s="88"/>
      <c r="Q240" s="88"/>
      <c r="R240" s="88"/>
      <c r="S240" s="88"/>
      <c r="T240" s="89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U240" s="20" t="s">
        <v>90</v>
      </c>
    </row>
    <row r="241" s="2" customFormat="1">
      <c r="A241" s="42"/>
      <c r="B241" s="43"/>
      <c r="C241" s="44"/>
      <c r="D241" s="234" t="s">
        <v>414</v>
      </c>
      <c r="E241" s="44"/>
      <c r="F241" s="300" t="s">
        <v>1508</v>
      </c>
      <c r="G241" s="44"/>
      <c r="H241" s="44"/>
      <c r="I241" s="44"/>
      <c r="J241" s="44"/>
      <c r="K241" s="44"/>
      <c r="L241" s="48"/>
      <c r="M241" s="232"/>
      <c r="N241" s="233"/>
      <c r="O241" s="88"/>
      <c r="P241" s="88"/>
      <c r="Q241" s="88"/>
      <c r="R241" s="88"/>
      <c r="S241" s="88"/>
      <c r="T241" s="89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U241" s="20" t="s">
        <v>90</v>
      </c>
    </row>
    <row r="242" s="2" customFormat="1">
      <c r="A242" s="42"/>
      <c r="B242" s="43"/>
      <c r="C242" s="44"/>
      <c r="D242" s="234" t="s">
        <v>414</v>
      </c>
      <c r="E242" s="44"/>
      <c r="F242" s="301" t="s">
        <v>1872</v>
      </c>
      <c r="G242" s="44"/>
      <c r="H242" s="286">
        <v>0</v>
      </c>
      <c r="I242" s="44"/>
      <c r="J242" s="44"/>
      <c r="K242" s="44"/>
      <c r="L242" s="48"/>
      <c r="M242" s="232"/>
      <c r="N242" s="233"/>
      <c r="O242" s="88"/>
      <c r="P242" s="88"/>
      <c r="Q242" s="88"/>
      <c r="R242" s="88"/>
      <c r="S242" s="88"/>
      <c r="T242" s="89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U242" s="20" t="s">
        <v>90</v>
      </c>
    </row>
    <row r="243" s="2" customFormat="1">
      <c r="A243" s="42"/>
      <c r="B243" s="43"/>
      <c r="C243" s="44"/>
      <c r="D243" s="234" t="s">
        <v>414</v>
      </c>
      <c r="E243" s="44"/>
      <c r="F243" s="301" t="s">
        <v>1873</v>
      </c>
      <c r="G243" s="44"/>
      <c r="H243" s="286">
        <v>39.359999999999999</v>
      </c>
      <c r="I243" s="44"/>
      <c r="J243" s="44"/>
      <c r="K243" s="44"/>
      <c r="L243" s="48"/>
      <c r="M243" s="232"/>
      <c r="N243" s="233"/>
      <c r="O243" s="88"/>
      <c r="P243" s="88"/>
      <c r="Q243" s="88"/>
      <c r="R243" s="88"/>
      <c r="S243" s="88"/>
      <c r="T243" s="89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U243" s="20" t="s">
        <v>90</v>
      </c>
    </row>
    <row r="244" s="2" customFormat="1">
      <c r="A244" s="42"/>
      <c r="B244" s="43"/>
      <c r="C244" s="44"/>
      <c r="D244" s="234" t="s">
        <v>414</v>
      </c>
      <c r="E244" s="44"/>
      <c r="F244" s="301" t="s">
        <v>285</v>
      </c>
      <c r="G244" s="44"/>
      <c r="H244" s="286">
        <v>39.359999999999999</v>
      </c>
      <c r="I244" s="44"/>
      <c r="J244" s="44"/>
      <c r="K244" s="44"/>
      <c r="L244" s="48"/>
      <c r="M244" s="232"/>
      <c r="N244" s="233"/>
      <c r="O244" s="88"/>
      <c r="P244" s="88"/>
      <c r="Q244" s="88"/>
      <c r="R244" s="88"/>
      <c r="S244" s="88"/>
      <c r="T244" s="89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U244" s="20" t="s">
        <v>90</v>
      </c>
    </row>
    <row r="245" s="2" customFormat="1" ht="49.05" customHeight="1">
      <c r="A245" s="42"/>
      <c r="B245" s="43"/>
      <c r="C245" s="216" t="s">
        <v>388</v>
      </c>
      <c r="D245" s="216" t="s">
        <v>144</v>
      </c>
      <c r="E245" s="217" t="s">
        <v>1878</v>
      </c>
      <c r="F245" s="218" t="s">
        <v>1879</v>
      </c>
      <c r="G245" s="219" t="s">
        <v>321</v>
      </c>
      <c r="H245" s="220">
        <v>717.28099999999995</v>
      </c>
      <c r="I245" s="221"/>
      <c r="J245" s="222">
        <f>ROUND(I245*H245,2)</f>
        <v>0</v>
      </c>
      <c r="K245" s="218" t="s">
        <v>148</v>
      </c>
      <c r="L245" s="48"/>
      <c r="M245" s="223" t="s">
        <v>78</v>
      </c>
      <c r="N245" s="224" t="s">
        <v>50</v>
      </c>
      <c r="O245" s="88"/>
      <c r="P245" s="225">
        <f>O245*H245</f>
        <v>0</v>
      </c>
      <c r="Q245" s="225">
        <v>0.019699999999999999</v>
      </c>
      <c r="R245" s="225">
        <f>Q245*H245</f>
        <v>14.130435699999998</v>
      </c>
      <c r="S245" s="225">
        <v>0</v>
      </c>
      <c r="T245" s="226">
        <f>S245*H245</f>
        <v>0</v>
      </c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R245" s="227" t="s">
        <v>166</v>
      </c>
      <c r="AT245" s="227" t="s">
        <v>144</v>
      </c>
      <c r="AU245" s="227" t="s">
        <v>90</v>
      </c>
      <c r="AY245" s="20" t="s">
        <v>141</v>
      </c>
      <c r="BE245" s="228">
        <f>IF(N245="základní",J245,0)</f>
        <v>0</v>
      </c>
      <c r="BF245" s="228">
        <f>IF(N245="snížená",J245,0)</f>
        <v>0</v>
      </c>
      <c r="BG245" s="228">
        <f>IF(N245="zákl. přenesená",J245,0)</f>
        <v>0</v>
      </c>
      <c r="BH245" s="228">
        <f>IF(N245="sníž. přenesená",J245,0)</f>
        <v>0</v>
      </c>
      <c r="BI245" s="228">
        <f>IF(N245="nulová",J245,0)</f>
        <v>0</v>
      </c>
      <c r="BJ245" s="20" t="s">
        <v>88</v>
      </c>
      <c r="BK245" s="228">
        <f>ROUND(I245*H245,2)</f>
        <v>0</v>
      </c>
      <c r="BL245" s="20" t="s">
        <v>166</v>
      </c>
      <c r="BM245" s="227" t="s">
        <v>1880</v>
      </c>
    </row>
    <row r="246" s="2" customFormat="1">
      <c r="A246" s="42"/>
      <c r="B246" s="43"/>
      <c r="C246" s="44"/>
      <c r="D246" s="229" t="s">
        <v>151</v>
      </c>
      <c r="E246" s="44"/>
      <c r="F246" s="230" t="s">
        <v>1881</v>
      </c>
      <c r="G246" s="44"/>
      <c r="H246" s="44"/>
      <c r="I246" s="231"/>
      <c r="J246" s="44"/>
      <c r="K246" s="44"/>
      <c r="L246" s="48"/>
      <c r="M246" s="232"/>
      <c r="N246" s="233"/>
      <c r="O246" s="88"/>
      <c r="P246" s="88"/>
      <c r="Q246" s="88"/>
      <c r="R246" s="88"/>
      <c r="S246" s="88"/>
      <c r="T246" s="89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T246" s="20" t="s">
        <v>151</v>
      </c>
      <c r="AU246" s="20" t="s">
        <v>90</v>
      </c>
    </row>
    <row r="247" s="13" customFormat="1">
      <c r="A247" s="13"/>
      <c r="B247" s="241"/>
      <c r="C247" s="242"/>
      <c r="D247" s="234" t="s">
        <v>283</v>
      </c>
      <c r="E247" s="243" t="s">
        <v>78</v>
      </c>
      <c r="F247" s="244" t="s">
        <v>1732</v>
      </c>
      <c r="G247" s="242"/>
      <c r="H247" s="245">
        <v>717.28099999999995</v>
      </c>
      <c r="I247" s="246"/>
      <c r="J247" s="242"/>
      <c r="K247" s="242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283</v>
      </c>
      <c r="AU247" s="251" t="s">
        <v>90</v>
      </c>
      <c r="AV247" s="13" t="s">
        <v>90</v>
      </c>
      <c r="AW247" s="13" t="s">
        <v>40</v>
      </c>
      <c r="AX247" s="13" t="s">
        <v>88</v>
      </c>
      <c r="AY247" s="251" t="s">
        <v>141</v>
      </c>
    </row>
    <row r="248" s="2" customFormat="1">
      <c r="A248" s="42"/>
      <c r="B248" s="43"/>
      <c r="C248" s="44"/>
      <c r="D248" s="234" t="s">
        <v>414</v>
      </c>
      <c r="E248" s="44"/>
      <c r="F248" s="284" t="s">
        <v>1854</v>
      </c>
      <c r="G248" s="44"/>
      <c r="H248" s="44"/>
      <c r="I248" s="44"/>
      <c r="J248" s="44"/>
      <c r="K248" s="44"/>
      <c r="L248" s="48"/>
      <c r="M248" s="232"/>
      <c r="N248" s="233"/>
      <c r="O248" s="88"/>
      <c r="P248" s="88"/>
      <c r="Q248" s="88"/>
      <c r="R248" s="88"/>
      <c r="S248" s="88"/>
      <c r="T248" s="89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U248" s="20" t="s">
        <v>90</v>
      </c>
    </row>
    <row r="249" s="2" customFormat="1">
      <c r="A249" s="42"/>
      <c r="B249" s="43"/>
      <c r="C249" s="44"/>
      <c r="D249" s="234" t="s">
        <v>414</v>
      </c>
      <c r="E249" s="44"/>
      <c r="F249" s="285" t="s">
        <v>1855</v>
      </c>
      <c r="G249" s="44"/>
      <c r="H249" s="286">
        <v>105.92700000000001</v>
      </c>
      <c r="I249" s="44"/>
      <c r="J249" s="44"/>
      <c r="K249" s="44"/>
      <c r="L249" s="48"/>
      <c r="M249" s="232"/>
      <c r="N249" s="233"/>
      <c r="O249" s="88"/>
      <c r="P249" s="88"/>
      <c r="Q249" s="88"/>
      <c r="R249" s="88"/>
      <c r="S249" s="88"/>
      <c r="T249" s="89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U249" s="20" t="s">
        <v>90</v>
      </c>
    </row>
    <row r="250" s="2" customFormat="1">
      <c r="A250" s="42"/>
      <c r="B250" s="43"/>
      <c r="C250" s="44"/>
      <c r="D250" s="234" t="s">
        <v>414</v>
      </c>
      <c r="E250" s="44"/>
      <c r="F250" s="285" t="s">
        <v>1856</v>
      </c>
      <c r="G250" s="44"/>
      <c r="H250" s="286">
        <v>105.92700000000001</v>
      </c>
      <c r="I250" s="44"/>
      <c r="J250" s="44"/>
      <c r="K250" s="44"/>
      <c r="L250" s="48"/>
      <c r="M250" s="232"/>
      <c r="N250" s="233"/>
      <c r="O250" s="88"/>
      <c r="P250" s="88"/>
      <c r="Q250" s="88"/>
      <c r="R250" s="88"/>
      <c r="S250" s="88"/>
      <c r="T250" s="89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U250" s="20" t="s">
        <v>90</v>
      </c>
    </row>
    <row r="251" s="2" customFormat="1">
      <c r="A251" s="42"/>
      <c r="B251" s="43"/>
      <c r="C251" s="44"/>
      <c r="D251" s="234" t="s">
        <v>414</v>
      </c>
      <c r="E251" s="44"/>
      <c r="F251" s="285" t="s">
        <v>1857</v>
      </c>
      <c r="G251" s="44"/>
      <c r="H251" s="286">
        <v>108.205</v>
      </c>
      <c r="I251" s="44"/>
      <c r="J251" s="44"/>
      <c r="K251" s="44"/>
      <c r="L251" s="48"/>
      <c r="M251" s="232"/>
      <c r="N251" s="233"/>
      <c r="O251" s="88"/>
      <c r="P251" s="88"/>
      <c r="Q251" s="88"/>
      <c r="R251" s="88"/>
      <c r="S251" s="88"/>
      <c r="T251" s="89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U251" s="20" t="s">
        <v>90</v>
      </c>
    </row>
    <row r="252" s="2" customFormat="1">
      <c r="A252" s="42"/>
      <c r="B252" s="43"/>
      <c r="C252" s="44"/>
      <c r="D252" s="234" t="s">
        <v>414</v>
      </c>
      <c r="E252" s="44"/>
      <c r="F252" s="285" t="s">
        <v>1858</v>
      </c>
      <c r="G252" s="44"/>
      <c r="H252" s="286">
        <v>62.578000000000003</v>
      </c>
      <c r="I252" s="44"/>
      <c r="J252" s="44"/>
      <c r="K252" s="44"/>
      <c r="L252" s="48"/>
      <c r="M252" s="232"/>
      <c r="N252" s="233"/>
      <c r="O252" s="88"/>
      <c r="P252" s="88"/>
      <c r="Q252" s="88"/>
      <c r="R252" s="88"/>
      <c r="S252" s="88"/>
      <c r="T252" s="89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U252" s="20" t="s">
        <v>90</v>
      </c>
    </row>
    <row r="253" s="2" customFormat="1">
      <c r="A253" s="42"/>
      <c r="B253" s="43"/>
      <c r="C253" s="44"/>
      <c r="D253" s="234" t="s">
        <v>414</v>
      </c>
      <c r="E253" s="44"/>
      <c r="F253" s="285" t="s">
        <v>1859</v>
      </c>
      <c r="G253" s="44"/>
      <c r="H253" s="286">
        <v>91.757000000000005</v>
      </c>
      <c r="I253" s="44"/>
      <c r="J253" s="44"/>
      <c r="K253" s="44"/>
      <c r="L253" s="48"/>
      <c r="M253" s="232"/>
      <c r="N253" s="233"/>
      <c r="O253" s="88"/>
      <c r="P253" s="88"/>
      <c r="Q253" s="88"/>
      <c r="R253" s="88"/>
      <c r="S253" s="88"/>
      <c r="T253" s="89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U253" s="20" t="s">
        <v>90</v>
      </c>
    </row>
    <row r="254" s="2" customFormat="1">
      <c r="A254" s="42"/>
      <c r="B254" s="43"/>
      <c r="C254" s="44"/>
      <c r="D254" s="234" t="s">
        <v>414</v>
      </c>
      <c r="E254" s="44"/>
      <c r="F254" s="285" t="s">
        <v>1860</v>
      </c>
      <c r="G254" s="44"/>
      <c r="H254" s="286">
        <v>60.634999999999998</v>
      </c>
      <c r="I254" s="44"/>
      <c r="J254" s="44"/>
      <c r="K254" s="44"/>
      <c r="L254" s="48"/>
      <c r="M254" s="232"/>
      <c r="N254" s="233"/>
      <c r="O254" s="88"/>
      <c r="P254" s="88"/>
      <c r="Q254" s="88"/>
      <c r="R254" s="88"/>
      <c r="S254" s="88"/>
      <c r="T254" s="89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U254" s="20" t="s">
        <v>90</v>
      </c>
    </row>
    <row r="255" s="2" customFormat="1">
      <c r="A255" s="42"/>
      <c r="B255" s="43"/>
      <c r="C255" s="44"/>
      <c r="D255" s="234" t="s">
        <v>414</v>
      </c>
      <c r="E255" s="44"/>
      <c r="F255" s="285" t="s">
        <v>1861</v>
      </c>
      <c r="G255" s="44"/>
      <c r="H255" s="286">
        <v>108.842</v>
      </c>
      <c r="I255" s="44"/>
      <c r="J255" s="44"/>
      <c r="K255" s="44"/>
      <c r="L255" s="48"/>
      <c r="M255" s="232"/>
      <c r="N255" s="233"/>
      <c r="O255" s="88"/>
      <c r="P255" s="88"/>
      <c r="Q255" s="88"/>
      <c r="R255" s="88"/>
      <c r="S255" s="88"/>
      <c r="T255" s="89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U255" s="20" t="s">
        <v>90</v>
      </c>
    </row>
    <row r="256" s="2" customFormat="1">
      <c r="A256" s="42"/>
      <c r="B256" s="43"/>
      <c r="C256" s="44"/>
      <c r="D256" s="234" t="s">
        <v>414</v>
      </c>
      <c r="E256" s="44"/>
      <c r="F256" s="285" t="s">
        <v>1862</v>
      </c>
      <c r="G256" s="44"/>
      <c r="H256" s="286">
        <v>108.875</v>
      </c>
      <c r="I256" s="44"/>
      <c r="J256" s="44"/>
      <c r="K256" s="44"/>
      <c r="L256" s="48"/>
      <c r="M256" s="232"/>
      <c r="N256" s="233"/>
      <c r="O256" s="88"/>
      <c r="P256" s="88"/>
      <c r="Q256" s="88"/>
      <c r="R256" s="88"/>
      <c r="S256" s="88"/>
      <c r="T256" s="89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U256" s="20" t="s">
        <v>90</v>
      </c>
    </row>
    <row r="257" s="2" customFormat="1">
      <c r="A257" s="42"/>
      <c r="B257" s="43"/>
      <c r="C257" s="44"/>
      <c r="D257" s="234" t="s">
        <v>414</v>
      </c>
      <c r="E257" s="44"/>
      <c r="F257" s="285" t="s">
        <v>1863</v>
      </c>
      <c r="G257" s="44"/>
      <c r="H257" s="286">
        <v>111.68899999999999</v>
      </c>
      <c r="I257" s="44"/>
      <c r="J257" s="44"/>
      <c r="K257" s="44"/>
      <c r="L257" s="48"/>
      <c r="M257" s="232"/>
      <c r="N257" s="233"/>
      <c r="O257" s="88"/>
      <c r="P257" s="88"/>
      <c r="Q257" s="88"/>
      <c r="R257" s="88"/>
      <c r="S257" s="88"/>
      <c r="T257" s="89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U257" s="20" t="s">
        <v>90</v>
      </c>
    </row>
    <row r="258" s="2" customFormat="1">
      <c r="A258" s="42"/>
      <c r="B258" s="43"/>
      <c r="C258" s="44"/>
      <c r="D258" s="234" t="s">
        <v>414</v>
      </c>
      <c r="E258" s="44"/>
      <c r="F258" s="285" t="s">
        <v>1864</v>
      </c>
      <c r="G258" s="44"/>
      <c r="H258" s="286">
        <v>-86.875</v>
      </c>
      <c r="I258" s="44"/>
      <c r="J258" s="44"/>
      <c r="K258" s="44"/>
      <c r="L258" s="48"/>
      <c r="M258" s="232"/>
      <c r="N258" s="233"/>
      <c r="O258" s="88"/>
      <c r="P258" s="88"/>
      <c r="Q258" s="88"/>
      <c r="R258" s="88"/>
      <c r="S258" s="88"/>
      <c r="T258" s="89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U258" s="20" t="s">
        <v>90</v>
      </c>
    </row>
    <row r="259" s="2" customFormat="1">
      <c r="A259" s="42"/>
      <c r="B259" s="43"/>
      <c r="C259" s="44"/>
      <c r="D259" s="234" t="s">
        <v>414</v>
      </c>
      <c r="E259" s="44"/>
      <c r="F259" s="285" t="s">
        <v>1865</v>
      </c>
      <c r="G259" s="44"/>
      <c r="H259" s="286">
        <v>-13.9</v>
      </c>
      <c r="I259" s="44"/>
      <c r="J259" s="44"/>
      <c r="K259" s="44"/>
      <c r="L259" s="48"/>
      <c r="M259" s="232"/>
      <c r="N259" s="233"/>
      <c r="O259" s="88"/>
      <c r="P259" s="88"/>
      <c r="Q259" s="88"/>
      <c r="R259" s="88"/>
      <c r="S259" s="88"/>
      <c r="T259" s="89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U259" s="20" t="s">
        <v>90</v>
      </c>
    </row>
    <row r="260" s="2" customFormat="1">
      <c r="A260" s="42"/>
      <c r="B260" s="43"/>
      <c r="C260" s="44"/>
      <c r="D260" s="234" t="s">
        <v>414</v>
      </c>
      <c r="E260" s="44"/>
      <c r="F260" s="285" t="s">
        <v>1866</v>
      </c>
      <c r="G260" s="44"/>
      <c r="H260" s="286">
        <v>-3.2000000000000002</v>
      </c>
      <c r="I260" s="44"/>
      <c r="J260" s="44"/>
      <c r="K260" s="44"/>
      <c r="L260" s="48"/>
      <c r="M260" s="232"/>
      <c r="N260" s="233"/>
      <c r="O260" s="88"/>
      <c r="P260" s="88"/>
      <c r="Q260" s="88"/>
      <c r="R260" s="88"/>
      <c r="S260" s="88"/>
      <c r="T260" s="89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U260" s="20" t="s">
        <v>90</v>
      </c>
    </row>
    <row r="261" s="2" customFormat="1">
      <c r="A261" s="42"/>
      <c r="B261" s="43"/>
      <c r="C261" s="44"/>
      <c r="D261" s="234" t="s">
        <v>414</v>
      </c>
      <c r="E261" s="44"/>
      <c r="F261" s="285" t="s">
        <v>1867</v>
      </c>
      <c r="G261" s="44"/>
      <c r="H261" s="286">
        <v>-3.2000000000000002</v>
      </c>
      <c r="I261" s="44"/>
      <c r="J261" s="44"/>
      <c r="K261" s="44"/>
      <c r="L261" s="48"/>
      <c r="M261" s="232"/>
      <c r="N261" s="233"/>
      <c r="O261" s="88"/>
      <c r="P261" s="88"/>
      <c r="Q261" s="88"/>
      <c r="R261" s="88"/>
      <c r="S261" s="88"/>
      <c r="T261" s="89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U261" s="20" t="s">
        <v>90</v>
      </c>
    </row>
    <row r="262" s="2" customFormat="1">
      <c r="A262" s="42"/>
      <c r="B262" s="43"/>
      <c r="C262" s="44"/>
      <c r="D262" s="234" t="s">
        <v>414</v>
      </c>
      <c r="E262" s="44"/>
      <c r="F262" s="285" t="s">
        <v>1868</v>
      </c>
      <c r="G262" s="44"/>
      <c r="H262" s="286">
        <v>-1.6000000000000001</v>
      </c>
      <c r="I262" s="44"/>
      <c r="J262" s="44"/>
      <c r="K262" s="44"/>
      <c r="L262" s="48"/>
      <c r="M262" s="232"/>
      <c r="N262" s="233"/>
      <c r="O262" s="88"/>
      <c r="P262" s="88"/>
      <c r="Q262" s="88"/>
      <c r="R262" s="88"/>
      <c r="S262" s="88"/>
      <c r="T262" s="89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U262" s="20" t="s">
        <v>90</v>
      </c>
    </row>
    <row r="263" s="2" customFormat="1">
      <c r="A263" s="42"/>
      <c r="B263" s="43"/>
      <c r="C263" s="44"/>
      <c r="D263" s="234" t="s">
        <v>414</v>
      </c>
      <c r="E263" s="44"/>
      <c r="F263" s="285" t="s">
        <v>1869</v>
      </c>
      <c r="G263" s="44"/>
      <c r="H263" s="286">
        <v>8.125</v>
      </c>
      <c r="I263" s="44"/>
      <c r="J263" s="44"/>
      <c r="K263" s="44"/>
      <c r="L263" s="48"/>
      <c r="M263" s="232"/>
      <c r="N263" s="233"/>
      <c r="O263" s="88"/>
      <c r="P263" s="88"/>
      <c r="Q263" s="88"/>
      <c r="R263" s="88"/>
      <c r="S263" s="88"/>
      <c r="T263" s="89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U263" s="20" t="s">
        <v>90</v>
      </c>
    </row>
    <row r="264" s="2" customFormat="1">
      <c r="A264" s="42"/>
      <c r="B264" s="43"/>
      <c r="C264" s="44"/>
      <c r="D264" s="234" t="s">
        <v>414</v>
      </c>
      <c r="E264" s="44"/>
      <c r="F264" s="285" t="s">
        <v>1870</v>
      </c>
      <c r="G264" s="44"/>
      <c r="H264" s="286">
        <v>-5.0629999999999997</v>
      </c>
      <c r="I264" s="44"/>
      <c r="J264" s="44"/>
      <c r="K264" s="44"/>
      <c r="L264" s="48"/>
      <c r="M264" s="232"/>
      <c r="N264" s="233"/>
      <c r="O264" s="88"/>
      <c r="P264" s="88"/>
      <c r="Q264" s="88"/>
      <c r="R264" s="88"/>
      <c r="S264" s="88"/>
      <c r="T264" s="89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U264" s="20" t="s">
        <v>90</v>
      </c>
    </row>
    <row r="265" s="2" customFormat="1">
      <c r="A265" s="42"/>
      <c r="B265" s="43"/>
      <c r="C265" s="44"/>
      <c r="D265" s="234" t="s">
        <v>414</v>
      </c>
      <c r="E265" s="44"/>
      <c r="F265" s="285" t="s">
        <v>1871</v>
      </c>
      <c r="G265" s="44"/>
      <c r="H265" s="286">
        <v>-2.081</v>
      </c>
      <c r="I265" s="44"/>
      <c r="J265" s="44"/>
      <c r="K265" s="44"/>
      <c r="L265" s="48"/>
      <c r="M265" s="232"/>
      <c r="N265" s="233"/>
      <c r="O265" s="88"/>
      <c r="P265" s="88"/>
      <c r="Q265" s="88"/>
      <c r="R265" s="88"/>
      <c r="S265" s="88"/>
      <c r="T265" s="89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U265" s="20" t="s">
        <v>90</v>
      </c>
    </row>
    <row r="266" s="2" customFormat="1">
      <c r="A266" s="42"/>
      <c r="B266" s="43"/>
      <c r="C266" s="44"/>
      <c r="D266" s="234" t="s">
        <v>414</v>
      </c>
      <c r="E266" s="44"/>
      <c r="F266" s="285" t="s">
        <v>1645</v>
      </c>
      <c r="G266" s="44"/>
      <c r="H266" s="286">
        <v>-39.359999999999999</v>
      </c>
      <c r="I266" s="44"/>
      <c r="J266" s="44"/>
      <c r="K266" s="44"/>
      <c r="L266" s="48"/>
      <c r="M266" s="232"/>
      <c r="N266" s="233"/>
      <c r="O266" s="88"/>
      <c r="P266" s="88"/>
      <c r="Q266" s="88"/>
      <c r="R266" s="88"/>
      <c r="S266" s="88"/>
      <c r="T266" s="89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U266" s="20" t="s">
        <v>90</v>
      </c>
    </row>
    <row r="267" s="2" customFormat="1">
      <c r="A267" s="42"/>
      <c r="B267" s="43"/>
      <c r="C267" s="44"/>
      <c r="D267" s="234" t="s">
        <v>414</v>
      </c>
      <c r="E267" s="44"/>
      <c r="F267" s="285" t="s">
        <v>285</v>
      </c>
      <c r="G267" s="44"/>
      <c r="H267" s="286">
        <v>717.28099999999995</v>
      </c>
      <c r="I267" s="44"/>
      <c r="J267" s="44"/>
      <c r="K267" s="44"/>
      <c r="L267" s="48"/>
      <c r="M267" s="232"/>
      <c r="N267" s="233"/>
      <c r="O267" s="88"/>
      <c r="P267" s="88"/>
      <c r="Q267" s="88"/>
      <c r="R267" s="88"/>
      <c r="S267" s="88"/>
      <c r="T267" s="89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U267" s="20" t="s">
        <v>90</v>
      </c>
    </row>
    <row r="268" s="2" customFormat="1">
      <c r="A268" s="42"/>
      <c r="B268" s="43"/>
      <c r="C268" s="44"/>
      <c r="D268" s="234" t="s">
        <v>414</v>
      </c>
      <c r="E268" s="44"/>
      <c r="F268" s="300" t="s">
        <v>1508</v>
      </c>
      <c r="G268" s="44"/>
      <c r="H268" s="44"/>
      <c r="I268" s="44"/>
      <c r="J268" s="44"/>
      <c r="K268" s="44"/>
      <c r="L268" s="48"/>
      <c r="M268" s="232"/>
      <c r="N268" s="233"/>
      <c r="O268" s="88"/>
      <c r="P268" s="88"/>
      <c r="Q268" s="88"/>
      <c r="R268" s="88"/>
      <c r="S268" s="88"/>
      <c r="T268" s="89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U268" s="20" t="s">
        <v>90</v>
      </c>
    </row>
    <row r="269" s="2" customFormat="1">
      <c r="A269" s="42"/>
      <c r="B269" s="43"/>
      <c r="C269" s="44"/>
      <c r="D269" s="234" t="s">
        <v>414</v>
      </c>
      <c r="E269" s="44"/>
      <c r="F269" s="301" t="s">
        <v>1872</v>
      </c>
      <c r="G269" s="44"/>
      <c r="H269" s="286">
        <v>0</v>
      </c>
      <c r="I269" s="44"/>
      <c r="J269" s="44"/>
      <c r="K269" s="44"/>
      <c r="L269" s="48"/>
      <c r="M269" s="232"/>
      <c r="N269" s="233"/>
      <c r="O269" s="88"/>
      <c r="P269" s="88"/>
      <c r="Q269" s="88"/>
      <c r="R269" s="88"/>
      <c r="S269" s="88"/>
      <c r="T269" s="89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U269" s="20" t="s">
        <v>90</v>
      </c>
    </row>
    <row r="270" s="2" customFormat="1">
      <c r="A270" s="42"/>
      <c r="B270" s="43"/>
      <c r="C270" s="44"/>
      <c r="D270" s="234" t="s">
        <v>414</v>
      </c>
      <c r="E270" s="44"/>
      <c r="F270" s="301" t="s">
        <v>1873</v>
      </c>
      <c r="G270" s="44"/>
      <c r="H270" s="286">
        <v>39.359999999999999</v>
      </c>
      <c r="I270" s="44"/>
      <c r="J270" s="44"/>
      <c r="K270" s="44"/>
      <c r="L270" s="48"/>
      <c r="M270" s="232"/>
      <c r="N270" s="233"/>
      <c r="O270" s="88"/>
      <c r="P270" s="88"/>
      <c r="Q270" s="88"/>
      <c r="R270" s="88"/>
      <c r="S270" s="88"/>
      <c r="T270" s="89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U270" s="20" t="s">
        <v>90</v>
      </c>
    </row>
    <row r="271" s="2" customFormat="1">
      <c r="A271" s="42"/>
      <c r="B271" s="43"/>
      <c r="C271" s="44"/>
      <c r="D271" s="234" t="s">
        <v>414</v>
      </c>
      <c r="E271" s="44"/>
      <c r="F271" s="301" t="s">
        <v>285</v>
      </c>
      <c r="G271" s="44"/>
      <c r="H271" s="286">
        <v>39.359999999999999</v>
      </c>
      <c r="I271" s="44"/>
      <c r="J271" s="44"/>
      <c r="K271" s="44"/>
      <c r="L271" s="48"/>
      <c r="M271" s="232"/>
      <c r="N271" s="233"/>
      <c r="O271" s="88"/>
      <c r="P271" s="88"/>
      <c r="Q271" s="88"/>
      <c r="R271" s="88"/>
      <c r="S271" s="88"/>
      <c r="T271" s="89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U271" s="20" t="s">
        <v>90</v>
      </c>
    </row>
    <row r="272" s="2" customFormat="1" ht="24.15" customHeight="1">
      <c r="A272" s="42"/>
      <c r="B272" s="43"/>
      <c r="C272" s="216" t="s">
        <v>409</v>
      </c>
      <c r="D272" s="216" t="s">
        <v>144</v>
      </c>
      <c r="E272" s="217" t="s">
        <v>1882</v>
      </c>
      <c r="F272" s="218" t="s">
        <v>1883</v>
      </c>
      <c r="G272" s="219" t="s">
        <v>448</v>
      </c>
      <c r="H272" s="220">
        <v>185.31</v>
      </c>
      <c r="I272" s="221"/>
      <c r="J272" s="222">
        <f>ROUND(I272*H272,2)</f>
        <v>0</v>
      </c>
      <c r="K272" s="218" t="s">
        <v>148</v>
      </c>
      <c r="L272" s="48"/>
      <c r="M272" s="223" t="s">
        <v>78</v>
      </c>
      <c r="N272" s="224" t="s">
        <v>50</v>
      </c>
      <c r="O272" s="88"/>
      <c r="P272" s="225">
        <f>O272*H272</f>
        <v>0</v>
      </c>
      <c r="Q272" s="225">
        <v>0.0015</v>
      </c>
      <c r="R272" s="225">
        <f>Q272*H272</f>
        <v>0.27796500000000002</v>
      </c>
      <c r="S272" s="225">
        <v>0</v>
      </c>
      <c r="T272" s="226">
        <f>S272*H272</f>
        <v>0</v>
      </c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R272" s="227" t="s">
        <v>166</v>
      </c>
      <c r="AT272" s="227" t="s">
        <v>144</v>
      </c>
      <c r="AU272" s="227" t="s">
        <v>90</v>
      </c>
      <c r="AY272" s="20" t="s">
        <v>141</v>
      </c>
      <c r="BE272" s="228">
        <f>IF(N272="základní",J272,0)</f>
        <v>0</v>
      </c>
      <c r="BF272" s="228">
        <f>IF(N272="snížená",J272,0)</f>
        <v>0</v>
      </c>
      <c r="BG272" s="228">
        <f>IF(N272="zákl. přenesená",J272,0)</f>
        <v>0</v>
      </c>
      <c r="BH272" s="228">
        <f>IF(N272="sníž. přenesená",J272,0)</f>
        <v>0</v>
      </c>
      <c r="BI272" s="228">
        <f>IF(N272="nulová",J272,0)</f>
        <v>0</v>
      </c>
      <c r="BJ272" s="20" t="s">
        <v>88</v>
      </c>
      <c r="BK272" s="228">
        <f>ROUND(I272*H272,2)</f>
        <v>0</v>
      </c>
      <c r="BL272" s="20" t="s">
        <v>166</v>
      </c>
      <c r="BM272" s="227" t="s">
        <v>1884</v>
      </c>
    </row>
    <row r="273" s="2" customFormat="1">
      <c r="A273" s="42"/>
      <c r="B273" s="43"/>
      <c r="C273" s="44"/>
      <c r="D273" s="229" t="s">
        <v>151</v>
      </c>
      <c r="E273" s="44"/>
      <c r="F273" s="230" t="s">
        <v>1885</v>
      </c>
      <c r="G273" s="44"/>
      <c r="H273" s="44"/>
      <c r="I273" s="231"/>
      <c r="J273" s="44"/>
      <c r="K273" s="44"/>
      <c r="L273" s="48"/>
      <c r="M273" s="232"/>
      <c r="N273" s="233"/>
      <c r="O273" s="88"/>
      <c r="P273" s="88"/>
      <c r="Q273" s="88"/>
      <c r="R273" s="88"/>
      <c r="S273" s="88"/>
      <c r="T273" s="89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T273" s="20" t="s">
        <v>151</v>
      </c>
      <c r="AU273" s="20" t="s">
        <v>90</v>
      </c>
    </row>
    <row r="274" s="13" customFormat="1">
      <c r="A274" s="13"/>
      <c r="B274" s="241"/>
      <c r="C274" s="242"/>
      <c r="D274" s="234" t="s">
        <v>283</v>
      </c>
      <c r="E274" s="243" t="s">
        <v>78</v>
      </c>
      <c r="F274" s="244" t="s">
        <v>1886</v>
      </c>
      <c r="G274" s="242"/>
      <c r="H274" s="245">
        <v>159.75</v>
      </c>
      <c r="I274" s="246"/>
      <c r="J274" s="242"/>
      <c r="K274" s="242"/>
      <c r="L274" s="247"/>
      <c r="M274" s="248"/>
      <c r="N274" s="249"/>
      <c r="O274" s="249"/>
      <c r="P274" s="249"/>
      <c r="Q274" s="249"/>
      <c r="R274" s="249"/>
      <c r="S274" s="249"/>
      <c r="T274" s="25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1" t="s">
        <v>283</v>
      </c>
      <c r="AU274" s="251" t="s">
        <v>90</v>
      </c>
      <c r="AV274" s="13" t="s">
        <v>90</v>
      </c>
      <c r="AW274" s="13" t="s">
        <v>40</v>
      </c>
      <c r="AX274" s="13" t="s">
        <v>80</v>
      </c>
      <c r="AY274" s="251" t="s">
        <v>141</v>
      </c>
    </row>
    <row r="275" s="13" customFormat="1">
      <c r="A275" s="13"/>
      <c r="B275" s="241"/>
      <c r="C275" s="242"/>
      <c r="D275" s="234" t="s">
        <v>283</v>
      </c>
      <c r="E275" s="243" t="s">
        <v>78</v>
      </c>
      <c r="F275" s="244" t="s">
        <v>1887</v>
      </c>
      <c r="G275" s="242"/>
      <c r="H275" s="245">
        <v>25.559999999999999</v>
      </c>
      <c r="I275" s="246"/>
      <c r="J275" s="242"/>
      <c r="K275" s="242"/>
      <c r="L275" s="247"/>
      <c r="M275" s="248"/>
      <c r="N275" s="249"/>
      <c r="O275" s="249"/>
      <c r="P275" s="249"/>
      <c r="Q275" s="249"/>
      <c r="R275" s="249"/>
      <c r="S275" s="249"/>
      <c r="T275" s="25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1" t="s">
        <v>283</v>
      </c>
      <c r="AU275" s="251" t="s">
        <v>90</v>
      </c>
      <c r="AV275" s="13" t="s">
        <v>90</v>
      </c>
      <c r="AW275" s="13" t="s">
        <v>40</v>
      </c>
      <c r="AX275" s="13" t="s">
        <v>80</v>
      </c>
      <c r="AY275" s="251" t="s">
        <v>141</v>
      </c>
    </row>
    <row r="276" s="14" customFormat="1">
      <c r="A276" s="14"/>
      <c r="B276" s="252"/>
      <c r="C276" s="253"/>
      <c r="D276" s="234" t="s">
        <v>283</v>
      </c>
      <c r="E276" s="254" t="s">
        <v>78</v>
      </c>
      <c r="F276" s="255" t="s">
        <v>285</v>
      </c>
      <c r="G276" s="253"/>
      <c r="H276" s="256">
        <v>185.31</v>
      </c>
      <c r="I276" s="257"/>
      <c r="J276" s="253"/>
      <c r="K276" s="253"/>
      <c r="L276" s="258"/>
      <c r="M276" s="259"/>
      <c r="N276" s="260"/>
      <c r="O276" s="260"/>
      <c r="P276" s="260"/>
      <c r="Q276" s="260"/>
      <c r="R276" s="260"/>
      <c r="S276" s="260"/>
      <c r="T276" s="261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2" t="s">
        <v>283</v>
      </c>
      <c r="AU276" s="262" t="s">
        <v>90</v>
      </c>
      <c r="AV276" s="14" t="s">
        <v>166</v>
      </c>
      <c r="AW276" s="14" t="s">
        <v>40</v>
      </c>
      <c r="AX276" s="14" t="s">
        <v>88</v>
      </c>
      <c r="AY276" s="262" t="s">
        <v>141</v>
      </c>
    </row>
    <row r="277" s="2" customFormat="1" ht="55.5" customHeight="1">
      <c r="A277" s="42"/>
      <c r="B277" s="43"/>
      <c r="C277" s="216" t="s">
        <v>417</v>
      </c>
      <c r="D277" s="216" t="s">
        <v>144</v>
      </c>
      <c r="E277" s="217" t="s">
        <v>858</v>
      </c>
      <c r="F277" s="218" t="s">
        <v>859</v>
      </c>
      <c r="G277" s="219" t="s">
        <v>448</v>
      </c>
      <c r="H277" s="220">
        <v>185.31</v>
      </c>
      <c r="I277" s="221"/>
      <c r="J277" s="222">
        <f>ROUND(I277*H277,2)</f>
        <v>0</v>
      </c>
      <c r="K277" s="218" t="s">
        <v>148</v>
      </c>
      <c r="L277" s="48"/>
      <c r="M277" s="223" t="s">
        <v>78</v>
      </c>
      <c r="N277" s="224" t="s">
        <v>50</v>
      </c>
      <c r="O277" s="88"/>
      <c r="P277" s="225">
        <f>O277*H277</f>
        <v>0</v>
      </c>
      <c r="Q277" s="225">
        <v>0</v>
      </c>
      <c r="R277" s="225">
        <f>Q277*H277</f>
        <v>0</v>
      </c>
      <c r="S277" s="225">
        <v>0</v>
      </c>
      <c r="T277" s="226">
        <f>S277*H277</f>
        <v>0</v>
      </c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R277" s="227" t="s">
        <v>166</v>
      </c>
      <c r="AT277" s="227" t="s">
        <v>144</v>
      </c>
      <c r="AU277" s="227" t="s">
        <v>90</v>
      </c>
      <c r="AY277" s="20" t="s">
        <v>141</v>
      </c>
      <c r="BE277" s="228">
        <f>IF(N277="základní",J277,0)</f>
        <v>0</v>
      </c>
      <c r="BF277" s="228">
        <f>IF(N277="snížená",J277,0)</f>
        <v>0</v>
      </c>
      <c r="BG277" s="228">
        <f>IF(N277="zákl. přenesená",J277,0)</f>
        <v>0</v>
      </c>
      <c r="BH277" s="228">
        <f>IF(N277="sníž. přenesená",J277,0)</f>
        <v>0</v>
      </c>
      <c r="BI277" s="228">
        <f>IF(N277="nulová",J277,0)</f>
        <v>0</v>
      </c>
      <c r="BJ277" s="20" t="s">
        <v>88</v>
      </c>
      <c r="BK277" s="228">
        <f>ROUND(I277*H277,2)</f>
        <v>0</v>
      </c>
      <c r="BL277" s="20" t="s">
        <v>166</v>
      </c>
      <c r="BM277" s="227" t="s">
        <v>1888</v>
      </c>
    </row>
    <row r="278" s="2" customFormat="1">
      <c r="A278" s="42"/>
      <c r="B278" s="43"/>
      <c r="C278" s="44"/>
      <c r="D278" s="229" t="s">
        <v>151</v>
      </c>
      <c r="E278" s="44"/>
      <c r="F278" s="230" t="s">
        <v>861</v>
      </c>
      <c r="G278" s="44"/>
      <c r="H278" s="44"/>
      <c r="I278" s="231"/>
      <c r="J278" s="44"/>
      <c r="K278" s="44"/>
      <c r="L278" s="48"/>
      <c r="M278" s="232"/>
      <c r="N278" s="233"/>
      <c r="O278" s="88"/>
      <c r="P278" s="88"/>
      <c r="Q278" s="88"/>
      <c r="R278" s="88"/>
      <c r="S278" s="88"/>
      <c r="T278" s="89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T278" s="20" t="s">
        <v>151</v>
      </c>
      <c r="AU278" s="20" t="s">
        <v>90</v>
      </c>
    </row>
    <row r="279" s="13" customFormat="1">
      <c r="A279" s="13"/>
      <c r="B279" s="241"/>
      <c r="C279" s="242"/>
      <c r="D279" s="234" t="s">
        <v>283</v>
      </c>
      <c r="E279" s="243" t="s">
        <v>78</v>
      </c>
      <c r="F279" s="244" t="s">
        <v>1886</v>
      </c>
      <c r="G279" s="242"/>
      <c r="H279" s="245">
        <v>159.75</v>
      </c>
      <c r="I279" s="246"/>
      <c r="J279" s="242"/>
      <c r="K279" s="242"/>
      <c r="L279" s="247"/>
      <c r="M279" s="248"/>
      <c r="N279" s="249"/>
      <c r="O279" s="249"/>
      <c r="P279" s="249"/>
      <c r="Q279" s="249"/>
      <c r="R279" s="249"/>
      <c r="S279" s="249"/>
      <c r="T279" s="25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1" t="s">
        <v>283</v>
      </c>
      <c r="AU279" s="251" t="s">
        <v>90</v>
      </c>
      <c r="AV279" s="13" t="s">
        <v>90</v>
      </c>
      <c r="AW279" s="13" t="s">
        <v>40</v>
      </c>
      <c r="AX279" s="13" t="s">
        <v>80</v>
      </c>
      <c r="AY279" s="251" t="s">
        <v>141</v>
      </c>
    </row>
    <row r="280" s="13" customFormat="1">
      <c r="A280" s="13"/>
      <c r="B280" s="241"/>
      <c r="C280" s="242"/>
      <c r="D280" s="234" t="s">
        <v>283</v>
      </c>
      <c r="E280" s="243" t="s">
        <v>78</v>
      </c>
      <c r="F280" s="244" t="s">
        <v>1887</v>
      </c>
      <c r="G280" s="242"/>
      <c r="H280" s="245">
        <v>25.559999999999999</v>
      </c>
      <c r="I280" s="246"/>
      <c r="J280" s="242"/>
      <c r="K280" s="242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283</v>
      </c>
      <c r="AU280" s="251" t="s">
        <v>90</v>
      </c>
      <c r="AV280" s="13" t="s">
        <v>90</v>
      </c>
      <c r="AW280" s="13" t="s">
        <v>40</v>
      </c>
      <c r="AX280" s="13" t="s">
        <v>80</v>
      </c>
      <c r="AY280" s="251" t="s">
        <v>141</v>
      </c>
    </row>
    <row r="281" s="14" customFormat="1">
      <c r="A281" s="14"/>
      <c r="B281" s="252"/>
      <c r="C281" s="253"/>
      <c r="D281" s="234" t="s">
        <v>283</v>
      </c>
      <c r="E281" s="254" t="s">
        <v>78</v>
      </c>
      <c r="F281" s="255" t="s">
        <v>285</v>
      </c>
      <c r="G281" s="253"/>
      <c r="H281" s="256">
        <v>185.31</v>
      </c>
      <c r="I281" s="257"/>
      <c r="J281" s="253"/>
      <c r="K281" s="253"/>
      <c r="L281" s="258"/>
      <c r="M281" s="259"/>
      <c r="N281" s="260"/>
      <c r="O281" s="260"/>
      <c r="P281" s="260"/>
      <c r="Q281" s="260"/>
      <c r="R281" s="260"/>
      <c r="S281" s="260"/>
      <c r="T281" s="261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2" t="s">
        <v>283</v>
      </c>
      <c r="AU281" s="262" t="s">
        <v>90</v>
      </c>
      <c r="AV281" s="14" t="s">
        <v>166</v>
      </c>
      <c r="AW281" s="14" t="s">
        <v>40</v>
      </c>
      <c r="AX281" s="14" t="s">
        <v>88</v>
      </c>
      <c r="AY281" s="262" t="s">
        <v>141</v>
      </c>
    </row>
    <row r="282" s="2" customFormat="1" ht="24.15" customHeight="1">
      <c r="A282" s="42"/>
      <c r="B282" s="43"/>
      <c r="C282" s="290" t="s">
        <v>7</v>
      </c>
      <c r="D282" s="290" t="s">
        <v>864</v>
      </c>
      <c r="E282" s="291" t="s">
        <v>1889</v>
      </c>
      <c r="F282" s="292" t="s">
        <v>1890</v>
      </c>
      <c r="G282" s="293" t="s">
        <v>448</v>
      </c>
      <c r="H282" s="294">
        <v>194.57599999999999</v>
      </c>
      <c r="I282" s="295"/>
      <c r="J282" s="296">
        <f>ROUND(I282*H282,2)</f>
        <v>0</v>
      </c>
      <c r="K282" s="292" t="s">
        <v>148</v>
      </c>
      <c r="L282" s="297"/>
      <c r="M282" s="298" t="s">
        <v>78</v>
      </c>
      <c r="N282" s="299" t="s">
        <v>50</v>
      </c>
      <c r="O282" s="88"/>
      <c r="P282" s="225">
        <f>O282*H282</f>
        <v>0</v>
      </c>
      <c r="Q282" s="225">
        <v>4.0000000000000003E-05</v>
      </c>
      <c r="R282" s="225">
        <f>Q282*H282</f>
        <v>0.0077830400000000006</v>
      </c>
      <c r="S282" s="225">
        <v>0</v>
      </c>
      <c r="T282" s="226">
        <f>S282*H282</f>
        <v>0</v>
      </c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R282" s="227" t="s">
        <v>192</v>
      </c>
      <c r="AT282" s="227" t="s">
        <v>864</v>
      </c>
      <c r="AU282" s="227" t="s">
        <v>90</v>
      </c>
      <c r="AY282" s="20" t="s">
        <v>141</v>
      </c>
      <c r="BE282" s="228">
        <f>IF(N282="základní",J282,0)</f>
        <v>0</v>
      </c>
      <c r="BF282" s="228">
        <f>IF(N282="snížená",J282,0)</f>
        <v>0</v>
      </c>
      <c r="BG282" s="228">
        <f>IF(N282="zákl. přenesená",J282,0)</f>
        <v>0</v>
      </c>
      <c r="BH282" s="228">
        <f>IF(N282="sníž. přenesená",J282,0)</f>
        <v>0</v>
      </c>
      <c r="BI282" s="228">
        <f>IF(N282="nulová",J282,0)</f>
        <v>0</v>
      </c>
      <c r="BJ282" s="20" t="s">
        <v>88</v>
      </c>
      <c r="BK282" s="228">
        <f>ROUND(I282*H282,2)</f>
        <v>0</v>
      </c>
      <c r="BL282" s="20" t="s">
        <v>166</v>
      </c>
      <c r="BM282" s="227" t="s">
        <v>1891</v>
      </c>
    </row>
    <row r="283" s="13" customFormat="1">
      <c r="A283" s="13"/>
      <c r="B283" s="241"/>
      <c r="C283" s="242"/>
      <c r="D283" s="234" t="s">
        <v>283</v>
      </c>
      <c r="E283" s="242"/>
      <c r="F283" s="244" t="s">
        <v>1892</v>
      </c>
      <c r="G283" s="242"/>
      <c r="H283" s="245">
        <v>194.57599999999999</v>
      </c>
      <c r="I283" s="246"/>
      <c r="J283" s="242"/>
      <c r="K283" s="242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283</v>
      </c>
      <c r="AU283" s="251" t="s">
        <v>90</v>
      </c>
      <c r="AV283" s="13" t="s">
        <v>90</v>
      </c>
      <c r="AW283" s="13" t="s">
        <v>4</v>
      </c>
      <c r="AX283" s="13" t="s">
        <v>88</v>
      </c>
      <c r="AY283" s="251" t="s">
        <v>141</v>
      </c>
    </row>
    <row r="284" s="2" customFormat="1" ht="24.15" customHeight="1">
      <c r="A284" s="42"/>
      <c r="B284" s="43"/>
      <c r="C284" s="216" t="s">
        <v>428</v>
      </c>
      <c r="D284" s="216" t="s">
        <v>144</v>
      </c>
      <c r="E284" s="217" t="s">
        <v>1893</v>
      </c>
      <c r="F284" s="218" t="s">
        <v>1894</v>
      </c>
      <c r="G284" s="219" t="s">
        <v>321</v>
      </c>
      <c r="H284" s="220">
        <v>459.81999999999999</v>
      </c>
      <c r="I284" s="221"/>
      <c r="J284" s="222">
        <f>ROUND(I284*H284,2)</f>
        <v>0</v>
      </c>
      <c r="K284" s="218" t="s">
        <v>148</v>
      </c>
      <c r="L284" s="48"/>
      <c r="M284" s="223" t="s">
        <v>78</v>
      </c>
      <c r="N284" s="224" t="s">
        <v>50</v>
      </c>
      <c r="O284" s="88"/>
      <c r="P284" s="225">
        <f>O284*H284</f>
        <v>0</v>
      </c>
      <c r="Q284" s="225">
        <v>0.11</v>
      </c>
      <c r="R284" s="225">
        <f>Q284*H284</f>
        <v>50.580199999999998</v>
      </c>
      <c r="S284" s="225">
        <v>0</v>
      </c>
      <c r="T284" s="226">
        <f>S284*H284</f>
        <v>0</v>
      </c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R284" s="227" t="s">
        <v>166</v>
      </c>
      <c r="AT284" s="227" t="s">
        <v>144</v>
      </c>
      <c r="AU284" s="227" t="s">
        <v>90</v>
      </c>
      <c r="AY284" s="20" t="s">
        <v>141</v>
      </c>
      <c r="BE284" s="228">
        <f>IF(N284="základní",J284,0)</f>
        <v>0</v>
      </c>
      <c r="BF284" s="228">
        <f>IF(N284="snížená",J284,0)</f>
        <v>0</v>
      </c>
      <c r="BG284" s="228">
        <f>IF(N284="zákl. přenesená",J284,0)</f>
        <v>0</v>
      </c>
      <c r="BH284" s="228">
        <f>IF(N284="sníž. přenesená",J284,0)</f>
        <v>0</v>
      </c>
      <c r="BI284" s="228">
        <f>IF(N284="nulová",J284,0)</f>
        <v>0</v>
      </c>
      <c r="BJ284" s="20" t="s">
        <v>88</v>
      </c>
      <c r="BK284" s="228">
        <f>ROUND(I284*H284,2)</f>
        <v>0</v>
      </c>
      <c r="BL284" s="20" t="s">
        <v>166</v>
      </c>
      <c r="BM284" s="227" t="s">
        <v>1895</v>
      </c>
    </row>
    <row r="285" s="2" customFormat="1">
      <c r="A285" s="42"/>
      <c r="B285" s="43"/>
      <c r="C285" s="44"/>
      <c r="D285" s="229" t="s">
        <v>151</v>
      </c>
      <c r="E285" s="44"/>
      <c r="F285" s="230" t="s">
        <v>1896</v>
      </c>
      <c r="G285" s="44"/>
      <c r="H285" s="44"/>
      <c r="I285" s="231"/>
      <c r="J285" s="44"/>
      <c r="K285" s="44"/>
      <c r="L285" s="48"/>
      <c r="M285" s="232"/>
      <c r="N285" s="233"/>
      <c r="O285" s="88"/>
      <c r="P285" s="88"/>
      <c r="Q285" s="88"/>
      <c r="R285" s="88"/>
      <c r="S285" s="88"/>
      <c r="T285" s="89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T285" s="20" t="s">
        <v>151</v>
      </c>
      <c r="AU285" s="20" t="s">
        <v>90</v>
      </c>
    </row>
    <row r="286" s="15" customFormat="1">
      <c r="A286" s="15"/>
      <c r="B286" s="263"/>
      <c r="C286" s="264"/>
      <c r="D286" s="234" t="s">
        <v>283</v>
      </c>
      <c r="E286" s="265" t="s">
        <v>78</v>
      </c>
      <c r="F286" s="266" t="s">
        <v>1784</v>
      </c>
      <c r="G286" s="264"/>
      <c r="H286" s="265" t="s">
        <v>78</v>
      </c>
      <c r="I286" s="267"/>
      <c r="J286" s="264"/>
      <c r="K286" s="264"/>
      <c r="L286" s="268"/>
      <c r="M286" s="269"/>
      <c r="N286" s="270"/>
      <c r="O286" s="270"/>
      <c r="P286" s="270"/>
      <c r="Q286" s="270"/>
      <c r="R286" s="270"/>
      <c r="S286" s="270"/>
      <c r="T286" s="271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72" t="s">
        <v>283</v>
      </c>
      <c r="AU286" s="272" t="s">
        <v>90</v>
      </c>
      <c r="AV286" s="15" t="s">
        <v>88</v>
      </c>
      <c r="AW286" s="15" t="s">
        <v>40</v>
      </c>
      <c r="AX286" s="15" t="s">
        <v>80</v>
      </c>
      <c r="AY286" s="272" t="s">
        <v>141</v>
      </c>
    </row>
    <row r="287" s="13" customFormat="1">
      <c r="A287" s="13"/>
      <c r="B287" s="241"/>
      <c r="C287" s="242"/>
      <c r="D287" s="234" t="s">
        <v>283</v>
      </c>
      <c r="E287" s="243" t="s">
        <v>78</v>
      </c>
      <c r="F287" s="244" t="s">
        <v>255</v>
      </c>
      <c r="G287" s="242"/>
      <c r="H287" s="245">
        <v>459.81999999999999</v>
      </c>
      <c r="I287" s="246"/>
      <c r="J287" s="242"/>
      <c r="K287" s="242"/>
      <c r="L287" s="247"/>
      <c r="M287" s="248"/>
      <c r="N287" s="249"/>
      <c r="O287" s="249"/>
      <c r="P287" s="249"/>
      <c r="Q287" s="249"/>
      <c r="R287" s="249"/>
      <c r="S287" s="249"/>
      <c r="T287" s="250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1" t="s">
        <v>283</v>
      </c>
      <c r="AU287" s="251" t="s">
        <v>90</v>
      </c>
      <c r="AV287" s="13" t="s">
        <v>90</v>
      </c>
      <c r="AW287" s="13" t="s">
        <v>40</v>
      </c>
      <c r="AX287" s="13" t="s">
        <v>88</v>
      </c>
      <c r="AY287" s="251" t="s">
        <v>141</v>
      </c>
    </row>
    <row r="288" s="2" customFormat="1">
      <c r="A288" s="42"/>
      <c r="B288" s="43"/>
      <c r="C288" s="44"/>
      <c r="D288" s="234" t="s">
        <v>414</v>
      </c>
      <c r="E288" s="44"/>
      <c r="F288" s="284" t="s">
        <v>415</v>
      </c>
      <c r="G288" s="44"/>
      <c r="H288" s="44"/>
      <c r="I288" s="44"/>
      <c r="J288" s="44"/>
      <c r="K288" s="44"/>
      <c r="L288" s="48"/>
      <c r="M288" s="232"/>
      <c r="N288" s="233"/>
      <c r="O288" s="88"/>
      <c r="P288" s="88"/>
      <c r="Q288" s="88"/>
      <c r="R288" s="88"/>
      <c r="S288" s="88"/>
      <c r="T288" s="89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U288" s="20" t="s">
        <v>90</v>
      </c>
    </row>
    <row r="289" s="2" customFormat="1" ht="37.8" customHeight="1">
      <c r="A289" s="42"/>
      <c r="B289" s="43"/>
      <c r="C289" s="216" t="s">
        <v>434</v>
      </c>
      <c r="D289" s="216" t="s">
        <v>144</v>
      </c>
      <c r="E289" s="217" t="s">
        <v>1897</v>
      </c>
      <c r="F289" s="218" t="s">
        <v>1898</v>
      </c>
      <c r="G289" s="219" t="s">
        <v>448</v>
      </c>
      <c r="H289" s="220">
        <v>15</v>
      </c>
      <c r="I289" s="221"/>
      <c r="J289" s="222">
        <f>ROUND(I289*H289,2)</f>
        <v>0</v>
      </c>
      <c r="K289" s="218" t="s">
        <v>148</v>
      </c>
      <c r="L289" s="48"/>
      <c r="M289" s="223" t="s">
        <v>78</v>
      </c>
      <c r="N289" s="224" t="s">
        <v>50</v>
      </c>
      <c r="O289" s="88"/>
      <c r="P289" s="225">
        <f>O289*H289</f>
        <v>0</v>
      </c>
      <c r="Q289" s="225">
        <v>0.0011999999999999999</v>
      </c>
      <c r="R289" s="225">
        <f>Q289*H289</f>
        <v>0.017999999999999999</v>
      </c>
      <c r="S289" s="225">
        <v>0</v>
      </c>
      <c r="T289" s="226">
        <f>S289*H289</f>
        <v>0</v>
      </c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R289" s="227" t="s">
        <v>166</v>
      </c>
      <c r="AT289" s="227" t="s">
        <v>144</v>
      </c>
      <c r="AU289" s="227" t="s">
        <v>90</v>
      </c>
      <c r="AY289" s="20" t="s">
        <v>141</v>
      </c>
      <c r="BE289" s="228">
        <f>IF(N289="základní",J289,0)</f>
        <v>0</v>
      </c>
      <c r="BF289" s="228">
        <f>IF(N289="snížená",J289,0)</f>
        <v>0</v>
      </c>
      <c r="BG289" s="228">
        <f>IF(N289="zákl. přenesená",J289,0)</f>
        <v>0</v>
      </c>
      <c r="BH289" s="228">
        <f>IF(N289="sníž. přenesená",J289,0)</f>
        <v>0</v>
      </c>
      <c r="BI289" s="228">
        <f>IF(N289="nulová",J289,0)</f>
        <v>0</v>
      </c>
      <c r="BJ289" s="20" t="s">
        <v>88</v>
      </c>
      <c r="BK289" s="228">
        <f>ROUND(I289*H289,2)</f>
        <v>0</v>
      </c>
      <c r="BL289" s="20" t="s">
        <v>166</v>
      </c>
      <c r="BM289" s="227" t="s">
        <v>1899</v>
      </c>
    </row>
    <row r="290" s="2" customFormat="1">
      <c r="A290" s="42"/>
      <c r="B290" s="43"/>
      <c r="C290" s="44"/>
      <c r="D290" s="229" t="s">
        <v>151</v>
      </c>
      <c r="E290" s="44"/>
      <c r="F290" s="230" t="s">
        <v>1900</v>
      </c>
      <c r="G290" s="44"/>
      <c r="H290" s="44"/>
      <c r="I290" s="231"/>
      <c r="J290" s="44"/>
      <c r="K290" s="44"/>
      <c r="L290" s="48"/>
      <c r="M290" s="232"/>
      <c r="N290" s="233"/>
      <c r="O290" s="88"/>
      <c r="P290" s="88"/>
      <c r="Q290" s="88"/>
      <c r="R290" s="88"/>
      <c r="S290" s="88"/>
      <c r="T290" s="89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T290" s="20" t="s">
        <v>151</v>
      </c>
      <c r="AU290" s="20" t="s">
        <v>90</v>
      </c>
    </row>
    <row r="291" s="2" customFormat="1">
      <c r="A291" s="42"/>
      <c r="B291" s="43"/>
      <c r="C291" s="44"/>
      <c r="D291" s="234" t="s">
        <v>153</v>
      </c>
      <c r="E291" s="44"/>
      <c r="F291" s="235" t="s">
        <v>753</v>
      </c>
      <c r="G291" s="44"/>
      <c r="H291" s="44"/>
      <c r="I291" s="231"/>
      <c r="J291" s="44"/>
      <c r="K291" s="44"/>
      <c r="L291" s="48"/>
      <c r="M291" s="232"/>
      <c r="N291" s="233"/>
      <c r="O291" s="88"/>
      <c r="P291" s="88"/>
      <c r="Q291" s="88"/>
      <c r="R291" s="88"/>
      <c r="S291" s="88"/>
      <c r="T291" s="89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T291" s="20" t="s">
        <v>153</v>
      </c>
      <c r="AU291" s="20" t="s">
        <v>90</v>
      </c>
    </row>
    <row r="292" s="13" customFormat="1">
      <c r="A292" s="13"/>
      <c r="B292" s="241"/>
      <c r="C292" s="242"/>
      <c r="D292" s="234" t="s">
        <v>283</v>
      </c>
      <c r="E292" s="243" t="s">
        <v>78</v>
      </c>
      <c r="F292" s="244" t="s">
        <v>1901</v>
      </c>
      <c r="G292" s="242"/>
      <c r="H292" s="245">
        <v>15</v>
      </c>
      <c r="I292" s="246"/>
      <c r="J292" s="242"/>
      <c r="K292" s="242"/>
      <c r="L292" s="247"/>
      <c r="M292" s="248"/>
      <c r="N292" s="249"/>
      <c r="O292" s="249"/>
      <c r="P292" s="249"/>
      <c r="Q292" s="249"/>
      <c r="R292" s="249"/>
      <c r="S292" s="249"/>
      <c r="T292" s="25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1" t="s">
        <v>283</v>
      </c>
      <c r="AU292" s="251" t="s">
        <v>90</v>
      </c>
      <c r="AV292" s="13" t="s">
        <v>90</v>
      </c>
      <c r="AW292" s="13" t="s">
        <v>40</v>
      </c>
      <c r="AX292" s="13" t="s">
        <v>88</v>
      </c>
      <c r="AY292" s="251" t="s">
        <v>141</v>
      </c>
    </row>
    <row r="293" s="2" customFormat="1" ht="24.15" customHeight="1">
      <c r="A293" s="42"/>
      <c r="B293" s="43"/>
      <c r="C293" s="216" t="s">
        <v>439</v>
      </c>
      <c r="D293" s="216" t="s">
        <v>144</v>
      </c>
      <c r="E293" s="217" t="s">
        <v>877</v>
      </c>
      <c r="F293" s="218" t="s">
        <v>878</v>
      </c>
      <c r="G293" s="219" t="s">
        <v>321</v>
      </c>
      <c r="H293" s="220">
        <v>459.81999999999999</v>
      </c>
      <c r="I293" s="221"/>
      <c r="J293" s="222">
        <f>ROUND(I293*H293,2)</f>
        <v>0</v>
      </c>
      <c r="K293" s="218" t="s">
        <v>148</v>
      </c>
      <c r="L293" s="48"/>
      <c r="M293" s="223" t="s">
        <v>78</v>
      </c>
      <c r="N293" s="224" t="s">
        <v>50</v>
      </c>
      <c r="O293" s="88"/>
      <c r="P293" s="225">
        <f>O293*H293</f>
        <v>0</v>
      </c>
      <c r="Q293" s="225">
        <v>0.00022000000000000001</v>
      </c>
      <c r="R293" s="225">
        <f>Q293*H293</f>
        <v>0.1011604</v>
      </c>
      <c r="S293" s="225">
        <v>0</v>
      </c>
      <c r="T293" s="226">
        <f>S293*H293</f>
        <v>0</v>
      </c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R293" s="227" t="s">
        <v>166</v>
      </c>
      <c r="AT293" s="227" t="s">
        <v>144</v>
      </c>
      <c r="AU293" s="227" t="s">
        <v>90</v>
      </c>
      <c r="AY293" s="20" t="s">
        <v>141</v>
      </c>
      <c r="BE293" s="228">
        <f>IF(N293="základní",J293,0)</f>
        <v>0</v>
      </c>
      <c r="BF293" s="228">
        <f>IF(N293="snížená",J293,0)</f>
        <v>0</v>
      </c>
      <c r="BG293" s="228">
        <f>IF(N293="zákl. přenesená",J293,0)</f>
        <v>0</v>
      </c>
      <c r="BH293" s="228">
        <f>IF(N293="sníž. přenesená",J293,0)</f>
        <v>0</v>
      </c>
      <c r="BI293" s="228">
        <f>IF(N293="nulová",J293,0)</f>
        <v>0</v>
      </c>
      <c r="BJ293" s="20" t="s">
        <v>88</v>
      </c>
      <c r="BK293" s="228">
        <f>ROUND(I293*H293,2)</f>
        <v>0</v>
      </c>
      <c r="BL293" s="20" t="s">
        <v>166</v>
      </c>
      <c r="BM293" s="227" t="s">
        <v>1902</v>
      </c>
    </row>
    <row r="294" s="2" customFormat="1">
      <c r="A294" s="42"/>
      <c r="B294" s="43"/>
      <c r="C294" s="44"/>
      <c r="D294" s="229" t="s">
        <v>151</v>
      </c>
      <c r="E294" s="44"/>
      <c r="F294" s="230" t="s">
        <v>880</v>
      </c>
      <c r="G294" s="44"/>
      <c r="H294" s="44"/>
      <c r="I294" s="231"/>
      <c r="J294" s="44"/>
      <c r="K294" s="44"/>
      <c r="L294" s="48"/>
      <c r="M294" s="232"/>
      <c r="N294" s="233"/>
      <c r="O294" s="88"/>
      <c r="P294" s="88"/>
      <c r="Q294" s="88"/>
      <c r="R294" s="88"/>
      <c r="S294" s="88"/>
      <c r="T294" s="89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T294" s="20" t="s">
        <v>151</v>
      </c>
      <c r="AU294" s="20" t="s">
        <v>90</v>
      </c>
    </row>
    <row r="295" s="15" customFormat="1">
      <c r="A295" s="15"/>
      <c r="B295" s="263"/>
      <c r="C295" s="264"/>
      <c r="D295" s="234" t="s">
        <v>283</v>
      </c>
      <c r="E295" s="265" t="s">
        <v>78</v>
      </c>
      <c r="F295" s="266" t="s">
        <v>1784</v>
      </c>
      <c r="G295" s="264"/>
      <c r="H295" s="265" t="s">
        <v>78</v>
      </c>
      <c r="I295" s="267"/>
      <c r="J295" s="264"/>
      <c r="K295" s="264"/>
      <c r="L295" s="268"/>
      <c r="M295" s="269"/>
      <c r="N295" s="270"/>
      <c r="O295" s="270"/>
      <c r="P295" s="270"/>
      <c r="Q295" s="270"/>
      <c r="R295" s="270"/>
      <c r="S295" s="270"/>
      <c r="T295" s="271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2" t="s">
        <v>283</v>
      </c>
      <c r="AU295" s="272" t="s">
        <v>90</v>
      </c>
      <c r="AV295" s="15" t="s">
        <v>88</v>
      </c>
      <c r="AW295" s="15" t="s">
        <v>40</v>
      </c>
      <c r="AX295" s="15" t="s">
        <v>80</v>
      </c>
      <c r="AY295" s="272" t="s">
        <v>141</v>
      </c>
    </row>
    <row r="296" s="13" customFormat="1">
      <c r="A296" s="13"/>
      <c r="B296" s="241"/>
      <c r="C296" s="242"/>
      <c r="D296" s="234" t="s">
        <v>283</v>
      </c>
      <c r="E296" s="243" t="s">
        <v>78</v>
      </c>
      <c r="F296" s="244" t="s">
        <v>255</v>
      </c>
      <c r="G296" s="242"/>
      <c r="H296" s="245">
        <v>459.81999999999999</v>
      </c>
      <c r="I296" s="246"/>
      <c r="J296" s="242"/>
      <c r="K296" s="242"/>
      <c r="L296" s="247"/>
      <c r="M296" s="248"/>
      <c r="N296" s="249"/>
      <c r="O296" s="249"/>
      <c r="P296" s="249"/>
      <c r="Q296" s="249"/>
      <c r="R296" s="249"/>
      <c r="S296" s="249"/>
      <c r="T296" s="250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1" t="s">
        <v>283</v>
      </c>
      <c r="AU296" s="251" t="s">
        <v>90</v>
      </c>
      <c r="AV296" s="13" t="s">
        <v>90</v>
      </c>
      <c r="AW296" s="13" t="s">
        <v>40</v>
      </c>
      <c r="AX296" s="13" t="s">
        <v>88</v>
      </c>
      <c r="AY296" s="251" t="s">
        <v>141</v>
      </c>
    </row>
    <row r="297" s="2" customFormat="1">
      <c r="A297" s="42"/>
      <c r="B297" s="43"/>
      <c r="C297" s="44"/>
      <c r="D297" s="234" t="s">
        <v>414</v>
      </c>
      <c r="E297" s="44"/>
      <c r="F297" s="284" t="s">
        <v>415</v>
      </c>
      <c r="G297" s="44"/>
      <c r="H297" s="44"/>
      <c r="I297" s="44"/>
      <c r="J297" s="44"/>
      <c r="K297" s="44"/>
      <c r="L297" s="48"/>
      <c r="M297" s="232"/>
      <c r="N297" s="233"/>
      <c r="O297" s="88"/>
      <c r="P297" s="88"/>
      <c r="Q297" s="88"/>
      <c r="R297" s="88"/>
      <c r="S297" s="88"/>
      <c r="T297" s="89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U297" s="20" t="s">
        <v>90</v>
      </c>
    </row>
    <row r="298" s="2" customFormat="1" ht="37.8" customHeight="1">
      <c r="A298" s="42"/>
      <c r="B298" s="43"/>
      <c r="C298" s="216" t="s">
        <v>445</v>
      </c>
      <c r="D298" s="216" t="s">
        <v>144</v>
      </c>
      <c r="E298" s="217" t="s">
        <v>881</v>
      </c>
      <c r="F298" s="218" t="s">
        <v>882</v>
      </c>
      <c r="G298" s="219" t="s">
        <v>448</v>
      </c>
      <c r="H298" s="220">
        <v>245.34</v>
      </c>
      <c r="I298" s="221"/>
      <c r="J298" s="222">
        <f>ROUND(I298*H298,2)</f>
        <v>0</v>
      </c>
      <c r="K298" s="218" t="s">
        <v>148</v>
      </c>
      <c r="L298" s="48"/>
      <c r="M298" s="223" t="s">
        <v>78</v>
      </c>
      <c r="N298" s="224" t="s">
        <v>50</v>
      </c>
      <c r="O298" s="88"/>
      <c r="P298" s="225">
        <f>O298*H298</f>
        <v>0</v>
      </c>
      <c r="Q298" s="225">
        <v>2.0999999999999999E-05</v>
      </c>
      <c r="R298" s="225">
        <f>Q298*H298</f>
        <v>0.0051521399999999995</v>
      </c>
      <c r="S298" s="225">
        <v>0</v>
      </c>
      <c r="T298" s="226">
        <f>S298*H298</f>
        <v>0</v>
      </c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R298" s="227" t="s">
        <v>166</v>
      </c>
      <c r="AT298" s="227" t="s">
        <v>144</v>
      </c>
      <c r="AU298" s="227" t="s">
        <v>90</v>
      </c>
      <c r="AY298" s="20" t="s">
        <v>141</v>
      </c>
      <c r="BE298" s="228">
        <f>IF(N298="základní",J298,0)</f>
        <v>0</v>
      </c>
      <c r="BF298" s="228">
        <f>IF(N298="snížená",J298,0)</f>
        <v>0</v>
      </c>
      <c r="BG298" s="228">
        <f>IF(N298="zákl. přenesená",J298,0)</f>
        <v>0</v>
      </c>
      <c r="BH298" s="228">
        <f>IF(N298="sníž. přenesená",J298,0)</f>
        <v>0</v>
      </c>
      <c r="BI298" s="228">
        <f>IF(N298="nulová",J298,0)</f>
        <v>0</v>
      </c>
      <c r="BJ298" s="20" t="s">
        <v>88</v>
      </c>
      <c r="BK298" s="228">
        <f>ROUND(I298*H298,2)</f>
        <v>0</v>
      </c>
      <c r="BL298" s="20" t="s">
        <v>166</v>
      </c>
      <c r="BM298" s="227" t="s">
        <v>1903</v>
      </c>
    </row>
    <row r="299" s="2" customFormat="1">
      <c r="A299" s="42"/>
      <c r="B299" s="43"/>
      <c r="C299" s="44"/>
      <c r="D299" s="229" t="s">
        <v>151</v>
      </c>
      <c r="E299" s="44"/>
      <c r="F299" s="230" t="s">
        <v>884</v>
      </c>
      <c r="G299" s="44"/>
      <c r="H299" s="44"/>
      <c r="I299" s="231"/>
      <c r="J299" s="44"/>
      <c r="K299" s="44"/>
      <c r="L299" s="48"/>
      <c r="M299" s="232"/>
      <c r="N299" s="233"/>
      <c r="O299" s="88"/>
      <c r="P299" s="88"/>
      <c r="Q299" s="88"/>
      <c r="R299" s="88"/>
      <c r="S299" s="88"/>
      <c r="T299" s="89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T299" s="20" t="s">
        <v>151</v>
      </c>
      <c r="AU299" s="20" t="s">
        <v>90</v>
      </c>
    </row>
    <row r="300" s="15" customFormat="1">
      <c r="A300" s="15"/>
      <c r="B300" s="263"/>
      <c r="C300" s="264"/>
      <c r="D300" s="234" t="s">
        <v>283</v>
      </c>
      <c r="E300" s="265" t="s">
        <v>78</v>
      </c>
      <c r="F300" s="266" t="s">
        <v>1784</v>
      </c>
      <c r="G300" s="264"/>
      <c r="H300" s="265" t="s">
        <v>78</v>
      </c>
      <c r="I300" s="267"/>
      <c r="J300" s="264"/>
      <c r="K300" s="264"/>
      <c r="L300" s="268"/>
      <c r="M300" s="269"/>
      <c r="N300" s="270"/>
      <c r="O300" s="270"/>
      <c r="P300" s="270"/>
      <c r="Q300" s="270"/>
      <c r="R300" s="270"/>
      <c r="S300" s="270"/>
      <c r="T300" s="271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2" t="s">
        <v>283</v>
      </c>
      <c r="AU300" s="272" t="s">
        <v>90</v>
      </c>
      <c r="AV300" s="15" t="s">
        <v>88</v>
      </c>
      <c r="AW300" s="15" t="s">
        <v>40</v>
      </c>
      <c r="AX300" s="15" t="s">
        <v>80</v>
      </c>
      <c r="AY300" s="272" t="s">
        <v>141</v>
      </c>
    </row>
    <row r="301" s="13" customFormat="1">
      <c r="A301" s="13"/>
      <c r="B301" s="241"/>
      <c r="C301" s="242"/>
      <c r="D301" s="234" t="s">
        <v>283</v>
      </c>
      <c r="E301" s="243" t="s">
        <v>78</v>
      </c>
      <c r="F301" s="244" t="s">
        <v>1904</v>
      </c>
      <c r="G301" s="242"/>
      <c r="H301" s="245">
        <v>31.620000000000001</v>
      </c>
      <c r="I301" s="246"/>
      <c r="J301" s="242"/>
      <c r="K301" s="242"/>
      <c r="L301" s="247"/>
      <c r="M301" s="248"/>
      <c r="N301" s="249"/>
      <c r="O301" s="249"/>
      <c r="P301" s="249"/>
      <c r="Q301" s="249"/>
      <c r="R301" s="249"/>
      <c r="S301" s="249"/>
      <c r="T301" s="250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1" t="s">
        <v>283</v>
      </c>
      <c r="AU301" s="251" t="s">
        <v>90</v>
      </c>
      <c r="AV301" s="13" t="s">
        <v>90</v>
      </c>
      <c r="AW301" s="13" t="s">
        <v>40</v>
      </c>
      <c r="AX301" s="13" t="s">
        <v>80</v>
      </c>
      <c r="AY301" s="251" t="s">
        <v>141</v>
      </c>
    </row>
    <row r="302" s="13" customFormat="1">
      <c r="A302" s="13"/>
      <c r="B302" s="241"/>
      <c r="C302" s="242"/>
      <c r="D302" s="234" t="s">
        <v>283</v>
      </c>
      <c r="E302" s="243" t="s">
        <v>78</v>
      </c>
      <c r="F302" s="244" t="s">
        <v>1905</v>
      </c>
      <c r="G302" s="242"/>
      <c r="H302" s="245">
        <v>31.620000000000001</v>
      </c>
      <c r="I302" s="246"/>
      <c r="J302" s="242"/>
      <c r="K302" s="242"/>
      <c r="L302" s="247"/>
      <c r="M302" s="248"/>
      <c r="N302" s="249"/>
      <c r="O302" s="249"/>
      <c r="P302" s="249"/>
      <c r="Q302" s="249"/>
      <c r="R302" s="249"/>
      <c r="S302" s="249"/>
      <c r="T302" s="25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1" t="s">
        <v>283</v>
      </c>
      <c r="AU302" s="251" t="s">
        <v>90</v>
      </c>
      <c r="AV302" s="13" t="s">
        <v>90</v>
      </c>
      <c r="AW302" s="13" t="s">
        <v>40</v>
      </c>
      <c r="AX302" s="13" t="s">
        <v>80</v>
      </c>
      <c r="AY302" s="251" t="s">
        <v>141</v>
      </c>
    </row>
    <row r="303" s="13" customFormat="1">
      <c r="A303" s="13"/>
      <c r="B303" s="241"/>
      <c r="C303" s="242"/>
      <c r="D303" s="234" t="s">
        <v>283</v>
      </c>
      <c r="E303" s="243" t="s">
        <v>78</v>
      </c>
      <c r="F303" s="244" t="s">
        <v>1906</v>
      </c>
      <c r="G303" s="242"/>
      <c r="H303" s="245">
        <v>32.299999999999997</v>
      </c>
      <c r="I303" s="246"/>
      <c r="J303" s="242"/>
      <c r="K303" s="242"/>
      <c r="L303" s="247"/>
      <c r="M303" s="248"/>
      <c r="N303" s="249"/>
      <c r="O303" s="249"/>
      <c r="P303" s="249"/>
      <c r="Q303" s="249"/>
      <c r="R303" s="249"/>
      <c r="S303" s="249"/>
      <c r="T303" s="25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1" t="s">
        <v>283</v>
      </c>
      <c r="AU303" s="251" t="s">
        <v>90</v>
      </c>
      <c r="AV303" s="13" t="s">
        <v>90</v>
      </c>
      <c r="AW303" s="13" t="s">
        <v>40</v>
      </c>
      <c r="AX303" s="13" t="s">
        <v>80</v>
      </c>
      <c r="AY303" s="251" t="s">
        <v>141</v>
      </c>
    </row>
    <row r="304" s="13" customFormat="1">
      <c r="A304" s="13"/>
      <c r="B304" s="241"/>
      <c r="C304" s="242"/>
      <c r="D304" s="234" t="s">
        <v>283</v>
      </c>
      <c r="E304" s="243" t="s">
        <v>78</v>
      </c>
      <c r="F304" s="244" t="s">
        <v>1907</v>
      </c>
      <c r="G304" s="242"/>
      <c r="H304" s="245">
        <v>38.270000000000003</v>
      </c>
      <c r="I304" s="246"/>
      <c r="J304" s="242"/>
      <c r="K304" s="242"/>
      <c r="L304" s="247"/>
      <c r="M304" s="248"/>
      <c r="N304" s="249"/>
      <c r="O304" s="249"/>
      <c r="P304" s="249"/>
      <c r="Q304" s="249"/>
      <c r="R304" s="249"/>
      <c r="S304" s="249"/>
      <c r="T304" s="25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1" t="s">
        <v>283</v>
      </c>
      <c r="AU304" s="251" t="s">
        <v>90</v>
      </c>
      <c r="AV304" s="13" t="s">
        <v>90</v>
      </c>
      <c r="AW304" s="13" t="s">
        <v>40</v>
      </c>
      <c r="AX304" s="13" t="s">
        <v>80</v>
      </c>
      <c r="AY304" s="251" t="s">
        <v>141</v>
      </c>
    </row>
    <row r="305" s="13" customFormat="1">
      <c r="A305" s="13"/>
      <c r="B305" s="241"/>
      <c r="C305" s="242"/>
      <c r="D305" s="234" t="s">
        <v>283</v>
      </c>
      <c r="E305" s="243" t="s">
        <v>78</v>
      </c>
      <c r="F305" s="244" t="s">
        <v>1908</v>
      </c>
      <c r="G305" s="242"/>
      <c r="H305" s="245">
        <v>45.689999999999998</v>
      </c>
      <c r="I305" s="246"/>
      <c r="J305" s="242"/>
      <c r="K305" s="242"/>
      <c r="L305" s="247"/>
      <c r="M305" s="248"/>
      <c r="N305" s="249"/>
      <c r="O305" s="249"/>
      <c r="P305" s="249"/>
      <c r="Q305" s="249"/>
      <c r="R305" s="249"/>
      <c r="S305" s="249"/>
      <c r="T305" s="25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1" t="s">
        <v>283</v>
      </c>
      <c r="AU305" s="251" t="s">
        <v>90</v>
      </c>
      <c r="AV305" s="13" t="s">
        <v>90</v>
      </c>
      <c r="AW305" s="13" t="s">
        <v>40</v>
      </c>
      <c r="AX305" s="13" t="s">
        <v>80</v>
      </c>
      <c r="AY305" s="251" t="s">
        <v>141</v>
      </c>
    </row>
    <row r="306" s="13" customFormat="1">
      <c r="A306" s="13"/>
      <c r="B306" s="241"/>
      <c r="C306" s="242"/>
      <c r="D306" s="234" t="s">
        <v>283</v>
      </c>
      <c r="E306" s="243" t="s">
        <v>78</v>
      </c>
      <c r="F306" s="244" t="s">
        <v>1909</v>
      </c>
      <c r="G306" s="242"/>
      <c r="H306" s="245">
        <v>32.5</v>
      </c>
      <c r="I306" s="246"/>
      <c r="J306" s="242"/>
      <c r="K306" s="242"/>
      <c r="L306" s="247"/>
      <c r="M306" s="248"/>
      <c r="N306" s="249"/>
      <c r="O306" s="249"/>
      <c r="P306" s="249"/>
      <c r="Q306" s="249"/>
      <c r="R306" s="249"/>
      <c r="S306" s="249"/>
      <c r="T306" s="250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1" t="s">
        <v>283</v>
      </c>
      <c r="AU306" s="251" t="s">
        <v>90</v>
      </c>
      <c r="AV306" s="13" t="s">
        <v>90</v>
      </c>
      <c r="AW306" s="13" t="s">
        <v>40</v>
      </c>
      <c r="AX306" s="13" t="s">
        <v>80</v>
      </c>
      <c r="AY306" s="251" t="s">
        <v>141</v>
      </c>
    </row>
    <row r="307" s="13" customFormat="1">
      <c r="A307" s="13"/>
      <c r="B307" s="241"/>
      <c r="C307" s="242"/>
      <c r="D307" s="234" t="s">
        <v>283</v>
      </c>
      <c r="E307" s="243" t="s">
        <v>78</v>
      </c>
      <c r="F307" s="244" t="s">
        <v>1910</v>
      </c>
      <c r="G307" s="242"/>
      <c r="H307" s="245">
        <v>33.340000000000003</v>
      </c>
      <c r="I307" s="246"/>
      <c r="J307" s="242"/>
      <c r="K307" s="242"/>
      <c r="L307" s="247"/>
      <c r="M307" s="248"/>
      <c r="N307" s="249"/>
      <c r="O307" s="249"/>
      <c r="P307" s="249"/>
      <c r="Q307" s="249"/>
      <c r="R307" s="249"/>
      <c r="S307" s="249"/>
      <c r="T307" s="250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1" t="s">
        <v>283</v>
      </c>
      <c r="AU307" s="251" t="s">
        <v>90</v>
      </c>
      <c r="AV307" s="13" t="s">
        <v>90</v>
      </c>
      <c r="AW307" s="13" t="s">
        <v>40</v>
      </c>
      <c r="AX307" s="13" t="s">
        <v>80</v>
      </c>
      <c r="AY307" s="251" t="s">
        <v>141</v>
      </c>
    </row>
    <row r="308" s="14" customFormat="1">
      <c r="A308" s="14"/>
      <c r="B308" s="252"/>
      <c r="C308" s="253"/>
      <c r="D308" s="234" t="s">
        <v>283</v>
      </c>
      <c r="E308" s="254" t="s">
        <v>78</v>
      </c>
      <c r="F308" s="255" t="s">
        <v>285</v>
      </c>
      <c r="G308" s="253"/>
      <c r="H308" s="256">
        <v>245.34</v>
      </c>
      <c r="I308" s="257"/>
      <c r="J308" s="253"/>
      <c r="K308" s="253"/>
      <c r="L308" s="258"/>
      <c r="M308" s="259"/>
      <c r="N308" s="260"/>
      <c r="O308" s="260"/>
      <c r="P308" s="260"/>
      <c r="Q308" s="260"/>
      <c r="R308" s="260"/>
      <c r="S308" s="260"/>
      <c r="T308" s="261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2" t="s">
        <v>283</v>
      </c>
      <c r="AU308" s="262" t="s">
        <v>90</v>
      </c>
      <c r="AV308" s="14" t="s">
        <v>166</v>
      </c>
      <c r="AW308" s="14" t="s">
        <v>40</v>
      </c>
      <c r="AX308" s="14" t="s">
        <v>88</v>
      </c>
      <c r="AY308" s="262" t="s">
        <v>141</v>
      </c>
    </row>
    <row r="309" s="2" customFormat="1" ht="24.15" customHeight="1">
      <c r="A309" s="42"/>
      <c r="B309" s="43"/>
      <c r="C309" s="216" t="s">
        <v>451</v>
      </c>
      <c r="D309" s="216" t="s">
        <v>144</v>
      </c>
      <c r="E309" s="217" t="s">
        <v>1911</v>
      </c>
      <c r="F309" s="218" t="s">
        <v>1912</v>
      </c>
      <c r="G309" s="219" t="s">
        <v>448</v>
      </c>
      <c r="H309" s="220">
        <v>129.27000000000001</v>
      </c>
      <c r="I309" s="221"/>
      <c r="J309" s="222">
        <f>ROUND(I309*H309,2)</f>
        <v>0</v>
      </c>
      <c r="K309" s="218" t="s">
        <v>148</v>
      </c>
      <c r="L309" s="48"/>
      <c r="M309" s="223" t="s">
        <v>78</v>
      </c>
      <c r="N309" s="224" t="s">
        <v>50</v>
      </c>
      <c r="O309" s="88"/>
      <c r="P309" s="225">
        <f>O309*H309</f>
        <v>0</v>
      </c>
      <c r="Q309" s="225">
        <v>0.000233</v>
      </c>
      <c r="R309" s="225">
        <f>Q309*H309</f>
        <v>0.030119910000000003</v>
      </c>
      <c r="S309" s="225">
        <v>0</v>
      </c>
      <c r="T309" s="226">
        <f>S309*H309</f>
        <v>0</v>
      </c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R309" s="227" t="s">
        <v>166</v>
      </c>
      <c r="AT309" s="227" t="s">
        <v>144</v>
      </c>
      <c r="AU309" s="227" t="s">
        <v>90</v>
      </c>
      <c r="AY309" s="20" t="s">
        <v>141</v>
      </c>
      <c r="BE309" s="228">
        <f>IF(N309="základní",J309,0)</f>
        <v>0</v>
      </c>
      <c r="BF309" s="228">
        <f>IF(N309="snížená",J309,0)</f>
        <v>0</v>
      </c>
      <c r="BG309" s="228">
        <f>IF(N309="zákl. přenesená",J309,0)</f>
        <v>0</v>
      </c>
      <c r="BH309" s="228">
        <f>IF(N309="sníž. přenesená",J309,0)</f>
        <v>0</v>
      </c>
      <c r="BI309" s="228">
        <f>IF(N309="nulová",J309,0)</f>
        <v>0</v>
      </c>
      <c r="BJ309" s="20" t="s">
        <v>88</v>
      </c>
      <c r="BK309" s="228">
        <f>ROUND(I309*H309,2)</f>
        <v>0</v>
      </c>
      <c r="BL309" s="20" t="s">
        <v>166</v>
      </c>
      <c r="BM309" s="227" t="s">
        <v>1913</v>
      </c>
    </row>
    <row r="310" s="2" customFormat="1">
      <c r="A310" s="42"/>
      <c r="B310" s="43"/>
      <c r="C310" s="44"/>
      <c r="D310" s="229" t="s">
        <v>151</v>
      </c>
      <c r="E310" s="44"/>
      <c r="F310" s="230" t="s">
        <v>1914</v>
      </c>
      <c r="G310" s="44"/>
      <c r="H310" s="44"/>
      <c r="I310" s="231"/>
      <c r="J310" s="44"/>
      <c r="K310" s="44"/>
      <c r="L310" s="48"/>
      <c r="M310" s="232"/>
      <c r="N310" s="233"/>
      <c r="O310" s="88"/>
      <c r="P310" s="88"/>
      <c r="Q310" s="88"/>
      <c r="R310" s="88"/>
      <c r="S310" s="88"/>
      <c r="T310" s="89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T310" s="20" t="s">
        <v>151</v>
      </c>
      <c r="AU310" s="20" t="s">
        <v>90</v>
      </c>
    </row>
    <row r="311" s="2" customFormat="1" ht="44.25" customHeight="1">
      <c r="A311" s="42"/>
      <c r="B311" s="43"/>
      <c r="C311" s="216" t="s">
        <v>457</v>
      </c>
      <c r="D311" s="216" t="s">
        <v>144</v>
      </c>
      <c r="E311" s="217" t="s">
        <v>1915</v>
      </c>
      <c r="F311" s="218" t="s">
        <v>1916</v>
      </c>
      <c r="G311" s="219" t="s">
        <v>448</v>
      </c>
      <c r="H311" s="220">
        <v>129.27000000000001</v>
      </c>
      <c r="I311" s="221"/>
      <c r="J311" s="222">
        <f>ROUND(I311*H311,2)</f>
        <v>0</v>
      </c>
      <c r="K311" s="218" t="s">
        <v>148</v>
      </c>
      <c r="L311" s="48"/>
      <c r="M311" s="223" t="s">
        <v>78</v>
      </c>
      <c r="N311" s="224" t="s">
        <v>50</v>
      </c>
      <c r="O311" s="88"/>
      <c r="P311" s="225">
        <f>O311*H311</f>
        <v>0</v>
      </c>
      <c r="Q311" s="225">
        <v>6.2099999999999998E-06</v>
      </c>
      <c r="R311" s="225">
        <f>Q311*H311</f>
        <v>0.00080276670000000003</v>
      </c>
      <c r="S311" s="225">
        <v>0</v>
      </c>
      <c r="T311" s="226">
        <f>S311*H311</f>
        <v>0</v>
      </c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R311" s="227" t="s">
        <v>166</v>
      </c>
      <c r="AT311" s="227" t="s">
        <v>144</v>
      </c>
      <c r="AU311" s="227" t="s">
        <v>90</v>
      </c>
      <c r="AY311" s="20" t="s">
        <v>141</v>
      </c>
      <c r="BE311" s="228">
        <f>IF(N311="základní",J311,0)</f>
        <v>0</v>
      </c>
      <c r="BF311" s="228">
        <f>IF(N311="snížená",J311,0)</f>
        <v>0</v>
      </c>
      <c r="BG311" s="228">
        <f>IF(N311="zákl. přenesená",J311,0)</f>
        <v>0</v>
      </c>
      <c r="BH311" s="228">
        <f>IF(N311="sníž. přenesená",J311,0)</f>
        <v>0</v>
      </c>
      <c r="BI311" s="228">
        <f>IF(N311="nulová",J311,0)</f>
        <v>0</v>
      </c>
      <c r="BJ311" s="20" t="s">
        <v>88</v>
      </c>
      <c r="BK311" s="228">
        <f>ROUND(I311*H311,2)</f>
        <v>0</v>
      </c>
      <c r="BL311" s="20" t="s">
        <v>166</v>
      </c>
      <c r="BM311" s="227" t="s">
        <v>1917</v>
      </c>
    </row>
    <row r="312" s="2" customFormat="1">
      <c r="A312" s="42"/>
      <c r="B312" s="43"/>
      <c r="C312" s="44"/>
      <c r="D312" s="229" t="s">
        <v>151</v>
      </c>
      <c r="E312" s="44"/>
      <c r="F312" s="230" t="s">
        <v>1918</v>
      </c>
      <c r="G312" s="44"/>
      <c r="H312" s="44"/>
      <c r="I312" s="231"/>
      <c r="J312" s="44"/>
      <c r="K312" s="44"/>
      <c r="L312" s="48"/>
      <c r="M312" s="232"/>
      <c r="N312" s="233"/>
      <c r="O312" s="88"/>
      <c r="P312" s="88"/>
      <c r="Q312" s="88"/>
      <c r="R312" s="88"/>
      <c r="S312" s="88"/>
      <c r="T312" s="89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T312" s="20" t="s">
        <v>151</v>
      </c>
      <c r="AU312" s="20" t="s">
        <v>90</v>
      </c>
    </row>
    <row r="313" s="15" customFormat="1">
      <c r="A313" s="15"/>
      <c r="B313" s="263"/>
      <c r="C313" s="264"/>
      <c r="D313" s="234" t="s">
        <v>283</v>
      </c>
      <c r="E313" s="265" t="s">
        <v>78</v>
      </c>
      <c r="F313" s="266" t="s">
        <v>1784</v>
      </c>
      <c r="G313" s="264"/>
      <c r="H313" s="265" t="s">
        <v>78</v>
      </c>
      <c r="I313" s="267"/>
      <c r="J313" s="264"/>
      <c r="K313" s="264"/>
      <c r="L313" s="268"/>
      <c r="M313" s="269"/>
      <c r="N313" s="270"/>
      <c r="O313" s="270"/>
      <c r="P313" s="270"/>
      <c r="Q313" s="270"/>
      <c r="R313" s="270"/>
      <c r="S313" s="270"/>
      <c r="T313" s="271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72" t="s">
        <v>283</v>
      </c>
      <c r="AU313" s="272" t="s">
        <v>90</v>
      </c>
      <c r="AV313" s="15" t="s">
        <v>88</v>
      </c>
      <c r="AW313" s="15" t="s">
        <v>40</v>
      </c>
      <c r="AX313" s="15" t="s">
        <v>80</v>
      </c>
      <c r="AY313" s="272" t="s">
        <v>141</v>
      </c>
    </row>
    <row r="314" s="13" customFormat="1">
      <c r="A314" s="13"/>
      <c r="B314" s="241"/>
      <c r="C314" s="242"/>
      <c r="D314" s="234" t="s">
        <v>283</v>
      </c>
      <c r="E314" s="243" t="s">
        <v>78</v>
      </c>
      <c r="F314" s="244" t="s">
        <v>1919</v>
      </c>
      <c r="G314" s="242"/>
      <c r="H314" s="245">
        <v>15.810000000000001</v>
      </c>
      <c r="I314" s="246"/>
      <c r="J314" s="242"/>
      <c r="K314" s="242"/>
      <c r="L314" s="247"/>
      <c r="M314" s="248"/>
      <c r="N314" s="249"/>
      <c r="O314" s="249"/>
      <c r="P314" s="249"/>
      <c r="Q314" s="249"/>
      <c r="R314" s="249"/>
      <c r="S314" s="249"/>
      <c r="T314" s="250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1" t="s">
        <v>283</v>
      </c>
      <c r="AU314" s="251" t="s">
        <v>90</v>
      </c>
      <c r="AV314" s="13" t="s">
        <v>90</v>
      </c>
      <c r="AW314" s="13" t="s">
        <v>40</v>
      </c>
      <c r="AX314" s="13" t="s">
        <v>80</v>
      </c>
      <c r="AY314" s="251" t="s">
        <v>141</v>
      </c>
    </row>
    <row r="315" s="13" customFormat="1">
      <c r="A315" s="13"/>
      <c r="B315" s="241"/>
      <c r="C315" s="242"/>
      <c r="D315" s="234" t="s">
        <v>283</v>
      </c>
      <c r="E315" s="243" t="s">
        <v>78</v>
      </c>
      <c r="F315" s="244" t="s">
        <v>1920</v>
      </c>
      <c r="G315" s="242"/>
      <c r="H315" s="245">
        <v>15.810000000000001</v>
      </c>
      <c r="I315" s="246"/>
      <c r="J315" s="242"/>
      <c r="K315" s="242"/>
      <c r="L315" s="247"/>
      <c r="M315" s="248"/>
      <c r="N315" s="249"/>
      <c r="O315" s="249"/>
      <c r="P315" s="249"/>
      <c r="Q315" s="249"/>
      <c r="R315" s="249"/>
      <c r="S315" s="249"/>
      <c r="T315" s="25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1" t="s">
        <v>283</v>
      </c>
      <c r="AU315" s="251" t="s">
        <v>90</v>
      </c>
      <c r="AV315" s="13" t="s">
        <v>90</v>
      </c>
      <c r="AW315" s="13" t="s">
        <v>40</v>
      </c>
      <c r="AX315" s="13" t="s">
        <v>80</v>
      </c>
      <c r="AY315" s="251" t="s">
        <v>141</v>
      </c>
    </row>
    <row r="316" s="13" customFormat="1">
      <c r="A316" s="13"/>
      <c r="B316" s="241"/>
      <c r="C316" s="242"/>
      <c r="D316" s="234" t="s">
        <v>283</v>
      </c>
      <c r="E316" s="243" t="s">
        <v>78</v>
      </c>
      <c r="F316" s="244" t="s">
        <v>1921</v>
      </c>
      <c r="G316" s="242"/>
      <c r="H316" s="245">
        <v>16.149999999999999</v>
      </c>
      <c r="I316" s="246"/>
      <c r="J316" s="242"/>
      <c r="K316" s="242"/>
      <c r="L316" s="247"/>
      <c r="M316" s="248"/>
      <c r="N316" s="249"/>
      <c r="O316" s="249"/>
      <c r="P316" s="249"/>
      <c r="Q316" s="249"/>
      <c r="R316" s="249"/>
      <c r="S316" s="249"/>
      <c r="T316" s="25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1" t="s">
        <v>283</v>
      </c>
      <c r="AU316" s="251" t="s">
        <v>90</v>
      </c>
      <c r="AV316" s="13" t="s">
        <v>90</v>
      </c>
      <c r="AW316" s="13" t="s">
        <v>40</v>
      </c>
      <c r="AX316" s="13" t="s">
        <v>80</v>
      </c>
      <c r="AY316" s="251" t="s">
        <v>141</v>
      </c>
    </row>
    <row r="317" s="13" customFormat="1">
      <c r="A317" s="13"/>
      <c r="B317" s="241"/>
      <c r="C317" s="242"/>
      <c r="D317" s="234" t="s">
        <v>283</v>
      </c>
      <c r="E317" s="243" t="s">
        <v>78</v>
      </c>
      <c r="F317" s="244" t="s">
        <v>1922</v>
      </c>
      <c r="G317" s="242"/>
      <c r="H317" s="245">
        <v>19.135000000000002</v>
      </c>
      <c r="I317" s="246"/>
      <c r="J317" s="242"/>
      <c r="K317" s="242"/>
      <c r="L317" s="247"/>
      <c r="M317" s="248"/>
      <c r="N317" s="249"/>
      <c r="O317" s="249"/>
      <c r="P317" s="249"/>
      <c r="Q317" s="249"/>
      <c r="R317" s="249"/>
      <c r="S317" s="249"/>
      <c r="T317" s="250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1" t="s">
        <v>283</v>
      </c>
      <c r="AU317" s="251" t="s">
        <v>90</v>
      </c>
      <c r="AV317" s="13" t="s">
        <v>90</v>
      </c>
      <c r="AW317" s="13" t="s">
        <v>40</v>
      </c>
      <c r="AX317" s="13" t="s">
        <v>80</v>
      </c>
      <c r="AY317" s="251" t="s">
        <v>141</v>
      </c>
    </row>
    <row r="318" s="13" customFormat="1">
      <c r="A318" s="13"/>
      <c r="B318" s="241"/>
      <c r="C318" s="242"/>
      <c r="D318" s="234" t="s">
        <v>283</v>
      </c>
      <c r="E318" s="243" t="s">
        <v>78</v>
      </c>
      <c r="F318" s="244" t="s">
        <v>1923</v>
      </c>
      <c r="G318" s="242"/>
      <c r="H318" s="245">
        <v>29.445</v>
      </c>
      <c r="I318" s="246"/>
      <c r="J318" s="242"/>
      <c r="K318" s="242"/>
      <c r="L318" s="247"/>
      <c r="M318" s="248"/>
      <c r="N318" s="249"/>
      <c r="O318" s="249"/>
      <c r="P318" s="249"/>
      <c r="Q318" s="249"/>
      <c r="R318" s="249"/>
      <c r="S318" s="249"/>
      <c r="T318" s="250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1" t="s">
        <v>283</v>
      </c>
      <c r="AU318" s="251" t="s">
        <v>90</v>
      </c>
      <c r="AV318" s="13" t="s">
        <v>90</v>
      </c>
      <c r="AW318" s="13" t="s">
        <v>40</v>
      </c>
      <c r="AX318" s="13" t="s">
        <v>80</v>
      </c>
      <c r="AY318" s="251" t="s">
        <v>141</v>
      </c>
    </row>
    <row r="319" s="13" customFormat="1">
      <c r="A319" s="13"/>
      <c r="B319" s="241"/>
      <c r="C319" s="242"/>
      <c r="D319" s="234" t="s">
        <v>283</v>
      </c>
      <c r="E319" s="243" t="s">
        <v>78</v>
      </c>
      <c r="F319" s="244" t="s">
        <v>1924</v>
      </c>
      <c r="G319" s="242"/>
      <c r="H319" s="245">
        <v>16.25</v>
      </c>
      <c r="I319" s="246"/>
      <c r="J319" s="242"/>
      <c r="K319" s="242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283</v>
      </c>
      <c r="AU319" s="251" t="s">
        <v>90</v>
      </c>
      <c r="AV319" s="13" t="s">
        <v>90</v>
      </c>
      <c r="AW319" s="13" t="s">
        <v>40</v>
      </c>
      <c r="AX319" s="13" t="s">
        <v>80</v>
      </c>
      <c r="AY319" s="251" t="s">
        <v>141</v>
      </c>
    </row>
    <row r="320" s="13" customFormat="1">
      <c r="A320" s="13"/>
      <c r="B320" s="241"/>
      <c r="C320" s="242"/>
      <c r="D320" s="234" t="s">
        <v>283</v>
      </c>
      <c r="E320" s="243" t="s">
        <v>78</v>
      </c>
      <c r="F320" s="244" t="s">
        <v>1925</v>
      </c>
      <c r="G320" s="242"/>
      <c r="H320" s="245">
        <v>16.670000000000002</v>
      </c>
      <c r="I320" s="246"/>
      <c r="J320" s="242"/>
      <c r="K320" s="242"/>
      <c r="L320" s="247"/>
      <c r="M320" s="248"/>
      <c r="N320" s="249"/>
      <c r="O320" s="249"/>
      <c r="P320" s="249"/>
      <c r="Q320" s="249"/>
      <c r="R320" s="249"/>
      <c r="S320" s="249"/>
      <c r="T320" s="250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1" t="s">
        <v>283</v>
      </c>
      <c r="AU320" s="251" t="s">
        <v>90</v>
      </c>
      <c r="AV320" s="13" t="s">
        <v>90</v>
      </c>
      <c r="AW320" s="13" t="s">
        <v>40</v>
      </c>
      <c r="AX320" s="13" t="s">
        <v>80</v>
      </c>
      <c r="AY320" s="251" t="s">
        <v>141</v>
      </c>
    </row>
    <row r="321" s="14" customFormat="1">
      <c r="A321" s="14"/>
      <c r="B321" s="252"/>
      <c r="C321" s="253"/>
      <c r="D321" s="234" t="s">
        <v>283</v>
      </c>
      <c r="E321" s="254" t="s">
        <v>78</v>
      </c>
      <c r="F321" s="255" t="s">
        <v>285</v>
      </c>
      <c r="G321" s="253"/>
      <c r="H321" s="256">
        <v>129.27000000000001</v>
      </c>
      <c r="I321" s="257"/>
      <c r="J321" s="253"/>
      <c r="K321" s="253"/>
      <c r="L321" s="258"/>
      <c r="M321" s="259"/>
      <c r="N321" s="260"/>
      <c r="O321" s="260"/>
      <c r="P321" s="260"/>
      <c r="Q321" s="260"/>
      <c r="R321" s="260"/>
      <c r="S321" s="260"/>
      <c r="T321" s="261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2" t="s">
        <v>283</v>
      </c>
      <c r="AU321" s="262" t="s">
        <v>90</v>
      </c>
      <c r="AV321" s="14" t="s">
        <v>166</v>
      </c>
      <c r="AW321" s="14" t="s">
        <v>40</v>
      </c>
      <c r="AX321" s="14" t="s">
        <v>88</v>
      </c>
      <c r="AY321" s="262" t="s">
        <v>141</v>
      </c>
    </row>
    <row r="322" s="12" customFormat="1" ht="22.8" customHeight="1">
      <c r="A322" s="12"/>
      <c r="B322" s="200"/>
      <c r="C322" s="201"/>
      <c r="D322" s="202" t="s">
        <v>79</v>
      </c>
      <c r="E322" s="214" t="s">
        <v>198</v>
      </c>
      <c r="F322" s="214" t="s">
        <v>318</v>
      </c>
      <c r="G322" s="201"/>
      <c r="H322" s="201"/>
      <c r="I322" s="204"/>
      <c r="J322" s="215">
        <f>BK322</f>
        <v>0</v>
      </c>
      <c r="K322" s="201"/>
      <c r="L322" s="206"/>
      <c r="M322" s="207"/>
      <c r="N322" s="208"/>
      <c r="O322" s="208"/>
      <c r="P322" s="209">
        <f>SUM(P323:P380)</f>
        <v>0</v>
      </c>
      <c r="Q322" s="208"/>
      <c r="R322" s="209">
        <f>SUM(R323:R380)</f>
        <v>0.075939104999999993</v>
      </c>
      <c r="S322" s="208"/>
      <c r="T322" s="210">
        <f>SUM(T323:T380)</f>
        <v>7.1728099999999992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11" t="s">
        <v>88</v>
      </c>
      <c r="AT322" s="212" t="s">
        <v>79</v>
      </c>
      <c r="AU322" s="212" t="s">
        <v>88</v>
      </c>
      <c r="AY322" s="211" t="s">
        <v>141</v>
      </c>
      <c r="BK322" s="213">
        <f>SUM(BK323:BK380)</f>
        <v>0</v>
      </c>
    </row>
    <row r="323" s="2" customFormat="1" ht="37.8" customHeight="1">
      <c r="A323" s="42"/>
      <c r="B323" s="43"/>
      <c r="C323" s="216" t="s">
        <v>462</v>
      </c>
      <c r="D323" s="216" t="s">
        <v>144</v>
      </c>
      <c r="E323" s="217" t="s">
        <v>319</v>
      </c>
      <c r="F323" s="218" t="s">
        <v>320</v>
      </c>
      <c r="G323" s="219" t="s">
        <v>321</v>
      </c>
      <c r="H323" s="220">
        <v>460.23700000000002</v>
      </c>
      <c r="I323" s="221"/>
      <c r="J323" s="222">
        <f>ROUND(I323*H323,2)</f>
        <v>0</v>
      </c>
      <c r="K323" s="218" t="s">
        <v>148</v>
      </c>
      <c r="L323" s="48"/>
      <c r="M323" s="223" t="s">
        <v>78</v>
      </c>
      <c r="N323" s="224" t="s">
        <v>50</v>
      </c>
      <c r="O323" s="88"/>
      <c r="P323" s="225">
        <f>O323*H323</f>
        <v>0</v>
      </c>
      <c r="Q323" s="225">
        <v>0.00012999999999999999</v>
      </c>
      <c r="R323" s="225">
        <f>Q323*H323</f>
        <v>0.059830809999999998</v>
      </c>
      <c r="S323" s="225">
        <v>0</v>
      </c>
      <c r="T323" s="226">
        <f>S323*H323</f>
        <v>0</v>
      </c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R323" s="227" t="s">
        <v>166</v>
      </c>
      <c r="AT323" s="227" t="s">
        <v>144</v>
      </c>
      <c r="AU323" s="227" t="s">
        <v>90</v>
      </c>
      <c r="AY323" s="20" t="s">
        <v>141</v>
      </c>
      <c r="BE323" s="228">
        <f>IF(N323="základní",J323,0)</f>
        <v>0</v>
      </c>
      <c r="BF323" s="228">
        <f>IF(N323="snížená",J323,0)</f>
        <v>0</v>
      </c>
      <c r="BG323" s="228">
        <f>IF(N323="zákl. přenesená",J323,0)</f>
        <v>0</v>
      </c>
      <c r="BH323" s="228">
        <f>IF(N323="sníž. přenesená",J323,0)</f>
        <v>0</v>
      </c>
      <c r="BI323" s="228">
        <f>IF(N323="nulová",J323,0)</f>
        <v>0</v>
      </c>
      <c r="BJ323" s="20" t="s">
        <v>88</v>
      </c>
      <c r="BK323" s="228">
        <f>ROUND(I323*H323,2)</f>
        <v>0</v>
      </c>
      <c r="BL323" s="20" t="s">
        <v>166</v>
      </c>
      <c r="BM323" s="227" t="s">
        <v>1926</v>
      </c>
    </row>
    <row r="324" s="2" customFormat="1">
      <c r="A324" s="42"/>
      <c r="B324" s="43"/>
      <c r="C324" s="44"/>
      <c r="D324" s="229" t="s">
        <v>151</v>
      </c>
      <c r="E324" s="44"/>
      <c r="F324" s="230" t="s">
        <v>323</v>
      </c>
      <c r="G324" s="44"/>
      <c r="H324" s="44"/>
      <c r="I324" s="231"/>
      <c r="J324" s="44"/>
      <c r="K324" s="44"/>
      <c r="L324" s="48"/>
      <c r="M324" s="232"/>
      <c r="N324" s="233"/>
      <c r="O324" s="88"/>
      <c r="P324" s="88"/>
      <c r="Q324" s="88"/>
      <c r="R324" s="88"/>
      <c r="S324" s="88"/>
      <c r="T324" s="89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T324" s="20" t="s">
        <v>151</v>
      </c>
      <c r="AU324" s="20" t="s">
        <v>90</v>
      </c>
    </row>
    <row r="325" s="13" customFormat="1">
      <c r="A325" s="13"/>
      <c r="B325" s="241"/>
      <c r="C325" s="242"/>
      <c r="D325" s="234" t="s">
        <v>283</v>
      </c>
      <c r="E325" s="243" t="s">
        <v>78</v>
      </c>
      <c r="F325" s="244" t="s">
        <v>1728</v>
      </c>
      <c r="G325" s="242"/>
      <c r="H325" s="245">
        <v>460.23700000000002</v>
      </c>
      <c r="I325" s="246"/>
      <c r="J325" s="242"/>
      <c r="K325" s="242"/>
      <c r="L325" s="247"/>
      <c r="M325" s="248"/>
      <c r="N325" s="249"/>
      <c r="O325" s="249"/>
      <c r="P325" s="249"/>
      <c r="Q325" s="249"/>
      <c r="R325" s="249"/>
      <c r="S325" s="249"/>
      <c r="T325" s="250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1" t="s">
        <v>283</v>
      </c>
      <c r="AU325" s="251" t="s">
        <v>90</v>
      </c>
      <c r="AV325" s="13" t="s">
        <v>90</v>
      </c>
      <c r="AW325" s="13" t="s">
        <v>40</v>
      </c>
      <c r="AX325" s="13" t="s">
        <v>88</v>
      </c>
      <c r="AY325" s="251" t="s">
        <v>141</v>
      </c>
    </row>
    <row r="326" s="2" customFormat="1">
      <c r="A326" s="42"/>
      <c r="B326" s="43"/>
      <c r="C326" s="44"/>
      <c r="D326" s="234" t="s">
        <v>414</v>
      </c>
      <c r="E326" s="44"/>
      <c r="F326" s="284" t="s">
        <v>1927</v>
      </c>
      <c r="G326" s="44"/>
      <c r="H326" s="44"/>
      <c r="I326" s="44"/>
      <c r="J326" s="44"/>
      <c r="K326" s="44"/>
      <c r="L326" s="48"/>
      <c r="M326" s="232"/>
      <c r="N326" s="233"/>
      <c r="O326" s="88"/>
      <c r="P326" s="88"/>
      <c r="Q326" s="88"/>
      <c r="R326" s="88"/>
      <c r="S326" s="88"/>
      <c r="T326" s="89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U326" s="20" t="s">
        <v>90</v>
      </c>
    </row>
    <row r="327" s="2" customFormat="1">
      <c r="A327" s="42"/>
      <c r="B327" s="43"/>
      <c r="C327" s="44"/>
      <c r="D327" s="234" t="s">
        <v>414</v>
      </c>
      <c r="E327" s="44"/>
      <c r="F327" s="285" t="s">
        <v>1784</v>
      </c>
      <c r="G327" s="44"/>
      <c r="H327" s="286">
        <v>0</v>
      </c>
      <c r="I327" s="44"/>
      <c r="J327" s="44"/>
      <c r="K327" s="44"/>
      <c r="L327" s="48"/>
      <c r="M327" s="232"/>
      <c r="N327" s="233"/>
      <c r="O327" s="88"/>
      <c r="P327" s="88"/>
      <c r="Q327" s="88"/>
      <c r="R327" s="88"/>
      <c r="S327" s="88"/>
      <c r="T327" s="89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U327" s="20" t="s">
        <v>90</v>
      </c>
    </row>
    <row r="328" s="2" customFormat="1">
      <c r="A328" s="42"/>
      <c r="B328" s="43"/>
      <c r="C328" s="44"/>
      <c r="D328" s="234" t="s">
        <v>414</v>
      </c>
      <c r="E328" s="44"/>
      <c r="F328" s="285" t="s">
        <v>1928</v>
      </c>
      <c r="G328" s="44"/>
      <c r="H328" s="286">
        <v>60.786000000000001</v>
      </c>
      <c r="I328" s="44"/>
      <c r="J328" s="44"/>
      <c r="K328" s="44"/>
      <c r="L328" s="48"/>
      <c r="M328" s="232"/>
      <c r="N328" s="233"/>
      <c r="O328" s="88"/>
      <c r="P328" s="88"/>
      <c r="Q328" s="88"/>
      <c r="R328" s="88"/>
      <c r="S328" s="88"/>
      <c r="T328" s="89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U328" s="20" t="s">
        <v>90</v>
      </c>
    </row>
    <row r="329" s="2" customFormat="1">
      <c r="A329" s="42"/>
      <c r="B329" s="43"/>
      <c r="C329" s="44"/>
      <c r="D329" s="234" t="s">
        <v>414</v>
      </c>
      <c r="E329" s="44"/>
      <c r="F329" s="285" t="s">
        <v>1929</v>
      </c>
      <c r="G329" s="44"/>
      <c r="H329" s="286">
        <v>60.786000000000001</v>
      </c>
      <c r="I329" s="44"/>
      <c r="J329" s="44"/>
      <c r="K329" s="44"/>
      <c r="L329" s="48"/>
      <c r="M329" s="232"/>
      <c r="N329" s="233"/>
      <c r="O329" s="88"/>
      <c r="P329" s="88"/>
      <c r="Q329" s="88"/>
      <c r="R329" s="88"/>
      <c r="S329" s="88"/>
      <c r="T329" s="89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U329" s="20" t="s">
        <v>90</v>
      </c>
    </row>
    <row r="330" s="2" customFormat="1">
      <c r="A330" s="42"/>
      <c r="B330" s="43"/>
      <c r="C330" s="44"/>
      <c r="D330" s="234" t="s">
        <v>414</v>
      </c>
      <c r="E330" s="44"/>
      <c r="F330" s="285" t="s">
        <v>1930</v>
      </c>
      <c r="G330" s="44"/>
      <c r="H330" s="286">
        <v>63.030000000000001</v>
      </c>
      <c r="I330" s="44"/>
      <c r="J330" s="44"/>
      <c r="K330" s="44"/>
      <c r="L330" s="48"/>
      <c r="M330" s="232"/>
      <c r="N330" s="233"/>
      <c r="O330" s="88"/>
      <c r="P330" s="88"/>
      <c r="Q330" s="88"/>
      <c r="R330" s="88"/>
      <c r="S330" s="88"/>
      <c r="T330" s="89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U330" s="20" t="s">
        <v>90</v>
      </c>
    </row>
    <row r="331" s="2" customFormat="1">
      <c r="A331" s="42"/>
      <c r="B331" s="43"/>
      <c r="C331" s="44"/>
      <c r="D331" s="234" t="s">
        <v>414</v>
      </c>
      <c r="E331" s="44"/>
      <c r="F331" s="285" t="s">
        <v>1931</v>
      </c>
      <c r="G331" s="44"/>
      <c r="H331" s="286">
        <v>18.084</v>
      </c>
      <c r="I331" s="44"/>
      <c r="J331" s="44"/>
      <c r="K331" s="44"/>
      <c r="L331" s="48"/>
      <c r="M331" s="232"/>
      <c r="N331" s="233"/>
      <c r="O331" s="88"/>
      <c r="P331" s="88"/>
      <c r="Q331" s="88"/>
      <c r="R331" s="88"/>
      <c r="S331" s="88"/>
      <c r="T331" s="89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U331" s="20" t="s">
        <v>90</v>
      </c>
    </row>
    <row r="332" s="2" customFormat="1">
      <c r="A332" s="42"/>
      <c r="B332" s="43"/>
      <c r="C332" s="44"/>
      <c r="D332" s="234" t="s">
        <v>414</v>
      </c>
      <c r="E332" s="44"/>
      <c r="F332" s="285" t="s">
        <v>1932</v>
      </c>
      <c r="G332" s="44"/>
      <c r="H332" s="286">
        <v>46.826999999999998</v>
      </c>
      <c r="I332" s="44"/>
      <c r="J332" s="44"/>
      <c r="K332" s="44"/>
      <c r="L332" s="48"/>
      <c r="M332" s="232"/>
      <c r="N332" s="233"/>
      <c r="O332" s="88"/>
      <c r="P332" s="88"/>
      <c r="Q332" s="88"/>
      <c r="R332" s="88"/>
      <c r="S332" s="88"/>
      <c r="T332" s="89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U332" s="20" t="s">
        <v>90</v>
      </c>
    </row>
    <row r="333" s="2" customFormat="1">
      <c r="A333" s="42"/>
      <c r="B333" s="43"/>
      <c r="C333" s="44"/>
      <c r="D333" s="234" t="s">
        <v>414</v>
      </c>
      <c r="E333" s="44"/>
      <c r="F333" s="285" t="s">
        <v>1933</v>
      </c>
      <c r="G333" s="44"/>
      <c r="H333" s="286">
        <v>16.170000000000002</v>
      </c>
      <c r="I333" s="44"/>
      <c r="J333" s="44"/>
      <c r="K333" s="44"/>
      <c r="L333" s="48"/>
      <c r="M333" s="232"/>
      <c r="N333" s="233"/>
      <c r="O333" s="88"/>
      <c r="P333" s="88"/>
      <c r="Q333" s="88"/>
      <c r="R333" s="88"/>
      <c r="S333" s="88"/>
      <c r="T333" s="89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U333" s="20" t="s">
        <v>90</v>
      </c>
    </row>
    <row r="334" s="2" customFormat="1">
      <c r="A334" s="42"/>
      <c r="B334" s="43"/>
      <c r="C334" s="44"/>
      <c r="D334" s="234" t="s">
        <v>414</v>
      </c>
      <c r="E334" s="44"/>
      <c r="F334" s="285" t="s">
        <v>1934</v>
      </c>
      <c r="G334" s="44"/>
      <c r="H334" s="286">
        <v>63.656999999999996</v>
      </c>
      <c r="I334" s="44"/>
      <c r="J334" s="44"/>
      <c r="K334" s="44"/>
      <c r="L334" s="48"/>
      <c r="M334" s="232"/>
      <c r="N334" s="233"/>
      <c r="O334" s="88"/>
      <c r="P334" s="88"/>
      <c r="Q334" s="88"/>
      <c r="R334" s="88"/>
      <c r="S334" s="88"/>
      <c r="T334" s="89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U334" s="20" t="s">
        <v>90</v>
      </c>
    </row>
    <row r="335" s="2" customFormat="1">
      <c r="A335" s="42"/>
      <c r="B335" s="43"/>
      <c r="C335" s="44"/>
      <c r="D335" s="234" t="s">
        <v>414</v>
      </c>
      <c r="E335" s="44"/>
      <c r="F335" s="285" t="s">
        <v>1935</v>
      </c>
      <c r="G335" s="44"/>
      <c r="H335" s="286">
        <v>63.689999999999998</v>
      </c>
      <c r="I335" s="44"/>
      <c r="J335" s="44"/>
      <c r="K335" s="44"/>
      <c r="L335" s="48"/>
      <c r="M335" s="232"/>
      <c r="N335" s="233"/>
      <c r="O335" s="88"/>
      <c r="P335" s="88"/>
      <c r="Q335" s="88"/>
      <c r="R335" s="88"/>
      <c r="S335" s="88"/>
      <c r="T335" s="89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U335" s="20" t="s">
        <v>90</v>
      </c>
    </row>
    <row r="336" s="2" customFormat="1">
      <c r="A336" s="42"/>
      <c r="B336" s="43"/>
      <c r="C336" s="44"/>
      <c r="D336" s="234" t="s">
        <v>414</v>
      </c>
      <c r="E336" s="44"/>
      <c r="F336" s="285" t="s">
        <v>1936</v>
      </c>
      <c r="G336" s="44"/>
      <c r="H336" s="286">
        <v>67.206999999999994</v>
      </c>
      <c r="I336" s="44"/>
      <c r="J336" s="44"/>
      <c r="K336" s="44"/>
      <c r="L336" s="48"/>
      <c r="M336" s="232"/>
      <c r="N336" s="233"/>
      <c r="O336" s="88"/>
      <c r="P336" s="88"/>
      <c r="Q336" s="88"/>
      <c r="R336" s="88"/>
      <c r="S336" s="88"/>
      <c r="T336" s="89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U336" s="20" t="s">
        <v>90</v>
      </c>
    </row>
    <row r="337" s="2" customFormat="1">
      <c r="A337" s="42"/>
      <c r="B337" s="43"/>
      <c r="C337" s="44"/>
      <c r="D337" s="234" t="s">
        <v>414</v>
      </c>
      <c r="E337" s="44"/>
      <c r="F337" s="285" t="s">
        <v>285</v>
      </c>
      <c r="G337" s="44"/>
      <c r="H337" s="286">
        <v>460.23700000000002</v>
      </c>
      <c r="I337" s="44"/>
      <c r="J337" s="44"/>
      <c r="K337" s="44"/>
      <c r="L337" s="48"/>
      <c r="M337" s="232"/>
      <c r="N337" s="233"/>
      <c r="O337" s="88"/>
      <c r="P337" s="88"/>
      <c r="Q337" s="88"/>
      <c r="R337" s="88"/>
      <c r="S337" s="88"/>
      <c r="T337" s="89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U337" s="20" t="s">
        <v>90</v>
      </c>
    </row>
    <row r="338" s="2" customFormat="1" ht="37.8" customHeight="1">
      <c r="A338" s="42"/>
      <c r="B338" s="43"/>
      <c r="C338" s="216" t="s">
        <v>468</v>
      </c>
      <c r="D338" s="216" t="s">
        <v>144</v>
      </c>
      <c r="E338" s="217" t="s">
        <v>893</v>
      </c>
      <c r="F338" s="218" t="s">
        <v>894</v>
      </c>
      <c r="G338" s="219" t="s">
        <v>321</v>
      </c>
      <c r="H338" s="220">
        <v>460.23700000000002</v>
      </c>
      <c r="I338" s="221"/>
      <c r="J338" s="222">
        <f>ROUND(I338*H338,2)</f>
        <v>0</v>
      </c>
      <c r="K338" s="218" t="s">
        <v>148</v>
      </c>
      <c r="L338" s="48"/>
      <c r="M338" s="223" t="s">
        <v>78</v>
      </c>
      <c r="N338" s="224" t="s">
        <v>50</v>
      </c>
      <c r="O338" s="88"/>
      <c r="P338" s="225">
        <f>O338*H338</f>
        <v>0</v>
      </c>
      <c r="Q338" s="225">
        <v>3.4999999999999997E-05</v>
      </c>
      <c r="R338" s="225">
        <f>Q338*H338</f>
        <v>0.016108294999999998</v>
      </c>
      <c r="S338" s="225">
        <v>0</v>
      </c>
      <c r="T338" s="226">
        <f>S338*H338</f>
        <v>0</v>
      </c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R338" s="227" t="s">
        <v>166</v>
      </c>
      <c r="AT338" s="227" t="s">
        <v>144</v>
      </c>
      <c r="AU338" s="227" t="s">
        <v>90</v>
      </c>
      <c r="AY338" s="20" t="s">
        <v>141</v>
      </c>
      <c r="BE338" s="228">
        <f>IF(N338="základní",J338,0)</f>
        <v>0</v>
      </c>
      <c r="BF338" s="228">
        <f>IF(N338="snížená",J338,0)</f>
        <v>0</v>
      </c>
      <c r="BG338" s="228">
        <f>IF(N338="zákl. přenesená",J338,0)</f>
        <v>0</v>
      </c>
      <c r="BH338" s="228">
        <f>IF(N338="sníž. přenesená",J338,0)</f>
        <v>0</v>
      </c>
      <c r="BI338" s="228">
        <f>IF(N338="nulová",J338,0)</f>
        <v>0</v>
      </c>
      <c r="BJ338" s="20" t="s">
        <v>88</v>
      </c>
      <c r="BK338" s="228">
        <f>ROUND(I338*H338,2)</f>
        <v>0</v>
      </c>
      <c r="BL338" s="20" t="s">
        <v>166</v>
      </c>
      <c r="BM338" s="227" t="s">
        <v>1937</v>
      </c>
    </row>
    <row r="339" s="2" customFormat="1">
      <c r="A339" s="42"/>
      <c r="B339" s="43"/>
      <c r="C339" s="44"/>
      <c r="D339" s="229" t="s">
        <v>151</v>
      </c>
      <c r="E339" s="44"/>
      <c r="F339" s="230" t="s">
        <v>896</v>
      </c>
      <c r="G339" s="44"/>
      <c r="H339" s="44"/>
      <c r="I339" s="231"/>
      <c r="J339" s="44"/>
      <c r="K339" s="44"/>
      <c r="L339" s="48"/>
      <c r="M339" s="232"/>
      <c r="N339" s="233"/>
      <c r="O339" s="88"/>
      <c r="P339" s="88"/>
      <c r="Q339" s="88"/>
      <c r="R339" s="88"/>
      <c r="S339" s="88"/>
      <c r="T339" s="89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T339" s="20" t="s">
        <v>151</v>
      </c>
      <c r="AU339" s="20" t="s">
        <v>90</v>
      </c>
    </row>
    <row r="340" s="13" customFormat="1">
      <c r="A340" s="13"/>
      <c r="B340" s="241"/>
      <c r="C340" s="242"/>
      <c r="D340" s="234" t="s">
        <v>283</v>
      </c>
      <c r="E340" s="243" t="s">
        <v>78</v>
      </c>
      <c r="F340" s="244" t="s">
        <v>1728</v>
      </c>
      <c r="G340" s="242"/>
      <c r="H340" s="245">
        <v>460.23700000000002</v>
      </c>
      <c r="I340" s="246"/>
      <c r="J340" s="242"/>
      <c r="K340" s="242"/>
      <c r="L340" s="247"/>
      <c r="M340" s="248"/>
      <c r="N340" s="249"/>
      <c r="O340" s="249"/>
      <c r="P340" s="249"/>
      <c r="Q340" s="249"/>
      <c r="R340" s="249"/>
      <c r="S340" s="249"/>
      <c r="T340" s="250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1" t="s">
        <v>283</v>
      </c>
      <c r="AU340" s="251" t="s">
        <v>90</v>
      </c>
      <c r="AV340" s="13" t="s">
        <v>90</v>
      </c>
      <c r="AW340" s="13" t="s">
        <v>40</v>
      </c>
      <c r="AX340" s="13" t="s">
        <v>88</v>
      </c>
      <c r="AY340" s="251" t="s">
        <v>141</v>
      </c>
    </row>
    <row r="341" s="2" customFormat="1">
      <c r="A341" s="42"/>
      <c r="B341" s="43"/>
      <c r="C341" s="44"/>
      <c r="D341" s="234" t="s">
        <v>414</v>
      </c>
      <c r="E341" s="44"/>
      <c r="F341" s="284" t="s">
        <v>1927</v>
      </c>
      <c r="G341" s="44"/>
      <c r="H341" s="44"/>
      <c r="I341" s="44"/>
      <c r="J341" s="44"/>
      <c r="K341" s="44"/>
      <c r="L341" s="48"/>
      <c r="M341" s="232"/>
      <c r="N341" s="233"/>
      <c r="O341" s="88"/>
      <c r="P341" s="88"/>
      <c r="Q341" s="88"/>
      <c r="R341" s="88"/>
      <c r="S341" s="88"/>
      <c r="T341" s="89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U341" s="20" t="s">
        <v>90</v>
      </c>
    </row>
    <row r="342" s="2" customFormat="1">
      <c r="A342" s="42"/>
      <c r="B342" s="43"/>
      <c r="C342" s="44"/>
      <c r="D342" s="234" t="s">
        <v>414</v>
      </c>
      <c r="E342" s="44"/>
      <c r="F342" s="285" t="s">
        <v>1784</v>
      </c>
      <c r="G342" s="44"/>
      <c r="H342" s="286">
        <v>0</v>
      </c>
      <c r="I342" s="44"/>
      <c r="J342" s="44"/>
      <c r="K342" s="44"/>
      <c r="L342" s="48"/>
      <c r="M342" s="232"/>
      <c r="N342" s="233"/>
      <c r="O342" s="88"/>
      <c r="P342" s="88"/>
      <c r="Q342" s="88"/>
      <c r="R342" s="88"/>
      <c r="S342" s="88"/>
      <c r="T342" s="89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U342" s="20" t="s">
        <v>90</v>
      </c>
    </row>
    <row r="343" s="2" customFormat="1">
      <c r="A343" s="42"/>
      <c r="B343" s="43"/>
      <c r="C343" s="44"/>
      <c r="D343" s="234" t="s">
        <v>414</v>
      </c>
      <c r="E343" s="44"/>
      <c r="F343" s="285" t="s">
        <v>1928</v>
      </c>
      <c r="G343" s="44"/>
      <c r="H343" s="286">
        <v>60.786000000000001</v>
      </c>
      <c r="I343" s="44"/>
      <c r="J343" s="44"/>
      <c r="K343" s="44"/>
      <c r="L343" s="48"/>
      <c r="M343" s="232"/>
      <c r="N343" s="233"/>
      <c r="O343" s="88"/>
      <c r="P343" s="88"/>
      <c r="Q343" s="88"/>
      <c r="R343" s="88"/>
      <c r="S343" s="88"/>
      <c r="T343" s="89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U343" s="20" t="s">
        <v>90</v>
      </c>
    </row>
    <row r="344" s="2" customFormat="1">
      <c r="A344" s="42"/>
      <c r="B344" s="43"/>
      <c r="C344" s="44"/>
      <c r="D344" s="234" t="s">
        <v>414</v>
      </c>
      <c r="E344" s="44"/>
      <c r="F344" s="285" t="s">
        <v>1929</v>
      </c>
      <c r="G344" s="44"/>
      <c r="H344" s="286">
        <v>60.786000000000001</v>
      </c>
      <c r="I344" s="44"/>
      <c r="J344" s="44"/>
      <c r="K344" s="44"/>
      <c r="L344" s="48"/>
      <c r="M344" s="232"/>
      <c r="N344" s="233"/>
      <c r="O344" s="88"/>
      <c r="P344" s="88"/>
      <c r="Q344" s="88"/>
      <c r="R344" s="88"/>
      <c r="S344" s="88"/>
      <c r="T344" s="89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U344" s="20" t="s">
        <v>90</v>
      </c>
    </row>
    <row r="345" s="2" customFormat="1">
      <c r="A345" s="42"/>
      <c r="B345" s="43"/>
      <c r="C345" s="44"/>
      <c r="D345" s="234" t="s">
        <v>414</v>
      </c>
      <c r="E345" s="44"/>
      <c r="F345" s="285" t="s">
        <v>1930</v>
      </c>
      <c r="G345" s="44"/>
      <c r="H345" s="286">
        <v>63.030000000000001</v>
      </c>
      <c r="I345" s="44"/>
      <c r="J345" s="44"/>
      <c r="K345" s="44"/>
      <c r="L345" s="48"/>
      <c r="M345" s="232"/>
      <c r="N345" s="233"/>
      <c r="O345" s="88"/>
      <c r="P345" s="88"/>
      <c r="Q345" s="88"/>
      <c r="R345" s="88"/>
      <c r="S345" s="88"/>
      <c r="T345" s="89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U345" s="20" t="s">
        <v>90</v>
      </c>
    </row>
    <row r="346" s="2" customFormat="1">
      <c r="A346" s="42"/>
      <c r="B346" s="43"/>
      <c r="C346" s="44"/>
      <c r="D346" s="234" t="s">
        <v>414</v>
      </c>
      <c r="E346" s="44"/>
      <c r="F346" s="285" t="s">
        <v>1931</v>
      </c>
      <c r="G346" s="44"/>
      <c r="H346" s="286">
        <v>18.084</v>
      </c>
      <c r="I346" s="44"/>
      <c r="J346" s="44"/>
      <c r="K346" s="44"/>
      <c r="L346" s="48"/>
      <c r="M346" s="232"/>
      <c r="N346" s="233"/>
      <c r="O346" s="88"/>
      <c r="P346" s="88"/>
      <c r="Q346" s="88"/>
      <c r="R346" s="88"/>
      <c r="S346" s="88"/>
      <c r="T346" s="89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U346" s="20" t="s">
        <v>90</v>
      </c>
    </row>
    <row r="347" s="2" customFormat="1">
      <c r="A347" s="42"/>
      <c r="B347" s="43"/>
      <c r="C347" s="44"/>
      <c r="D347" s="234" t="s">
        <v>414</v>
      </c>
      <c r="E347" s="44"/>
      <c r="F347" s="285" t="s">
        <v>1932</v>
      </c>
      <c r="G347" s="44"/>
      <c r="H347" s="286">
        <v>46.826999999999998</v>
      </c>
      <c r="I347" s="44"/>
      <c r="J347" s="44"/>
      <c r="K347" s="44"/>
      <c r="L347" s="48"/>
      <c r="M347" s="232"/>
      <c r="N347" s="233"/>
      <c r="O347" s="88"/>
      <c r="P347" s="88"/>
      <c r="Q347" s="88"/>
      <c r="R347" s="88"/>
      <c r="S347" s="88"/>
      <c r="T347" s="89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U347" s="20" t="s">
        <v>90</v>
      </c>
    </row>
    <row r="348" s="2" customFormat="1">
      <c r="A348" s="42"/>
      <c r="B348" s="43"/>
      <c r="C348" s="44"/>
      <c r="D348" s="234" t="s">
        <v>414</v>
      </c>
      <c r="E348" s="44"/>
      <c r="F348" s="285" t="s">
        <v>1933</v>
      </c>
      <c r="G348" s="44"/>
      <c r="H348" s="286">
        <v>16.170000000000002</v>
      </c>
      <c r="I348" s="44"/>
      <c r="J348" s="44"/>
      <c r="K348" s="44"/>
      <c r="L348" s="48"/>
      <c r="M348" s="232"/>
      <c r="N348" s="233"/>
      <c r="O348" s="88"/>
      <c r="P348" s="88"/>
      <c r="Q348" s="88"/>
      <c r="R348" s="88"/>
      <c r="S348" s="88"/>
      <c r="T348" s="89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U348" s="20" t="s">
        <v>90</v>
      </c>
    </row>
    <row r="349" s="2" customFormat="1">
      <c r="A349" s="42"/>
      <c r="B349" s="43"/>
      <c r="C349" s="44"/>
      <c r="D349" s="234" t="s">
        <v>414</v>
      </c>
      <c r="E349" s="44"/>
      <c r="F349" s="285" t="s">
        <v>1934</v>
      </c>
      <c r="G349" s="44"/>
      <c r="H349" s="286">
        <v>63.656999999999996</v>
      </c>
      <c r="I349" s="44"/>
      <c r="J349" s="44"/>
      <c r="K349" s="44"/>
      <c r="L349" s="48"/>
      <c r="M349" s="232"/>
      <c r="N349" s="233"/>
      <c r="O349" s="88"/>
      <c r="P349" s="88"/>
      <c r="Q349" s="88"/>
      <c r="R349" s="88"/>
      <c r="S349" s="88"/>
      <c r="T349" s="89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U349" s="20" t="s">
        <v>90</v>
      </c>
    </row>
    <row r="350" s="2" customFormat="1">
      <c r="A350" s="42"/>
      <c r="B350" s="43"/>
      <c r="C350" s="44"/>
      <c r="D350" s="234" t="s">
        <v>414</v>
      </c>
      <c r="E350" s="44"/>
      <c r="F350" s="285" t="s">
        <v>1935</v>
      </c>
      <c r="G350" s="44"/>
      <c r="H350" s="286">
        <v>63.689999999999998</v>
      </c>
      <c r="I350" s="44"/>
      <c r="J350" s="44"/>
      <c r="K350" s="44"/>
      <c r="L350" s="48"/>
      <c r="M350" s="232"/>
      <c r="N350" s="233"/>
      <c r="O350" s="88"/>
      <c r="P350" s="88"/>
      <c r="Q350" s="88"/>
      <c r="R350" s="88"/>
      <c r="S350" s="88"/>
      <c r="T350" s="89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U350" s="20" t="s">
        <v>90</v>
      </c>
    </row>
    <row r="351" s="2" customFormat="1">
      <c r="A351" s="42"/>
      <c r="B351" s="43"/>
      <c r="C351" s="44"/>
      <c r="D351" s="234" t="s">
        <v>414</v>
      </c>
      <c r="E351" s="44"/>
      <c r="F351" s="285" t="s">
        <v>1936</v>
      </c>
      <c r="G351" s="44"/>
      <c r="H351" s="286">
        <v>67.206999999999994</v>
      </c>
      <c r="I351" s="44"/>
      <c r="J351" s="44"/>
      <c r="K351" s="44"/>
      <c r="L351" s="48"/>
      <c r="M351" s="232"/>
      <c r="N351" s="233"/>
      <c r="O351" s="88"/>
      <c r="P351" s="88"/>
      <c r="Q351" s="88"/>
      <c r="R351" s="88"/>
      <c r="S351" s="88"/>
      <c r="T351" s="89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U351" s="20" t="s">
        <v>90</v>
      </c>
    </row>
    <row r="352" s="2" customFormat="1">
      <c r="A352" s="42"/>
      <c r="B352" s="43"/>
      <c r="C352" s="44"/>
      <c r="D352" s="234" t="s">
        <v>414</v>
      </c>
      <c r="E352" s="44"/>
      <c r="F352" s="285" t="s">
        <v>285</v>
      </c>
      <c r="G352" s="44"/>
      <c r="H352" s="286">
        <v>460.23700000000002</v>
      </c>
      <c r="I352" s="44"/>
      <c r="J352" s="44"/>
      <c r="K352" s="44"/>
      <c r="L352" s="48"/>
      <c r="M352" s="232"/>
      <c r="N352" s="233"/>
      <c r="O352" s="88"/>
      <c r="P352" s="88"/>
      <c r="Q352" s="88"/>
      <c r="R352" s="88"/>
      <c r="S352" s="88"/>
      <c r="T352" s="89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U352" s="20" t="s">
        <v>90</v>
      </c>
    </row>
    <row r="353" s="2" customFormat="1" ht="37.8" customHeight="1">
      <c r="A353" s="42"/>
      <c r="B353" s="43"/>
      <c r="C353" s="216" t="s">
        <v>474</v>
      </c>
      <c r="D353" s="216" t="s">
        <v>144</v>
      </c>
      <c r="E353" s="217" t="s">
        <v>1938</v>
      </c>
      <c r="F353" s="218" t="s">
        <v>1939</v>
      </c>
      <c r="G353" s="219" t="s">
        <v>321</v>
      </c>
      <c r="H353" s="220">
        <v>717.28099999999995</v>
      </c>
      <c r="I353" s="221"/>
      <c r="J353" s="222">
        <f>ROUND(I353*H353,2)</f>
        <v>0</v>
      </c>
      <c r="K353" s="218" t="s">
        <v>148</v>
      </c>
      <c r="L353" s="48"/>
      <c r="M353" s="223" t="s">
        <v>78</v>
      </c>
      <c r="N353" s="224" t="s">
        <v>50</v>
      </c>
      <c r="O353" s="88"/>
      <c r="P353" s="225">
        <f>O353*H353</f>
        <v>0</v>
      </c>
      <c r="Q353" s="225">
        <v>0</v>
      </c>
      <c r="R353" s="225">
        <f>Q353*H353</f>
        <v>0</v>
      </c>
      <c r="S353" s="225">
        <v>0.01</v>
      </c>
      <c r="T353" s="226">
        <f>S353*H353</f>
        <v>7.1728099999999992</v>
      </c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R353" s="227" t="s">
        <v>166</v>
      </c>
      <c r="AT353" s="227" t="s">
        <v>144</v>
      </c>
      <c r="AU353" s="227" t="s">
        <v>90</v>
      </c>
      <c r="AY353" s="20" t="s">
        <v>141</v>
      </c>
      <c r="BE353" s="228">
        <f>IF(N353="základní",J353,0)</f>
        <v>0</v>
      </c>
      <c r="BF353" s="228">
        <f>IF(N353="snížená",J353,0)</f>
        <v>0</v>
      </c>
      <c r="BG353" s="228">
        <f>IF(N353="zákl. přenesená",J353,0)</f>
        <v>0</v>
      </c>
      <c r="BH353" s="228">
        <f>IF(N353="sníž. přenesená",J353,0)</f>
        <v>0</v>
      </c>
      <c r="BI353" s="228">
        <f>IF(N353="nulová",J353,0)</f>
        <v>0</v>
      </c>
      <c r="BJ353" s="20" t="s">
        <v>88</v>
      </c>
      <c r="BK353" s="228">
        <f>ROUND(I353*H353,2)</f>
        <v>0</v>
      </c>
      <c r="BL353" s="20" t="s">
        <v>166</v>
      </c>
      <c r="BM353" s="227" t="s">
        <v>1940</v>
      </c>
    </row>
    <row r="354" s="2" customFormat="1">
      <c r="A354" s="42"/>
      <c r="B354" s="43"/>
      <c r="C354" s="44"/>
      <c r="D354" s="229" t="s">
        <v>151</v>
      </c>
      <c r="E354" s="44"/>
      <c r="F354" s="230" t="s">
        <v>1941</v>
      </c>
      <c r="G354" s="44"/>
      <c r="H354" s="44"/>
      <c r="I354" s="231"/>
      <c r="J354" s="44"/>
      <c r="K354" s="44"/>
      <c r="L354" s="48"/>
      <c r="M354" s="232"/>
      <c r="N354" s="233"/>
      <c r="O354" s="88"/>
      <c r="P354" s="88"/>
      <c r="Q354" s="88"/>
      <c r="R354" s="88"/>
      <c r="S354" s="88"/>
      <c r="T354" s="89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T354" s="20" t="s">
        <v>151</v>
      </c>
      <c r="AU354" s="20" t="s">
        <v>90</v>
      </c>
    </row>
    <row r="355" s="13" customFormat="1">
      <c r="A355" s="13"/>
      <c r="B355" s="241"/>
      <c r="C355" s="242"/>
      <c r="D355" s="234" t="s">
        <v>283</v>
      </c>
      <c r="E355" s="243" t="s">
        <v>78</v>
      </c>
      <c r="F355" s="244" t="s">
        <v>1855</v>
      </c>
      <c r="G355" s="242"/>
      <c r="H355" s="245">
        <v>105.92700000000001</v>
      </c>
      <c r="I355" s="246"/>
      <c r="J355" s="242"/>
      <c r="K355" s="242"/>
      <c r="L355" s="247"/>
      <c r="M355" s="248"/>
      <c r="N355" s="249"/>
      <c r="O355" s="249"/>
      <c r="P355" s="249"/>
      <c r="Q355" s="249"/>
      <c r="R355" s="249"/>
      <c r="S355" s="249"/>
      <c r="T355" s="250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1" t="s">
        <v>283</v>
      </c>
      <c r="AU355" s="251" t="s">
        <v>90</v>
      </c>
      <c r="AV355" s="13" t="s">
        <v>90</v>
      </c>
      <c r="AW355" s="13" t="s">
        <v>40</v>
      </c>
      <c r="AX355" s="13" t="s">
        <v>80</v>
      </c>
      <c r="AY355" s="251" t="s">
        <v>141</v>
      </c>
    </row>
    <row r="356" s="13" customFormat="1">
      <c r="A356" s="13"/>
      <c r="B356" s="241"/>
      <c r="C356" s="242"/>
      <c r="D356" s="234" t="s">
        <v>283</v>
      </c>
      <c r="E356" s="243" t="s">
        <v>78</v>
      </c>
      <c r="F356" s="244" t="s">
        <v>1856</v>
      </c>
      <c r="G356" s="242"/>
      <c r="H356" s="245">
        <v>105.92700000000001</v>
      </c>
      <c r="I356" s="246"/>
      <c r="J356" s="242"/>
      <c r="K356" s="242"/>
      <c r="L356" s="247"/>
      <c r="M356" s="248"/>
      <c r="N356" s="249"/>
      <c r="O356" s="249"/>
      <c r="P356" s="249"/>
      <c r="Q356" s="249"/>
      <c r="R356" s="249"/>
      <c r="S356" s="249"/>
      <c r="T356" s="250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1" t="s">
        <v>283</v>
      </c>
      <c r="AU356" s="251" t="s">
        <v>90</v>
      </c>
      <c r="AV356" s="13" t="s">
        <v>90</v>
      </c>
      <c r="AW356" s="13" t="s">
        <v>40</v>
      </c>
      <c r="AX356" s="13" t="s">
        <v>80</v>
      </c>
      <c r="AY356" s="251" t="s">
        <v>141</v>
      </c>
    </row>
    <row r="357" s="13" customFormat="1">
      <c r="A357" s="13"/>
      <c r="B357" s="241"/>
      <c r="C357" s="242"/>
      <c r="D357" s="234" t="s">
        <v>283</v>
      </c>
      <c r="E357" s="243" t="s">
        <v>78</v>
      </c>
      <c r="F357" s="244" t="s">
        <v>1857</v>
      </c>
      <c r="G357" s="242"/>
      <c r="H357" s="245">
        <v>108.205</v>
      </c>
      <c r="I357" s="246"/>
      <c r="J357" s="242"/>
      <c r="K357" s="242"/>
      <c r="L357" s="247"/>
      <c r="M357" s="248"/>
      <c r="N357" s="249"/>
      <c r="O357" s="249"/>
      <c r="P357" s="249"/>
      <c r="Q357" s="249"/>
      <c r="R357" s="249"/>
      <c r="S357" s="249"/>
      <c r="T357" s="250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1" t="s">
        <v>283</v>
      </c>
      <c r="AU357" s="251" t="s">
        <v>90</v>
      </c>
      <c r="AV357" s="13" t="s">
        <v>90</v>
      </c>
      <c r="AW357" s="13" t="s">
        <v>40</v>
      </c>
      <c r="AX357" s="13" t="s">
        <v>80</v>
      </c>
      <c r="AY357" s="251" t="s">
        <v>141</v>
      </c>
    </row>
    <row r="358" s="13" customFormat="1">
      <c r="A358" s="13"/>
      <c r="B358" s="241"/>
      <c r="C358" s="242"/>
      <c r="D358" s="234" t="s">
        <v>283</v>
      </c>
      <c r="E358" s="243" t="s">
        <v>78</v>
      </c>
      <c r="F358" s="244" t="s">
        <v>1858</v>
      </c>
      <c r="G358" s="242"/>
      <c r="H358" s="245">
        <v>62.578000000000003</v>
      </c>
      <c r="I358" s="246"/>
      <c r="J358" s="242"/>
      <c r="K358" s="242"/>
      <c r="L358" s="247"/>
      <c r="M358" s="248"/>
      <c r="N358" s="249"/>
      <c r="O358" s="249"/>
      <c r="P358" s="249"/>
      <c r="Q358" s="249"/>
      <c r="R358" s="249"/>
      <c r="S358" s="249"/>
      <c r="T358" s="250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1" t="s">
        <v>283</v>
      </c>
      <c r="AU358" s="251" t="s">
        <v>90</v>
      </c>
      <c r="AV358" s="13" t="s">
        <v>90</v>
      </c>
      <c r="AW358" s="13" t="s">
        <v>40</v>
      </c>
      <c r="AX358" s="13" t="s">
        <v>80</v>
      </c>
      <c r="AY358" s="251" t="s">
        <v>141</v>
      </c>
    </row>
    <row r="359" s="13" customFormat="1">
      <c r="A359" s="13"/>
      <c r="B359" s="241"/>
      <c r="C359" s="242"/>
      <c r="D359" s="234" t="s">
        <v>283</v>
      </c>
      <c r="E359" s="243" t="s">
        <v>78</v>
      </c>
      <c r="F359" s="244" t="s">
        <v>1859</v>
      </c>
      <c r="G359" s="242"/>
      <c r="H359" s="245">
        <v>91.757000000000005</v>
      </c>
      <c r="I359" s="246"/>
      <c r="J359" s="242"/>
      <c r="K359" s="242"/>
      <c r="L359" s="247"/>
      <c r="M359" s="248"/>
      <c r="N359" s="249"/>
      <c r="O359" s="249"/>
      <c r="P359" s="249"/>
      <c r="Q359" s="249"/>
      <c r="R359" s="249"/>
      <c r="S359" s="249"/>
      <c r="T359" s="250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51" t="s">
        <v>283</v>
      </c>
      <c r="AU359" s="251" t="s">
        <v>90</v>
      </c>
      <c r="AV359" s="13" t="s">
        <v>90</v>
      </c>
      <c r="AW359" s="13" t="s">
        <v>40</v>
      </c>
      <c r="AX359" s="13" t="s">
        <v>80</v>
      </c>
      <c r="AY359" s="251" t="s">
        <v>141</v>
      </c>
    </row>
    <row r="360" s="13" customFormat="1">
      <c r="A360" s="13"/>
      <c r="B360" s="241"/>
      <c r="C360" s="242"/>
      <c r="D360" s="234" t="s">
        <v>283</v>
      </c>
      <c r="E360" s="243" t="s">
        <v>78</v>
      </c>
      <c r="F360" s="244" t="s">
        <v>1860</v>
      </c>
      <c r="G360" s="242"/>
      <c r="H360" s="245">
        <v>60.634999999999998</v>
      </c>
      <c r="I360" s="246"/>
      <c r="J360" s="242"/>
      <c r="K360" s="242"/>
      <c r="L360" s="247"/>
      <c r="M360" s="248"/>
      <c r="N360" s="249"/>
      <c r="O360" s="249"/>
      <c r="P360" s="249"/>
      <c r="Q360" s="249"/>
      <c r="R360" s="249"/>
      <c r="S360" s="249"/>
      <c r="T360" s="250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1" t="s">
        <v>283</v>
      </c>
      <c r="AU360" s="251" t="s">
        <v>90</v>
      </c>
      <c r="AV360" s="13" t="s">
        <v>90</v>
      </c>
      <c r="AW360" s="13" t="s">
        <v>40</v>
      </c>
      <c r="AX360" s="13" t="s">
        <v>80</v>
      </c>
      <c r="AY360" s="251" t="s">
        <v>141</v>
      </c>
    </row>
    <row r="361" s="13" customFormat="1">
      <c r="A361" s="13"/>
      <c r="B361" s="241"/>
      <c r="C361" s="242"/>
      <c r="D361" s="234" t="s">
        <v>283</v>
      </c>
      <c r="E361" s="243" t="s">
        <v>78</v>
      </c>
      <c r="F361" s="244" t="s">
        <v>1861</v>
      </c>
      <c r="G361" s="242"/>
      <c r="H361" s="245">
        <v>108.842</v>
      </c>
      <c r="I361" s="246"/>
      <c r="J361" s="242"/>
      <c r="K361" s="242"/>
      <c r="L361" s="247"/>
      <c r="M361" s="248"/>
      <c r="N361" s="249"/>
      <c r="O361" s="249"/>
      <c r="P361" s="249"/>
      <c r="Q361" s="249"/>
      <c r="R361" s="249"/>
      <c r="S361" s="249"/>
      <c r="T361" s="250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1" t="s">
        <v>283</v>
      </c>
      <c r="AU361" s="251" t="s">
        <v>90</v>
      </c>
      <c r="AV361" s="13" t="s">
        <v>90</v>
      </c>
      <c r="AW361" s="13" t="s">
        <v>40</v>
      </c>
      <c r="AX361" s="13" t="s">
        <v>80</v>
      </c>
      <c r="AY361" s="251" t="s">
        <v>141</v>
      </c>
    </row>
    <row r="362" s="13" customFormat="1">
      <c r="A362" s="13"/>
      <c r="B362" s="241"/>
      <c r="C362" s="242"/>
      <c r="D362" s="234" t="s">
        <v>283</v>
      </c>
      <c r="E362" s="243" t="s">
        <v>78</v>
      </c>
      <c r="F362" s="244" t="s">
        <v>1862</v>
      </c>
      <c r="G362" s="242"/>
      <c r="H362" s="245">
        <v>108.875</v>
      </c>
      <c r="I362" s="246"/>
      <c r="J362" s="242"/>
      <c r="K362" s="242"/>
      <c r="L362" s="247"/>
      <c r="M362" s="248"/>
      <c r="N362" s="249"/>
      <c r="O362" s="249"/>
      <c r="P362" s="249"/>
      <c r="Q362" s="249"/>
      <c r="R362" s="249"/>
      <c r="S362" s="249"/>
      <c r="T362" s="250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1" t="s">
        <v>283</v>
      </c>
      <c r="AU362" s="251" t="s">
        <v>90</v>
      </c>
      <c r="AV362" s="13" t="s">
        <v>90</v>
      </c>
      <c r="AW362" s="13" t="s">
        <v>40</v>
      </c>
      <c r="AX362" s="13" t="s">
        <v>80</v>
      </c>
      <c r="AY362" s="251" t="s">
        <v>141</v>
      </c>
    </row>
    <row r="363" s="13" customFormat="1">
      <c r="A363" s="13"/>
      <c r="B363" s="241"/>
      <c r="C363" s="242"/>
      <c r="D363" s="234" t="s">
        <v>283</v>
      </c>
      <c r="E363" s="243" t="s">
        <v>78</v>
      </c>
      <c r="F363" s="244" t="s">
        <v>1863</v>
      </c>
      <c r="G363" s="242"/>
      <c r="H363" s="245">
        <v>111.68899999999999</v>
      </c>
      <c r="I363" s="246"/>
      <c r="J363" s="242"/>
      <c r="K363" s="242"/>
      <c r="L363" s="247"/>
      <c r="M363" s="248"/>
      <c r="N363" s="249"/>
      <c r="O363" s="249"/>
      <c r="P363" s="249"/>
      <c r="Q363" s="249"/>
      <c r="R363" s="249"/>
      <c r="S363" s="249"/>
      <c r="T363" s="250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1" t="s">
        <v>283</v>
      </c>
      <c r="AU363" s="251" t="s">
        <v>90</v>
      </c>
      <c r="AV363" s="13" t="s">
        <v>90</v>
      </c>
      <c r="AW363" s="13" t="s">
        <v>40</v>
      </c>
      <c r="AX363" s="13" t="s">
        <v>80</v>
      </c>
      <c r="AY363" s="251" t="s">
        <v>141</v>
      </c>
    </row>
    <row r="364" s="16" customFormat="1">
      <c r="A364" s="16"/>
      <c r="B364" s="273"/>
      <c r="C364" s="274"/>
      <c r="D364" s="234" t="s">
        <v>283</v>
      </c>
      <c r="E364" s="275" t="s">
        <v>78</v>
      </c>
      <c r="F364" s="276" t="s">
        <v>358</v>
      </c>
      <c r="G364" s="274"/>
      <c r="H364" s="277">
        <v>864.43499999999995</v>
      </c>
      <c r="I364" s="278"/>
      <c r="J364" s="274"/>
      <c r="K364" s="274"/>
      <c r="L364" s="279"/>
      <c r="M364" s="280"/>
      <c r="N364" s="281"/>
      <c r="O364" s="281"/>
      <c r="P364" s="281"/>
      <c r="Q364" s="281"/>
      <c r="R364" s="281"/>
      <c r="S364" s="281"/>
      <c r="T364" s="282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T364" s="283" t="s">
        <v>283</v>
      </c>
      <c r="AU364" s="283" t="s">
        <v>90</v>
      </c>
      <c r="AV364" s="16" t="s">
        <v>160</v>
      </c>
      <c r="AW364" s="16" t="s">
        <v>40</v>
      </c>
      <c r="AX364" s="16" t="s">
        <v>80</v>
      </c>
      <c r="AY364" s="283" t="s">
        <v>141</v>
      </c>
    </row>
    <row r="365" s="13" customFormat="1">
      <c r="A365" s="13"/>
      <c r="B365" s="241"/>
      <c r="C365" s="242"/>
      <c r="D365" s="234" t="s">
        <v>283</v>
      </c>
      <c r="E365" s="243" t="s">
        <v>78</v>
      </c>
      <c r="F365" s="244" t="s">
        <v>1864</v>
      </c>
      <c r="G365" s="242"/>
      <c r="H365" s="245">
        <v>-86.875</v>
      </c>
      <c r="I365" s="246"/>
      <c r="J365" s="242"/>
      <c r="K365" s="242"/>
      <c r="L365" s="247"/>
      <c r="M365" s="248"/>
      <c r="N365" s="249"/>
      <c r="O365" s="249"/>
      <c r="P365" s="249"/>
      <c r="Q365" s="249"/>
      <c r="R365" s="249"/>
      <c r="S365" s="249"/>
      <c r="T365" s="250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1" t="s">
        <v>283</v>
      </c>
      <c r="AU365" s="251" t="s">
        <v>90</v>
      </c>
      <c r="AV365" s="13" t="s">
        <v>90</v>
      </c>
      <c r="AW365" s="13" t="s">
        <v>40</v>
      </c>
      <c r="AX365" s="13" t="s">
        <v>80</v>
      </c>
      <c r="AY365" s="251" t="s">
        <v>141</v>
      </c>
    </row>
    <row r="366" s="13" customFormat="1">
      <c r="A366" s="13"/>
      <c r="B366" s="241"/>
      <c r="C366" s="242"/>
      <c r="D366" s="234" t="s">
        <v>283</v>
      </c>
      <c r="E366" s="243" t="s">
        <v>78</v>
      </c>
      <c r="F366" s="244" t="s">
        <v>1865</v>
      </c>
      <c r="G366" s="242"/>
      <c r="H366" s="245">
        <v>-13.9</v>
      </c>
      <c r="I366" s="246"/>
      <c r="J366" s="242"/>
      <c r="K366" s="242"/>
      <c r="L366" s="247"/>
      <c r="M366" s="248"/>
      <c r="N366" s="249"/>
      <c r="O366" s="249"/>
      <c r="P366" s="249"/>
      <c r="Q366" s="249"/>
      <c r="R366" s="249"/>
      <c r="S366" s="249"/>
      <c r="T366" s="250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1" t="s">
        <v>283</v>
      </c>
      <c r="AU366" s="251" t="s">
        <v>90</v>
      </c>
      <c r="AV366" s="13" t="s">
        <v>90</v>
      </c>
      <c r="AW366" s="13" t="s">
        <v>40</v>
      </c>
      <c r="AX366" s="13" t="s">
        <v>80</v>
      </c>
      <c r="AY366" s="251" t="s">
        <v>141</v>
      </c>
    </row>
    <row r="367" s="16" customFormat="1">
      <c r="A367" s="16"/>
      <c r="B367" s="273"/>
      <c r="C367" s="274"/>
      <c r="D367" s="234" t="s">
        <v>283</v>
      </c>
      <c r="E367" s="275" t="s">
        <v>78</v>
      </c>
      <c r="F367" s="276" t="s">
        <v>358</v>
      </c>
      <c r="G367" s="274"/>
      <c r="H367" s="277">
        <v>-100.77500000000001</v>
      </c>
      <c r="I367" s="278"/>
      <c r="J367" s="274"/>
      <c r="K367" s="274"/>
      <c r="L367" s="279"/>
      <c r="M367" s="280"/>
      <c r="N367" s="281"/>
      <c r="O367" s="281"/>
      <c r="P367" s="281"/>
      <c r="Q367" s="281"/>
      <c r="R367" s="281"/>
      <c r="S367" s="281"/>
      <c r="T367" s="282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T367" s="283" t="s">
        <v>283</v>
      </c>
      <c r="AU367" s="283" t="s">
        <v>90</v>
      </c>
      <c r="AV367" s="16" t="s">
        <v>160</v>
      </c>
      <c r="AW367" s="16" t="s">
        <v>40</v>
      </c>
      <c r="AX367" s="16" t="s">
        <v>80</v>
      </c>
      <c r="AY367" s="283" t="s">
        <v>141</v>
      </c>
    </row>
    <row r="368" s="13" customFormat="1">
      <c r="A368" s="13"/>
      <c r="B368" s="241"/>
      <c r="C368" s="242"/>
      <c r="D368" s="234" t="s">
        <v>283</v>
      </c>
      <c r="E368" s="243" t="s">
        <v>78</v>
      </c>
      <c r="F368" s="244" t="s">
        <v>1866</v>
      </c>
      <c r="G368" s="242"/>
      <c r="H368" s="245">
        <v>-3.2000000000000002</v>
      </c>
      <c r="I368" s="246"/>
      <c r="J368" s="242"/>
      <c r="K368" s="242"/>
      <c r="L368" s="247"/>
      <c r="M368" s="248"/>
      <c r="N368" s="249"/>
      <c r="O368" s="249"/>
      <c r="P368" s="249"/>
      <c r="Q368" s="249"/>
      <c r="R368" s="249"/>
      <c r="S368" s="249"/>
      <c r="T368" s="250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51" t="s">
        <v>283</v>
      </c>
      <c r="AU368" s="251" t="s">
        <v>90</v>
      </c>
      <c r="AV368" s="13" t="s">
        <v>90</v>
      </c>
      <c r="AW368" s="13" t="s">
        <v>40</v>
      </c>
      <c r="AX368" s="13" t="s">
        <v>80</v>
      </c>
      <c r="AY368" s="251" t="s">
        <v>141</v>
      </c>
    </row>
    <row r="369" s="13" customFormat="1">
      <c r="A369" s="13"/>
      <c r="B369" s="241"/>
      <c r="C369" s="242"/>
      <c r="D369" s="234" t="s">
        <v>283</v>
      </c>
      <c r="E369" s="243" t="s">
        <v>78</v>
      </c>
      <c r="F369" s="244" t="s">
        <v>1867</v>
      </c>
      <c r="G369" s="242"/>
      <c r="H369" s="245">
        <v>-3.2000000000000002</v>
      </c>
      <c r="I369" s="246"/>
      <c r="J369" s="242"/>
      <c r="K369" s="242"/>
      <c r="L369" s="247"/>
      <c r="M369" s="248"/>
      <c r="N369" s="249"/>
      <c r="O369" s="249"/>
      <c r="P369" s="249"/>
      <c r="Q369" s="249"/>
      <c r="R369" s="249"/>
      <c r="S369" s="249"/>
      <c r="T369" s="250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1" t="s">
        <v>283</v>
      </c>
      <c r="AU369" s="251" t="s">
        <v>90</v>
      </c>
      <c r="AV369" s="13" t="s">
        <v>90</v>
      </c>
      <c r="AW369" s="13" t="s">
        <v>40</v>
      </c>
      <c r="AX369" s="13" t="s">
        <v>80</v>
      </c>
      <c r="AY369" s="251" t="s">
        <v>141</v>
      </c>
    </row>
    <row r="370" s="13" customFormat="1">
      <c r="A370" s="13"/>
      <c r="B370" s="241"/>
      <c r="C370" s="242"/>
      <c r="D370" s="234" t="s">
        <v>283</v>
      </c>
      <c r="E370" s="243" t="s">
        <v>78</v>
      </c>
      <c r="F370" s="244" t="s">
        <v>1868</v>
      </c>
      <c r="G370" s="242"/>
      <c r="H370" s="245">
        <v>-1.6000000000000001</v>
      </c>
      <c r="I370" s="246"/>
      <c r="J370" s="242"/>
      <c r="K370" s="242"/>
      <c r="L370" s="247"/>
      <c r="M370" s="248"/>
      <c r="N370" s="249"/>
      <c r="O370" s="249"/>
      <c r="P370" s="249"/>
      <c r="Q370" s="249"/>
      <c r="R370" s="249"/>
      <c r="S370" s="249"/>
      <c r="T370" s="250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1" t="s">
        <v>283</v>
      </c>
      <c r="AU370" s="251" t="s">
        <v>90</v>
      </c>
      <c r="AV370" s="13" t="s">
        <v>90</v>
      </c>
      <c r="AW370" s="13" t="s">
        <v>40</v>
      </c>
      <c r="AX370" s="13" t="s">
        <v>80</v>
      </c>
      <c r="AY370" s="251" t="s">
        <v>141</v>
      </c>
    </row>
    <row r="371" s="13" customFormat="1">
      <c r="A371" s="13"/>
      <c r="B371" s="241"/>
      <c r="C371" s="242"/>
      <c r="D371" s="234" t="s">
        <v>283</v>
      </c>
      <c r="E371" s="243" t="s">
        <v>78</v>
      </c>
      <c r="F371" s="244" t="s">
        <v>1869</v>
      </c>
      <c r="G371" s="242"/>
      <c r="H371" s="245">
        <v>8.125</v>
      </c>
      <c r="I371" s="246"/>
      <c r="J371" s="242"/>
      <c r="K371" s="242"/>
      <c r="L371" s="247"/>
      <c r="M371" s="248"/>
      <c r="N371" s="249"/>
      <c r="O371" s="249"/>
      <c r="P371" s="249"/>
      <c r="Q371" s="249"/>
      <c r="R371" s="249"/>
      <c r="S371" s="249"/>
      <c r="T371" s="250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51" t="s">
        <v>283</v>
      </c>
      <c r="AU371" s="251" t="s">
        <v>90</v>
      </c>
      <c r="AV371" s="13" t="s">
        <v>90</v>
      </c>
      <c r="AW371" s="13" t="s">
        <v>40</v>
      </c>
      <c r="AX371" s="13" t="s">
        <v>80</v>
      </c>
      <c r="AY371" s="251" t="s">
        <v>141</v>
      </c>
    </row>
    <row r="372" s="13" customFormat="1">
      <c r="A372" s="13"/>
      <c r="B372" s="241"/>
      <c r="C372" s="242"/>
      <c r="D372" s="234" t="s">
        <v>283</v>
      </c>
      <c r="E372" s="243" t="s">
        <v>78</v>
      </c>
      <c r="F372" s="244" t="s">
        <v>1870</v>
      </c>
      <c r="G372" s="242"/>
      <c r="H372" s="245">
        <v>-5.0629999999999997</v>
      </c>
      <c r="I372" s="246"/>
      <c r="J372" s="242"/>
      <c r="K372" s="242"/>
      <c r="L372" s="247"/>
      <c r="M372" s="248"/>
      <c r="N372" s="249"/>
      <c r="O372" s="249"/>
      <c r="P372" s="249"/>
      <c r="Q372" s="249"/>
      <c r="R372" s="249"/>
      <c r="S372" s="249"/>
      <c r="T372" s="250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1" t="s">
        <v>283</v>
      </c>
      <c r="AU372" s="251" t="s">
        <v>90</v>
      </c>
      <c r="AV372" s="13" t="s">
        <v>90</v>
      </c>
      <c r="AW372" s="13" t="s">
        <v>40</v>
      </c>
      <c r="AX372" s="13" t="s">
        <v>80</v>
      </c>
      <c r="AY372" s="251" t="s">
        <v>141</v>
      </c>
    </row>
    <row r="373" s="13" customFormat="1">
      <c r="A373" s="13"/>
      <c r="B373" s="241"/>
      <c r="C373" s="242"/>
      <c r="D373" s="234" t="s">
        <v>283</v>
      </c>
      <c r="E373" s="243" t="s">
        <v>78</v>
      </c>
      <c r="F373" s="244" t="s">
        <v>1871</v>
      </c>
      <c r="G373" s="242"/>
      <c r="H373" s="245">
        <v>-2.081</v>
      </c>
      <c r="I373" s="246"/>
      <c r="J373" s="242"/>
      <c r="K373" s="242"/>
      <c r="L373" s="247"/>
      <c r="M373" s="248"/>
      <c r="N373" s="249"/>
      <c r="O373" s="249"/>
      <c r="P373" s="249"/>
      <c r="Q373" s="249"/>
      <c r="R373" s="249"/>
      <c r="S373" s="249"/>
      <c r="T373" s="250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1" t="s">
        <v>283</v>
      </c>
      <c r="AU373" s="251" t="s">
        <v>90</v>
      </c>
      <c r="AV373" s="13" t="s">
        <v>90</v>
      </c>
      <c r="AW373" s="13" t="s">
        <v>40</v>
      </c>
      <c r="AX373" s="13" t="s">
        <v>80</v>
      </c>
      <c r="AY373" s="251" t="s">
        <v>141</v>
      </c>
    </row>
    <row r="374" s="16" customFormat="1">
      <c r="A374" s="16"/>
      <c r="B374" s="273"/>
      <c r="C374" s="274"/>
      <c r="D374" s="234" t="s">
        <v>283</v>
      </c>
      <c r="E374" s="275" t="s">
        <v>78</v>
      </c>
      <c r="F374" s="276" t="s">
        <v>358</v>
      </c>
      <c r="G374" s="274"/>
      <c r="H374" s="277">
        <v>-7.0190000000000001</v>
      </c>
      <c r="I374" s="278"/>
      <c r="J374" s="274"/>
      <c r="K374" s="274"/>
      <c r="L374" s="279"/>
      <c r="M374" s="280"/>
      <c r="N374" s="281"/>
      <c r="O374" s="281"/>
      <c r="P374" s="281"/>
      <c r="Q374" s="281"/>
      <c r="R374" s="281"/>
      <c r="S374" s="281"/>
      <c r="T374" s="282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T374" s="283" t="s">
        <v>283</v>
      </c>
      <c r="AU374" s="283" t="s">
        <v>90</v>
      </c>
      <c r="AV374" s="16" t="s">
        <v>160</v>
      </c>
      <c r="AW374" s="16" t="s">
        <v>40</v>
      </c>
      <c r="AX374" s="16" t="s">
        <v>80</v>
      </c>
      <c r="AY374" s="283" t="s">
        <v>141</v>
      </c>
    </row>
    <row r="375" s="13" customFormat="1">
      <c r="A375" s="13"/>
      <c r="B375" s="241"/>
      <c r="C375" s="242"/>
      <c r="D375" s="234" t="s">
        <v>283</v>
      </c>
      <c r="E375" s="243" t="s">
        <v>78</v>
      </c>
      <c r="F375" s="244" t="s">
        <v>1645</v>
      </c>
      <c r="G375" s="242"/>
      <c r="H375" s="245">
        <v>-39.359999999999999</v>
      </c>
      <c r="I375" s="246"/>
      <c r="J375" s="242"/>
      <c r="K375" s="242"/>
      <c r="L375" s="247"/>
      <c r="M375" s="248"/>
      <c r="N375" s="249"/>
      <c r="O375" s="249"/>
      <c r="P375" s="249"/>
      <c r="Q375" s="249"/>
      <c r="R375" s="249"/>
      <c r="S375" s="249"/>
      <c r="T375" s="250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1" t="s">
        <v>283</v>
      </c>
      <c r="AU375" s="251" t="s">
        <v>90</v>
      </c>
      <c r="AV375" s="13" t="s">
        <v>90</v>
      </c>
      <c r="AW375" s="13" t="s">
        <v>40</v>
      </c>
      <c r="AX375" s="13" t="s">
        <v>80</v>
      </c>
      <c r="AY375" s="251" t="s">
        <v>141</v>
      </c>
    </row>
    <row r="376" s="14" customFormat="1">
      <c r="A376" s="14"/>
      <c r="B376" s="252"/>
      <c r="C376" s="253"/>
      <c r="D376" s="234" t="s">
        <v>283</v>
      </c>
      <c r="E376" s="254" t="s">
        <v>1732</v>
      </c>
      <c r="F376" s="255" t="s">
        <v>285</v>
      </c>
      <c r="G376" s="253"/>
      <c r="H376" s="256">
        <v>717.28099999999995</v>
      </c>
      <c r="I376" s="257"/>
      <c r="J376" s="253"/>
      <c r="K376" s="253"/>
      <c r="L376" s="258"/>
      <c r="M376" s="259"/>
      <c r="N376" s="260"/>
      <c r="O376" s="260"/>
      <c r="P376" s="260"/>
      <c r="Q376" s="260"/>
      <c r="R376" s="260"/>
      <c r="S376" s="260"/>
      <c r="T376" s="261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2" t="s">
        <v>283</v>
      </c>
      <c r="AU376" s="262" t="s">
        <v>90</v>
      </c>
      <c r="AV376" s="14" t="s">
        <v>166</v>
      </c>
      <c r="AW376" s="14" t="s">
        <v>40</v>
      </c>
      <c r="AX376" s="14" t="s">
        <v>88</v>
      </c>
      <c r="AY376" s="262" t="s">
        <v>141</v>
      </c>
    </row>
    <row r="377" s="2" customFormat="1">
      <c r="A377" s="42"/>
      <c r="B377" s="43"/>
      <c r="C377" s="44"/>
      <c r="D377" s="234" t="s">
        <v>414</v>
      </c>
      <c r="E377" s="44"/>
      <c r="F377" s="284" t="s">
        <v>1508</v>
      </c>
      <c r="G377" s="44"/>
      <c r="H377" s="44"/>
      <c r="I377" s="44"/>
      <c r="J377" s="44"/>
      <c r="K377" s="44"/>
      <c r="L377" s="48"/>
      <c r="M377" s="232"/>
      <c r="N377" s="233"/>
      <c r="O377" s="88"/>
      <c r="P377" s="88"/>
      <c r="Q377" s="88"/>
      <c r="R377" s="88"/>
      <c r="S377" s="88"/>
      <c r="T377" s="89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U377" s="20" t="s">
        <v>90</v>
      </c>
    </row>
    <row r="378" s="2" customFormat="1">
      <c r="A378" s="42"/>
      <c r="B378" s="43"/>
      <c r="C378" s="44"/>
      <c r="D378" s="234" t="s">
        <v>414</v>
      </c>
      <c r="E378" s="44"/>
      <c r="F378" s="285" t="s">
        <v>1872</v>
      </c>
      <c r="G378" s="44"/>
      <c r="H378" s="286">
        <v>0</v>
      </c>
      <c r="I378" s="44"/>
      <c r="J378" s="44"/>
      <c r="K378" s="44"/>
      <c r="L378" s="48"/>
      <c r="M378" s="232"/>
      <c r="N378" s="233"/>
      <c r="O378" s="88"/>
      <c r="P378" s="88"/>
      <c r="Q378" s="88"/>
      <c r="R378" s="88"/>
      <c r="S378" s="88"/>
      <c r="T378" s="89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U378" s="20" t="s">
        <v>90</v>
      </c>
    </row>
    <row r="379" s="2" customFormat="1">
      <c r="A379" s="42"/>
      <c r="B379" s="43"/>
      <c r="C379" s="44"/>
      <c r="D379" s="234" t="s">
        <v>414</v>
      </c>
      <c r="E379" s="44"/>
      <c r="F379" s="285" t="s">
        <v>1873</v>
      </c>
      <c r="G379" s="44"/>
      <c r="H379" s="286">
        <v>39.359999999999999</v>
      </c>
      <c r="I379" s="44"/>
      <c r="J379" s="44"/>
      <c r="K379" s="44"/>
      <c r="L379" s="48"/>
      <c r="M379" s="232"/>
      <c r="N379" s="233"/>
      <c r="O379" s="88"/>
      <c r="P379" s="88"/>
      <c r="Q379" s="88"/>
      <c r="R379" s="88"/>
      <c r="S379" s="88"/>
      <c r="T379" s="89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U379" s="20" t="s">
        <v>90</v>
      </c>
    </row>
    <row r="380" s="2" customFormat="1">
      <c r="A380" s="42"/>
      <c r="B380" s="43"/>
      <c r="C380" s="44"/>
      <c r="D380" s="234" t="s">
        <v>414</v>
      </c>
      <c r="E380" s="44"/>
      <c r="F380" s="285" t="s">
        <v>285</v>
      </c>
      <c r="G380" s="44"/>
      <c r="H380" s="286">
        <v>39.359999999999999</v>
      </c>
      <c r="I380" s="44"/>
      <c r="J380" s="44"/>
      <c r="K380" s="44"/>
      <c r="L380" s="48"/>
      <c r="M380" s="232"/>
      <c r="N380" s="233"/>
      <c r="O380" s="88"/>
      <c r="P380" s="88"/>
      <c r="Q380" s="88"/>
      <c r="R380" s="88"/>
      <c r="S380" s="88"/>
      <c r="T380" s="89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U380" s="20" t="s">
        <v>90</v>
      </c>
    </row>
    <row r="381" s="12" customFormat="1" ht="22.8" customHeight="1">
      <c r="A381" s="12"/>
      <c r="B381" s="200"/>
      <c r="C381" s="201"/>
      <c r="D381" s="202" t="s">
        <v>79</v>
      </c>
      <c r="E381" s="214" t="s">
        <v>422</v>
      </c>
      <c r="F381" s="214" t="s">
        <v>423</v>
      </c>
      <c r="G381" s="201"/>
      <c r="H381" s="201"/>
      <c r="I381" s="204"/>
      <c r="J381" s="215">
        <f>BK381</f>
        <v>0</v>
      </c>
      <c r="K381" s="201"/>
      <c r="L381" s="206"/>
      <c r="M381" s="207"/>
      <c r="N381" s="208"/>
      <c r="O381" s="208"/>
      <c r="P381" s="209">
        <f>SUM(P382:P393)</f>
        <v>0</v>
      </c>
      <c r="Q381" s="208"/>
      <c r="R381" s="209">
        <f>SUM(R382:R393)</f>
        <v>0</v>
      </c>
      <c r="S381" s="208"/>
      <c r="T381" s="210">
        <f>SUM(T382:T393)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11" t="s">
        <v>88</v>
      </c>
      <c r="AT381" s="212" t="s">
        <v>79</v>
      </c>
      <c r="AU381" s="212" t="s">
        <v>88</v>
      </c>
      <c r="AY381" s="211" t="s">
        <v>141</v>
      </c>
      <c r="BK381" s="213">
        <f>SUM(BK382:BK393)</f>
        <v>0</v>
      </c>
    </row>
    <row r="382" s="2" customFormat="1" ht="37.8" customHeight="1">
      <c r="A382" s="42"/>
      <c r="B382" s="43"/>
      <c r="C382" s="216" t="s">
        <v>480</v>
      </c>
      <c r="D382" s="216" t="s">
        <v>144</v>
      </c>
      <c r="E382" s="217" t="s">
        <v>435</v>
      </c>
      <c r="F382" s="218" t="s">
        <v>436</v>
      </c>
      <c r="G382" s="219" t="s">
        <v>310</v>
      </c>
      <c r="H382" s="220">
        <v>7.444</v>
      </c>
      <c r="I382" s="221"/>
      <c r="J382" s="222">
        <f>ROUND(I382*H382,2)</f>
        <v>0</v>
      </c>
      <c r="K382" s="218" t="s">
        <v>148</v>
      </c>
      <c r="L382" s="48"/>
      <c r="M382" s="223" t="s">
        <v>78</v>
      </c>
      <c r="N382" s="224" t="s">
        <v>50</v>
      </c>
      <c r="O382" s="88"/>
      <c r="P382" s="225">
        <f>O382*H382</f>
        <v>0</v>
      </c>
      <c r="Q382" s="225">
        <v>0</v>
      </c>
      <c r="R382" s="225">
        <f>Q382*H382</f>
        <v>0</v>
      </c>
      <c r="S382" s="225">
        <v>0</v>
      </c>
      <c r="T382" s="226">
        <f>S382*H382</f>
        <v>0</v>
      </c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R382" s="227" t="s">
        <v>166</v>
      </c>
      <c r="AT382" s="227" t="s">
        <v>144</v>
      </c>
      <c r="AU382" s="227" t="s">
        <v>90</v>
      </c>
      <c r="AY382" s="20" t="s">
        <v>141</v>
      </c>
      <c r="BE382" s="228">
        <f>IF(N382="základní",J382,0)</f>
        <v>0</v>
      </c>
      <c r="BF382" s="228">
        <f>IF(N382="snížená",J382,0)</f>
        <v>0</v>
      </c>
      <c r="BG382" s="228">
        <f>IF(N382="zákl. přenesená",J382,0)</f>
        <v>0</v>
      </c>
      <c r="BH382" s="228">
        <f>IF(N382="sníž. přenesená",J382,0)</f>
        <v>0</v>
      </c>
      <c r="BI382" s="228">
        <f>IF(N382="nulová",J382,0)</f>
        <v>0</v>
      </c>
      <c r="BJ382" s="20" t="s">
        <v>88</v>
      </c>
      <c r="BK382" s="228">
        <f>ROUND(I382*H382,2)</f>
        <v>0</v>
      </c>
      <c r="BL382" s="20" t="s">
        <v>166</v>
      </c>
      <c r="BM382" s="227" t="s">
        <v>1942</v>
      </c>
    </row>
    <row r="383" s="2" customFormat="1">
      <c r="A383" s="42"/>
      <c r="B383" s="43"/>
      <c r="C383" s="44"/>
      <c r="D383" s="229" t="s">
        <v>151</v>
      </c>
      <c r="E383" s="44"/>
      <c r="F383" s="230" t="s">
        <v>438</v>
      </c>
      <c r="G383" s="44"/>
      <c r="H383" s="44"/>
      <c r="I383" s="231"/>
      <c r="J383" s="44"/>
      <c r="K383" s="44"/>
      <c r="L383" s="48"/>
      <c r="M383" s="232"/>
      <c r="N383" s="233"/>
      <c r="O383" s="88"/>
      <c r="P383" s="88"/>
      <c r="Q383" s="88"/>
      <c r="R383" s="88"/>
      <c r="S383" s="88"/>
      <c r="T383" s="89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T383" s="20" t="s">
        <v>151</v>
      </c>
      <c r="AU383" s="20" t="s">
        <v>90</v>
      </c>
    </row>
    <row r="384" s="2" customFormat="1" ht="62.7" customHeight="1">
      <c r="A384" s="42"/>
      <c r="B384" s="43"/>
      <c r="C384" s="216" t="s">
        <v>487</v>
      </c>
      <c r="D384" s="216" t="s">
        <v>144</v>
      </c>
      <c r="E384" s="217" t="s">
        <v>440</v>
      </c>
      <c r="F384" s="218" t="s">
        <v>441</v>
      </c>
      <c r="G384" s="219" t="s">
        <v>310</v>
      </c>
      <c r="H384" s="220">
        <v>74.439999999999998</v>
      </c>
      <c r="I384" s="221"/>
      <c r="J384" s="222">
        <f>ROUND(I384*H384,2)</f>
        <v>0</v>
      </c>
      <c r="K384" s="218" t="s">
        <v>148</v>
      </c>
      <c r="L384" s="48"/>
      <c r="M384" s="223" t="s">
        <v>78</v>
      </c>
      <c r="N384" s="224" t="s">
        <v>50</v>
      </c>
      <c r="O384" s="88"/>
      <c r="P384" s="225">
        <f>O384*H384</f>
        <v>0</v>
      </c>
      <c r="Q384" s="225">
        <v>0</v>
      </c>
      <c r="R384" s="225">
        <f>Q384*H384</f>
        <v>0</v>
      </c>
      <c r="S384" s="225">
        <v>0</v>
      </c>
      <c r="T384" s="226">
        <f>S384*H384</f>
        <v>0</v>
      </c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R384" s="227" t="s">
        <v>166</v>
      </c>
      <c r="AT384" s="227" t="s">
        <v>144</v>
      </c>
      <c r="AU384" s="227" t="s">
        <v>90</v>
      </c>
      <c r="AY384" s="20" t="s">
        <v>141</v>
      </c>
      <c r="BE384" s="228">
        <f>IF(N384="základní",J384,0)</f>
        <v>0</v>
      </c>
      <c r="BF384" s="228">
        <f>IF(N384="snížená",J384,0)</f>
        <v>0</v>
      </c>
      <c r="BG384" s="228">
        <f>IF(N384="zákl. přenesená",J384,0)</f>
        <v>0</v>
      </c>
      <c r="BH384" s="228">
        <f>IF(N384="sníž. přenesená",J384,0)</f>
        <v>0</v>
      </c>
      <c r="BI384" s="228">
        <f>IF(N384="nulová",J384,0)</f>
        <v>0</v>
      </c>
      <c r="BJ384" s="20" t="s">
        <v>88</v>
      </c>
      <c r="BK384" s="228">
        <f>ROUND(I384*H384,2)</f>
        <v>0</v>
      </c>
      <c r="BL384" s="20" t="s">
        <v>166</v>
      </c>
      <c r="BM384" s="227" t="s">
        <v>1943</v>
      </c>
    </row>
    <row r="385" s="2" customFormat="1">
      <c r="A385" s="42"/>
      <c r="B385" s="43"/>
      <c r="C385" s="44"/>
      <c r="D385" s="229" t="s">
        <v>151</v>
      </c>
      <c r="E385" s="44"/>
      <c r="F385" s="230" t="s">
        <v>443</v>
      </c>
      <c r="G385" s="44"/>
      <c r="H385" s="44"/>
      <c r="I385" s="231"/>
      <c r="J385" s="44"/>
      <c r="K385" s="44"/>
      <c r="L385" s="48"/>
      <c r="M385" s="232"/>
      <c r="N385" s="233"/>
      <c r="O385" s="88"/>
      <c r="P385" s="88"/>
      <c r="Q385" s="88"/>
      <c r="R385" s="88"/>
      <c r="S385" s="88"/>
      <c r="T385" s="89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T385" s="20" t="s">
        <v>151</v>
      </c>
      <c r="AU385" s="20" t="s">
        <v>90</v>
      </c>
    </row>
    <row r="386" s="13" customFormat="1">
      <c r="A386" s="13"/>
      <c r="B386" s="241"/>
      <c r="C386" s="242"/>
      <c r="D386" s="234" t="s">
        <v>283</v>
      </c>
      <c r="E386" s="242"/>
      <c r="F386" s="244" t="s">
        <v>1944</v>
      </c>
      <c r="G386" s="242"/>
      <c r="H386" s="245">
        <v>74.439999999999998</v>
      </c>
      <c r="I386" s="246"/>
      <c r="J386" s="242"/>
      <c r="K386" s="242"/>
      <c r="L386" s="247"/>
      <c r="M386" s="248"/>
      <c r="N386" s="249"/>
      <c r="O386" s="249"/>
      <c r="P386" s="249"/>
      <c r="Q386" s="249"/>
      <c r="R386" s="249"/>
      <c r="S386" s="249"/>
      <c r="T386" s="250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1" t="s">
        <v>283</v>
      </c>
      <c r="AU386" s="251" t="s">
        <v>90</v>
      </c>
      <c r="AV386" s="13" t="s">
        <v>90</v>
      </c>
      <c r="AW386" s="13" t="s">
        <v>4</v>
      </c>
      <c r="AX386" s="13" t="s">
        <v>88</v>
      </c>
      <c r="AY386" s="251" t="s">
        <v>141</v>
      </c>
    </row>
    <row r="387" s="2" customFormat="1" ht="33" customHeight="1">
      <c r="A387" s="42"/>
      <c r="B387" s="43"/>
      <c r="C387" s="216" t="s">
        <v>493</v>
      </c>
      <c r="D387" s="216" t="s">
        <v>144</v>
      </c>
      <c r="E387" s="217" t="s">
        <v>458</v>
      </c>
      <c r="F387" s="218" t="s">
        <v>459</v>
      </c>
      <c r="G387" s="219" t="s">
        <v>310</v>
      </c>
      <c r="H387" s="220">
        <v>7.444</v>
      </c>
      <c r="I387" s="221"/>
      <c r="J387" s="222">
        <f>ROUND(I387*H387,2)</f>
        <v>0</v>
      </c>
      <c r="K387" s="218" t="s">
        <v>148</v>
      </c>
      <c r="L387" s="48"/>
      <c r="M387" s="223" t="s">
        <v>78</v>
      </c>
      <c r="N387" s="224" t="s">
        <v>50</v>
      </c>
      <c r="O387" s="88"/>
      <c r="P387" s="225">
        <f>O387*H387</f>
        <v>0</v>
      </c>
      <c r="Q387" s="225">
        <v>0</v>
      </c>
      <c r="R387" s="225">
        <f>Q387*H387</f>
        <v>0</v>
      </c>
      <c r="S387" s="225">
        <v>0</v>
      </c>
      <c r="T387" s="226">
        <f>S387*H387</f>
        <v>0</v>
      </c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R387" s="227" t="s">
        <v>166</v>
      </c>
      <c r="AT387" s="227" t="s">
        <v>144</v>
      </c>
      <c r="AU387" s="227" t="s">
        <v>90</v>
      </c>
      <c r="AY387" s="20" t="s">
        <v>141</v>
      </c>
      <c r="BE387" s="228">
        <f>IF(N387="základní",J387,0)</f>
        <v>0</v>
      </c>
      <c r="BF387" s="228">
        <f>IF(N387="snížená",J387,0)</f>
        <v>0</v>
      </c>
      <c r="BG387" s="228">
        <f>IF(N387="zákl. přenesená",J387,0)</f>
        <v>0</v>
      </c>
      <c r="BH387" s="228">
        <f>IF(N387="sníž. přenesená",J387,0)</f>
        <v>0</v>
      </c>
      <c r="BI387" s="228">
        <f>IF(N387="nulová",J387,0)</f>
        <v>0</v>
      </c>
      <c r="BJ387" s="20" t="s">
        <v>88</v>
      </c>
      <c r="BK387" s="228">
        <f>ROUND(I387*H387,2)</f>
        <v>0</v>
      </c>
      <c r="BL387" s="20" t="s">
        <v>166</v>
      </c>
      <c r="BM387" s="227" t="s">
        <v>1945</v>
      </c>
    </row>
    <row r="388" s="2" customFormat="1">
      <c r="A388" s="42"/>
      <c r="B388" s="43"/>
      <c r="C388" s="44"/>
      <c r="D388" s="229" t="s">
        <v>151</v>
      </c>
      <c r="E388" s="44"/>
      <c r="F388" s="230" t="s">
        <v>461</v>
      </c>
      <c r="G388" s="44"/>
      <c r="H388" s="44"/>
      <c r="I388" s="231"/>
      <c r="J388" s="44"/>
      <c r="K388" s="44"/>
      <c r="L388" s="48"/>
      <c r="M388" s="232"/>
      <c r="N388" s="233"/>
      <c r="O388" s="88"/>
      <c r="P388" s="88"/>
      <c r="Q388" s="88"/>
      <c r="R388" s="88"/>
      <c r="S388" s="88"/>
      <c r="T388" s="89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T388" s="20" t="s">
        <v>151</v>
      </c>
      <c r="AU388" s="20" t="s">
        <v>90</v>
      </c>
    </row>
    <row r="389" s="2" customFormat="1" ht="44.25" customHeight="1">
      <c r="A389" s="42"/>
      <c r="B389" s="43"/>
      <c r="C389" s="216" t="s">
        <v>499</v>
      </c>
      <c r="D389" s="216" t="s">
        <v>144</v>
      </c>
      <c r="E389" s="217" t="s">
        <v>463</v>
      </c>
      <c r="F389" s="218" t="s">
        <v>464</v>
      </c>
      <c r="G389" s="219" t="s">
        <v>310</v>
      </c>
      <c r="H389" s="220">
        <v>74.439999999999998</v>
      </c>
      <c r="I389" s="221"/>
      <c r="J389" s="222">
        <f>ROUND(I389*H389,2)</f>
        <v>0</v>
      </c>
      <c r="K389" s="218" t="s">
        <v>148</v>
      </c>
      <c r="L389" s="48"/>
      <c r="M389" s="223" t="s">
        <v>78</v>
      </c>
      <c r="N389" s="224" t="s">
        <v>50</v>
      </c>
      <c r="O389" s="88"/>
      <c r="P389" s="225">
        <f>O389*H389</f>
        <v>0</v>
      </c>
      <c r="Q389" s="225">
        <v>0</v>
      </c>
      <c r="R389" s="225">
        <f>Q389*H389</f>
        <v>0</v>
      </c>
      <c r="S389" s="225">
        <v>0</v>
      </c>
      <c r="T389" s="226">
        <f>S389*H389</f>
        <v>0</v>
      </c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R389" s="227" t="s">
        <v>166</v>
      </c>
      <c r="AT389" s="227" t="s">
        <v>144</v>
      </c>
      <c r="AU389" s="227" t="s">
        <v>90</v>
      </c>
      <c r="AY389" s="20" t="s">
        <v>141</v>
      </c>
      <c r="BE389" s="228">
        <f>IF(N389="základní",J389,0)</f>
        <v>0</v>
      </c>
      <c r="BF389" s="228">
        <f>IF(N389="snížená",J389,0)</f>
        <v>0</v>
      </c>
      <c r="BG389" s="228">
        <f>IF(N389="zákl. přenesená",J389,0)</f>
        <v>0</v>
      </c>
      <c r="BH389" s="228">
        <f>IF(N389="sníž. přenesená",J389,0)</f>
        <v>0</v>
      </c>
      <c r="BI389" s="228">
        <f>IF(N389="nulová",J389,0)</f>
        <v>0</v>
      </c>
      <c r="BJ389" s="20" t="s">
        <v>88</v>
      </c>
      <c r="BK389" s="228">
        <f>ROUND(I389*H389,2)</f>
        <v>0</v>
      </c>
      <c r="BL389" s="20" t="s">
        <v>166</v>
      </c>
      <c r="BM389" s="227" t="s">
        <v>1946</v>
      </c>
    </row>
    <row r="390" s="2" customFormat="1">
      <c r="A390" s="42"/>
      <c r="B390" s="43"/>
      <c r="C390" s="44"/>
      <c r="D390" s="229" t="s">
        <v>151</v>
      </c>
      <c r="E390" s="44"/>
      <c r="F390" s="230" t="s">
        <v>466</v>
      </c>
      <c r="G390" s="44"/>
      <c r="H390" s="44"/>
      <c r="I390" s="231"/>
      <c r="J390" s="44"/>
      <c r="K390" s="44"/>
      <c r="L390" s="48"/>
      <c r="M390" s="232"/>
      <c r="N390" s="233"/>
      <c r="O390" s="88"/>
      <c r="P390" s="88"/>
      <c r="Q390" s="88"/>
      <c r="R390" s="88"/>
      <c r="S390" s="88"/>
      <c r="T390" s="89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T390" s="20" t="s">
        <v>151</v>
      </c>
      <c r="AU390" s="20" t="s">
        <v>90</v>
      </c>
    </row>
    <row r="391" s="13" customFormat="1">
      <c r="A391" s="13"/>
      <c r="B391" s="241"/>
      <c r="C391" s="242"/>
      <c r="D391" s="234" t="s">
        <v>283</v>
      </c>
      <c r="E391" s="242"/>
      <c r="F391" s="244" t="s">
        <v>1944</v>
      </c>
      <c r="G391" s="242"/>
      <c r="H391" s="245">
        <v>74.439999999999998</v>
      </c>
      <c r="I391" s="246"/>
      <c r="J391" s="242"/>
      <c r="K391" s="242"/>
      <c r="L391" s="247"/>
      <c r="M391" s="248"/>
      <c r="N391" s="249"/>
      <c r="O391" s="249"/>
      <c r="P391" s="249"/>
      <c r="Q391" s="249"/>
      <c r="R391" s="249"/>
      <c r="S391" s="249"/>
      <c r="T391" s="250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1" t="s">
        <v>283</v>
      </c>
      <c r="AU391" s="251" t="s">
        <v>90</v>
      </c>
      <c r="AV391" s="13" t="s">
        <v>90</v>
      </c>
      <c r="AW391" s="13" t="s">
        <v>4</v>
      </c>
      <c r="AX391" s="13" t="s">
        <v>88</v>
      </c>
      <c r="AY391" s="251" t="s">
        <v>141</v>
      </c>
    </row>
    <row r="392" s="2" customFormat="1" ht="49.05" customHeight="1">
      <c r="A392" s="42"/>
      <c r="B392" s="43"/>
      <c r="C392" s="216" t="s">
        <v>505</v>
      </c>
      <c r="D392" s="216" t="s">
        <v>144</v>
      </c>
      <c r="E392" s="217" t="s">
        <v>513</v>
      </c>
      <c r="F392" s="218" t="s">
        <v>514</v>
      </c>
      <c r="G392" s="219" t="s">
        <v>310</v>
      </c>
      <c r="H392" s="220">
        <v>7.4269999999999996</v>
      </c>
      <c r="I392" s="221"/>
      <c r="J392" s="222">
        <f>ROUND(I392*H392,2)</f>
        <v>0</v>
      </c>
      <c r="K392" s="218" t="s">
        <v>148</v>
      </c>
      <c r="L392" s="48"/>
      <c r="M392" s="223" t="s">
        <v>78</v>
      </c>
      <c r="N392" s="224" t="s">
        <v>50</v>
      </c>
      <c r="O392" s="88"/>
      <c r="P392" s="225">
        <f>O392*H392</f>
        <v>0</v>
      </c>
      <c r="Q392" s="225">
        <v>0</v>
      </c>
      <c r="R392" s="225">
        <f>Q392*H392</f>
        <v>0</v>
      </c>
      <c r="S392" s="225">
        <v>0</v>
      </c>
      <c r="T392" s="226">
        <f>S392*H392</f>
        <v>0</v>
      </c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R392" s="227" t="s">
        <v>166</v>
      </c>
      <c r="AT392" s="227" t="s">
        <v>144</v>
      </c>
      <c r="AU392" s="227" t="s">
        <v>90</v>
      </c>
      <c r="AY392" s="20" t="s">
        <v>141</v>
      </c>
      <c r="BE392" s="228">
        <f>IF(N392="základní",J392,0)</f>
        <v>0</v>
      </c>
      <c r="BF392" s="228">
        <f>IF(N392="snížená",J392,0)</f>
        <v>0</v>
      </c>
      <c r="BG392" s="228">
        <f>IF(N392="zákl. přenesená",J392,0)</f>
        <v>0</v>
      </c>
      <c r="BH392" s="228">
        <f>IF(N392="sníž. přenesená",J392,0)</f>
        <v>0</v>
      </c>
      <c r="BI392" s="228">
        <f>IF(N392="nulová",J392,0)</f>
        <v>0</v>
      </c>
      <c r="BJ392" s="20" t="s">
        <v>88</v>
      </c>
      <c r="BK392" s="228">
        <f>ROUND(I392*H392,2)</f>
        <v>0</v>
      </c>
      <c r="BL392" s="20" t="s">
        <v>166</v>
      </c>
      <c r="BM392" s="227" t="s">
        <v>1947</v>
      </c>
    </row>
    <row r="393" s="2" customFormat="1">
      <c r="A393" s="42"/>
      <c r="B393" s="43"/>
      <c r="C393" s="44"/>
      <c r="D393" s="229" t="s">
        <v>151</v>
      </c>
      <c r="E393" s="44"/>
      <c r="F393" s="230" t="s">
        <v>516</v>
      </c>
      <c r="G393" s="44"/>
      <c r="H393" s="44"/>
      <c r="I393" s="231"/>
      <c r="J393" s="44"/>
      <c r="K393" s="44"/>
      <c r="L393" s="48"/>
      <c r="M393" s="232"/>
      <c r="N393" s="233"/>
      <c r="O393" s="88"/>
      <c r="P393" s="88"/>
      <c r="Q393" s="88"/>
      <c r="R393" s="88"/>
      <c r="S393" s="88"/>
      <c r="T393" s="89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T393" s="20" t="s">
        <v>151</v>
      </c>
      <c r="AU393" s="20" t="s">
        <v>90</v>
      </c>
    </row>
    <row r="394" s="12" customFormat="1" ht="22.8" customHeight="1">
      <c r="A394" s="12"/>
      <c r="B394" s="200"/>
      <c r="C394" s="201"/>
      <c r="D394" s="202" t="s">
        <v>79</v>
      </c>
      <c r="E394" s="214" t="s">
        <v>897</v>
      </c>
      <c r="F394" s="214" t="s">
        <v>898</v>
      </c>
      <c r="G394" s="201"/>
      <c r="H394" s="201"/>
      <c r="I394" s="204"/>
      <c r="J394" s="215">
        <f>BK394</f>
        <v>0</v>
      </c>
      <c r="K394" s="201"/>
      <c r="L394" s="206"/>
      <c r="M394" s="207"/>
      <c r="N394" s="208"/>
      <c r="O394" s="208"/>
      <c r="P394" s="209">
        <f>SUM(P395:P400)</f>
        <v>0</v>
      </c>
      <c r="Q394" s="208"/>
      <c r="R394" s="209">
        <f>SUM(R395:R400)</f>
        <v>0</v>
      </c>
      <c r="S394" s="208"/>
      <c r="T394" s="210">
        <f>SUM(T395:T400)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11" t="s">
        <v>88</v>
      </c>
      <c r="AT394" s="212" t="s">
        <v>79</v>
      </c>
      <c r="AU394" s="212" t="s">
        <v>88</v>
      </c>
      <c r="AY394" s="211" t="s">
        <v>141</v>
      </c>
      <c r="BK394" s="213">
        <f>SUM(BK395:BK400)</f>
        <v>0</v>
      </c>
    </row>
    <row r="395" s="2" customFormat="1" ht="55.5" customHeight="1">
      <c r="A395" s="42"/>
      <c r="B395" s="43"/>
      <c r="C395" s="216" t="s">
        <v>512</v>
      </c>
      <c r="D395" s="216" t="s">
        <v>144</v>
      </c>
      <c r="E395" s="217" t="s">
        <v>899</v>
      </c>
      <c r="F395" s="218" t="s">
        <v>900</v>
      </c>
      <c r="G395" s="219" t="s">
        <v>310</v>
      </c>
      <c r="H395" s="220">
        <v>87.447999999999993</v>
      </c>
      <c r="I395" s="221"/>
      <c r="J395" s="222">
        <f>ROUND(I395*H395,2)</f>
        <v>0</v>
      </c>
      <c r="K395" s="218" t="s">
        <v>148</v>
      </c>
      <c r="L395" s="48"/>
      <c r="M395" s="223" t="s">
        <v>78</v>
      </c>
      <c r="N395" s="224" t="s">
        <v>50</v>
      </c>
      <c r="O395" s="88"/>
      <c r="P395" s="225">
        <f>O395*H395</f>
        <v>0</v>
      </c>
      <c r="Q395" s="225">
        <v>0</v>
      </c>
      <c r="R395" s="225">
        <f>Q395*H395</f>
        <v>0</v>
      </c>
      <c r="S395" s="225">
        <v>0</v>
      </c>
      <c r="T395" s="226">
        <f>S395*H395</f>
        <v>0</v>
      </c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R395" s="227" t="s">
        <v>166</v>
      </c>
      <c r="AT395" s="227" t="s">
        <v>144</v>
      </c>
      <c r="AU395" s="227" t="s">
        <v>90</v>
      </c>
      <c r="AY395" s="20" t="s">
        <v>141</v>
      </c>
      <c r="BE395" s="228">
        <f>IF(N395="základní",J395,0)</f>
        <v>0</v>
      </c>
      <c r="BF395" s="228">
        <f>IF(N395="snížená",J395,0)</f>
        <v>0</v>
      </c>
      <c r="BG395" s="228">
        <f>IF(N395="zákl. přenesená",J395,0)</f>
        <v>0</v>
      </c>
      <c r="BH395" s="228">
        <f>IF(N395="sníž. přenesená",J395,0)</f>
        <v>0</v>
      </c>
      <c r="BI395" s="228">
        <f>IF(N395="nulová",J395,0)</f>
        <v>0</v>
      </c>
      <c r="BJ395" s="20" t="s">
        <v>88</v>
      </c>
      <c r="BK395" s="228">
        <f>ROUND(I395*H395,2)</f>
        <v>0</v>
      </c>
      <c r="BL395" s="20" t="s">
        <v>166</v>
      </c>
      <c r="BM395" s="227" t="s">
        <v>1948</v>
      </c>
    </row>
    <row r="396" s="2" customFormat="1">
      <c r="A396" s="42"/>
      <c r="B396" s="43"/>
      <c r="C396" s="44"/>
      <c r="D396" s="229" t="s">
        <v>151</v>
      </c>
      <c r="E396" s="44"/>
      <c r="F396" s="230" t="s">
        <v>902</v>
      </c>
      <c r="G396" s="44"/>
      <c r="H396" s="44"/>
      <c r="I396" s="231"/>
      <c r="J396" s="44"/>
      <c r="K396" s="44"/>
      <c r="L396" s="48"/>
      <c r="M396" s="232"/>
      <c r="N396" s="233"/>
      <c r="O396" s="88"/>
      <c r="P396" s="88"/>
      <c r="Q396" s="88"/>
      <c r="R396" s="88"/>
      <c r="S396" s="88"/>
      <c r="T396" s="89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T396" s="20" t="s">
        <v>151</v>
      </c>
      <c r="AU396" s="20" t="s">
        <v>90</v>
      </c>
    </row>
    <row r="397" s="13" customFormat="1">
      <c r="A397" s="13"/>
      <c r="B397" s="241"/>
      <c r="C397" s="242"/>
      <c r="D397" s="234" t="s">
        <v>283</v>
      </c>
      <c r="E397" s="242"/>
      <c r="F397" s="244" t="s">
        <v>1949</v>
      </c>
      <c r="G397" s="242"/>
      <c r="H397" s="245">
        <v>87.447999999999993</v>
      </c>
      <c r="I397" s="246"/>
      <c r="J397" s="242"/>
      <c r="K397" s="242"/>
      <c r="L397" s="247"/>
      <c r="M397" s="248"/>
      <c r="N397" s="249"/>
      <c r="O397" s="249"/>
      <c r="P397" s="249"/>
      <c r="Q397" s="249"/>
      <c r="R397" s="249"/>
      <c r="S397" s="249"/>
      <c r="T397" s="250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51" t="s">
        <v>283</v>
      </c>
      <c r="AU397" s="251" t="s">
        <v>90</v>
      </c>
      <c r="AV397" s="13" t="s">
        <v>90</v>
      </c>
      <c r="AW397" s="13" t="s">
        <v>4</v>
      </c>
      <c r="AX397" s="13" t="s">
        <v>88</v>
      </c>
      <c r="AY397" s="251" t="s">
        <v>141</v>
      </c>
    </row>
    <row r="398" s="2" customFormat="1" ht="55.5" customHeight="1">
      <c r="A398" s="42"/>
      <c r="B398" s="43"/>
      <c r="C398" s="216" t="s">
        <v>523</v>
      </c>
      <c r="D398" s="216" t="s">
        <v>144</v>
      </c>
      <c r="E398" s="217" t="s">
        <v>904</v>
      </c>
      <c r="F398" s="218" t="s">
        <v>905</v>
      </c>
      <c r="G398" s="219" t="s">
        <v>310</v>
      </c>
      <c r="H398" s="220">
        <v>87.447999999999993</v>
      </c>
      <c r="I398" s="221"/>
      <c r="J398" s="222">
        <f>ROUND(I398*H398,2)</f>
        <v>0</v>
      </c>
      <c r="K398" s="218" t="s">
        <v>148</v>
      </c>
      <c r="L398" s="48"/>
      <c r="M398" s="223" t="s">
        <v>78</v>
      </c>
      <c r="N398" s="224" t="s">
        <v>50</v>
      </c>
      <c r="O398" s="88"/>
      <c r="P398" s="225">
        <f>O398*H398</f>
        <v>0</v>
      </c>
      <c r="Q398" s="225">
        <v>0</v>
      </c>
      <c r="R398" s="225">
        <f>Q398*H398</f>
        <v>0</v>
      </c>
      <c r="S398" s="225">
        <v>0</v>
      </c>
      <c r="T398" s="226">
        <f>S398*H398</f>
        <v>0</v>
      </c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R398" s="227" t="s">
        <v>166</v>
      </c>
      <c r="AT398" s="227" t="s">
        <v>144</v>
      </c>
      <c r="AU398" s="227" t="s">
        <v>90</v>
      </c>
      <c r="AY398" s="20" t="s">
        <v>141</v>
      </c>
      <c r="BE398" s="228">
        <f>IF(N398="základní",J398,0)</f>
        <v>0</v>
      </c>
      <c r="BF398" s="228">
        <f>IF(N398="snížená",J398,0)</f>
        <v>0</v>
      </c>
      <c r="BG398" s="228">
        <f>IF(N398="zákl. přenesená",J398,0)</f>
        <v>0</v>
      </c>
      <c r="BH398" s="228">
        <f>IF(N398="sníž. přenesená",J398,0)</f>
        <v>0</v>
      </c>
      <c r="BI398" s="228">
        <f>IF(N398="nulová",J398,0)</f>
        <v>0</v>
      </c>
      <c r="BJ398" s="20" t="s">
        <v>88</v>
      </c>
      <c r="BK398" s="228">
        <f>ROUND(I398*H398,2)</f>
        <v>0</v>
      </c>
      <c r="BL398" s="20" t="s">
        <v>166</v>
      </c>
      <c r="BM398" s="227" t="s">
        <v>1950</v>
      </c>
    </row>
    <row r="399" s="2" customFormat="1">
      <c r="A399" s="42"/>
      <c r="B399" s="43"/>
      <c r="C399" s="44"/>
      <c r="D399" s="229" t="s">
        <v>151</v>
      </c>
      <c r="E399" s="44"/>
      <c r="F399" s="230" t="s">
        <v>907</v>
      </c>
      <c r="G399" s="44"/>
      <c r="H399" s="44"/>
      <c r="I399" s="231"/>
      <c r="J399" s="44"/>
      <c r="K399" s="44"/>
      <c r="L399" s="48"/>
      <c r="M399" s="232"/>
      <c r="N399" s="233"/>
      <c r="O399" s="88"/>
      <c r="P399" s="88"/>
      <c r="Q399" s="88"/>
      <c r="R399" s="88"/>
      <c r="S399" s="88"/>
      <c r="T399" s="89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T399" s="20" t="s">
        <v>151</v>
      </c>
      <c r="AU399" s="20" t="s">
        <v>90</v>
      </c>
    </row>
    <row r="400" s="13" customFormat="1">
      <c r="A400" s="13"/>
      <c r="B400" s="241"/>
      <c r="C400" s="242"/>
      <c r="D400" s="234" t="s">
        <v>283</v>
      </c>
      <c r="E400" s="242"/>
      <c r="F400" s="244" t="s">
        <v>1949</v>
      </c>
      <c r="G400" s="242"/>
      <c r="H400" s="245">
        <v>87.447999999999993</v>
      </c>
      <c r="I400" s="246"/>
      <c r="J400" s="242"/>
      <c r="K400" s="242"/>
      <c r="L400" s="247"/>
      <c r="M400" s="248"/>
      <c r="N400" s="249"/>
      <c r="O400" s="249"/>
      <c r="P400" s="249"/>
      <c r="Q400" s="249"/>
      <c r="R400" s="249"/>
      <c r="S400" s="249"/>
      <c r="T400" s="250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51" t="s">
        <v>283</v>
      </c>
      <c r="AU400" s="251" t="s">
        <v>90</v>
      </c>
      <c r="AV400" s="13" t="s">
        <v>90</v>
      </c>
      <c r="AW400" s="13" t="s">
        <v>4</v>
      </c>
      <c r="AX400" s="13" t="s">
        <v>88</v>
      </c>
      <c r="AY400" s="251" t="s">
        <v>141</v>
      </c>
    </row>
    <row r="401" s="12" customFormat="1" ht="25.92" customHeight="1">
      <c r="A401" s="12"/>
      <c r="B401" s="200"/>
      <c r="C401" s="201"/>
      <c r="D401" s="202" t="s">
        <v>79</v>
      </c>
      <c r="E401" s="203" t="s">
        <v>519</v>
      </c>
      <c r="F401" s="203" t="s">
        <v>520</v>
      </c>
      <c r="G401" s="201"/>
      <c r="H401" s="201"/>
      <c r="I401" s="204"/>
      <c r="J401" s="205">
        <f>BK401</f>
        <v>0</v>
      </c>
      <c r="K401" s="201"/>
      <c r="L401" s="206"/>
      <c r="M401" s="207"/>
      <c r="N401" s="208"/>
      <c r="O401" s="208"/>
      <c r="P401" s="209">
        <f>P402+P424+P454+P563+P582+P707+P720+P876+P979+P1090+P1503</f>
        <v>0</v>
      </c>
      <c r="Q401" s="208"/>
      <c r="R401" s="209">
        <f>R402+R424+R454+R563+R582+R707+R720+R876+R979+R1090+R1503</f>
        <v>23.819231409455998</v>
      </c>
      <c r="S401" s="208"/>
      <c r="T401" s="210">
        <f>T402+T424+T454+T563+T582+T707+T720+T876+T979+T1090+T1503</f>
        <v>0.27138559999999995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11" t="s">
        <v>90</v>
      </c>
      <c r="AT401" s="212" t="s">
        <v>79</v>
      </c>
      <c r="AU401" s="212" t="s">
        <v>80</v>
      </c>
      <c r="AY401" s="211" t="s">
        <v>141</v>
      </c>
      <c r="BK401" s="213">
        <f>BK402+BK424+BK454+BK563+BK582+BK707+BK720+BK876+BK979+BK1090+BK1503</f>
        <v>0</v>
      </c>
    </row>
    <row r="402" s="12" customFormat="1" ht="22.8" customHeight="1">
      <c r="A402" s="12"/>
      <c r="B402" s="200"/>
      <c r="C402" s="201"/>
      <c r="D402" s="202" t="s">
        <v>79</v>
      </c>
      <c r="E402" s="214" t="s">
        <v>978</v>
      </c>
      <c r="F402" s="214" t="s">
        <v>979</v>
      </c>
      <c r="G402" s="201"/>
      <c r="H402" s="201"/>
      <c r="I402" s="204"/>
      <c r="J402" s="215">
        <f>BK402</f>
        <v>0</v>
      </c>
      <c r="K402" s="201"/>
      <c r="L402" s="206"/>
      <c r="M402" s="207"/>
      <c r="N402" s="208"/>
      <c r="O402" s="208"/>
      <c r="P402" s="209">
        <f>SUM(P403:P423)</f>
        <v>0</v>
      </c>
      <c r="Q402" s="208"/>
      <c r="R402" s="209">
        <f>SUM(R403:R423)</f>
        <v>0.40749239999999998</v>
      </c>
      <c r="S402" s="208"/>
      <c r="T402" s="210">
        <f>SUM(T403:T423)</f>
        <v>0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211" t="s">
        <v>90</v>
      </c>
      <c r="AT402" s="212" t="s">
        <v>79</v>
      </c>
      <c r="AU402" s="212" t="s">
        <v>88</v>
      </c>
      <c r="AY402" s="211" t="s">
        <v>141</v>
      </c>
      <c r="BK402" s="213">
        <f>SUM(BK403:BK423)</f>
        <v>0</v>
      </c>
    </row>
    <row r="403" s="2" customFormat="1" ht="37.8" customHeight="1">
      <c r="A403" s="42"/>
      <c r="B403" s="43"/>
      <c r="C403" s="216" t="s">
        <v>529</v>
      </c>
      <c r="D403" s="216" t="s">
        <v>144</v>
      </c>
      <c r="E403" s="217" t="s">
        <v>980</v>
      </c>
      <c r="F403" s="218" t="s">
        <v>981</v>
      </c>
      <c r="G403" s="219" t="s">
        <v>321</v>
      </c>
      <c r="H403" s="220">
        <v>459.81999999999999</v>
      </c>
      <c r="I403" s="221"/>
      <c r="J403" s="222">
        <f>ROUND(I403*H403,2)</f>
        <v>0</v>
      </c>
      <c r="K403" s="218" t="s">
        <v>148</v>
      </c>
      <c r="L403" s="48"/>
      <c r="M403" s="223" t="s">
        <v>78</v>
      </c>
      <c r="N403" s="224" t="s">
        <v>50</v>
      </c>
      <c r="O403" s="88"/>
      <c r="P403" s="225">
        <f>O403*H403</f>
        <v>0</v>
      </c>
      <c r="Q403" s="225">
        <v>0</v>
      </c>
      <c r="R403" s="225">
        <f>Q403*H403</f>
        <v>0</v>
      </c>
      <c r="S403" s="225">
        <v>0</v>
      </c>
      <c r="T403" s="226">
        <f>S403*H403</f>
        <v>0</v>
      </c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R403" s="227" t="s">
        <v>244</v>
      </c>
      <c r="AT403" s="227" t="s">
        <v>144</v>
      </c>
      <c r="AU403" s="227" t="s">
        <v>90</v>
      </c>
      <c r="AY403" s="20" t="s">
        <v>141</v>
      </c>
      <c r="BE403" s="228">
        <f>IF(N403="základní",J403,0)</f>
        <v>0</v>
      </c>
      <c r="BF403" s="228">
        <f>IF(N403="snížená",J403,0)</f>
        <v>0</v>
      </c>
      <c r="BG403" s="228">
        <f>IF(N403="zákl. přenesená",J403,0)</f>
        <v>0</v>
      </c>
      <c r="BH403" s="228">
        <f>IF(N403="sníž. přenesená",J403,0)</f>
        <v>0</v>
      </c>
      <c r="BI403" s="228">
        <f>IF(N403="nulová",J403,0)</f>
        <v>0</v>
      </c>
      <c r="BJ403" s="20" t="s">
        <v>88</v>
      </c>
      <c r="BK403" s="228">
        <f>ROUND(I403*H403,2)</f>
        <v>0</v>
      </c>
      <c r="BL403" s="20" t="s">
        <v>244</v>
      </c>
      <c r="BM403" s="227" t="s">
        <v>1951</v>
      </c>
    </row>
    <row r="404" s="2" customFormat="1">
      <c r="A404" s="42"/>
      <c r="B404" s="43"/>
      <c r="C404" s="44"/>
      <c r="D404" s="229" t="s">
        <v>151</v>
      </c>
      <c r="E404" s="44"/>
      <c r="F404" s="230" t="s">
        <v>983</v>
      </c>
      <c r="G404" s="44"/>
      <c r="H404" s="44"/>
      <c r="I404" s="231"/>
      <c r="J404" s="44"/>
      <c r="K404" s="44"/>
      <c r="L404" s="48"/>
      <c r="M404" s="232"/>
      <c r="N404" s="233"/>
      <c r="O404" s="88"/>
      <c r="P404" s="88"/>
      <c r="Q404" s="88"/>
      <c r="R404" s="88"/>
      <c r="S404" s="88"/>
      <c r="T404" s="89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T404" s="20" t="s">
        <v>151</v>
      </c>
      <c r="AU404" s="20" t="s">
        <v>90</v>
      </c>
    </row>
    <row r="405" s="15" customFormat="1">
      <c r="A405" s="15"/>
      <c r="B405" s="263"/>
      <c r="C405" s="264"/>
      <c r="D405" s="234" t="s">
        <v>283</v>
      </c>
      <c r="E405" s="265" t="s">
        <v>78</v>
      </c>
      <c r="F405" s="266" t="s">
        <v>1784</v>
      </c>
      <c r="G405" s="264"/>
      <c r="H405" s="265" t="s">
        <v>78</v>
      </c>
      <c r="I405" s="267"/>
      <c r="J405" s="264"/>
      <c r="K405" s="264"/>
      <c r="L405" s="268"/>
      <c r="M405" s="269"/>
      <c r="N405" s="270"/>
      <c r="O405" s="270"/>
      <c r="P405" s="270"/>
      <c r="Q405" s="270"/>
      <c r="R405" s="270"/>
      <c r="S405" s="270"/>
      <c r="T405" s="271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72" t="s">
        <v>283</v>
      </c>
      <c r="AU405" s="272" t="s">
        <v>90</v>
      </c>
      <c r="AV405" s="15" t="s">
        <v>88</v>
      </c>
      <c r="AW405" s="15" t="s">
        <v>40</v>
      </c>
      <c r="AX405" s="15" t="s">
        <v>80</v>
      </c>
      <c r="AY405" s="272" t="s">
        <v>141</v>
      </c>
    </row>
    <row r="406" s="13" customFormat="1">
      <c r="A406" s="13"/>
      <c r="B406" s="241"/>
      <c r="C406" s="242"/>
      <c r="D406" s="234" t="s">
        <v>283</v>
      </c>
      <c r="E406" s="243" t="s">
        <v>78</v>
      </c>
      <c r="F406" s="244" t="s">
        <v>255</v>
      </c>
      <c r="G406" s="242"/>
      <c r="H406" s="245">
        <v>459.81999999999999</v>
      </c>
      <c r="I406" s="246"/>
      <c r="J406" s="242"/>
      <c r="K406" s="242"/>
      <c r="L406" s="247"/>
      <c r="M406" s="248"/>
      <c r="N406" s="249"/>
      <c r="O406" s="249"/>
      <c r="P406" s="249"/>
      <c r="Q406" s="249"/>
      <c r="R406" s="249"/>
      <c r="S406" s="249"/>
      <c r="T406" s="250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51" t="s">
        <v>283</v>
      </c>
      <c r="AU406" s="251" t="s">
        <v>90</v>
      </c>
      <c r="AV406" s="13" t="s">
        <v>90</v>
      </c>
      <c r="AW406" s="13" t="s">
        <v>40</v>
      </c>
      <c r="AX406" s="13" t="s">
        <v>88</v>
      </c>
      <c r="AY406" s="251" t="s">
        <v>141</v>
      </c>
    </row>
    <row r="407" s="2" customFormat="1">
      <c r="A407" s="42"/>
      <c r="B407" s="43"/>
      <c r="C407" s="44"/>
      <c r="D407" s="234" t="s">
        <v>414</v>
      </c>
      <c r="E407" s="44"/>
      <c r="F407" s="284" t="s">
        <v>415</v>
      </c>
      <c r="G407" s="44"/>
      <c r="H407" s="44"/>
      <c r="I407" s="44"/>
      <c r="J407" s="44"/>
      <c r="K407" s="44"/>
      <c r="L407" s="48"/>
      <c r="M407" s="232"/>
      <c r="N407" s="233"/>
      <c r="O407" s="88"/>
      <c r="P407" s="88"/>
      <c r="Q407" s="88"/>
      <c r="R407" s="88"/>
      <c r="S407" s="88"/>
      <c r="T407" s="89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U407" s="20" t="s">
        <v>90</v>
      </c>
    </row>
    <row r="408" s="2" customFormat="1" ht="55.5" customHeight="1">
      <c r="A408" s="42"/>
      <c r="B408" s="43"/>
      <c r="C408" s="290" t="s">
        <v>536</v>
      </c>
      <c r="D408" s="290" t="s">
        <v>864</v>
      </c>
      <c r="E408" s="291" t="s">
        <v>1952</v>
      </c>
      <c r="F408" s="292" t="s">
        <v>1953</v>
      </c>
      <c r="G408" s="293" t="s">
        <v>321</v>
      </c>
      <c r="H408" s="294">
        <v>482.81099999999998</v>
      </c>
      <c r="I408" s="295"/>
      <c r="J408" s="296">
        <f>ROUND(I408*H408,2)</f>
        <v>0</v>
      </c>
      <c r="K408" s="292" t="s">
        <v>1954</v>
      </c>
      <c r="L408" s="297"/>
      <c r="M408" s="298" t="s">
        <v>78</v>
      </c>
      <c r="N408" s="299" t="s">
        <v>50</v>
      </c>
      <c r="O408" s="88"/>
      <c r="P408" s="225">
        <f>O408*H408</f>
        <v>0</v>
      </c>
      <c r="Q408" s="225">
        <v>0.00040000000000000002</v>
      </c>
      <c r="R408" s="225">
        <f>Q408*H408</f>
        <v>0.1931244</v>
      </c>
      <c r="S408" s="225">
        <v>0</v>
      </c>
      <c r="T408" s="226">
        <f>S408*H408</f>
        <v>0</v>
      </c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R408" s="227" t="s">
        <v>487</v>
      </c>
      <c r="AT408" s="227" t="s">
        <v>864</v>
      </c>
      <c r="AU408" s="227" t="s">
        <v>90</v>
      </c>
      <c r="AY408" s="20" t="s">
        <v>141</v>
      </c>
      <c r="BE408" s="228">
        <f>IF(N408="základní",J408,0)</f>
        <v>0</v>
      </c>
      <c r="BF408" s="228">
        <f>IF(N408="snížená",J408,0)</f>
        <v>0</v>
      </c>
      <c r="BG408" s="228">
        <f>IF(N408="zákl. přenesená",J408,0)</f>
        <v>0</v>
      </c>
      <c r="BH408" s="228">
        <f>IF(N408="sníž. přenesená",J408,0)</f>
        <v>0</v>
      </c>
      <c r="BI408" s="228">
        <f>IF(N408="nulová",J408,0)</f>
        <v>0</v>
      </c>
      <c r="BJ408" s="20" t="s">
        <v>88</v>
      </c>
      <c r="BK408" s="228">
        <f>ROUND(I408*H408,2)</f>
        <v>0</v>
      </c>
      <c r="BL408" s="20" t="s">
        <v>244</v>
      </c>
      <c r="BM408" s="227" t="s">
        <v>1955</v>
      </c>
    </row>
    <row r="409" s="2" customFormat="1">
      <c r="A409" s="42"/>
      <c r="B409" s="43"/>
      <c r="C409" s="44"/>
      <c r="D409" s="234" t="s">
        <v>153</v>
      </c>
      <c r="E409" s="44"/>
      <c r="F409" s="235" t="s">
        <v>1956</v>
      </c>
      <c r="G409" s="44"/>
      <c r="H409" s="44"/>
      <c r="I409" s="231"/>
      <c r="J409" s="44"/>
      <c r="K409" s="44"/>
      <c r="L409" s="48"/>
      <c r="M409" s="232"/>
      <c r="N409" s="233"/>
      <c r="O409" s="88"/>
      <c r="P409" s="88"/>
      <c r="Q409" s="88"/>
      <c r="R409" s="88"/>
      <c r="S409" s="88"/>
      <c r="T409" s="89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T409" s="20" t="s">
        <v>153</v>
      </c>
      <c r="AU409" s="20" t="s">
        <v>90</v>
      </c>
    </row>
    <row r="410" s="13" customFormat="1">
      <c r="A410" s="13"/>
      <c r="B410" s="241"/>
      <c r="C410" s="242"/>
      <c r="D410" s="234" t="s">
        <v>283</v>
      </c>
      <c r="E410" s="242"/>
      <c r="F410" s="244" t="s">
        <v>1957</v>
      </c>
      <c r="G410" s="242"/>
      <c r="H410" s="245">
        <v>482.81099999999998</v>
      </c>
      <c r="I410" s="246"/>
      <c r="J410" s="242"/>
      <c r="K410" s="242"/>
      <c r="L410" s="247"/>
      <c r="M410" s="248"/>
      <c r="N410" s="249"/>
      <c r="O410" s="249"/>
      <c r="P410" s="249"/>
      <c r="Q410" s="249"/>
      <c r="R410" s="249"/>
      <c r="S410" s="249"/>
      <c r="T410" s="250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1" t="s">
        <v>283</v>
      </c>
      <c r="AU410" s="251" t="s">
        <v>90</v>
      </c>
      <c r="AV410" s="13" t="s">
        <v>90</v>
      </c>
      <c r="AW410" s="13" t="s">
        <v>4</v>
      </c>
      <c r="AX410" s="13" t="s">
        <v>88</v>
      </c>
      <c r="AY410" s="251" t="s">
        <v>141</v>
      </c>
    </row>
    <row r="411" s="2" customFormat="1" ht="37.8" customHeight="1">
      <c r="A411" s="42"/>
      <c r="B411" s="43"/>
      <c r="C411" s="216" t="s">
        <v>553</v>
      </c>
      <c r="D411" s="216" t="s">
        <v>144</v>
      </c>
      <c r="E411" s="217" t="s">
        <v>996</v>
      </c>
      <c r="F411" s="218" t="s">
        <v>997</v>
      </c>
      <c r="G411" s="219" t="s">
        <v>321</v>
      </c>
      <c r="H411" s="220">
        <v>459.81999999999999</v>
      </c>
      <c r="I411" s="221"/>
      <c r="J411" s="222">
        <f>ROUND(I411*H411,2)</f>
        <v>0</v>
      </c>
      <c r="K411" s="218" t="s">
        <v>148</v>
      </c>
      <c r="L411" s="48"/>
      <c r="M411" s="223" t="s">
        <v>78</v>
      </c>
      <c r="N411" s="224" t="s">
        <v>50</v>
      </c>
      <c r="O411" s="88"/>
      <c r="P411" s="225">
        <f>O411*H411</f>
        <v>0</v>
      </c>
      <c r="Q411" s="225">
        <v>0</v>
      </c>
      <c r="R411" s="225">
        <f>Q411*H411</f>
        <v>0</v>
      </c>
      <c r="S411" s="225">
        <v>0</v>
      </c>
      <c r="T411" s="226">
        <f>S411*H411</f>
        <v>0</v>
      </c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R411" s="227" t="s">
        <v>244</v>
      </c>
      <c r="AT411" s="227" t="s">
        <v>144</v>
      </c>
      <c r="AU411" s="227" t="s">
        <v>90</v>
      </c>
      <c r="AY411" s="20" t="s">
        <v>141</v>
      </c>
      <c r="BE411" s="228">
        <f>IF(N411="základní",J411,0)</f>
        <v>0</v>
      </c>
      <c r="BF411" s="228">
        <f>IF(N411="snížená",J411,0)</f>
        <v>0</v>
      </c>
      <c r="BG411" s="228">
        <f>IF(N411="zákl. přenesená",J411,0)</f>
        <v>0</v>
      </c>
      <c r="BH411" s="228">
        <f>IF(N411="sníž. přenesená",J411,0)</f>
        <v>0</v>
      </c>
      <c r="BI411" s="228">
        <f>IF(N411="nulová",J411,0)</f>
        <v>0</v>
      </c>
      <c r="BJ411" s="20" t="s">
        <v>88</v>
      </c>
      <c r="BK411" s="228">
        <f>ROUND(I411*H411,2)</f>
        <v>0</v>
      </c>
      <c r="BL411" s="20" t="s">
        <v>244</v>
      </c>
      <c r="BM411" s="227" t="s">
        <v>1958</v>
      </c>
    </row>
    <row r="412" s="2" customFormat="1">
      <c r="A412" s="42"/>
      <c r="B412" s="43"/>
      <c r="C412" s="44"/>
      <c r="D412" s="229" t="s">
        <v>151</v>
      </c>
      <c r="E412" s="44"/>
      <c r="F412" s="230" t="s">
        <v>999</v>
      </c>
      <c r="G412" s="44"/>
      <c r="H412" s="44"/>
      <c r="I412" s="231"/>
      <c r="J412" s="44"/>
      <c r="K412" s="44"/>
      <c r="L412" s="48"/>
      <c r="M412" s="232"/>
      <c r="N412" s="233"/>
      <c r="O412" s="88"/>
      <c r="P412" s="88"/>
      <c r="Q412" s="88"/>
      <c r="R412" s="88"/>
      <c r="S412" s="88"/>
      <c r="T412" s="89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T412" s="20" t="s">
        <v>151</v>
      </c>
      <c r="AU412" s="20" t="s">
        <v>90</v>
      </c>
    </row>
    <row r="413" s="15" customFormat="1">
      <c r="A413" s="15"/>
      <c r="B413" s="263"/>
      <c r="C413" s="264"/>
      <c r="D413" s="234" t="s">
        <v>283</v>
      </c>
      <c r="E413" s="265" t="s">
        <v>78</v>
      </c>
      <c r="F413" s="266" t="s">
        <v>1784</v>
      </c>
      <c r="G413" s="264"/>
      <c r="H413" s="265" t="s">
        <v>78</v>
      </c>
      <c r="I413" s="267"/>
      <c r="J413" s="264"/>
      <c r="K413" s="264"/>
      <c r="L413" s="268"/>
      <c r="M413" s="269"/>
      <c r="N413" s="270"/>
      <c r="O413" s="270"/>
      <c r="P413" s="270"/>
      <c r="Q413" s="270"/>
      <c r="R413" s="270"/>
      <c r="S413" s="270"/>
      <c r="T413" s="271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72" t="s">
        <v>283</v>
      </c>
      <c r="AU413" s="272" t="s">
        <v>90</v>
      </c>
      <c r="AV413" s="15" t="s">
        <v>88</v>
      </c>
      <c r="AW413" s="15" t="s">
        <v>40</v>
      </c>
      <c r="AX413" s="15" t="s">
        <v>80</v>
      </c>
      <c r="AY413" s="272" t="s">
        <v>141</v>
      </c>
    </row>
    <row r="414" s="13" customFormat="1">
      <c r="A414" s="13"/>
      <c r="B414" s="241"/>
      <c r="C414" s="242"/>
      <c r="D414" s="234" t="s">
        <v>283</v>
      </c>
      <c r="E414" s="243" t="s">
        <v>78</v>
      </c>
      <c r="F414" s="244" t="s">
        <v>255</v>
      </c>
      <c r="G414" s="242"/>
      <c r="H414" s="245">
        <v>459.81999999999999</v>
      </c>
      <c r="I414" s="246"/>
      <c r="J414" s="242"/>
      <c r="K414" s="242"/>
      <c r="L414" s="247"/>
      <c r="M414" s="248"/>
      <c r="N414" s="249"/>
      <c r="O414" s="249"/>
      <c r="P414" s="249"/>
      <c r="Q414" s="249"/>
      <c r="R414" s="249"/>
      <c r="S414" s="249"/>
      <c r="T414" s="250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51" t="s">
        <v>283</v>
      </c>
      <c r="AU414" s="251" t="s">
        <v>90</v>
      </c>
      <c r="AV414" s="13" t="s">
        <v>90</v>
      </c>
      <c r="AW414" s="13" t="s">
        <v>40</v>
      </c>
      <c r="AX414" s="13" t="s">
        <v>88</v>
      </c>
      <c r="AY414" s="251" t="s">
        <v>141</v>
      </c>
    </row>
    <row r="415" s="2" customFormat="1">
      <c r="A415" s="42"/>
      <c r="B415" s="43"/>
      <c r="C415" s="44"/>
      <c r="D415" s="234" t="s">
        <v>414</v>
      </c>
      <c r="E415" s="44"/>
      <c r="F415" s="284" t="s">
        <v>415</v>
      </c>
      <c r="G415" s="44"/>
      <c r="H415" s="44"/>
      <c r="I415" s="44"/>
      <c r="J415" s="44"/>
      <c r="K415" s="44"/>
      <c r="L415" s="48"/>
      <c r="M415" s="232"/>
      <c r="N415" s="233"/>
      <c r="O415" s="88"/>
      <c r="P415" s="88"/>
      <c r="Q415" s="88"/>
      <c r="R415" s="88"/>
      <c r="S415" s="88"/>
      <c r="T415" s="89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U415" s="20" t="s">
        <v>90</v>
      </c>
    </row>
    <row r="416" s="2" customFormat="1" ht="16.5" customHeight="1">
      <c r="A416" s="42"/>
      <c r="B416" s="43"/>
      <c r="C416" s="290" t="s">
        <v>559</v>
      </c>
      <c r="D416" s="290" t="s">
        <v>864</v>
      </c>
      <c r="E416" s="291" t="s">
        <v>1000</v>
      </c>
      <c r="F416" s="292" t="s">
        <v>1001</v>
      </c>
      <c r="G416" s="293" t="s">
        <v>321</v>
      </c>
      <c r="H416" s="294">
        <v>535.91999999999996</v>
      </c>
      <c r="I416" s="295"/>
      <c r="J416" s="296">
        <f>ROUND(I416*H416,2)</f>
        <v>0</v>
      </c>
      <c r="K416" s="292" t="s">
        <v>148</v>
      </c>
      <c r="L416" s="297"/>
      <c r="M416" s="298" t="s">
        <v>78</v>
      </c>
      <c r="N416" s="299" t="s">
        <v>50</v>
      </c>
      <c r="O416" s="88"/>
      <c r="P416" s="225">
        <f>O416*H416</f>
        <v>0</v>
      </c>
      <c r="Q416" s="225">
        <v>0.00040000000000000002</v>
      </c>
      <c r="R416" s="225">
        <f>Q416*H416</f>
        <v>0.214368</v>
      </c>
      <c r="S416" s="225">
        <v>0</v>
      </c>
      <c r="T416" s="226">
        <f>S416*H416</f>
        <v>0</v>
      </c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R416" s="227" t="s">
        <v>487</v>
      </c>
      <c r="AT416" s="227" t="s">
        <v>864</v>
      </c>
      <c r="AU416" s="227" t="s">
        <v>90</v>
      </c>
      <c r="AY416" s="20" t="s">
        <v>141</v>
      </c>
      <c r="BE416" s="228">
        <f>IF(N416="základní",J416,0)</f>
        <v>0</v>
      </c>
      <c r="BF416" s="228">
        <f>IF(N416="snížená",J416,0)</f>
        <v>0</v>
      </c>
      <c r="BG416" s="228">
        <f>IF(N416="zákl. přenesená",J416,0)</f>
        <v>0</v>
      </c>
      <c r="BH416" s="228">
        <f>IF(N416="sníž. přenesená",J416,0)</f>
        <v>0</v>
      </c>
      <c r="BI416" s="228">
        <f>IF(N416="nulová",J416,0)</f>
        <v>0</v>
      </c>
      <c r="BJ416" s="20" t="s">
        <v>88</v>
      </c>
      <c r="BK416" s="228">
        <f>ROUND(I416*H416,2)</f>
        <v>0</v>
      </c>
      <c r="BL416" s="20" t="s">
        <v>244</v>
      </c>
      <c r="BM416" s="227" t="s">
        <v>1959</v>
      </c>
    </row>
    <row r="417" s="13" customFormat="1">
      <c r="A417" s="13"/>
      <c r="B417" s="241"/>
      <c r="C417" s="242"/>
      <c r="D417" s="234" t="s">
        <v>283</v>
      </c>
      <c r="E417" s="242"/>
      <c r="F417" s="244" t="s">
        <v>1960</v>
      </c>
      <c r="G417" s="242"/>
      <c r="H417" s="245">
        <v>535.91999999999996</v>
      </c>
      <c r="I417" s="246"/>
      <c r="J417" s="242"/>
      <c r="K417" s="242"/>
      <c r="L417" s="247"/>
      <c r="M417" s="248"/>
      <c r="N417" s="249"/>
      <c r="O417" s="249"/>
      <c r="P417" s="249"/>
      <c r="Q417" s="249"/>
      <c r="R417" s="249"/>
      <c r="S417" s="249"/>
      <c r="T417" s="250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1" t="s">
        <v>283</v>
      </c>
      <c r="AU417" s="251" t="s">
        <v>90</v>
      </c>
      <c r="AV417" s="13" t="s">
        <v>90</v>
      </c>
      <c r="AW417" s="13" t="s">
        <v>4</v>
      </c>
      <c r="AX417" s="13" t="s">
        <v>88</v>
      </c>
      <c r="AY417" s="251" t="s">
        <v>141</v>
      </c>
    </row>
    <row r="418" s="2" customFormat="1" ht="49.05" customHeight="1">
      <c r="A418" s="42"/>
      <c r="B418" s="43"/>
      <c r="C418" s="216" t="s">
        <v>565</v>
      </c>
      <c r="D418" s="216" t="s">
        <v>144</v>
      </c>
      <c r="E418" s="217" t="s">
        <v>1003</v>
      </c>
      <c r="F418" s="218" t="s">
        <v>1004</v>
      </c>
      <c r="G418" s="219" t="s">
        <v>310</v>
      </c>
      <c r="H418" s="220">
        <v>0.40699999999999997</v>
      </c>
      <c r="I418" s="221"/>
      <c r="J418" s="222">
        <f>ROUND(I418*H418,2)</f>
        <v>0</v>
      </c>
      <c r="K418" s="218" t="s">
        <v>148</v>
      </c>
      <c r="L418" s="48"/>
      <c r="M418" s="223" t="s">
        <v>78</v>
      </c>
      <c r="N418" s="224" t="s">
        <v>50</v>
      </c>
      <c r="O418" s="88"/>
      <c r="P418" s="225">
        <f>O418*H418</f>
        <v>0</v>
      </c>
      <c r="Q418" s="225">
        <v>0</v>
      </c>
      <c r="R418" s="225">
        <f>Q418*H418</f>
        <v>0</v>
      </c>
      <c r="S418" s="225">
        <v>0</v>
      </c>
      <c r="T418" s="226">
        <f>S418*H418</f>
        <v>0</v>
      </c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R418" s="227" t="s">
        <v>244</v>
      </c>
      <c r="AT418" s="227" t="s">
        <v>144</v>
      </c>
      <c r="AU418" s="227" t="s">
        <v>90</v>
      </c>
      <c r="AY418" s="20" t="s">
        <v>141</v>
      </c>
      <c r="BE418" s="228">
        <f>IF(N418="základní",J418,0)</f>
        <v>0</v>
      </c>
      <c r="BF418" s="228">
        <f>IF(N418="snížená",J418,0)</f>
        <v>0</v>
      </c>
      <c r="BG418" s="228">
        <f>IF(N418="zákl. přenesená",J418,0)</f>
        <v>0</v>
      </c>
      <c r="BH418" s="228">
        <f>IF(N418="sníž. přenesená",J418,0)</f>
        <v>0</v>
      </c>
      <c r="BI418" s="228">
        <f>IF(N418="nulová",J418,0)</f>
        <v>0</v>
      </c>
      <c r="BJ418" s="20" t="s">
        <v>88</v>
      </c>
      <c r="BK418" s="228">
        <f>ROUND(I418*H418,2)</f>
        <v>0</v>
      </c>
      <c r="BL418" s="20" t="s">
        <v>244</v>
      </c>
      <c r="BM418" s="227" t="s">
        <v>1961</v>
      </c>
    </row>
    <row r="419" s="2" customFormat="1">
      <c r="A419" s="42"/>
      <c r="B419" s="43"/>
      <c r="C419" s="44"/>
      <c r="D419" s="229" t="s">
        <v>151</v>
      </c>
      <c r="E419" s="44"/>
      <c r="F419" s="230" t="s">
        <v>1006</v>
      </c>
      <c r="G419" s="44"/>
      <c r="H419" s="44"/>
      <c r="I419" s="231"/>
      <c r="J419" s="44"/>
      <c r="K419" s="44"/>
      <c r="L419" s="48"/>
      <c r="M419" s="232"/>
      <c r="N419" s="233"/>
      <c r="O419" s="88"/>
      <c r="P419" s="88"/>
      <c r="Q419" s="88"/>
      <c r="R419" s="88"/>
      <c r="S419" s="88"/>
      <c r="T419" s="89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T419" s="20" t="s">
        <v>151</v>
      </c>
      <c r="AU419" s="20" t="s">
        <v>90</v>
      </c>
    </row>
    <row r="420" s="2" customFormat="1" ht="49.05" customHeight="1">
      <c r="A420" s="42"/>
      <c r="B420" s="43"/>
      <c r="C420" s="216" t="s">
        <v>587</v>
      </c>
      <c r="D420" s="216" t="s">
        <v>144</v>
      </c>
      <c r="E420" s="217" t="s">
        <v>1007</v>
      </c>
      <c r="F420" s="218" t="s">
        <v>1008</v>
      </c>
      <c r="G420" s="219" t="s">
        <v>310</v>
      </c>
      <c r="H420" s="220">
        <v>0.40699999999999997</v>
      </c>
      <c r="I420" s="221"/>
      <c r="J420" s="222">
        <f>ROUND(I420*H420,2)</f>
        <v>0</v>
      </c>
      <c r="K420" s="218" t="s">
        <v>148</v>
      </c>
      <c r="L420" s="48"/>
      <c r="M420" s="223" t="s">
        <v>78</v>
      </c>
      <c r="N420" s="224" t="s">
        <v>50</v>
      </c>
      <c r="O420" s="88"/>
      <c r="P420" s="225">
        <f>O420*H420</f>
        <v>0</v>
      </c>
      <c r="Q420" s="225">
        <v>0</v>
      </c>
      <c r="R420" s="225">
        <f>Q420*H420</f>
        <v>0</v>
      </c>
      <c r="S420" s="225">
        <v>0</v>
      </c>
      <c r="T420" s="226">
        <f>S420*H420</f>
        <v>0</v>
      </c>
      <c r="U420" s="42"/>
      <c r="V420" s="42"/>
      <c r="W420" s="42"/>
      <c r="X420" s="42"/>
      <c r="Y420" s="42"/>
      <c r="Z420" s="42"/>
      <c r="AA420" s="42"/>
      <c r="AB420" s="42"/>
      <c r="AC420" s="42"/>
      <c r="AD420" s="42"/>
      <c r="AE420" s="42"/>
      <c r="AR420" s="227" t="s">
        <v>244</v>
      </c>
      <c r="AT420" s="227" t="s">
        <v>144</v>
      </c>
      <c r="AU420" s="227" t="s">
        <v>90</v>
      </c>
      <c r="AY420" s="20" t="s">
        <v>141</v>
      </c>
      <c r="BE420" s="228">
        <f>IF(N420="základní",J420,0)</f>
        <v>0</v>
      </c>
      <c r="BF420" s="228">
        <f>IF(N420="snížená",J420,0)</f>
        <v>0</v>
      </c>
      <c r="BG420" s="228">
        <f>IF(N420="zákl. přenesená",J420,0)</f>
        <v>0</v>
      </c>
      <c r="BH420" s="228">
        <f>IF(N420="sníž. přenesená",J420,0)</f>
        <v>0</v>
      </c>
      <c r="BI420" s="228">
        <f>IF(N420="nulová",J420,0)</f>
        <v>0</v>
      </c>
      <c r="BJ420" s="20" t="s">
        <v>88</v>
      </c>
      <c r="BK420" s="228">
        <f>ROUND(I420*H420,2)</f>
        <v>0</v>
      </c>
      <c r="BL420" s="20" t="s">
        <v>244</v>
      </c>
      <c r="BM420" s="227" t="s">
        <v>1962</v>
      </c>
    </row>
    <row r="421" s="2" customFormat="1">
      <c r="A421" s="42"/>
      <c r="B421" s="43"/>
      <c r="C421" s="44"/>
      <c r="D421" s="229" t="s">
        <v>151</v>
      </c>
      <c r="E421" s="44"/>
      <c r="F421" s="230" t="s">
        <v>1010</v>
      </c>
      <c r="G421" s="44"/>
      <c r="H421" s="44"/>
      <c r="I421" s="231"/>
      <c r="J421" s="44"/>
      <c r="K421" s="44"/>
      <c r="L421" s="48"/>
      <c r="M421" s="232"/>
      <c r="N421" s="233"/>
      <c r="O421" s="88"/>
      <c r="P421" s="88"/>
      <c r="Q421" s="88"/>
      <c r="R421" s="88"/>
      <c r="S421" s="88"/>
      <c r="T421" s="89"/>
      <c r="U421" s="42"/>
      <c r="V421" s="42"/>
      <c r="W421" s="42"/>
      <c r="X421" s="42"/>
      <c r="Y421" s="42"/>
      <c r="Z421" s="42"/>
      <c r="AA421" s="42"/>
      <c r="AB421" s="42"/>
      <c r="AC421" s="42"/>
      <c r="AD421" s="42"/>
      <c r="AE421" s="42"/>
      <c r="AT421" s="20" t="s">
        <v>151</v>
      </c>
      <c r="AU421" s="20" t="s">
        <v>90</v>
      </c>
    </row>
    <row r="422" s="2" customFormat="1" ht="62.7" customHeight="1">
      <c r="A422" s="42"/>
      <c r="B422" s="43"/>
      <c r="C422" s="216" t="s">
        <v>593</v>
      </c>
      <c r="D422" s="216" t="s">
        <v>144</v>
      </c>
      <c r="E422" s="217" t="s">
        <v>1011</v>
      </c>
      <c r="F422" s="218" t="s">
        <v>1012</v>
      </c>
      <c r="G422" s="219" t="s">
        <v>310</v>
      </c>
      <c r="H422" s="220">
        <v>0.40699999999999997</v>
      </c>
      <c r="I422" s="221"/>
      <c r="J422" s="222">
        <f>ROUND(I422*H422,2)</f>
        <v>0</v>
      </c>
      <c r="K422" s="218" t="s">
        <v>148</v>
      </c>
      <c r="L422" s="48"/>
      <c r="M422" s="223" t="s">
        <v>78</v>
      </c>
      <c r="N422" s="224" t="s">
        <v>50</v>
      </c>
      <c r="O422" s="88"/>
      <c r="P422" s="225">
        <f>O422*H422</f>
        <v>0</v>
      </c>
      <c r="Q422" s="225">
        <v>0</v>
      </c>
      <c r="R422" s="225">
        <f>Q422*H422</f>
        <v>0</v>
      </c>
      <c r="S422" s="225">
        <v>0</v>
      </c>
      <c r="T422" s="226">
        <f>S422*H422</f>
        <v>0</v>
      </c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R422" s="227" t="s">
        <v>244</v>
      </c>
      <c r="AT422" s="227" t="s">
        <v>144</v>
      </c>
      <c r="AU422" s="227" t="s">
        <v>90</v>
      </c>
      <c r="AY422" s="20" t="s">
        <v>141</v>
      </c>
      <c r="BE422" s="228">
        <f>IF(N422="základní",J422,0)</f>
        <v>0</v>
      </c>
      <c r="BF422" s="228">
        <f>IF(N422="snížená",J422,0)</f>
        <v>0</v>
      </c>
      <c r="BG422" s="228">
        <f>IF(N422="zákl. přenesená",J422,0)</f>
        <v>0</v>
      </c>
      <c r="BH422" s="228">
        <f>IF(N422="sníž. přenesená",J422,0)</f>
        <v>0</v>
      </c>
      <c r="BI422" s="228">
        <f>IF(N422="nulová",J422,0)</f>
        <v>0</v>
      </c>
      <c r="BJ422" s="20" t="s">
        <v>88</v>
      </c>
      <c r="BK422" s="228">
        <f>ROUND(I422*H422,2)</f>
        <v>0</v>
      </c>
      <c r="BL422" s="20" t="s">
        <v>244</v>
      </c>
      <c r="BM422" s="227" t="s">
        <v>1963</v>
      </c>
    </row>
    <row r="423" s="2" customFormat="1">
      <c r="A423" s="42"/>
      <c r="B423" s="43"/>
      <c r="C423" s="44"/>
      <c r="D423" s="229" t="s">
        <v>151</v>
      </c>
      <c r="E423" s="44"/>
      <c r="F423" s="230" t="s">
        <v>1014</v>
      </c>
      <c r="G423" s="44"/>
      <c r="H423" s="44"/>
      <c r="I423" s="231"/>
      <c r="J423" s="44"/>
      <c r="K423" s="44"/>
      <c r="L423" s="48"/>
      <c r="M423" s="232"/>
      <c r="N423" s="233"/>
      <c r="O423" s="88"/>
      <c r="P423" s="88"/>
      <c r="Q423" s="88"/>
      <c r="R423" s="88"/>
      <c r="S423" s="88"/>
      <c r="T423" s="89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T423" s="20" t="s">
        <v>151</v>
      </c>
      <c r="AU423" s="20" t="s">
        <v>90</v>
      </c>
    </row>
    <row r="424" s="12" customFormat="1" ht="22.8" customHeight="1">
      <c r="A424" s="12"/>
      <c r="B424" s="200"/>
      <c r="C424" s="201"/>
      <c r="D424" s="202" t="s">
        <v>79</v>
      </c>
      <c r="E424" s="214" t="s">
        <v>1964</v>
      </c>
      <c r="F424" s="214" t="s">
        <v>1965</v>
      </c>
      <c r="G424" s="201"/>
      <c r="H424" s="201"/>
      <c r="I424" s="204"/>
      <c r="J424" s="215">
        <f>BK424</f>
        <v>0</v>
      </c>
      <c r="K424" s="201"/>
      <c r="L424" s="206"/>
      <c r="M424" s="207"/>
      <c r="N424" s="208"/>
      <c r="O424" s="208"/>
      <c r="P424" s="209">
        <f>SUM(P425:P453)</f>
        <v>0</v>
      </c>
      <c r="Q424" s="208"/>
      <c r="R424" s="209">
        <f>SUM(R425:R453)</f>
        <v>0.25997515999999998</v>
      </c>
      <c r="S424" s="208"/>
      <c r="T424" s="210">
        <f>SUM(T425:T453)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211" t="s">
        <v>90</v>
      </c>
      <c r="AT424" s="212" t="s">
        <v>79</v>
      </c>
      <c r="AU424" s="212" t="s">
        <v>88</v>
      </c>
      <c r="AY424" s="211" t="s">
        <v>141</v>
      </c>
      <c r="BK424" s="213">
        <f>SUM(BK425:BK453)</f>
        <v>0</v>
      </c>
    </row>
    <row r="425" s="2" customFormat="1" ht="24.15" customHeight="1">
      <c r="A425" s="42"/>
      <c r="B425" s="43"/>
      <c r="C425" s="216" t="s">
        <v>601</v>
      </c>
      <c r="D425" s="216" t="s">
        <v>144</v>
      </c>
      <c r="E425" s="217" t="s">
        <v>1966</v>
      </c>
      <c r="F425" s="218" t="s">
        <v>1967</v>
      </c>
      <c r="G425" s="219" t="s">
        <v>321</v>
      </c>
      <c r="H425" s="220">
        <v>50.676000000000002</v>
      </c>
      <c r="I425" s="221"/>
      <c r="J425" s="222">
        <f>ROUND(I425*H425,2)</f>
        <v>0</v>
      </c>
      <c r="K425" s="218" t="s">
        <v>148</v>
      </c>
      <c r="L425" s="48"/>
      <c r="M425" s="223" t="s">
        <v>78</v>
      </c>
      <c r="N425" s="224" t="s">
        <v>50</v>
      </c>
      <c r="O425" s="88"/>
      <c r="P425" s="225">
        <f>O425*H425</f>
        <v>0</v>
      </c>
      <c r="Q425" s="225">
        <v>0.00091</v>
      </c>
      <c r="R425" s="225">
        <f>Q425*H425</f>
        <v>0.046115160000000002</v>
      </c>
      <c r="S425" s="225">
        <v>0</v>
      </c>
      <c r="T425" s="226">
        <f>S425*H425</f>
        <v>0</v>
      </c>
      <c r="U425" s="42"/>
      <c r="V425" s="42"/>
      <c r="W425" s="42"/>
      <c r="X425" s="42"/>
      <c r="Y425" s="42"/>
      <c r="Z425" s="42"/>
      <c r="AA425" s="42"/>
      <c r="AB425" s="42"/>
      <c r="AC425" s="42"/>
      <c r="AD425" s="42"/>
      <c r="AE425" s="42"/>
      <c r="AR425" s="227" t="s">
        <v>244</v>
      </c>
      <c r="AT425" s="227" t="s">
        <v>144</v>
      </c>
      <c r="AU425" s="227" t="s">
        <v>90</v>
      </c>
      <c r="AY425" s="20" t="s">
        <v>141</v>
      </c>
      <c r="BE425" s="228">
        <f>IF(N425="základní",J425,0)</f>
        <v>0</v>
      </c>
      <c r="BF425" s="228">
        <f>IF(N425="snížená",J425,0)</f>
        <v>0</v>
      </c>
      <c r="BG425" s="228">
        <f>IF(N425="zákl. přenesená",J425,0)</f>
        <v>0</v>
      </c>
      <c r="BH425" s="228">
        <f>IF(N425="sníž. přenesená",J425,0)</f>
        <v>0</v>
      </c>
      <c r="BI425" s="228">
        <f>IF(N425="nulová",J425,0)</f>
        <v>0</v>
      </c>
      <c r="BJ425" s="20" t="s">
        <v>88</v>
      </c>
      <c r="BK425" s="228">
        <f>ROUND(I425*H425,2)</f>
        <v>0</v>
      </c>
      <c r="BL425" s="20" t="s">
        <v>244</v>
      </c>
      <c r="BM425" s="227" t="s">
        <v>1968</v>
      </c>
    </row>
    <row r="426" s="2" customFormat="1">
      <c r="A426" s="42"/>
      <c r="B426" s="43"/>
      <c r="C426" s="44"/>
      <c r="D426" s="229" t="s">
        <v>151</v>
      </c>
      <c r="E426" s="44"/>
      <c r="F426" s="230" t="s">
        <v>1969</v>
      </c>
      <c r="G426" s="44"/>
      <c r="H426" s="44"/>
      <c r="I426" s="231"/>
      <c r="J426" s="44"/>
      <c r="K426" s="44"/>
      <c r="L426" s="48"/>
      <c r="M426" s="232"/>
      <c r="N426" s="233"/>
      <c r="O426" s="88"/>
      <c r="P426" s="88"/>
      <c r="Q426" s="88"/>
      <c r="R426" s="88"/>
      <c r="S426" s="88"/>
      <c r="T426" s="89"/>
      <c r="U426" s="42"/>
      <c r="V426" s="42"/>
      <c r="W426" s="42"/>
      <c r="X426" s="42"/>
      <c r="Y426" s="42"/>
      <c r="Z426" s="42"/>
      <c r="AA426" s="42"/>
      <c r="AB426" s="42"/>
      <c r="AC426" s="42"/>
      <c r="AD426" s="42"/>
      <c r="AE426" s="42"/>
      <c r="AT426" s="20" t="s">
        <v>151</v>
      </c>
      <c r="AU426" s="20" t="s">
        <v>90</v>
      </c>
    </row>
    <row r="427" s="15" customFormat="1">
      <c r="A427" s="15"/>
      <c r="B427" s="263"/>
      <c r="C427" s="264"/>
      <c r="D427" s="234" t="s">
        <v>283</v>
      </c>
      <c r="E427" s="265" t="s">
        <v>78</v>
      </c>
      <c r="F427" s="266" t="s">
        <v>1970</v>
      </c>
      <c r="G427" s="264"/>
      <c r="H427" s="265" t="s">
        <v>78</v>
      </c>
      <c r="I427" s="267"/>
      <c r="J427" s="264"/>
      <c r="K427" s="264"/>
      <c r="L427" s="268"/>
      <c r="M427" s="269"/>
      <c r="N427" s="270"/>
      <c r="O427" s="270"/>
      <c r="P427" s="270"/>
      <c r="Q427" s="270"/>
      <c r="R427" s="270"/>
      <c r="S427" s="270"/>
      <c r="T427" s="271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72" t="s">
        <v>283</v>
      </c>
      <c r="AU427" s="272" t="s">
        <v>90</v>
      </c>
      <c r="AV427" s="15" t="s">
        <v>88</v>
      </c>
      <c r="AW427" s="15" t="s">
        <v>40</v>
      </c>
      <c r="AX427" s="15" t="s">
        <v>80</v>
      </c>
      <c r="AY427" s="272" t="s">
        <v>141</v>
      </c>
    </row>
    <row r="428" s="13" customFormat="1">
      <c r="A428" s="13"/>
      <c r="B428" s="241"/>
      <c r="C428" s="242"/>
      <c r="D428" s="234" t="s">
        <v>283</v>
      </c>
      <c r="E428" s="243" t="s">
        <v>78</v>
      </c>
      <c r="F428" s="244" t="s">
        <v>1971</v>
      </c>
      <c r="G428" s="242"/>
      <c r="H428" s="245">
        <v>5.7599999999999998</v>
      </c>
      <c r="I428" s="246"/>
      <c r="J428" s="242"/>
      <c r="K428" s="242"/>
      <c r="L428" s="247"/>
      <c r="M428" s="248"/>
      <c r="N428" s="249"/>
      <c r="O428" s="249"/>
      <c r="P428" s="249"/>
      <c r="Q428" s="249"/>
      <c r="R428" s="249"/>
      <c r="S428" s="249"/>
      <c r="T428" s="250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51" t="s">
        <v>283</v>
      </c>
      <c r="AU428" s="251" t="s">
        <v>90</v>
      </c>
      <c r="AV428" s="13" t="s">
        <v>90</v>
      </c>
      <c r="AW428" s="13" t="s">
        <v>40</v>
      </c>
      <c r="AX428" s="13" t="s">
        <v>80</v>
      </c>
      <c r="AY428" s="251" t="s">
        <v>141</v>
      </c>
    </row>
    <row r="429" s="13" customFormat="1">
      <c r="A429" s="13"/>
      <c r="B429" s="241"/>
      <c r="C429" s="242"/>
      <c r="D429" s="234" t="s">
        <v>283</v>
      </c>
      <c r="E429" s="243" t="s">
        <v>78</v>
      </c>
      <c r="F429" s="244" t="s">
        <v>1972</v>
      </c>
      <c r="G429" s="242"/>
      <c r="H429" s="245">
        <v>5.7599999999999998</v>
      </c>
      <c r="I429" s="246"/>
      <c r="J429" s="242"/>
      <c r="K429" s="242"/>
      <c r="L429" s="247"/>
      <c r="M429" s="248"/>
      <c r="N429" s="249"/>
      <c r="O429" s="249"/>
      <c r="P429" s="249"/>
      <c r="Q429" s="249"/>
      <c r="R429" s="249"/>
      <c r="S429" s="249"/>
      <c r="T429" s="250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51" t="s">
        <v>283</v>
      </c>
      <c r="AU429" s="251" t="s">
        <v>90</v>
      </c>
      <c r="AV429" s="13" t="s">
        <v>90</v>
      </c>
      <c r="AW429" s="13" t="s">
        <v>40</v>
      </c>
      <c r="AX429" s="13" t="s">
        <v>80</v>
      </c>
      <c r="AY429" s="251" t="s">
        <v>141</v>
      </c>
    </row>
    <row r="430" s="13" customFormat="1">
      <c r="A430" s="13"/>
      <c r="B430" s="241"/>
      <c r="C430" s="242"/>
      <c r="D430" s="234" t="s">
        <v>283</v>
      </c>
      <c r="E430" s="243" t="s">
        <v>78</v>
      </c>
      <c r="F430" s="244" t="s">
        <v>1973</v>
      </c>
      <c r="G430" s="242"/>
      <c r="H430" s="245">
        <v>5.7599999999999998</v>
      </c>
      <c r="I430" s="246"/>
      <c r="J430" s="242"/>
      <c r="K430" s="242"/>
      <c r="L430" s="247"/>
      <c r="M430" s="248"/>
      <c r="N430" s="249"/>
      <c r="O430" s="249"/>
      <c r="P430" s="249"/>
      <c r="Q430" s="249"/>
      <c r="R430" s="249"/>
      <c r="S430" s="249"/>
      <c r="T430" s="250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1" t="s">
        <v>283</v>
      </c>
      <c r="AU430" s="251" t="s">
        <v>90</v>
      </c>
      <c r="AV430" s="13" t="s">
        <v>90</v>
      </c>
      <c r="AW430" s="13" t="s">
        <v>40</v>
      </c>
      <c r="AX430" s="13" t="s">
        <v>80</v>
      </c>
      <c r="AY430" s="251" t="s">
        <v>141</v>
      </c>
    </row>
    <row r="431" s="13" customFormat="1">
      <c r="A431" s="13"/>
      <c r="B431" s="241"/>
      <c r="C431" s="242"/>
      <c r="D431" s="234" t="s">
        <v>283</v>
      </c>
      <c r="E431" s="243" t="s">
        <v>78</v>
      </c>
      <c r="F431" s="244" t="s">
        <v>1974</v>
      </c>
      <c r="G431" s="242"/>
      <c r="H431" s="245">
        <v>5.7599999999999998</v>
      </c>
      <c r="I431" s="246"/>
      <c r="J431" s="242"/>
      <c r="K431" s="242"/>
      <c r="L431" s="247"/>
      <c r="M431" s="248"/>
      <c r="N431" s="249"/>
      <c r="O431" s="249"/>
      <c r="P431" s="249"/>
      <c r="Q431" s="249"/>
      <c r="R431" s="249"/>
      <c r="S431" s="249"/>
      <c r="T431" s="250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1" t="s">
        <v>283</v>
      </c>
      <c r="AU431" s="251" t="s">
        <v>90</v>
      </c>
      <c r="AV431" s="13" t="s">
        <v>90</v>
      </c>
      <c r="AW431" s="13" t="s">
        <v>40</v>
      </c>
      <c r="AX431" s="13" t="s">
        <v>80</v>
      </c>
      <c r="AY431" s="251" t="s">
        <v>141</v>
      </c>
    </row>
    <row r="432" s="13" customFormat="1">
      <c r="A432" s="13"/>
      <c r="B432" s="241"/>
      <c r="C432" s="242"/>
      <c r="D432" s="234" t="s">
        <v>283</v>
      </c>
      <c r="E432" s="243" t="s">
        <v>78</v>
      </c>
      <c r="F432" s="244" t="s">
        <v>1975</v>
      </c>
      <c r="G432" s="242"/>
      <c r="H432" s="245">
        <v>5.7599999999999998</v>
      </c>
      <c r="I432" s="246"/>
      <c r="J432" s="242"/>
      <c r="K432" s="242"/>
      <c r="L432" s="247"/>
      <c r="M432" s="248"/>
      <c r="N432" s="249"/>
      <c r="O432" s="249"/>
      <c r="P432" s="249"/>
      <c r="Q432" s="249"/>
      <c r="R432" s="249"/>
      <c r="S432" s="249"/>
      <c r="T432" s="250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1" t="s">
        <v>283</v>
      </c>
      <c r="AU432" s="251" t="s">
        <v>90</v>
      </c>
      <c r="AV432" s="13" t="s">
        <v>90</v>
      </c>
      <c r="AW432" s="13" t="s">
        <v>40</v>
      </c>
      <c r="AX432" s="13" t="s">
        <v>80</v>
      </c>
      <c r="AY432" s="251" t="s">
        <v>141</v>
      </c>
    </row>
    <row r="433" s="13" customFormat="1">
      <c r="A433" s="13"/>
      <c r="B433" s="241"/>
      <c r="C433" s="242"/>
      <c r="D433" s="234" t="s">
        <v>283</v>
      </c>
      <c r="E433" s="243" t="s">
        <v>78</v>
      </c>
      <c r="F433" s="244" t="s">
        <v>1976</v>
      </c>
      <c r="G433" s="242"/>
      <c r="H433" s="245">
        <v>5.7599999999999998</v>
      </c>
      <c r="I433" s="246"/>
      <c r="J433" s="242"/>
      <c r="K433" s="242"/>
      <c r="L433" s="247"/>
      <c r="M433" s="248"/>
      <c r="N433" s="249"/>
      <c r="O433" s="249"/>
      <c r="P433" s="249"/>
      <c r="Q433" s="249"/>
      <c r="R433" s="249"/>
      <c r="S433" s="249"/>
      <c r="T433" s="250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1" t="s">
        <v>283</v>
      </c>
      <c r="AU433" s="251" t="s">
        <v>90</v>
      </c>
      <c r="AV433" s="13" t="s">
        <v>90</v>
      </c>
      <c r="AW433" s="13" t="s">
        <v>40</v>
      </c>
      <c r="AX433" s="13" t="s">
        <v>80</v>
      </c>
      <c r="AY433" s="251" t="s">
        <v>141</v>
      </c>
    </row>
    <row r="434" s="16" customFormat="1">
      <c r="A434" s="16"/>
      <c r="B434" s="273"/>
      <c r="C434" s="274"/>
      <c r="D434" s="234" t="s">
        <v>283</v>
      </c>
      <c r="E434" s="275" t="s">
        <v>78</v>
      </c>
      <c r="F434" s="276" t="s">
        <v>358</v>
      </c>
      <c r="G434" s="274"/>
      <c r="H434" s="277">
        <v>34.560000000000002</v>
      </c>
      <c r="I434" s="278"/>
      <c r="J434" s="274"/>
      <c r="K434" s="274"/>
      <c r="L434" s="279"/>
      <c r="M434" s="280"/>
      <c r="N434" s="281"/>
      <c r="O434" s="281"/>
      <c r="P434" s="281"/>
      <c r="Q434" s="281"/>
      <c r="R434" s="281"/>
      <c r="S434" s="281"/>
      <c r="T434" s="282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T434" s="283" t="s">
        <v>283</v>
      </c>
      <c r="AU434" s="283" t="s">
        <v>90</v>
      </c>
      <c r="AV434" s="16" t="s">
        <v>160</v>
      </c>
      <c r="AW434" s="16" t="s">
        <v>40</v>
      </c>
      <c r="AX434" s="16" t="s">
        <v>80</v>
      </c>
      <c r="AY434" s="283" t="s">
        <v>141</v>
      </c>
    </row>
    <row r="435" s="15" customFormat="1">
      <c r="A435" s="15"/>
      <c r="B435" s="263"/>
      <c r="C435" s="264"/>
      <c r="D435" s="234" t="s">
        <v>283</v>
      </c>
      <c r="E435" s="265" t="s">
        <v>78</v>
      </c>
      <c r="F435" s="266" t="s">
        <v>1977</v>
      </c>
      <c r="G435" s="264"/>
      <c r="H435" s="265" t="s">
        <v>78</v>
      </c>
      <c r="I435" s="267"/>
      <c r="J435" s="264"/>
      <c r="K435" s="264"/>
      <c r="L435" s="268"/>
      <c r="M435" s="269"/>
      <c r="N435" s="270"/>
      <c r="O435" s="270"/>
      <c r="P435" s="270"/>
      <c r="Q435" s="270"/>
      <c r="R435" s="270"/>
      <c r="S435" s="270"/>
      <c r="T435" s="271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72" t="s">
        <v>283</v>
      </c>
      <c r="AU435" s="272" t="s">
        <v>90</v>
      </c>
      <c r="AV435" s="15" t="s">
        <v>88</v>
      </c>
      <c r="AW435" s="15" t="s">
        <v>40</v>
      </c>
      <c r="AX435" s="15" t="s">
        <v>80</v>
      </c>
      <c r="AY435" s="272" t="s">
        <v>141</v>
      </c>
    </row>
    <row r="436" s="13" customFormat="1">
      <c r="A436" s="13"/>
      <c r="B436" s="241"/>
      <c r="C436" s="242"/>
      <c r="D436" s="234" t="s">
        <v>283</v>
      </c>
      <c r="E436" s="243" t="s">
        <v>78</v>
      </c>
      <c r="F436" s="244" t="s">
        <v>1978</v>
      </c>
      <c r="G436" s="242"/>
      <c r="H436" s="245">
        <v>7.9199999999999999</v>
      </c>
      <c r="I436" s="246"/>
      <c r="J436" s="242"/>
      <c r="K436" s="242"/>
      <c r="L436" s="247"/>
      <c r="M436" s="248"/>
      <c r="N436" s="249"/>
      <c r="O436" s="249"/>
      <c r="P436" s="249"/>
      <c r="Q436" s="249"/>
      <c r="R436" s="249"/>
      <c r="S436" s="249"/>
      <c r="T436" s="250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51" t="s">
        <v>283</v>
      </c>
      <c r="AU436" s="251" t="s">
        <v>90</v>
      </c>
      <c r="AV436" s="13" t="s">
        <v>90</v>
      </c>
      <c r="AW436" s="13" t="s">
        <v>40</v>
      </c>
      <c r="AX436" s="13" t="s">
        <v>80</v>
      </c>
      <c r="AY436" s="251" t="s">
        <v>141</v>
      </c>
    </row>
    <row r="437" s="16" customFormat="1">
      <c r="A437" s="16"/>
      <c r="B437" s="273"/>
      <c r="C437" s="274"/>
      <c r="D437" s="234" t="s">
        <v>283</v>
      </c>
      <c r="E437" s="275" t="s">
        <v>78</v>
      </c>
      <c r="F437" s="276" t="s">
        <v>358</v>
      </c>
      <c r="G437" s="274"/>
      <c r="H437" s="277">
        <v>7.9199999999999999</v>
      </c>
      <c r="I437" s="278"/>
      <c r="J437" s="274"/>
      <c r="K437" s="274"/>
      <c r="L437" s="279"/>
      <c r="M437" s="280"/>
      <c r="N437" s="281"/>
      <c r="O437" s="281"/>
      <c r="P437" s="281"/>
      <c r="Q437" s="281"/>
      <c r="R437" s="281"/>
      <c r="S437" s="281"/>
      <c r="T437" s="282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T437" s="283" t="s">
        <v>283</v>
      </c>
      <c r="AU437" s="283" t="s">
        <v>90</v>
      </c>
      <c r="AV437" s="16" t="s">
        <v>160</v>
      </c>
      <c r="AW437" s="16" t="s">
        <v>40</v>
      </c>
      <c r="AX437" s="16" t="s">
        <v>80</v>
      </c>
      <c r="AY437" s="283" t="s">
        <v>141</v>
      </c>
    </row>
    <row r="438" s="15" customFormat="1">
      <c r="A438" s="15"/>
      <c r="B438" s="263"/>
      <c r="C438" s="264"/>
      <c r="D438" s="234" t="s">
        <v>283</v>
      </c>
      <c r="E438" s="265" t="s">
        <v>78</v>
      </c>
      <c r="F438" s="266" t="s">
        <v>1979</v>
      </c>
      <c r="G438" s="264"/>
      <c r="H438" s="265" t="s">
        <v>78</v>
      </c>
      <c r="I438" s="267"/>
      <c r="J438" s="264"/>
      <c r="K438" s="264"/>
      <c r="L438" s="268"/>
      <c r="M438" s="269"/>
      <c r="N438" s="270"/>
      <c r="O438" s="270"/>
      <c r="P438" s="270"/>
      <c r="Q438" s="270"/>
      <c r="R438" s="270"/>
      <c r="S438" s="270"/>
      <c r="T438" s="271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72" t="s">
        <v>283</v>
      </c>
      <c r="AU438" s="272" t="s">
        <v>90</v>
      </c>
      <c r="AV438" s="15" t="s">
        <v>88</v>
      </c>
      <c r="AW438" s="15" t="s">
        <v>40</v>
      </c>
      <c r="AX438" s="15" t="s">
        <v>80</v>
      </c>
      <c r="AY438" s="272" t="s">
        <v>141</v>
      </c>
    </row>
    <row r="439" s="13" customFormat="1">
      <c r="A439" s="13"/>
      <c r="B439" s="241"/>
      <c r="C439" s="242"/>
      <c r="D439" s="234" t="s">
        <v>283</v>
      </c>
      <c r="E439" s="243" t="s">
        <v>78</v>
      </c>
      <c r="F439" s="244" t="s">
        <v>1980</v>
      </c>
      <c r="G439" s="242"/>
      <c r="H439" s="245">
        <v>8.1959999999999997</v>
      </c>
      <c r="I439" s="246"/>
      <c r="J439" s="242"/>
      <c r="K439" s="242"/>
      <c r="L439" s="247"/>
      <c r="M439" s="248"/>
      <c r="N439" s="249"/>
      <c r="O439" s="249"/>
      <c r="P439" s="249"/>
      <c r="Q439" s="249"/>
      <c r="R439" s="249"/>
      <c r="S439" s="249"/>
      <c r="T439" s="250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1" t="s">
        <v>283</v>
      </c>
      <c r="AU439" s="251" t="s">
        <v>90</v>
      </c>
      <c r="AV439" s="13" t="s">
        <v>90</v>
      </c>
      <c r="AW439" s="13" t="s">
        <v>40</v>
      </c>
      <c r="AX439" s="13" t="s">
        <v>80</v>
      </c>
      <c r="AY439" s="251" t="s">
        <v>141</v>
      </c>
    </row>
    <row r="440" s="16" customFormat="1">
      <c r="A440" s="16"/>
      <c r="B440" s="273"/>
      <c r="C440" s="274"/>
      <c r="D440" s="234" t="s">
        <v>283</v>
      </c>
      <c r="E440" s="275" t="s">
        <v>78</v>
      </c>
      <c r="F440" s="276" t="s">
        <v>358</v>
      </c>
      <c r="G440" s="274"/>
      <c r="H440" s="277">
        <v>8.1959999999999997</v>
      </c>
      <c r="I440" s="278"/>
      <c r="J440" s="274"/>
      <c r="K440" s="274"/>
      <c r="L440" s="279"/>
      <c r="M440" s="280"/>
      <c r="N440" s="281"/>
      <c r="O440" s="281"/>
      <c r="P440" s="281"/>
      <c r="Q440" s="281"/>
      <c r="R440" s="281"/>
      <c r="S440" s="281"/>
      <c r="T440" s="282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T440" s="283" t="s">
        <v>283</v>
      </c>
      <c r="AU440" s="283" t="s">
        <v>90</v>
      </c>
      <c r="AV440" s="16" t="s">
        <v>160</v>
      </c>
      <c r="AW440" s="16" t="s">
        <v>40</v>
      </c>
      <c r="AX440" s="16" t="s">
        <v>80</v>
      </c>
      <c r="AY440" s="283" t="s">
        <v>141</v>
      </c>
    </row>
    <row r="441" s="14" customFormat="1">
      <c r="A441" s="14"/>
      <c r="B441" s="252"/>
      <c r="C441" s="253"/>
      <c r="D441" s="234" t="s">
        <v>283</v>
      </c>
      <c r="E441" s="254" t="s">
        <v>78</v>
      </c>
      <c r="F441" s="255" t="s">
        <v>285</v>
      </c>
      <c r="G441" s="253"/>
      <c r="H441" s="256">
        <v>50.676000000000002</v>
      </c>
      <c r="I441" s="257"/>
      <c r="J441" s="253"/>
      <c r="K441" s="253"/>
      <c r="L441" s="258"/>
      <c r="M441" s="259"/>
      <c r="N441" s="260"/>
      <c r="O441" s="260"/>
      <c r="P441" s="260"/>
      <c r="Q441" s="260"/>
      <c r="R441" s="260"/>
      <c r="S441" s="260"/>
      <c r="T441" s="261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2" t="s">
        <v>283</v>
      </c>
      <c r="AU441" s="262" t="s">
        <v>90</v>
      </c>
      <c r="AV441" s="14" t="s">
        <v>166</v>
      </c>
      <c r="AW441" s="14" t="s">
        <v>40</v>
      </c>
      <c r="AX441" s="14" t="s">
        <v>88</v>
      </c>
      <c r="AY441" s="262" t="s">
        <v>141</v>
      </c>
    </row>
    <row r="442" s="2" customFormat="1" ht="37.8" customHeight="1">
      <c r="A442" s="42"/>
      <c r="B442" s="43"/>
      <c r="C442" s="290" t="s">
        <v>615</v>
      </c>
      <c r="D442" s="290" t="s">
        <v>864</v>
      </c>
      <c r="E442" s="291" t="s">
        <v>1981</v>
      </c>
      <c r="F442" s="292" t="s">
        <v>1982</v>
      </c>
      <c r="G442" s="293" t="s">
        <v>321</v>
      </c>
      <c r="H442" s="294">
        <v>53.210000000000001</v>
      </c>
      <c r="I442" s="295"/>
      <c r="J442" s="296">
        <f>ROUND(I442*H442,2)</f>
        <v>0</v>
      </c>
      <c r="K442" s="292" t="s">
        <v>1983</v>
      </c>
      <c r="L442" s="297"/>
      <c r="M442" s="298" t="s">
        <v>78</v>
      </c>
      <c r="N442" s="299" t="s">
        <v>50</v>
      </c>
      <c r="O442" s="88"/>
      <c r="P442" s="225">
        <f>O442*H442</f>
        <v>0</v>
      </c>
      <c r="Q442" s="225">
        <v>0.0030999999999999999</v>
      </c>
      <c r="R442" s="225">
        <f>Q442*H442</f>
        <v>0.16495099999999999</v>
      </c>
      <c r="S442" s="225">
        <v>0</v>
      </c>
      <c r="T442" s="226">
        <f>S442*H442</f>
        <v>0</v>
      </c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R442" s="227" t="s">
        <v>487</v>
      </c>
      <c r="AT442" s="227" t="s">
        <v>864</v>
      </c>
      <c r="AU442" s="227" t="s">
        <v>90</v>
      </c>
      <c r="AY442" s="20" t="s">
        <v>141</v>
      </c>
      <c r="BE442" s="228">
        <f>IF(N442="základní",J442,0)</f>
        <v>0</v>
      </c>
      <c r="BF442" s="228">
        <f>IF(N442="snížená",J442,0)</f>
        <v>0</v>
      </c>
      <c r="BG442" s="228">
        <f>IF(N442="zákl. přenesená",J442,0)</f>
        <v>0</v>
      </c>
      <c r="BH442" s="228">
        <f>IF(N442="sníž. přenesená",J442,0)</f>
        <v>0</v>
      </c>
      <c r="BI442" s="228">
        <f>IF(N442="nulová",J442,0)</f>
        <v>0</v>
      </c>
      <c r="BJ442" s="20" t="s">
        <v>88</v>
      </c>
      <c r="BK442" s="228">
        <f>ROUND(I442*H442,2)</f>
        <v>0</v>
      </c>
      <c r="BL442" s="20" t="s">
        <v>244</v>
      </c>
      <c r="BM442" s="227" t="s">
        <v>1984</v>
      </c>
    </row>
    <row r="443" s="2" customFormat="1">
      <c r="A443" s="42"/>
      <c r="B443" s="43"/>
      <c r="C443" s="44"/>
      <c r="D443" s="234" t="s">
        <v>153</v>
      </c>
      <c r="E443" s="44"/>
      <c r="F443" s="235" t="s">
        <v>1985</v>
      </c>
      <c r="G443" s="44"/>
      <c r="H443" s="44"/>
      <c r="I443" s="231"/>
      <c r="J443" s="44"/>
      <c r="K443" s="44"/>
      <c r="L443" s="48"/>
      <c r="M443" s="232"/>
      <c r="N443" s="233"/>
      <c r="O443" s="88"/>
      <c r="P443" s="88"/>
      <c r="Q443" s="88"/>
      <c r="R443" s="88"/>
      <c r="S443" s="88"/>
      <c r="T443" s="89"/>
      <c r="U443" s="42"/>
      <c r="V443" s="42"/>
      <c r="W443" s="42"/>
      <c r="X443" s="42"/>
      <c r="Y443" s="42"/>
      <c r="Z443" s="42"/>
      <c r="AA443" s="42"/>
      <c r="AB443" s="42"/>
      <c r="AC443" s="42"/>
      <c r="AD443" s="42"/>
      <c r="AE443" s="42"/>
      <c r="AT443" s="20" t="s">
        <v>153</v>
      </c>
      <c r="AU443" s="20" t="s">
        <v>90</v>
      </c>
    </row>
    <row r="444" s="13" customFormat="1">
      <c r="A444" s="13"/>
      <c r="B444" s="241"/>
      <c r="C444" s="242"/>
      <c r="D444" s="234" t="s">
        <v>283</v>
      </c>
      <c r="E444" s="242"/>
      <c r="F444" s="244" t="s">
        <v>1986</v>
      </c>
      <c r="G444" s="242"/>
      <c r="H444" s="245">
        <v>53.210000000000001</v>
      </c>
      <c r="I444" s="246"/>
      <c r="J444" s="242"/>
      <c r="K444" s="242"/>
      <c r="L444" s="247"/>
      <c r="M444" s="248"/>
      <c r="N444" s="249"/>
      <c r="O444" s="249"/>
      <c r="P444" s="249"/>
      <c r="Q444" s="249"/>
      <c r="R444" s="249"/>
      <c r="S444" s="249"/>
      <c r="T444" s="250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51" t="s">
        <v>283</v>
      </c>
      <c r="AU444" s="251" t="s">
        <v>90</v>
      </c>
      <c r="AV444" s="13" t="s">
        <v>90</v>
      </c>
      <c r="AW444" s="13" t="s">
        <v>4</v>
      </c>
      <c r="AX444" s="13" t="s">
        <v>88</v>
      </c>
      <c r="AY444" s="251" t="s">
        <v>141</v>
      </c>
    </row>
    <row r="445" s="2" customFormat="1" ht="24.15" customHeight="1">
      <c r="A445" s="42"/>
      <c r="B445" s="43"/>
      <c r="C445" s="290" t="s">
        <v>626</v>
      </c>
      <c r="D445" s="290" t="s">
        <v>864</v>
      </c>
      <c r="E445" s="291" t="s">
        <v>1987</v>
      </c>
      <c r="F445" s="292" t="s">
        <v>1988</v>
      </c>
      <c r="G445" s="293" t="s">
        <v>321</v>
      </c>
      <c r="H445" s="294">
        <v>34.935000000000002</v>
      </c>
      <c r="I445" s="295"/>
      <c r="J445" s="296">
        <f>ROUND(I445*H445,2)</f>
        <v>0</v>
      </c>
      <c r="K445" s="292" t="s">
        <v>1983</v>
      </c>
      <c r="L445" s="297"/>
      <c r="M445" s="298" t="s">
        <v>78</v>
      </c>
      <c r="N445" s="299" t="s">
        <v>50</v>
      </c>
      <c r="O445" s="88"/>
      <c r="P445" s="225">
        <f>O445*H445</f>
        <v>0</v>
      </c>
      <c r="Q445" s="225">
        <v>0.0014</v>
      </c>
      <c r="R445" s="225">
        <f>Q445*H445</f>
        <v>0.048909000000000001</v>
      </c>
      <c r="S445" s="225">
        <v>0</v>
      </c>
      <c r="T445" s="226">
        <f>S445*H445</f>
        <v>0</v>
      </c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R445" s="227" t="s">
        <v>487</v>
      </c>
      <c r="AT445" s="227" t="s">
        <v>864</v>
      </c>
      <c r="AU445" s="227" t="s">
        <v>90</v>
      </c>
      <c r="AY445" s="20" t="s">
        <v>141</v>
      </c>
      <c r="BE445" s="228">
        <f>IF(N445="základní",J445,0)</f>
        <v>0</v>
      </c>
      <c r="BF445" s="228">
        <f>IF(N445="snížená",J445,0)</f>
        <v>0</v>
      </c>
      <c r="BG445" s="228">
        <f>IF(N445="zákl. přenesená",J445,0)</f>
        <v>0</v>
      </c>
      <c r="BH445" s="228">
        <f>IF(N445="sníž. přenesená",J445,0)</f>
        <v>0</v>
      </c>
      <c r="BI445" s="228">
        <f>IF(N445="nulová",J445,0)</f>
        <v>0</v>
      </c>
      <c r="BJ445" s="20" t="s">
        <v>88</v>
      </c>
      <c r="BK445" s="228">
        <f>ROUND(I445*H445,2)</f>
        <v>0</v>
      </c>
      <c r="BL445" s="20" t="s">
        <v>244</v>
      </c>
      <c r="BM445" s="227" t="s">
        <v>1989</v>
      </c>
    </row>
    <row r="446" s="2" customFormat="1">
      <c r="A446" s="42"/>
      <c r="B446" s="43"/>
      <c r="C446" s="44"/>
      <c r="D446" s="234" t="s">
        <v>153</v>
      </c>
      <c r="E446" s="44"/>
      <c r="F446" s="235" t="s">
        <v>1990</v>
      </c>
      <c r="G446" s="44"/>
      <c r="H446" s="44"/>
      <c r="I446" s="231"/>
      <c r="J446" s="44"/>
      <c r="K446" s="44"/>
      <c r="L446" s="48"/>
      <c r="M446" s="232"/>
      <c r="N446" s="233"/>
      <c r="O446" s="88"/>
      <c r="P446" s="88"/>
      <c r="Q446" s="88"/>
      <c r="R446" s="88"/>
      <c r="S446" s="88"/>
      <c r="T446" s="89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T446" s="20" t="s">
        <v>153</v>
      </c>
      <c r="AU446" s="20" t="s">
        <v>90</v>
      </c>
    </row>
    <row r="447" s="13" customFormat="1">
      <c r="A447" s="13"/>
      <c r="B447" s="241"/>
      <c r="C447" s="242"/>
      <c r="D447" s="234" t="s">
        <v>283</v>
      </c>
      <c r="E447" s="242"/>
      <c r="F447" s="244" t="s">
        <v>1991</v>
      </c>
      <c r="G447" s="242"/>
      <c r="H447" s="245">
        <v>34.935000000000002</v>
      </c>
      <c r="I447" s="246"/>
      <c r="J447" s="242"/>
      <c r="K447" s="242"/>
      <c r="L447" s="247"/>
      <c r="M447" s="248"/>
      <c r="N447" s="249"/>
      <c r="O447" s="249"/>
      <c r="P447" s="249"/>
      <c r="Q447" s="249"/>
      <c r="R447" s="249"/>
      <c r="S447" s="249"/>
      <c r="T447" s="250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1" t="s">
        <v>283</v>
      </c>
      <c r="AU447" s="251" t="s">
        <v>90</v>
      </c>
      <c r="AV447" s="13" t="s">
        <v>90</v>
      </c>
      <c r="AW447" s="13" t="s">
        <v>4</v>
      </c>
      <c r="AX447" s="13" t="s">
        <v>88</v>
      </c>
      <c r="AY447" s="251" t="s">
        <v>141</v>
      </c>
    </row>
    <row r="448" s="2" customFormat="1" ht="49.05" customHeight="1">
      <c r="A448" s="42"/>
      <c r="B448" s="43"/>
      <c r="C448" s="216" t="s">
        <v>632</v>
      </c>
      <c r="D448" s="216" t="s">
        <v>144</v>
      </c>
      <c r="E448" s="217" t="s">
        <v>1992</v>
      </c>
      <c r="F448" s="218" t="s">
        <v>1993</v>
      </c>
      <c r="G448" s="219" t="s">
        <v>310</v>
      </c>
      <c r="H448" s="220">
        <v>0.26000000000000001</v>
      </c>
      <c r="I448" s="221"/>
      <c r="J448" s="222">
        <f>ROUND(I448*H448,2)</f>
        <v>0</v>
      </c>
      <c r="K448" s="218" t="s">
        <v>148</v>
      </c>
      <c r="L448" s="48"/>
      <c r="M448" s="223" t="s">
        <v>78</v>
      </c>
      <c r="N448" s="224" t="s">
        <v>50</v>
      </c>
      <c r="O448" s="88"/>
      <c r="P448" s="225">
        <f>O448*H448</f>
        <v>0</v>
      </c>
      <c r="Q448" s="225">
        <v>0</v>
      </c>
      <c r="R448" s="225">
        <f>Q448*H448</f>
        <v>0</v>
      </c>
      <c r="S448" s="225">
        <v>0</v>
      </c>
      <c r="T448" s="226">
        <f>S448*H448</f>
        <v>0</v>
      </c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R448" s="227" t="s">
        <v>244</v>
      </c>
      <c r="AT448" s="227" t="s">
        <v>144</v>
      </c>
      <c r="AU448" s="227" t="s">
        <v>90</v>
      </c>
      <c r="AY448" s="20" t="s">
        <v>141</v>
      </c>
      <c r="BE448" s="228">
        <f>IF(N448="základní",J448,0)</f>
        <v>0</v>
      </c>
      <c r="BF448" s="228">
        <f>IF(N448="snížená",J448,0)</f>
        <v>0</v>
      </c>
      <c r="BG448" s="228">
        <f>IF(N448="zákl. přenesená",J448,0)</f>
        <v>0</v>
      </c>
      <c r="BH448" s="228">
        <f>IF(N448="sníž. přenesená",J448,0)</f>
        <v>0</v>
      </c>
      <c r="BI448" s="228">
        <f>IF(N448="nulová",J448,0)</f>
        <v>0</v>
      </c>
      <c r="BJ448" s="20" t="s">
        <v>88</v>
      </c>
      <c r="BK448" s="228">
        <f>ROUND(I448*H448,2)</f>
        <v>0</v>
      </c>
      <c r="BL448" s="20" t="s">
        <v>244</v>
      </c>
      <c r="BM448" s="227" t="s">
        <v>1994</v>
      </c>
    </row>
    <row r="449" s="2" customFormat="1">
      <c r="A449" s="42"/>
      <c r="B449" s="43"/>
      <c r="C449" s="44"/>
      <c r="D449" s="229" t="s">
        <v>151</v>
      </c>
      <c r="E449" s="44"/>
      <c r="F449" s="230" t="s">
        <v>1995</v>
      </c>
      <c r="G449" s="44"/>
      <c r="H449" s="44"/>
      <c r="I449" s="231"/>
      <c r="J449" s="44"/>
      <c r="K449" s="44"/>
      <c r="L449" s="48"/>
      <c r="M449" s="232"/>
      <c r="N449" s="233"/>
      <c r="O449" s="88"/>
      <c r="P449" s="88"/>
      <c r="Q449" s="88"/>
      <c r="R449" s="88"/>
      <c r="S449" s="88"/>
      <c r="T449" s="89"/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T449" s="20" t="s">
        <v>151</v>
      </c>
      <c r="AU449" s="20" t="s">
        <v>90</v>
      </c>
    </row>
    <row r="450" s="2" customFormat="1" ht="55.5" customHeight="1">
      <c r="A450" s="42"/>
      <c r="B450" s="43"/>
      <c r="C450" s="216" t="s">
        <v>639</v>
      </c>
      <c r="D450" s="216" t="s">
        <v>144</v>
      </c>
      <c r="E450" s="217" t="s">
        <v>1996</v>
      </c>
      <c r="F450" s="218" t="s">
        <v>1997</v>
      </c>
      <c r="G450" s="219" t="s">
        <v>310</v>
      </c>
      <c r="H450" s="220">
        <v>0.26000000000000001</v>
      </c>
      <c r="I450" s="221"/>
      <c r="J450" s="222">
        <f>ROUND(I450*H450,2)</f>
        <v>0</v>
      </c>
      <c r="K450" s="218" t="s">
        <v>148</v>
      </c>
      <c r="L450" s="48"/>
      <c r="M450" s="223" t="s">
        <v>78</v>
      </c>
      <c r="N450" s="224" t="s">
        <v>50</v>
      </c>
      <c r="O450" s="88"/>
      <c r="P450" s="225">
        <f>O450*H450</f>
        <v>0</v>
      </c>
      <c r="Q450" s="225">
        <v>0</v>
      </c>
      <c r="R450" s="225">
        <f>Q450*H450</f>
        <v>0</v>
      </c>
      <c r="S450" s="225">
        <v>0</v>
      </c>
      <c r="T450" s="226">
        <f>S450*H450</f>
        <v>0</v>
      </c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R450" s="227" t="s">
        <v>244</v>
      </c>
      <c r="AT450" s="227" t="s">
        <v>144</v>
      </c>
      <c r="AU450" s="227" t="s">
        <v>90</v>
      </c>
      <c r="AY450" s="20" t="s">
        <v>141</v>
      </c>
      <c r="BE450" s="228">
        <f>IF(N450="základní",J450,0)</f>
        <v>0</v>
      </c>
      <c r="BF450" s="228">
        <f>IF(N450="snížená",J450,0)</f>
        <v>0</v>
      </c>
      <c r="BG450" s="228">
        <f>IF(N450="zákl. přenesená",J450,0)</f>
        <v>0</v>
      </c>
      <c r="BH450" s="228">
        <f>IF(N450="sníž. přenesená",J450,0)</f>
        <v>0</v>
      </c>
      <c r="BI450" s="228">
        <f>IF(N450="nulová",J450,0)</f>
        <v>0</v>
      </c>
      <c r="BJ450" s="20" t="s">
        <v>88</v>
      </c>
      <c r="BK450" s="228">
        <f>ROUND(I450*H450,2)</f>
        <v>0</v>
      </c>
      <c r="BL450" s="20" t="s">
        <v>244</v>
      </c>
      <c r="BM450" s="227" t="s">
        <v>1998</v>
      </c>
    </row>
    <row r="451" s="2" customFormat="1">
      <c r="A451" s="42"/>
      <c r="B451" s="43"/>
      <c r="C451" s="44"/>
      <c r="D451" s="229" t="s">
        <v>151</v>
      </c>
      <c r="E451" s="44"/>
      <c r="F451" s="230" t="s">
        <v>1999</v>
      </c>
      <c r="G451" s="44"/>
      <c r="H451" s="44"/>
      <c r="I451" s="231"/>
      <c r="J451" s="44"/>
      <c r="K451" s="44"/>
      <c r="L451" s="48"/>
      <c r="M451" s="232"/>
      <c r="N451" s="233"/>
      <c r="O451" s="88"/>
      <c r="P451" s="88"/>
      <c r="Q451" s="88"/>
      <c r="R451" s="88"/>
      <c r="S451" s="88"/>
      <c r="T451" s="89"/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T451" s="20" t="s">
        <v>151</v>
      </c>
      <c r="AU451" s="20" t="s">
        <v>90</v>
      </c>
    </row>
    <row r="452" s="2" customFormat="1" ht="66.75" customHeight="1">
      <c r="A452" s="42"/>
      <c r="B452" s="43"/>
      <c r="C452" s="216" t="s">
        <v>645</v>
      </c>
      <c r="D452" s="216" t="s">
        <v>144</v>
      </c>
      <c r="E452" s="217" t="s">
        <v>2000</v>
      </c>
      <c r="F452" s="218" t="s">
        <v>2001</v>
      </c>
      <c r="G452" s="219" t="s">
        <v>310</v>
      </c>
      <c r="H452" s="220">
        <v>0.26000000000000001</v>
      </c>
      <c r="I452" s="221"/>
      <c r="J452" s="222">
        <f>ROUND(I452*H452,2)</f>
        <v>0</v>
      </c>
      <c r="K452" s="218" t="s">
        <v>148</v>
      </c>
      <c r="L452" s="48"/>
      <c r="M452" s="223" t="s">
        <v>78</v>
      </c>
      <c r="N452" s="224" t="s">
        <v>50</v>
      </c>
      <c r="O452" s="88"/>
      <c r="P452" s="225">
        <f>O452*H452</f>
        <v>0</v>
      </c>
      <c r="Q452" s="225">
        <v>0</v>
      </c>
      <c r="R452" s="225">
        <f>Q452*H452</f>
        <v>0</v>
      </c>
      <c r="S452" s="225">
        <v>0</v>
      </c>
      <c r="T452" s="226">
        <f>S452*H452</f>
        <v>0</v>
      </c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R452" s="227" t="s">
        <v>244</v>
      </c>
      <c r="AT452" s="227" t="s">
        <v>144</v>
      </c>
      <c r="AU452" s="227" t="s">
        <v>90</v>
      </c>
      <c r="AY452" s="20" t="s">
        <v>141</v>
      </c>
      <c r="BE452" s="228">
        <f>IF(N452="základní",J452,0)</f>
        <v>0</v>
      </c>
      <c r="BF452" s="228">
        <f>IF(N452="snížená",J452,0)</f>
        <v>0</v>
      </c>
      <c r="BG452" s="228">
        <f>IF(N452="zákl. přenesená",J452,0)</f>
        <v>0</v>
      </c>
      <c r="BH452" s="228">
        <f>IF(N452="sníž. přenesená",J452,0)</f>
        <v>0</v>
      </c>
      <c r="BI452" s="228">
        <f>IF(N452="nulová",J452,0)</f>
        <v>0</v>
      </c>
      <c r="BJ452" s="20" t="s">
        <v>88</v>
      </c>
      <c r="BK452" s="228">
        <f>ROUND(I452*H452,2)</f>
        <v>0</v>
      </c>
      <c r="BL452" s="20" t="s">
        <v>244</v>
      </c>
      <c r="BM452" s="227" t="s">
        <v>2002</v>
      </c>
    </row>
    <row r="453" s="2" customFormat="1">
      <c r="A453" s="42"/>
      <c r="B453" s="43"/>
      <c r="C453" s="44"/>
      <c r="D453" s="229" t="s">
        <v>151</v>
      </c>
      <c r="E453" s="44"/>
      <c r="F453" s="230" t="s">
        <v>2003</v>
      </c>
      <c r="G453" s="44"/>
      <c r="H453" s="44"/>
      <c r="I453" s="231"/>
      <c r="J453" s="44"/>
      <c r="K453" s="44"/>
      <c r="L453" s="48"/>
      <c r="M453" s="232"/>
      <c r="N453" s="233"/>
      <c r="O453" s="88"/>
      <c r="P453" s="88"/>
      <c r="Q453" s="88"/>
      <c r="R453" s="88"/>
      <c r="S453" s="88"/>
      <c r="T453" s="89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T453" s="20" t="s">
        <v>151</v>
      </c>
      <c r="AU453" s="20" t="s">
        <v>90</v>
      </c>
    </row>
    <row r="454" s="12" customFormat="1" ht="22.8" customHeight="1">
      <c r="A454" s="12"/>
      <c r="B454" s="200"/>
      <c r="C454" s="201"/>
      <c r="D454" s="202" t="s">
        <v>79</v>
      </c>
      <c r="E454" s="214" t="s">
        <v>585</v>
      </c>
      <c r="F454" s="214" t="s">
        <v>586</v>
      </c>
      <c r="G454" s="201"/>
      <c r="H454" s="201"/>
      <c r="I454" s="204"/>
      <c r="J454" s="215">
        <f>BK454</f>
        <v>0</v>
      </c>
      <c r="K454" s="201"/>
      <c r="L454" s="206"/>
      <c r="M454" s="207"/>
      <c r="N454" s="208"/>
      <c r="O454" s="208"/>
      <c r="P454" s="209">
        <f>SUM(P455:P562)</f>
        <v>0</v>
      </c>
      <c r="Q454" s="208"/>
      <c r="R454" s="209">
        <f>SUM(R455:R562)</f>
        <v>5.1024852261199998</v>
      </c>
      <c r="S454" s="208"/>
      <c r="T454" s="210">
        <f>SUM(T455:T562)</f>
        <v>0</v>
      </c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R454" s="211" t="s">
        <v>90</v>
      </c>
      <c r="AT454" s="212" t="s">
        <v>79</v>
      </c>
      <c r="AU454" s="212" t="s">
        <v>88</v>
      </c>
      <c r="AY454" s="211" t="s">
        <v>141</v>
      </c>
      <c r="BK454" s="213">
        <f>SUM(BK455:BK562)</f>
        <v>0</v>
      </c>
    </row>
    <row r="455" s="2" customFormat="1" ht="55.5" customHeight="1">
      <c r="A455" s="42"/>
      <c r="B455" s="43"/>
      <c r="C455" s="216" t="s">
        <v>651</v>
      </c>
      <c r="D455" s="216" t="s">
        <v>144</v>
      </c>
      <c r="E455" s="217" t="s">
        <v>2004</v>
      </c>
      <c r="F455" s="218" t="s">
        <v>2005</v>
      </c>
      <c r="G455" s="219" t="s">
        <v>321</v>
      </c>
      <c r="H455" s="220">
        <v>45.479999999999997</v>
      </c>
      <c r="I455" s="221"/>
      <c r="J455" s="222">
        <f>ROUND(I455*H455,2)</f>
        <v>0</v>
      </c>
      <c r="K455" s="218" t="s">
        <v>148</v>
      </c>
      <c r="L455" s="48"/>
      <c r="M455" s="223" t="s">
        <v>78</v>
      </c>
      <c r="N455" s="224" t="s">
        <v>50</v>
      </c>
      <c r="O455" s="88"/>
      <c r="P455" s="225">
        <f>O455*H455</f>
        <v>0</v>
      </c>
      <c r="Q455" s="225">
        <v>0.045030000000000001</v>
      </c>
      <c r="R455" s="225">
        <f>Q455*H455</f>
        <v>2.0479643999999997</v>
      </c>
      <c r="S455" s="225">
        <v>0</v>
      </c>
      <c r="T455" s="226">
        <f>S455*H455</f>
        <v>0</v>
      </c>
      <c r="U455" s="42"/>
      <c r="V455" s="42"/>
      <c r="W455" s="42"/>
      <c r="X455" s="42"/>
      <c r="Y455" s="42"/>
      <c r="Z455" s="42"/>
      <c r="AA455" s="42"/>
      <c r="AB455" s="42"/>
      <c r="AC455" s="42"/>
      <c r="AD455" s="42"/>
      <c r="AE455" s="42"/>
      <c r="AR455" s="227" t="s">
        <v>244</v>
      </c>
      <c r="AT455" s="227" t="s">
        <v>144</v>
      </c>
      <c r="AU455" s="227" t="s">
        <v>90</v>
      </c>
      <c r="AY455" s="20" t="s">
        <v>141</v>
      </c>
      <c r="BE455" s="228">
        <f>IF(N455="základní",J455,0)</f>
        <v>0</v>
      </c>
      <c r="BF455" s="228">
        <f>IF(N455="snížená",J455,0)</f>
        <v>0</v>
      </c>
      <c r="BG455" s="228">
        <f>IF(N455="zákl. přenesená",J455,0)</f>
        <v>0</v>
      </c>
      <c r="BH455" s="228">
        <f>IF(N455="sníž. přenesená",J455,0)</f>
        <v>0</v>
      </c>
      <c r="BI455" s="228">
        <f>IF(N455="nulová",J455,0)</f>
        <v>0</v>
      </c>
      <c r="BJ455" s="20" t="s">
        <v>88</v>
      </c>
      <c r="BK455" s="228">
        <f>ROUND(I455*H455,2)</f>
        <v>0</v>
      </c>
      <c r="BL455" s="20" t="s">
        <v>244</v>
      </c>
      <c r="BM455" s="227" t="s">
        <v>2006</v>
      </c>
    </row>
    <row r="456" s="2" customFormat="1">
      <c r="A456" s="42"/>
      <c r="B456" s="43"/>
      <c r="C456" s="44"/>
      <c r="D456" s="229" t="s">
        <v>151</v>
      </c>
      <c r="E456" s="44"/>
      <c r="F456" s="230" t="s">
        <v>2007</v>
      </c>
      <c r="G456" s="44"/>
      <c r="H456" s="44"/>
      <c r="I456" s="231"/>
      <c r="J456" s="44"/>
      <c r="K456" s="44"/>
      <c r="L456" s="48"/>
      <c r="M456" s="232"/>
      <c r="N456" s="233"/>
      <c r="O456" s="88"/>
      <c r="P456" s="88"/>
      <c r="Q456" s="88"/>
      <c r="R456" s="88"/>
      <c r="S456" s="88"/>
      <c r="T456" s="89"/>
      <c r="U456" s="42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T456" s="20" t="s">
        <v>151</v>
      </c>
      <c r="AU456" s="20" t="s">
        <v>90</v>
      </c>
    </row>
    <row r="457" s="13" customFormat="1">
      <c r="A457" s="13"/>
      <c r="B457" s="241"/>
      <c r="C457" s="242"/>
      <c r="D457" s="234" t="s">
        <v>283</v>
      </c>
      <c r="E457" s="243" t="s">
        <v>78</v>
      </c>
      <c r="F457" s="244" t="s">
        <v>2008</v>
      </c>
      <c r="G457" s="242"/>
      <c r="H457" s="245">
        <v>22.739999999999998</v>
      </c>
      <c r="I457" s="246"/>
      <c r="J457" s="242"/>
      <c r="K457" s="242"/>
      <c r="L457" s="247"/>
      <c r="M457" s="248"/>
      <c r="N457" s="249"/>
      <c r="O457" s="249"/>
      <c r="P457" s="249"/>
      <c r="Q457" s="249"/>
      <c r="R457" s="249"/>
      <c r="S457" s="249"/>
      <c r="T457" s="250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1" t="s">
        <v>283</v>
      </c>
      <c r="AU457" s="251" t="s">
        <v>90</v>
      </c>
      <c r="AV457" s="13" t="s">
        <v>90</v>
      </c>
      <c r="AW457" s="13" t="s">
        <v>40</v>
      </c>
      <c r="AX457" s="13" t="s">
        <v>80</v>
      </c>
      <c r="AY457" s="251" t="s">
        <v>141</v>
      </c>
    </row>
    <row r="458" s="13" customFormat="1">
      <c r="A458" s="13"/>
      <c r="B458" s="241"/>
      <c r="C458" s="242"/>
      <c r="D458" s="234" t="s">
        <v>283</v>
      </c>
      <c r="E458" s="243" t="s">
        <v>78</v>
      </c>
      <c r="F458" s="244" t="s">
        <v>2009</v>
      </c>
      <c r="G458" s="242"/>
      <c r="H458" s="245">
        <v>22.739999999999998</v>
      </c>
      <c r="I458" s="246"/>
      <c r="J458" s="242"/>
      <c r="K458" s="242"/>
      <c r="L458" s="247"/>
      <c r="M458" s="248"/>
      <c r="N458" s="249"/>
      <c r="O458" s="249"/>
      <c r="P458" s="249"/>
      <c r="Q458" s="249"/>
      <c r="R458" s="249"/>
      <c r="S458" s="249"/>
      <c r="T458" s="250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51" t="s">
        <v>283</v>
      </c>
      <c r="AU458" s="251" t="s">
        <v>90</v>
      </c>
      <c r="AV458" s="13" t="s">
        <v>90</v>
      </c>
      <c r="AW458" s="13" t="s">
        <v>40</v>
      </c>
      <c r="AX458" s="13" t="s">
        <v>80</v>
      </c>
      <c r="AY458" s="251" t="s">
        <v>141</v>
      </c>
    </row>
    <row r="459" s="14" customFormat="1">
      <c r="A459" s="14"/>
      <c r="B459" s="252"/>
      <c r="C459" s="253"/>
      <c r="D459" s="234" t="s">
        <v>283</v>
      </c>
      <c r="E459" s="254" t="s">
        <v>78</v>
      </c>
      <c r="F459" s="255" t="s">
        <v>285</v>
      </c>
      <c r="G459" s="253"/>
      <c r="H459" s="256">
        <v>45.479999999999997</v>
      </c>
      <c r="I459" s="257"/>
      <c r="J459" s="253"/>
      <c r="K459" s="253"/>
      <c r="L459" s="258"/>
      <c r="M459" s="259"/>
      <c r="N459" s="260"/>
      <c r="O459" s="260"/>
      <c r="P459" s="260"/>
      <c r="Q459" s="260"/>
      <c r="R459" s="260"/>
      <c r="S459" s="260"/>
      <c r="T459" s="261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2" t="s">
        <v>283</v>
      </c>
      <c r="AU459" s="262" t="s">
        <v>90</v>
      </c>
      <c r="AV459" s="14" t="s">
        <v>166</v>
      </c>
      <c r="AW459" s="14" t="s">
        <v>40</v>
      </c>
      <c r="AX459" s="14" t="s">
        <v>88</v>
      </c>
      <c r="AY459" s="262" t="s">
        <v>141</v>
      </c>
    </row>
    <row r="460" s="2" customFormat="1" ht="55.5" customHeight="1">
      <c r="A460" s="42"/>
      <c r="B460" s="43"/>
      <c r="C460" s="216" t="s">
        <v>656</v>
      </c>
      <c r="D460" s="216" t="s">
        <v>144</v>
      </c>
      <c r="E460" s="217" t="s">
        <v>2010</v>
      </c>
      <c r="F460" s="218" t="s">
        <v>2011</v>
      </c>
      <c r="G460" s="219" t="s">
        <v>321</v>
      </c>
      <c r="H460" s="220">
        <v>3.7599999999999998</v>
      </c>
      <c r="I460" s="221"/>
      <c r="J460" s="222">
        <f>ROUND(I460*H460,2)</f>
        <v>0</v>
      </c>
      <c r="K460" s="218" t="s">
        <v>148</v>
      </c>
      <c r="L460" s="48"/>
      <c r="M460" s="223" t="s">
        <v>78</v>
      </c>
      <c r="N460" s="224" t="s">
        <v>50</v>
      </c>
      <c r="O460" s="88"/>
      <c r="P460" s="225">
        <f>O460*H460</f>
        <v>0</v>
      </c>
      <c r="Q460" s="225">
        <v>0.01480626</v>
      </c>
      <c r="R460" s="225">
        <f>Q460*H460</f>
        <v>0.055671537599999994</v>
      </c>
      <c r="S460" s="225">
        <v>0</v>
      </c>
      <c r="T460" s="226">
        <f>S460*H460</f>
        <v>0</v>
      </c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R460" s="227" t="s">
        <v>244</v>
      </c>
      <c r="AT460" s="227" t="s">
        <v>144</v>
      </c>
      <c r="AU460" s="227" t="s">
        <v>90</v>
      </c>
      <c r="AY460" s="20" t="s">
        <v>141</v>
      </c>
      <c r="BE460" s="228">
        <f>IF(N460="základní",J460,0)</f>
        <v>0</v>
      </c>
      <c r="BF460" s="228">
        <f>IF(N460="snížená",J460,0)</f>
        <v>0</v>
      </c>
      <c r="BG460" s="228">
        <f>IF(N460="zákl. přenesená",J460,0)</f>
        <v>0</v>
      </c>
      <c r="BH460" s="228">
        <f>IF(N460="sníž. přenesená",J460,0)</f>
        <v>0</v>
      </c>
      <c r="BI460" s="228">
        <f>IF(N460="nulová",J460,0)</f>
        <v>0</v>
      </c>
      <c r="BJ460" s="20" t="s">
        <v>88</v>
      </c>
      <c r="BK460" s="228">
        <f>ROUND(I460*H460,2)</f>
        <v>0</v>
      </c>
      <c r="BL460" s="20" t="s">
        <v>244</v>
      </c>
      <c r="BM460" s="227" t="s">
        <v>2012</v>
      </c>
    </row>
    <row r="461" s="2" customFormat="1">
      <c r="A461" s="42"/>
      <c r="B461" s="43"/>
      <c r="C461" s="44"/>
      <c r="D461" s="229" t="s">
        <v>151</v>
      </c>
      <c r="E461" s="44"/>
      <c r="F461" s="230" t="s">
        <v>2013</v>
      </c>
      <c r="G461" s="44"/>
      <c r="H461" s="44"/>
      <c r="I461" s="231"/>
      <c r="J461" s="44"/>
      <c r="K461" s="44"/>
      <c r="L461" s="48"/>
      <c r="M461" s="232"/>
      <c r="N461" s="233"/>
      <c r="O461" s="88"/>
      <c r="P461" s="88"/>
      <c r="Q461" s="88"/>
      <c r="R461" s="88"/>
      <c r="S461" s="88"/>
      <c r="T461" s="89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T461" s="20" t="s">
        <v>151</v>
      </c>
      <c r="AU461" s="20" t="s">
        <v>90</v>
      </c>
    </row>
    <row r="462" s="15" customFormat="1">
      <c r="A462" s="15"/>
      <c r="B462" s="263"/>
      <c r="C462" s="264"/>
      <c r="D462" s="234" t="s">
        <v>283</v>
      </c>
      <c r="E462" s="265" t="s">
        <v>78</v>
      </c>
      <c r="F462" s="266" t="s">
        <v>324</v>
      </c>
      <c r="G462" s="264"/>
      <c r="H462" s="265" t="s">
        <v>78</v>
      </c>
      <c r="I462" s="267"/>
      <c r="J462" s="264"/>
      <c r="K462" s="264"/>
      <c r="L462" s="268"/>
      <c r="M462" s="269"/>
      <c r="N462" s="270"/>
      <c r="O462" s="270"/>
      <c r="P462" s="270"/>
      <c r="Q462" s="270"/>
      <c r="R462" s="270"/>
      <c r="S462" s="270"/>
      <c r="T462" s="271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72" t="s">
        <v>283</v>
      </c>
      <c r="AU462" s="272" t="s">
        <v>90</v>
      </c>
      <c r="AV462" s="15" t="s">
        <v>88</v>
      </c>
      <c r="AW462" s="15" t="s">
        <v>40</v>
      </c>
      <c r="AX462" s="15" t="s">
        <v>80</v>
      </c>
      <c r="AY462" s="272" t="s">
        <v>141</v>
      </c>
    </row>
    <row r="463" s="13" customFormat="1">
      <c r="A463" s="13"/>
      <c r="B463" s="241"/>
      <c r="C463" s="242"/>
      <c r="D463" s="234" t="s">
        <v>283</v>
      </c>
      <c r="E463" s="243" t="s">
        <v>78</v>
      </c>
      <c r="F463" s="244" t="s">
        <v>592</v>
      </c>
      <c r="G463" s="242"/>
      <c r="H463" s="245">
        <v>3.7599999999999998</v>
      </c>
      <c r="I463" s="246"/>
      <c r="J463" s="242"/>
      <c r="K463" s="242"/>
      <c r="L463" s="247"/>
      <c r="M463" s="248"/>
      <c r="N463" s="249"/>
      <c r="O463" s="249"/>
      <c r="P463" s="249"/>
      <c r="Q463" s="249"/>
      <c r="R463" s="249"/>
      <c r="S463" s="249"/>
      <c r="T463" s="250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1" t="s">
        <v>283</v>
      </c>
      <c r="AU463" s="251" t="s">
        <v>90</v>
      </c>
      <c r="AV463" s="13" t="s">
        <v>90</v>
      </c>
      <c r="AW463" s="13" t="s">
        <v>40</v>
      </c>
      <c r="AX463" s="13" t="s">
        <v>80</v>
      </c>
      <c r="AY463" s="251" t="s">
        <v>141</v>
      </c>
    </row>
    <row r="464" s="14" customFormat="1">
      <c r="A464" s="14"/>
      <c r="B464" s="252"/>
      <c r="C464" s="253"/>
      <c r="D464" s="234" t="s">
        <v>283</v>
      </c>
      <c r="E464" s="254" t="s">
        <v>78</v>
      </c>
      <c r="F464" s="255" t="s">
        <v>285</v>
      </c>
      <c r="G464" s="253"/>
      <c r="H464" s="256">
        <v>3.7599999999999998</v>
      </c>
      <c r="I464" s="257"/>
      <c r="J464" s="253"/>
      <c r="K464" s="253"/>
      <c r="L464" s="258"/>
      <c r="M464" s="259"/>
      <c r="N464" s="260"/>
      <c r="O464" s="260"/>
      <c r="P464" s="260"/>
      <c r="Q464" s="260"/>
      <c r="R464" s="260"/>
      <c r="S464" s="260"/>
      <c r="T464" s="261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62" t="s">
        <v>283</v>
      </c>
      <c r="AU464" s="262" t="s">
        <v>90</v>
      </c>
      <c r="AV464" s="14" t="s">
        <v>166</v>
      </c>
      <c r="AW464" s="14" t="s">
        <v>40</v>
      </c>
      <c r="AX464" s="14" t="s">
        <v>88</v>
      </c>
      <c r="AY464" s="262" t="s">
        <v>141</v>
      </c>
    </row>
    <row r="465" s="2" customFormat="1" ht="55.5" customHeight="1">
      <c r="A465" s="42"/>
      <c r="B465" s="43"/>
      <c r="C465" s="216" t="s">
        <v>661</v>
      </c>
      <c r="D465" s="216" t="s">
        <v>144</v>
      </c>
      <c r="E465" s="217" t="s">
        <v>2014</v>
      </c>
      <c r="F465" s="218" t="s">
        <v>2015</v>
      </c>
      <c r="G465" s="219" t="s">
        <v>321</v>
      </c>
      <c r="H465" s="220">
        <v>97.465999999999994</v>
      </c>
      <c r="I465" s="221"/>
      <c r="J465" s="222">
        <f>ROUND(I465*H465,2)</f>
        <v>0</v>
      </c>
      <c r="K465" s="218" t="s">
        <v>148</v>
      </c>
      <c r="L465" s="48"/>
      <c r="M465" s="223" t="s">
        <v>78</v>
      </c>
      <c r="N465" s="224" t="s">
        <v>50</v>
      </c>
      <c r="O465" s="88"/>
      <c r="P465" s="225">
        <f>O465*H465</f>
        <v>0</v>
      </c>
      <c r="Q465" s="225">
        <v>0.01384872</v>
      </c>
      <c r="R465" s="225">
        <f>Q465*H465</f>
        <v>1.3497793435199998</v>
      </c>
      <c r="S465" s="225">
        <v>0</v>
      </c>
      <c r="T465" s="226">
        <f>S465*H465</f>
        <v>0</v>
      </c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42"/>
      <c r="AR465" s="227" t="s">
        <v>244</v>
      </c>
      <c r="AT465" s="227" t="s">
        <v>144</v>
      </c>
      <c r="AU465" s="227" t="s">
        <v>90</v>
      </c>
      <c r="AY465" s="20" t="s">
        <v>141</v>
      </c>
      <c r="BE465" s="228">
        <f>IF(N465="základní",J465,0)</f>
        <v>0</v>
      </c>
      <c r="BF465" s="228">
        <f>IF(N465="snížená",J465,0)</f>
        <v>0</v>
      </c>
      <c r="BG465" s="228">
        <f>IF(N465="zákl. přenesená",J465,0)</f>
        <v>0</v>
      </c>
      <c r="BH465" s="228">
        <f>IF(N465="sníž. přenesená",J465,0)</f>
        <v>0</v>
      </c>
      <c r="BI465" s="228">
        <f>IF(N465="nulová",J465,0)</f>
        <v>0</v>
      </c>
      <c r="BJ465" s="20" t="s">
        <v>88</v>
      </c>
      <c r="BK465" s="228">
        <f>ROUND(I465*H465,2)</f>
        <v>0</v>
      </c>
      <c r="BL465" s="20" t="s">
        <v>244</v>
      </c>
      <c r="BM465" s="227" t="s">
        <v>2016</v>
      </c>
    </row>
    <row r="466" s="2" customFormat="1">
      <c r="A466" s="42"/>
      <c r="B466" s="43"/>
      <c r="C466" s="44"/>
      <c r="D466" s="229" t="s">
        <v>151</v>
      </c>
      <c r="E466" s="44"/>
      <c r="F466" s="230" t="s">
        <v>2017</v>
      </c>
      <c r="G466" s="44"/>
      <c r="H466" s="44"/>
      <c r="I466" s="231"/>
      <c r="J466" s="44"/>
      <c r="K466" s="44"/>
      <c r="L466" s="48"/>
      <c r="M466" s="232"/>
      <c r="N466" s="233"/>
      <c r="O466" s="88"/>
      <c r="P466" s="88"/>
      <c r="Q466" s="88"/>
      <c r="R466" s="88"/>
      <c r="S466" s="88"/>
      <c r="T466" s="89"/>
      <c r="U466" s="42"/>
      <c r="V466" s="42"/>
      <c r="W466" s="42"/>
      <c r="X466" s="42"/>
      <c r="Y466" s="42"/>
      <c r="Z466" s="42"/>
      <c r="AA466" s="42"/>
      <c r="AB466" s="42"/>
      <c r="AC466" s="42"/>
      <c r="AD466" s="42"/>
      <c r="AE466" s="42"/>
      <c r="AT466" s="20" t="s">
        <v>151</v>
      </c>
      <c r="AU466" s="20" t="s">
        <v>90</v>
      </c>
    </row>
    <row r="467" s="15" customFormat="1">
      <c r="A467" s="15"/>
      <c r="B467" s="263"/>
      <c r="C467" s="264"/>
      <c r="D467" s="234" t="s">
        <v>283</v>
      </c>
      <c r="E467" s="265" t="s">
        <v>78</v>
      </c>
      <c r="F467" s="266" t="s">
        <v>606</v>
      </c>
      <c r="G467" s="264"/>
      <c r="H467" s="265" t="s">
        <v>78</v>
      </c>
      <c r="I467" s="267"/>
      <c r="J467" s="264"/>
      <c r="K467" s="264"/>
      <c r="L467" s="268"/>
      <c r="M467" s="269"/>
      <c r="N467" s="270"/>
      <c r="O467" s="270"/>
      <c r="P467" s="270"/>
      <c r="Q467" s="270"/>
      <c r="R467" s="270"/>
      <c r="S467" s="270"/>
      <c r="T467" s="271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72" t="s">
        <v>283</v>
      </c>
      <c r="AU467" s="272" t="s">
        <v>90</v>
      </c>
      <c r="AV467" s="15" t="s">
        <v>88</v>
      </c>
      <c r="AW467" s="15" t="s">
        <v>40</v>
      </c>
      <c r="AX467" s="15" t="s">
        <v>80</v>
      </c>
      <c r="AY467" s="272" t="s">
        <v>141</v>
      </c>
    </row>
    <row r="468" s="13" customFormat="1">
      <c r="A468" s="13"/>
      <c r="B468" s="241"/>
      <c r="C468" s="242"/>
      <c r="D468" s="234" t="s">
        <v>283</v>
      </c>
      <c r="E468" s="243" t="s">
        <v>78</v>
      </c>
      <c r="F468" s="244" t="s">
        <v>607</v>
      </c>
      <c r="G468" s="242"/>
      <c r="H468" s="245">
        <v>4</v>
      </c>
      <c r="I468" s="246"/>
      <c r="J468" s="242"/>
      <c r="K468" s="242"/>
      <c r="L468" s="247"/>
      <c r="M468" s="248"/>
      <c r="N468" s="249"/>
      <c r="O468" s="249"/>
      <c r="P468" s="249"/>
      <c r="Q468" s="249"/>
      <c r="R468" s="249"/>
      <c r="S468" s="249"/>
      <c r="T468" s="250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51" t="s">
        <v>283</v>
      </c>
      <c r="AU468" s="251" t="s">
        <v>90</v>
      </c>
      <c r="AV468" s="13" t="s">
        <v>90</v>
      </c>
      <c r="AW468" s="13" t="s">
        <v>40</v>
      </c>
      <c r="AX468" s="13" t="s">
        <v>80</v>
      </c>
      <c r="AY468" s="251" t="s">
        <v>141</v>
      </c>
    </row>
    <row r="469" s="13" customFormat="1">
      <c r="A469" s="13"/>
      <c r="B469" s="241"/>
      <c r="C469" s="242"/>
      <c r="D469" s="234" t="s">
        <v>283</v>
      </c>
      <c r="E469" s="243" t="s">
        <v>78</v>
      </c>
      <c r="F469" s="244" t="s">
        <v>608</v>
      </c>
      <c r="G469" s="242"/>
      <c r="H469" s="245">
        <v>4</v>
      </c>
      <c r="I469" s="246"/>
      <c r="J469" s="242"/>
      <c r="K469" s="242"/>
      <c r="L469" s="247"/>
      <c r="M469" s="248"/>
      <c r="N469" s="249"/>
      <c r="O469" s="249"/>
      <c r="P469" s="249"/>
      <c r="Q469" s="249"/>
      <c r="R469" s="249"/>
      <c r="S469" s="249"/>
      <c r="T469" s="250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51" t="s">
        <v>283</v>
      </c>
      <c r="AU469" s="251" t="s">
        <v>90</v>
      </c>
      <c r="AV469" s="13" t="s">
        <v>90</v>
      </c>
      <c r="AW469" s="13" t="s">
        <v>40</v>
      </c>
      <c r="AX469" s="13" t="s">
        <v>80</v>
      </c>
      <c r="AY469" s="251" t="s">
        <v>141</v>
      </c>
    </row>
    <row r="470" s="13" customFormat="1">
      <c r="A470" s="13"/>
      <c r="B470" s="241"/>
      <c r="C470" s="242"/>
      <c r="D470" s="234" t="s">
        <v>283</v>
      </c>
      <c r="E470" s="243" t="s">
        <v>78</v>
      </c>
      <c r="F470" s="244" t="s">
        <v>609</v>
      </c>
      <c r="G470" s="242"/>
      <c r="H470" s="245">
        <v>5.4080000000000004</v>
      </c>
      <c r="I470" s="246"/>
      <c r="J470" s="242"/>
      <c r="K470" s="242"/>
      <c r="L470" s="247"/>
      <c r="M470" s="248"/>
      <c r="N470" s="249"/>
      <c r="O470" s="249"/>
      <c r="P470" s="249"/>
      <c r="Q470" s="249"/>
      <c r="R470" s="249"/>
      <c r="S470" s="249"/>
      <c r="T470" s="250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1" t="s">
        <v>283</v>
      </c>
      <c r="AU470" s="251" t="s">
        <v>90</v>
      </c>
      <c r="AV470" s="13" t="s">
        <v>90</v>
      </c>
      <c r="AW470" s="13" t="s">
        <v>40</v>
      </c>
      <c r="AX470" s="13" t="s">
        <v>80</v>
      </c>
      <c r="AY470" s="251" t="s">
        <v>141</v>
      </c>
    </row>
    <row r="471" s="13" customFormat="1">
      <c r="A471" s="13"/>
      <c r="B471" s="241"/>
      <c r="C471" s="242"/>
      <c r="D471" s="234" t="s">
        <v>283</v>
      </c>
      <c r="E471" s="243" t="s">
        <v>78</v>
      </c>
      <c r="F471" s="244" t="s">
        <v>610</v>
      </c>
      <c r="G471" s="242"/>
      <c r="H471" s="245">
        <v>2.0800000000000001</v>
      </c>
      <c r="I471" s="246"/>
      <c r="J471" s="242"/>
      <c r="K471" s="242"/>
      <c r="L471" s="247"/>
      <c r="M471" s="248"/>
      <c r="N471" s="249"/>
      <c r="O471" s="249"/>
      <c r="P471" s="249"/>
      <c r="Q471" s="249"/>
      <c r="R471" s="249"/>
      <c r="S471" s="249"/>
      <c r="T471" s="250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1" t="s">
        <v>283</v>
      </c>
      <c r="AU471" s="251" t="s">
        <v>90</v>
      </c>
      <c r="AV471" s="13" t="s">
        <v>90</v>
      </c>
      <c r="AW471" s="13" t="s">
        <v>40</v>
      </c>
      <c r="AX471" s="13" t="s">
        <v>80</v>
      </c>
      <c r="AY471" s="251" t="s">
        <v>141</v>
      </c>
    </row>
    <row r="472" s="13" customFormat="1">
      <c r="A472" s="13"/>
      <c r="B472" s="241"/>
      <c r="C472" s="242"/>
      <c r="D472" s="234" t="s">
        <v>283</v>
      </c>
      <c r="E472" s="243" t="s">
        <v>78</v>
      </c>
      <c r="F472" s="244" t="s">
        <v>611</v>
      </c>
      <c r="G472" s="242"/>
      <c r="H472" s="245">
        <v>1.4159999999999999</v>
      </c>
      <c r="I472" s="246"/>
      <c r="J472" s="242"/>
      <c r="K472" s="242"/>
      <c r="L472" s="247"/>
      <c r="M472" s="248"/>
      <c r="N472" s="249"/>
      <c r="O472" s="249"/>
      <c r="P472" s="249"/>
      <c r="Q472" s="249"/>
      <c r="R472" s="249"/>
      <c r="S472" s="249"/>
      <c r="T472" s="250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51" t="s">
        <v>283</v>
      </c>
      <c r="AU472" s="251" t="s">
        <v>90</v>
      </c>
      <c r="AV472" s="13" t="s">
        <v>90</v>
      </c>
      <c r="AW472" s="13" t="s">
        <v>40</v>
      </c>
      <c r="AX472" s="13" t="s">
        <v>80</v>
      </c>
      <c r="AY472" s="251" t="s">
        <v>141</v>
      </c>
    </row>
    <row r="473" s="13" customFormat="1">
      <c r="A473" s="13"/>
      <c r="B473" s="241"/>
      <c r="C473" s="242"/>
      <c r="D473" s="234" t="s">
        <v>283</v>
      </c>
      <c r="E473" s="243" t="s">
        <v>78</v>
      </c>
      <c r="F473" s="244" t="s">
        <v>612</v>
      </c>
      <c r="G473" s="242"/>
      <c r="H473" s="245">
        <v>5.3559999999999999</v>
      </c>
      <c r="I473" s="246"/>
      <c r="J473" s="242"/>
      <c r="K473" s="242"/>
      <c r="L473" s="247"/>
      <c r="M473" s="248"/>
      <c r="N473" s="249"/>
      <c r="O473" s="249"/>
      <c r="P473" s="249"/>
      <c r="Q473" s="249"/>
      <c r="R473" s="249"/>
      <c r="S473" s="249"/>
      <c r="T473" s="250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51" t="s">
        <v>283</v>
      </c>
      <c r="AU473" s="251" t="s">
        <v>90</v>
      </c>
      <c r="AV473" s="13" t="s">
        <v>90</v>
      </c>
      <c r="AW473" s="13" t="s">
        <v>40</v>
      </c>
      <c r="AX473" s="13" t="s">
        <v>80</v>
      </c>
      <c r="AY473" s="251" t="s">
        <v>141</v>
      </c>
    </row>
    <row r="474" s="13" customFormat="1">
      <c r="A474" s="13"/>
      <c r="B474" s="241"/>
      <c r="C474" s="242"/>
      <c r="D474" s="234" t="s">
        <v>283</v>
      </c>
      <c r="E474" s="243" t="s">
        <v>78</v>
      </c>
      <c r="F474" s="244" t="s">
        <v>613</v>
      </c>
      <c r="G474" s="242"/>
      <c r="H474" s="245">
        <v>2.2080000000000002</v>
      </c>
      <c r="I474" s="246"/>
      <c r="J474" s="242"/>
      <c r="K474" s="242"/>
      <c r="L474" s="247"/>
      <c r="M474" s="248"/>
      <c r="N474" s="249"/>
      <c r="O474" s="249"/>
      <c r="P474" s="249"/>
      <c r="Q474" s="249"/>
      <c r="R474" s="249"/>
      <c r="S474" s="249"/>
      <c r="T474" s="250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1" t="s">
        <v>283</v>
      </c>
      <c r="AU474" s="251" t="s">
        <v>90</v>
      </c>
      <c r="AV474" s="13" t="s">
        <v>90</v>
      </c>
      <c r="AW474" s="13" t="s">
        <v>40</v>
      </c>
      <c r="AX474" s="13" t="s">
        <v>80</v>
      </c>
      <c r="AY474" s="251" t="s">
        <v>141</v>
      </c>
    </row>
    <row r="475" s="13" customFormat="1">
      <c r="A475" s="13"/>
      <c r="B475" s="241"/>
      <c r="C475" s="242"/>
      <c r="D475" s="234" t="s">
        <v>283</v>
      </c>
      <c r="E475" s="243" t="s">
        <v>78</v>
      </c>
      <c r="F475" s="244" t="s">
        <v>614</v>
      </c>
      <c r="G475" s="242"/>
      <c r="H475" s="245">
        <v>4</v>
      </c>
      <c r="I475" s="246"/>
      <c r="J475" s="242"/>
      <c r="K475" s="242"/>
      <c r="L475" s="247"/>
      <c r="M475" s="248"/>
      <c r="N475" s="249"/>
      <c r="O475" s="249"/>
      <c r="P475" s="249"/>
      <c r="Q475" s="249"/>
      <c r="R475" s="249"/>
      <c r="S475" s="249"/>
      <c r="T475" s="250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1" t="s">
        <v>283</v>
      </c>
      <c r="AU475" s="251" t="s">
        <v>90</v>
      </c>
      <c r="AV475" s="13" t="s">
        <v>90</v>
      </c>
      <c r="AW475" s="13" t="s">
        <v>40</v>
      </c>
      <c r="AX475" s="13" t="s">
        <v>80</v>
      </c>
      <c r="AY475" s="251" t="s">
        <v>141</v>
      </c>
    </row>
    <row r="476" s="16" customFormat="1">
      <c r="A476" s="16"/>
      <c r="B476" s="273"/>
      <c r="C476" s="274"/>
      <c r="D476" s="234" t="s">
        <v>283</v>
      </c>
      <c r="E476" s="275" t="s">
        <v>78</v>
      </c>
      <c r="F476" s="276" t="s">
        <v>358</v>
      </c>
      <c r="G476" s="274"/>
      <c r="H476" s="277">
        <v>28.468</v>
      </c>
      <c r="I476" s="278"/>
      <c r="J476" s="274"/>
      <c r="K476" s="274"/>
      <c r="L476" s="279"/>
      <c r="M476" s="280"/>
      <c r="N476" s="281"/>
      <c r="O476" s="281"/>
      <c r="P476" s="281"/>
      <c r="Q476" s="281"/>
      <c r="R476" s="281"/>
      <c r="S476" s="281"/>
      <c r="T476" s="282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T476" s="283" t="s">
        <v>283</v>
      </c>
      <c r="AU476" s="283" t="s">
        <v>90</v>
      </c>
      <c r="AV476" s="16" t="s">
        <v>160</v>
      </c>
      <c r="AW476" s="16" t="s">
        <v>40</v>
      </c>
      <c r="AX476" s="16" t="s">
        <v>80</v>
      </c>
      <c r="AY476" s="283" t="s">
        <v>141</v>
      </c>
    </row>
    <row r="477" s="15" customFormat="1">
      <c r="A477" s="15"/>
      <c r="B477" s="263"/>
      <c r="C477" s="264"/>
      <c r="D477" s="234" t="s">
        <v>283</v>
      </c>
      <c r="E477" s="265" t="s">
        <v>78</v>
      </c>
      <c r="F477" s="266" t="s">
        <v>324</v>
      </c>
      <c r="G477" s="264"/>
      <c r="H477" s="265" t="s">
        <v>78</v>
      </c>
      <c r="I477" s="267"/>
      <c r="J477" s="264"/>
      <c r="K477" s="264"/>
      <c r="L477" s="268"/>
      <c r="M477" s="269"/>
      <c r="N477" s="270"/>
      <c r="O477" s="270"/>
      <c r="P477" s="270"/>
      <c r="Q477" s="270"/>
      <c r="R477" s="270"/>
      <c r="S477" s="270"/>
      <c r="T477" s="271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72" t="s">
        <v>283</v>
      </c>
      <c r="AU477" s="272" t="s">
        <v>90</v>
      </c>
      <c r="AV477" s="15" t="s">
        <v>88</v>
      </c>
      <c r="AW477" s="15" t="s">
        <v>40</v>
      </c>
      <c r="AX477" s="15" t="s">
        <v>80</v>
      </c>
      <c r="AY477" s="272" t="s">
        <v>141</v>
      </c>
    </row>
    <row r="478" s="13" customFormat="1">
      <c r="A478" s="13"/>
      <c r="B478" s="241"/>
      <c r="C478" s="242"/>
      <c r="D478" s="234" t="s">
        <v>283</v>
      </c>
      <c r="E478" s="243" t="s">
        <v>78</v>
      </c>
      <c r="F478" s="244" t="s">
        <v>598</v>
      </c>
      <c r="G478" s="242"/>
      <c r="H478" s="245">
        <v>15.158</v>
      </c>
      <c r="I478" s="246"/>
      <c r="J478" s="242"/>
      <c r="K478" s="242"/>
      <c r="L478" s="247"/>
      <c r="M478" s="248"/>
      <c r="N478" s="249"/>
      <c r="O478" s="249"/>
      <c r="P478" s="249"/>
      <c r="Q478" s="249"/>
      <c r="R478" s="249"/>
      <c r="S478" s="249"/>
      <c r="T478" s="250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51" t="s">
        <v>283</v>
      </c>
      <c r="AU478" s="251" t="s">
        <v>90</v>
      </c>
      <c r="AV478" s="13" t="s">
        <v>90</v>
      </c>
      <c r="AW478" s="13" t="s">
        <v>40</v>
      </c>
      <c r="AX478" s="13" t="s">
        <v>80</v>
      </c>
      <c r="AY478" s="251" t="s">
        <v>141</v>
      </c>
    </row>
    <row r="479" s="13" customFormat="1">
      <c r="A479" s="13"/>
      <c r="B479" s="241"/>
      <c r="C479" s="242"/>
      <c r="D479" s="234" t="s">
        <v>283</v>
      </c>
      <c r="E479" s="243" t="s">
        <v>78</v>
      </c>
      <c r="F479" s="244" t="s">
        <v>599</v>
      </c>
      <c r="G479" s="242"/>
      <c r="H479" s="245">
        <v>48.840000000000003</v>
      </c>
      <c r="I479" s="246"/>
      <c r="J479" s="242"/>
      <c r="K479" s="242"/>
      <c r="L479" s="247"/>
      <c r="M479" s="248"/>
      <c r="N479" s="249"/>
      <c r="O479" s="249"/>
      <c r="P479" s="249"/>
      <c r="Q479" s="249"/>
      <c r="R479" s="249"/>
      <c r="S479" s="249"/>
      <c r="T479" s="250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51" t="s">
        <v>283</v>
      </c>
      <c r="AU479" s="251" t="s">
        <v>90</v>
      </c>
      <c r="AV479" s="13" t="s">
        <v>90</v>
      </c>
      <c r="AW479" s="13" t="s">
        <v>40</v>
      </c>
      <c r="AX479" s="13" t="s">
        <v>80</v>
      </c>
      <c r="AY479" s="251" t="s">
        <v>141</v>
      </c>
    </row>
    <row r="480" s="13" customFormat="1">
      <c r="A480" s="13"/>
      <c r="B480" s="241"/>
      <c r="C480" s="242"/>
      <c r="D480" s="234" t="s">
        <v>283</v>
      </c>
      <c r="E480" s="243" t="s">
        <v>78</v>
      </c>
      <c r="F480" s="244" t="s">
        <v>600</v>
      </c>
      <c r="G480" s="242"/>
      <c r="H480" s="245">
        <v>5</v>
      </c>
      <c r="I480" s="246"/>
      <c r="J480" s="242"/>
      <c r="K480" s="242"/>
      <c r="L480" s="247"/>
      <c r="M480" s="248"/>
      <c r="N480" s="249"/>
      <c r="O480" s="249"/>
      <c r="P480" s="249"/>
      <c r="Q480" s="249"/>
      <c r="R480" s="249"/>
      <c r="S480" s="249"/>
      <c r="T480" s="250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1" t="s">
        <v>283</v>
      </c>
      <c r="AU480" s="251" t="s">
        <v>90</v>
      </c>
      <c r="AV480" s="13" t="s">
        <v>90</v>
      </c>
      <c r="AW480" s="13" t="s">
        <v>40</v>
      </c>
      <c r="AX480" s="13" t="s">
        <v>80</v>
      </c>
      <c r="AY480" s="251" t="s">
        <v>141</v>
      </c>
    </row>
    <row r="481" s="16" customFormat="1">
      <c r="A481" s="16"/>
      <c r="B481" s="273"/>
      <c r="C481" s="274"/>
      <c r="D481" s="234" t="s">
        <v>283</v>
      </c>
      <c r="E481" s="275" t="s">
        <v>78</v>
      </c>
      <c r="F481" s="276" t="s">
        <v>358</v>
      </c>
      <c r="G481" s="274"/>
      <c r="H481" s="277">
        <v>68.998000000000005</v>
      </c>
      <c r="I481" s="278"/>
      <c r="J481" s="274"/>
      <c r="K481" s="274"/>
      <c r="L481" s="279"/>
      <c r="M481" s="280"/>
      <c r="N481" s="281"/>
      <c r="O481" s="281"/>
      <c r="P481" s="281"/>
      <c r="Q481" s="281"/>
      <c r="R481" s="281"/>
      <c r="S481" s="281"/>
      <c r="T481" s="282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T481" s="283" t="s">
        <v>283</v>
      </c>
      <c r="AU481" s="283" t="s">
        <v>90</v>
      </c>
      <c r="AV481" s="16" t="s">
        <v>160</v>
      </c>
      <c r="AW481" s="16" t="s">
        <v>40</v>
      </c>
      <c r="AX481" s="16" t="s">
        <v>80</v>
      </c>
      <c r="AY481" s="283" t="s">
        <v>141</v>
      </c>
    </row>
    <row r="482" s="14" customFormat="1">
      <c r="A482" s="14"/>
      <c r="B482" s="252"/>
      <c r="C482" s="253"/>
      <c r="D482" s="234" t="s">
        <v>283</v>
      </c>
      <c r="E482" s="254" t="s">
        <v>78</v>
      </c>
      <c r="F482" s="255" t="s">
        <v>285</v>
      </c>
      <c r="G482" s="253"/>
      <c r="H482" s="256">
        <v>97.465999999999994</v>
      </c>
      <c r="I482" s="257"/>
      <c r="J482" s="253"/>
      <c r="K482" s="253"/>
      <c r="L482" s="258"/>
      <c r="M482" s="259"/>
      <c r="N482" s="260"/>
      <c r="O482" s="260"/>
      <c r="P482" s="260"/>
      <c r="Q482" s="260"/>
      <c r="R482" s="260"/>
      <c r="S482" s="260"/>
      <c r="T482" s="261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2" t="s">
        <v>283</v>
      </c>
      <c r="AU482" s="262" t="s">
        <v>90</v>
      </c>
      <c r="AV482" s="14" t="s">
        <v>166</v>
      </c>
      <c r="AW482" s="14" t="s">
        <v>40</v>
      </c>
      <c r="AX482" s="14" t="s">
        <v>88</v>
      </c>
      <c r="AY482" s="262" t="s">
        <v>141</v>
      </c>
    </row>
    <row r="483" s="2" customFormat="1" ht="44.25" customHeight="1">
      <c r="A483" s="42"/>
      <c r="B483" s="43"/>
      <c r="C483" s="216" t="s">
        <v>668</v>
      </c>
      <c r="D483" s="216" t="s">
        <v>144</v>
      </c>
      <c r="E483" s="217" t="s">
        <v>1113</v>
      </c>
      <c r="F483" s="218" t="s">
        <v>1114</v>
      </c>
      <c r="G483" s="219" t="s">
        <v>321</v>
      </c>
      <c r="H483" s="220">
        <v>34.25</v>
      </c>
      <c r="I483" s="221"/>
      <c r="J483" s="222">
        <f>ROUND(I483*H483,2)</f>
        <v>0</v>
      </c>
      <c r="K483" s="218" t="s">
        <v>148</v>
      </c>
      <c r="L483" s="48"/>
      <c r="M483" s="223" t="s">
        <v>78</v>
      </c>
      <c r="N483" s="224" t="s">
        <v>50</v>
      </c>
      <c r="O483" s="88"/>
      <c r="P483" s="225">
        <f>O483*H483</f>
        <v>0</v>
      </c>
      <c r="Q483" s="225">
        <v>0</v>
      </c>
      <c r="R483" s="225">
        <f>Q483*H483</f>
        <v>0</v>
      </c>
      <c r="S483" s="225">
        <v>0</v>
      </c>
      <c r="T483" s="226">
        <f>S483*H483</f>
        <v>0</v>
      </c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R483" s="227" t="s">
        <v>244</v>
      </c>
      <c r="AT483" s="227" t="s">
        <v>144</v>
      </c>
      <c r="AU483" s="227" t="s">
        <v>90</v>
      </c>
      <c r="AY483" s="20" t="s">
        <v>141</v>
      </c>
      <c r="BE483" s="228">
        <f>IF(N483="základní",J483,0)</f>
        <v>0</v>
      </c>
      <c r="BF483" s="228">
        <f>IF(N483="snížená",J483,0)</f>
        <v>0</v>
      </c>
      <c r="BG483" s="228">
        <f>IF(N483="zákl. přenesená",J483,0)</f>
        <v>0</v>
      </c>
      <c r="BH483" s="228">
        <f>IF(N483="sníž. přenesená",J483,0)</f>
        <v>0</v>
      </c>
      <c r="BI483" s="228">
        <f>IF(N483="nulová",J483,0)</f>
        <v>0</v>
      </c>
      <c r="BJ483" s="20" t="s">
        <v>88</v>
      </c>
      <c r="BK483" s="228">
        <f>ROUND(I483*H483,2)</f>
        <v>0</v>
      </c>
      <c r="BL483" s="20" t="s">
        <v>244</v>
      </c>
      <c r="BM483" s="227" t="s">
        <v>2018</v>
      </c>
    </row>
    <row r="484" s="2" customFormat="1">
      <c r="A484" s="42"/>
      <c r="B484" s="43"/>
      <c r="C484" s="44"/>
      <c r="D484" s="229" t="s">
        <v>151</v>
      </c>
      <c r="E484" s="44"/>
      <c r="F484" s="230" t="s">
        <v>1116</v>
      </c>
      <c r="G484" s="44"/>
      <c r="H484" s="44"/>
      <c r="I484" s="231"/>
      <c r="J484" s="44"/>
      <c r="K484" s="44"/>
      <c r="L484" s="48"/>
      <c r="M484" s="232"/>
      <c r="N484" s="233"/>
      <c r="O484" s="88"/>
      <c r="P484" s="88"/>
      <c r="Q484" s="88"/>
      <c r="R484" s="88"/>
      <c r="S484" s="88"/>
      <c r="T484" s="89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T484" s="20" t="s">
        <v>151</v>
      </c>
      <c r="AU484" s="20" t="s">
        <v>90</v>
      </c>
    </row>
    <row r="485" s="15" customFormat="1">
      <c r="A485" s="15"/>
      <c r="B485" s="263"/>
      <c r="C485" s="264"/>
      <c r="D485" s="234" t="s">
        <v>283</v>
      </c>
      <c r="E485" s="265" t="s">
        <v>78</v>
      </c>
      <c r="F485" s="266" t="s">
        <v>2019</v>
      </c>
      <c r="G485" s="264"/>
      <c r="H485" s="265" t="s">
        <v>78</v>
      </c>
      <c r="I485" s="267"/>
      <c r="J485" s="264"/>
      <c r="K485" s="264"/>
      <c r="L485" s="268"/>
      <c r="M485" s="269"/>
      <c r="N485" s="270"/>
      <c r="O485" s="270"/>
      <c r="P485" s="270"/>
      <c r="Q485" s="270"/>
      <c r="R485" s="270"/>
      <c r="S485" s="270"/>
      <c r="T485" s="271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72" t="s">
        <v>283</v>
      </c>
      <c r="AU485" s="272" t="s">
        <v>90</v>
      </c>
      <c r="AV485" s="15" t="s">
        <v>88</v>
      </c>
      <c r="AW485" s="15" t="s">
        <v>40</v>
      </c>
      <c r="AX485" s="15" t="s">
        <v>80</v>
      </c>
      <c r="AY485" s="272" t="s">
        <v>141</v>
      </c>
    </row>
    <row r="486" s="13" customFormat="1">
      <c r="A486" s="13"/>
      <c r="B486" s="241"/>
      <c r="C486" s="242"/>
      <c r="D486" s="234" t="s">
        <v>283</v>
      </c>
      <c r="E486" s="243" t="s">
        <v>78</v>
      </c>
      <c r="F486" s="244" t="s">
        <v>1788</v>
      </c>
      <c r="G486" s="242"/>
      <c r="H486" s="245">
        <v>18.079999999999998</v>
      </c>
      <c r="I486" s="246"/>
      <c r="J486" s="242"/>
      <c r="K486" s="242"/>
      <c r="L486" s="247"/>
      <c r="M486" s="248"/>
      <c r="N486" s="249"/>
      <c r="O486" s="249"/>
      <c r="P486" s="249"/>
      <c r="Q486" s="249"/>
      <c r="R486" s="249"/>
      <c r="S486" s="249"/>
      <c r="T486" s="250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51" t="s">
        <v>283</v>
      </c>
      <c r="AU486" s="251" t="s">
        <v>90</v>
      </c>
      <c r="AV486" s="13" t="s">
        <v>90</v>
      </c>
      <c r="AW486" s="13" t="s">
        <v>40</v>
      </c>
      <c r="AX486" s="13" t="s">
        <v>80</v>
      </c>
      <c r="AY486" s="251" t="s">
        <v>141</v>
      </c>
    </row>
    <row r="487" s="13" customFormat="1">
      <c r="A487" s="13"/>
      <c r="B487" s="241"/>
      <c r="C487" s="242"/>
      <c r="D487" s="234" t="s">
        <v>283</v>
      </c>
      <c r="E487" s="243" t="s">
        <v>78</v>
      </c>
      <c r="F487" s="244" t="s">
        <v>1790</v>
      </c>
      <c r="G487" s="242"/>
      <c r="H487" s="245">
        <v>16.170000000000002</v>
      </c>
      <c r="I487" s="246"/>
      <c r="J487" s="242"/>
      <c r="K487" s="242"/>
      <c r="L487" s="247"/>
      <c r="M487" s="248"/>
      <c r="N487" s="249"/>
      <c r="O487" s="249"/>
      <c r="P487" s="249"/>
      <c r="Q487" s="249"/>
      <c r="R487" s="249"/>
      <c r="S487" s="249"/>
      <c r="T487" s="250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51" t="s">
        <v>283</v>
      </c>
      <c r="AU487" s="251" t="s">
        <v>90</v>
      </c>
      <c r="AV487" s="13" t="s">
        <v>90</v>
      </c>
      <c r="AW487" s="13" t="s">
        <v>40</v>
      </c>
      <c r="AX487" s="13" t="s">
        <v>80</v>
      </c>
      <c r="AY487" s="251" t="s">
        <v>141</v>
      </c>
    </row>
    <row r="488" s="14" customFormat="1">
      <c r="A488" s="14"/>
      <c r="B488" s="252"/>
      <c r="C488" s="253"/>
      <c r="D488" s="234" t="s">
        <v>283</v>
      </c>
      <c r="E488" s="254" t="s">
        <v>78</v>
      </c>
      <c r="F488" s="255" t="s">
        <v>285</v>
      </c>
      <c r="G488" s="253"/>
      <c r="H488" s="256">
        <v>34.25</v>
      </c>
      <c r="I488" s="257"/>
      <c r="J488" s="253"/>
      <c r="K488" s="253"/>
      <c r="L488" s="258"/>
      <c r="M488" s="259"/>
      <c r="N488" s="260"/>
      <c r="O488" s="260"/>
      <c r="P488" s="260"/>
      <c r="Q488" s="260"/>
      <c r="R488" s="260"/>
      <c r="S488" s="260"/>
      <c r="T488" s="261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2" t="s">
        <v>283</v>
      </c>
      <c r="AU488" s="262" t="s">
        <v>90</v>
      </c>
      <c r="AV488" s="14" t="s">
        <v>166</v>
      </c>
      <c r="AW488" s="14" t="s">
        <v>40</v>
      </c>
      <c r="AX488" s="14" t="s">
        <v>88</v>
      </c>
      <c r="AY488" s="262" t="s">
        <v>141</v>
      </c>
    </row>
    <row r="489" s="2" customFormat="1" ht="24.15" customHeight="1">
      <c r="A489" s="42"/>
      <c r="B489" s="43"/>
      <c r="C489" s="290" t="s">
        <v>673</v>
      </c>
      <c r="D489" s="290" t="s">
        <v>864</v>
      </c>
      <c r="E489" s="291" t="s">
        <v>2020</v>
      </c>
      <c r="F489" s="292" t="s">
        <v>2021</v>
      </c>
      <c r="G489" s="293" t="s">
        <v>321</v>
      </c>
      <c r="H489" s="294">
        <v>34.935000000000002</v>
      </c>
      <c r="I489" s="295"/>
      <c r="J489" s="296">
        <f>ROUND(I489*H489,2)</f>
        <v>0</v>
      </c>
      <c r="K489" s="292" t="s">
        <v>1983</v>
      </c>
      <c r="L489" s="297"/>
      <c r="M489" s="298" t="s">
        <v>78</v>
      </c>
      <c r="N489" s="299" t="s">
        <v>50</v>
      </c>
      <c r="O489" s="88"/>
      <c r="P489" s="225">
        <f>O489*H489</f>
        <v>0</v>
      </c>
      <c r="Q489" s="225">
        <v>0.0014</v>
      </c>
      <c r="R489" s="225">
        <f>Q489*H489</f>
        <v>0.048909000000000001</v>
      </c>
      <c r="S489" s="225">
        <v>0</v>
      </c>
      <c r="T489" s="226">
        <f>S489*H489</f>
        <v>0</v>
      </c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R489" s="227" t="s">
        <v>487</v>
      </c>
      <c r="AT489" s="227" t="s">
        <v>864</v>
      </c>
      <c r="AU489" s="227" t="s">
        <v>90</v>
      </c>
      <c r="AY489" s="20" t="s">
        <v>141</v>
      </c>
      <c r="BE489" s="228">
        <f>IF(N489="základní",J489,0)</f>
        <v>0</v>
      </c>
      <c r="BF489" s="228">
        <f>IF(N489="snížená",J489,0)</f>
        <v>0</v>
      </c>
      <c r="BG489" s="228">
        <f>IF(N489="zákl. přenesená",J489,0)</f>
        <v>0</v>
      </c>
      <c r="BH489" s="228">
        <f>IF(N489="sníž. přenesená",J489,0)</f>
        <v>0</v>
      </c>
      <c r="BI489" s="228">
        <f>IF(N489="nulová",J489,0)</f>
        <v>0</v>
      </c>
      <c r="BJ489" s="20" t="s">
        <v>88</v>
      </c>
      <c r="BK489" s="228">
        <f>ROUND(I489*H489,2)</f>
        <v>0</v>
      </c>
      <c r="BL489" s="20" t="s">
        <v>244</v>
      </c>
      <c r="BM489" s="227" t="s">
        <v>2022</v>
      </c>
    </row>
    <row r="490" s="13" customFormat="1">
      <c r="A490" s="13"/>
      <c r="B490" s="241"/>
      <c r="C490" s="242"/>
      <c r="D490" s="234" t="s">
        <v>283</v>
      </c>
      <c r="E490" s="242"/>
      <c r="F490" s="244" t="s">
        <v>1991</v>
      </c>
      <c r="G490" s="242"/>
      <c r="H490" s="245">
        <v>34.935000000000002</v>
      </c>
      <c r="I490" s="246"/>
      <c r="J490" s="242"/>
      <c r="K490" s="242"/>
      <c r="L490" s="247"/>
      <c r="M490" s="248"/>
      <c r="N490" s="249"/>
      <c r="O490" s="249"/>
      <c r="P490" s="249"/>
      <c r="Q490" s="249"/>
      <c r="R490" s="249"/>
      <c r="S490" s="249"/>
      <c r="T490" s="250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51" t="s">
        <v>283</v>
      </c>
      <c r="AU490" s="251" t="s">
        <v>90</v>
      </c>
      <c r="AV490" s="13" t="s">
        <v>90</v>
      </c>
      <c r="AW490" s="13" t="s">
        <v>4</v>
      </c>
      <c r="AX490" s="13" t="s">
        <v>88</v>
      </c>
      <c r="AY490" s="251" t="s">
        <v>141</v>
      </c>
    </row>
    <row r="491" s="2" customFormat="1" ht="24.15" customHeight="1">
      <c r="A491" s="42"/>
      <c r="B491" s="43"/>
      <c r="C491" s="216" t="s">
        <v>680</v>
      </c>
      <c r="D491" s="216" t="s">
        <v>144</v>
      </c>
      <c r="E491" s="217" t="s">
        <v>2023</v>
      </c>
      <c r="F491" s="218" t="s">
        <v>2024</v>
      </c>
      <c r="G491" s="219" t="s">
        <v>321</v>
      </c>
      <c r="H491" s="220">
        <v>28.468</v>
      </c>
      <c r="I491" s="221"/>
      <c r="J491" s="222">
        <f>ROUND(I491*H491,2)</f>
        <v>0</v>
      </c>
      <c r="K491" s="218" t="s">
        <v>148</v>
      </c>
      <c r="L491" s="48"/>
      <c r="M491" s="223" t="s">
        <v>78</v>
      </c>
      <c r="N491" s="224" t="s">
        <v>50</v>
      </c>
      <c r="O491" s="88"/>
      <c r="P491" s="225">
        <f>O491*H491</f>
        <v>0</v>
      </c>
      <c r="Q491" s="225">
        <v>0</v>
      </c>
      <c r="R491" s="225">
        <f>Q491*H491</f>
        <v>0</v>
      </c>
      <c r="S491" s="225">
        <v>0</v>
      </c>
      <c r="T491" s="226">
        <f>S491*H491</f>
        <v>0</v>
      </c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R491" s="227" t="s">
        <v>244</v>
      </c>
      <c r="AT491" s="227" t="s">
        <v>144</v>
      </c>
      <c r="AU491" s="227" t="s">
        <v>90</v>
      </c>
      <c r="AY491" s="20" t="s">
        <v>141</v>
      </c>
      <c r="BE491" s="228">
        <f>IF(N491="základní",J491,0)</f>
        <v>0</v>
      </c>
      <c r="BF491" s="228">
        <f>IF(N491="snížená",J491,0)</f>
        <v>0</v>
      </c>
      <c r="BG491" s="228">
        <f>IF(N491="zákl. přenesená",J491,0)</f>
        <v>0</v>
      </c>
      <c r="BH491" s="228">
        <f>IF(N491="sníž. přenesená",J491,0)</f>
        <v>0</v>
      </c>
      <c r="BI491" s="228">
        <f>IF(N491="nulová",J491,0)</f>
        <v>0</v>
      </c>
      <c r="BJ491" s="20" t="s">
        <v>88</v>
      </c>
      <c r="BK491" s="228">
        <f>ROUND(I491*H491,2)</f>
        <v>0</v>
      </c>
      <c r="BL491" s="20" t="s">
        <v>244</v>
      </c>
      <c r="BM491" s="227" t="s">
        <v>2025</v>
      </c>
    </row>
    <row r="492" s="2" customFormat="1">
      <c r="A492" s="42"/>
      <c r="B492" s="43"/>
      <c r="C492" s="44"/>
      <c r="D492" s="229" t="s">
        <v>151</v>
      </c>
      <c r="E492" s="44"/>
      <c r="F492" s="230" t="s">
        <v>2026</v>
      </c>
      <c r="G492" s="44"/>
      <c r="H492" s="44"/>
      <c r="I492" s="231"/>
      <c r="J492" s="44"/>
      <c r="K492" s="44"/>
      <c r="L492" s="48"/>
      <c r="M492" s="232"/>
      <c r="N492" s="233"/>
      <c r="O492" s="88"/>
      <c r="P492" s="88"/>
      <c r="Q492" s="88"/>
      <c r="R492" s="88"/>
      <c r="S492" s="88"/>
      <c r="T492" s="89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T492" s="20" t="s">
        <v>151</v>
      </c>
      <c r="AU492" s="20" t="s">
        <v>90</v>
      </c>
    </row>
    <row r="493" s="15" customFormat="1">
      <c r="A493" s="15"/>
      <c r="B493" s="263"/>
      <c r="C493" s="264"/>
      <c r="D493" s="234" t="s">
        <v>283</v>
      </c>
      <c r="E493" s="265" t="s">
        <v>78</v>
      </c>
      <c r="F493" s="266" t="s">
        <v>606</v>
      </c>
      <c r="G493" s="264"/>
      <c r="H493" s="265" t="s">
        <v>78</v>
      </c>
      <c r="I493" s="267"/>
      <c r="J493" s="264"/>
      <c r="K493" s="264"/>
      <c r="L493" s="268"/>
      <c r="M493" s="269"/>
      <c r="N493" s="270"/>
      <c r="O493" s="270"/>
      <c r="P493" s="270"/>
      <c r="Q493" s="270"/>
      <c r="R493" s="270"/>
      <c r="S493" s="270"/>
      <c r="T493" s="271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72" t="s">
        <v>283</v>
      </c>
      <c r="AU493" s="272" t="s">
        <v>90</v>
      </c>
      <c r="AV493" s="15" t="s">
        <v>88</v>
      </c>
      <c r="AW493" s="15" t="s">
        <v>40</v>
      </c>
      <c r="AX493" s="15" t="s">
        <v>80</v>
      </c>
      <c r="AY493" s="272" t="s">
        <v>141</v>
      </c>
    </row>
    <row r="494" s="13" customFormat="1">
      <c r="A494" s="13"/>
      <c r="B494" s="241"/>
      <c r="C494" s="242"/>
      <c r="D494" s="234" t="s">
        <v>283</v>
      </c>
      <c r="E494" s="243" t="s">
        <v>78</v>
      </c>
      <c r="F494" s="244" t="s">
        <v>607</v>
      </c>
      <c r="G494" s="242"/>
      <c r="H494" s="245">
        <v>4</v>
      </c>
      <c r="I494" s="246"/>
      <c r="J494" s="242"/>
      <c r="K494" s="242"/>
      <c r="L494" s="247"/>
      <c r="M494" s="248"/>
      <c r="N494" s="249"/>
      <c r="O494" s="249"/>
      <c r="P494" s="249"/>
      <c r="Q494" s="249"/>
      <c r="R494" s="249"/>
      <c r="S494" s="249"/>
      <c r="T494" s="250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1" t="s">
        <v>283</v>
      </c>
      <c r="AU494" s="251" t="s">
        <v>90</v>
      </c>
      <c r="AV494" s="13" t="s">
        <v>90</v>
      </c>
      <c r="AW494" s="13" t="s">
        <v>40</v>
      </c>
      <c r="AX494" s="13" t="s">
        <v>80</v>
      </c>
      <c r="AY494" s="251" t="s">
        <v>141</v>
      </c>
    </row>
    <row r="495" s="13" customFormat="1">
      <c r="A495" s="13"/>
      <c r="B495" s="241"/>
      <c r="C495" s="242"/>
      <c r="D495" s="234" t="s">
        <v>283</v>
      </c>
      <c r="E495" s="243" t="s">
        <v>78</v>
      </c>
      <c r="F495" s="244" t="s">
        <v>608</v>
      </c>
      <c r="G495" s="242"/>
      <c r="H495" s="245">
        <v>4</v>
      </c>
      <c r="I495" s="246"/>
      <c r="J495" s="242"/>
      <c r="K495" s="242"/>
      <c r="L495" s="247"/>
      <c r="M495" s="248"/>
      <c r="N495" s="249"/>
      <c r="O495" s="249"/>
      <c r="P495" s="249"/>
      <c r="Q495" s="249"/>
      <c r="R495" s="249"/>
      <c r="S495" s="249"/>
      <c r="T495" s="250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51" t="s">
        <v>283</v>
      </c>
      <c r="AU495" s="251" t="s">
        <v>90</v>
      </c>
      <c r="AV495" s="13" t="s">
        <v>90</v>
      </c>
      <c r="AW495" s="13" t="s">
        <v>40</v>
      </c>
      <c r="AX495" s="13" t="s">
        <v>80</v>
      </c>
      <c r="AY495" s="251" t="s">
        <v>141</v>
      </c>
    </row>
    <row r="496" s="13" customFormat="1">
      <c r="A496" s="13"/>
      <c r="B496" s="241"/>
      <c r="C496" s="242"/>
      <c r="D496" s="234" t="s">
        <v>283</v>
      </c>
      <c r="E496" s="243" t="s">
        <v>78</v>
      </c>
      <c r="F496" s="244" t="s">
        <v>609</v>
      </c>
      <c r="G496" s="242"/>
      <c r="H496" s="245">
        <v>5.4080000000000004</v>
      </c>
      <c r="I496" s="246"/>
      <c r="J496" s="242"/>
      <c r="K496" s="242"/>
      <c r="L496" s="247"/>
      <c r="M496" s="248"/>
      <c r="N496" s="249"/>
      <c r="O496" s="249"/>
      <c r="P496" s="249"/>
      <c r="Q496" s="249"/>
      <c r="R496" s="249"/>
      <c r="S496" s="249"/>
      <c r="T496" s="250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51" t="s">
        <v>283</v>
      </c>
      <c r="AU496" s="251" t="s">
        <v>90</v>
      </c>
      <c r="AV496" s="13" t="s">
        <v>90</v>
      </c>
      <c r="AW496" s="13" t="s">
        <v>40</v>
      </c>
      <c r="AX496" s="13" t="s">
        <v>80</v>
      </c>
      <c r="AY496" s="251" t="s">
        <v>141</v>
      </c>
    </row>
    <row r="497" s="13" customFormat="1">
      <c r="A497" s="13"/>
      <c r="B497" s="241"/>
      <c r="C497" s="242"/>
      <c r="D497" s="234" t="s">
        <v>283</v>
      </c>
      <c r="E497" s="243" t="s">
        <v>78</v>
      </c>
      <c r="F497" s="244" t="s">
        <v>610</v>
      </c>
      <c r="G497" s="242"/>
      <c r="H497" s="245">
        <v>2.0800000000000001</v>
      </c>
      <c r="I497" s="246"/>
      <c r="J497" s="242"/>
      <c r="K497" s="242"/>
      <c r="L497" s="247"/>
      <c r="M497" s="248"/>
      <c r="N497" s="249"/>
      <c r="O497" s="249"/>
      <c r="P497" s="249"/>
      <c r="Q497" s="249"/>
      <c r="R497" s="249"/>
      <c r="S497" s="249"/>
      <c r="T497" s="250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51" t="s">
        <v>283</v>
      </c>
      <c r="AU497" s="251" t="s">
        <v>90</v>
      </c>
      <c r="AV497" s="13" t="s">
        <v>90</v>
      </c>
      <c r="AW497" s="13" t="s">
        <v>40</v>
      </c>
      <c r="AX497" s="13" t="s">
        <v>80</v>
      </c>
      <c r="AY497" s="251" t="s">
        <v>141</v>
      </c>
    </row>
    <row r="498" s="13" customFormat="1">
      <c r="A498" s="13"/>
      <c r="B498" s="241"/>
      <c r="C498" s="242"/>
      <c r="D498" s="234" t="s">
        <v>283</v>
      </c>
      <c r="E498" s="243" t="s">
        <v>78</v>
      </c>
      <c r="F498" s="244" t="s">
        <v>611</v>
      </c>
      <c r="G498" s="242"/>
      <c r="H498" s="245">
        <v>1.4159999999999999</v>
      </c>
      <c r="I498" s="246"/>
      <c r="J498" s="242"/>
      <c r="K498" s="242"/>
      <c r="L498" s="247"/>
      <c r="M498" s="248"/>
      <c r="N498" s="249"/>
      <c r="O498" s="249"/>
      <c r="P498" s="249"/>
      <c r="Q498" s="249"/>
      <c r="R498" s="249"/>
      <c r="S498" s="249"/>
      <c r="T498" s="250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1" t="s">
        <v>283</v>
      </c>
      <c r="AU498" s="251" t="s">
        <v>90</v>
      </c>
      <c r="AV498" s="13" t="s">
        <v>90</v>
      </c>
      <c r="AW498" s="13" t="s">
        <v>40</v>
      </c>
      <c r="AX498" s="13" t="s">
        <v>80</v>
      </c>
      <c r="AY498" s="251" t="s">
        <v>141</v>
      </c>
    </row>
    <row r="499" s="13" customFormat="1">
      <c r="A499" s="13"/>
      <c r="B499" s="241"/>
      <c r="C499" s="242"/>
      <c r="D499" s="234" t="s">
        <v>283</v>
      </c>
      <c r="E499" s="243" t="s">
        <v>78</v>
      </c>
      <c r="F499" s="244" t="s">
        <v>612</v>
      </c>
      <c r="G499" s="242"/>
      <c r="H499" s="245">
        <v>5.3559999999999999</v>
      </c>
      <c r="I499" s="246"/>
      <c r="J499" s="242"/>
      <c r="K499" s="242"/>
      <c r="L499" s="247"/>
      <c r="M499" s="248"/>
      <c r="N499" s="249"/>
      <c r="O499" s="249"/>
      <c r="P499" s="249"/>
      <c r="Q499" s="249"/>
      <c r="R499" s="249"/>
      <c r="S499" s="249"/>
      <c r="T499" s="250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51" t="s">
        <v>283</v>
      </c>
      <c r="AU499" s="251" t="s">
        <v>90</v>
      </c>
      <c r="AV499" s="13" t="s">
        <v>90</v>
      </c>
      <c r="AW499" s="13" t="s">
        <v>40</v>
      </c>
      <c r="AX499" s="13" t="s">
        <v>80</v>
      </c>
      <c r="AY499" s="251" t="s">
        <v>141</v>
      </c>
    </row>
    <row r="500" s="13" customFormat="1">
      <c r="A500" s="13"/>
      <c r="B500" s="241"/>
      <c r="C500" s="242"/>
      <c r="D500" s="234" t="s">
        <v>283</v>
      </c>
      <c r="E500" s="243" t="s">
        <v>78</v>
      </c>
      <c r="F500" s="244" t="s">
        <v>613</v>
      </c>
      <c r="G500" s="242"/>
      <c r="H500" s="245">
        <v>2.2080000000000002</v>
      </c>
      <c r="I500" s="246"/>
      <c r="J500" s="242"/>
      <c r="K500" s="242"/>
      <c r="L500" s="247"/>
      <c r="M500" s="248"/>
      <c r="N500" s="249"/>
      <c r="O500" s="249"/>
      <c r="P500" s="249"/>
      <c r="Q500" s="249"/>
      <c r="R500" s="249"/>
      <c r="S500" s="249"/>
      <c r="T500" s="250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51" t="s">
        <v>283</v>
      </c>
      <c r="AU500" s="251" t="s">
        <v>90</v>
      </c>
      <c r="AV500" s="13" t="s">
        <v>90</v>
      </c>
      <c r="AW500" s="13" t="s">
        <v>40</v>
      </c>
      <c r="AX500" s="13" t="s">
        <v>80</v>
      </c>
      <c r="AY500" s="251" t="s">
        <v>141</v>
      </c>
    </row>
    <row r="501" s="13" customFormat="1">
      <c r="A501" s="13"/>
      <c r="B501" s="241"/>
      <c r="C501" s="242"/>
      <c r="D501" s="234" t="s">
        <v>283</v>
      </c>
      <c r="E501" s="243" t="s">
        <v>78</v>
      </c>
      <c r="F501" s="244" t="s">
        <v>614</v>
      </c>
      <c r="G501" s="242"/>
      <c r="H501" s="245">
        <v>4</v>
      </c>
      <c r="I501" s="246"/>
      <c r="J501" s="242"/>
      <c r="K501" s="242"/>
      <c r="L501" s="247"/>
      <c r="M501" s="248"/>
      <c r="N501" s="249"/>
      <c r="O501" s="249"/>
      <c r="P501" s="249"/>
      <c r="Q501" s="249"/>
      <c r="R501" s="249"/>
      <c r="S501" s="249"/>
      <c r="T501" s="250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51" t="s">
        <v>283</v>
      </c>
      <c r="AU501" s="251" t="s">
        <v>90</v>
      </c>
      <c r="AV501" s="13" t="s">
        <v>90</v>
      </c>
      <c r="AW501" s="13" t="s">
        <v>40</v>
      </c>
      <c r="AX501" s="13" t="s">
        <v>80</v>
      </c>
      <c r="AY501" s="251" t="s">
        <v>141</v>
      </c>
    </row>
    <row r="502" s="16" customFormat="1">
      <c r="A502" s="16"/>
      <c r="B502" s="273"/>
      <c r="C502" s="274"/>
      <c r="D502" s="234" t="s">
        <v>283</v>
      </c>
      <c r="E502" s="275" t="s">
        <v>78</v>
      </c>
      <c r="F502" s="276" t="s">
        <v>358</v>
      </c>
      <c r="G502" s="274"/>
      <c r="H502" s="277">
        <v>28.468</v>
      </c>
      <c r="I502" s="278"/>
      <c r="J502" s="274"/>
      <c r="K502" s="274"/>
      <c r="L502" s="279"/>
      <c r="M502" s="280"/>
      <c r="N502" s="281"/>
      <c r="O502" s="281"/>
      <c r="P502" s="281"/>
      <c r="Q502" s="281"/>
      <c r="R502" s="281"/>
      <c r="S502" s="281"/>
      <c r="T502" s="282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T502" s="283" t="s">
        <v>283</v>
      </c>
      <c r="AU502" s="283" t="s">
        <v>90</v>
      </c>
      <c r="AV502" s="16" t="s">
        <v>160</v>
      </c>
      <c r="AW502" s="16" t="s">
        <v>40</v>
      </c>
      <c r="AX502" s="16" t="s">
        <v>80</v>
      </c>
      <c r="AY502" s="283" t="s">
        <v>141</v>
      </c>
    </row>
    <row r="503" s="14" customFormat="1">
      <c r="A503" s="14"/>
      <c r="B503" s="252"/>
      <c r="C503" s="253"/>
      <c r="D503" s="234" t="s">
        <v>283</v>
      </c>
      <c r="E503" s="254" t="s">
        <v>78</v>
      </c>
      <c r="F503" s="255" t="s">
        <v>285</v>
      </c>
      <c r="G503" s="253"/>
      <c r="H503" s="256">
        <v>28.468</v>
      </c>
      <c r="I503" s="257"/>
      <c r="J503" s="253"/>
      <c r="K503" s="253"/>
      <c r="L503" s="258"/>
      <c r="M503" s="259"/>
      <c r="N503" s="260"/>
      <c r="O503" s="260"/>
      <c r="P503" s="260"/>
      <c r="Q503" s="260"/>
      <c r="R503" s="260"/>
      <c r="S503" s="260"/>
      <c r="T503" s="261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2" t="s">
        <v>283</v>
      </c>
      <c r="AU503" s="262" t="s">
        <v>90</v>
      </c>
      <c r="AV503" s="14" t="s">
        <v>166</v>
      </c>
      <c r="AW503" s="14" t="s">
        <v>40</v>
      </c>
      <c r="AX503" s="14" t="s">
        <v>88</v>
      </c>
      <c r="AY503" s="262" t="s">
        <v>141</v>
      </c>
    </row>
    <row r="504" s="2" customFormat="1" ht="33" customHeight="1">
      <c r="A504" s="42"/>
      <c r="B504" s="43"/>
      <c r="C504" s="216" t="s">
        <v>693</v>
      </c>
      <c r="D504" s="216" t="s">
        <v>144</v>
      </c>
      <c r="E504" s="217" t="s">
        <v>1129</v>
      </c>
      <c r="F504" s="218" t="s">
        <v>1130</v>
      </c>
      <c r="G504" s="219" t="s">
        <v>321</v>
      </c>
      <c r="H504" s="220">
        <v>28.468</v>
      </c>
      <c r="I504" s="221"/>
      <c r="J504" s="222">
        <f>ROUND(I504*H504,2)</f>
        <v>0</v>
      </c>
      <c r="K504" s="218" t="s">
        <v>148</v>
      </c>
      <c r="L504" s="48"/>
      <c r="M504" s="223" t="s">
        <v>78</v>
      </c>
      <c r="N504" s="224" t="s">
        <v>50</v>
      </c>
      <c r="O504" s="88"/>
      <c r="P504" s="225">
        <f>O504*H504</f>
        <v>0</v>
      </c>
      <c r="Q504" s="225">
        <v>0.00069999999999999999</v>
      </c>
      <c r="R504" s="225">
        <f>Q504*H504</f>
        <v>0.0199276</v>
      </c>
      <c r="S504" s="225">
        <v>0</v>
      </c>
      <c r="T504" s="226">
        <f>S504*H504</f>
        <v>0</v>
      </c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R504" s="227" t="s">
        <v>244</v>
      </c>
      <c r="AT504" s="227" t="s">
        <v>144</v>
      </c>
      <c r="AU504" s="227" t="s">
        <v>90</v>
      </c>
      <c r="AY504" s="20" t="s">
        <v>141</v>
      </c>
      <c r="BE504" s="228">
        <f>IF(N504="základní",J504,0)</f>
        <v>0</v>
      </c>
      <c r="BF504" s="228">
        <f>IF(N504="snížená",J504,0)</f>
        <v>0</v>
      </c>
      <c r="BG504" s="228">
        <f>IF(N504="zákl. přenesená",J504,0)</f>
        <v>0</v>
      </c>
      <c r="BH504" s="228">
        <f>IF(N504="sníž. přenesená",J504,0)</f>
        <v>0</v>
      </c>
      <c r="BI504" s="228">
        <f>IF(N504="nulová",J504,0)</f>
        <v>0</v>
      </c>
      <c r="BJ504" s="20" t="s">
        <v>88</v>
      </c>
      <c r="BK504" s="228">
        <f>ROUND(I504*H504,2)</f>
        <v>0</v>
      </c>
      <c r="BL504" s="20" t="s">
        <v>244</v>
      </c>
      <c r="BM504" s="227" t="s">
        <v>2027</v>
      </c>
    </row>
    <row r="505" s="2" customFormat="1">
      <c r="A505" s="42"/>
      <c r="B505" s="43"/>
      <c r="C505" s="44"/>
      <c r="D505" s="229" t="s">
        <v>151</v>
      </c>
      <c r="E505" s="44"/>
      <c r="F505" s="230" t="s">
        <v>1132</v>
      </c>
      <c r="G505" s="44"/>
      <c r="H505" s="44"/>
      <c r="I505" s="231"/>
      <c r="J505" s="44"/>
      <c r="K505" s="44"/>
      <c r="L505" s="48"/>
      <c r="M505" s="232"/>
      <c r="N505" s="233"/>
      <c r="O505" s="88"/>
      <c r="P505" s="88"/>
      <c r="Q505" s="88"/>
      <c r="R505" s="88"/>
      <c r="S505" s="88"/>
      <c r="T505" s="89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T505" s="20" t="s">
        <v>151</v>
      </c>
      <c r="AU505" s="20" t="s">
        <v>90</v>
      </c>
    </row>
    <row r="506" s="15" customFormat="1">
      <c r="A506" s="15"/>
      <c r="B506" s="263"/>
      <c r="C506" s="264"/>
      <c r="D506" s="234" t="s">
        <v>283</v>
      </c>
      <c r="E506" s="265" t="s">
        <v>78</v>
      </c>
      <c r="F506" s="266" t="s">
        <v>606</v>
      </c>
      <c r="G506" s="264"/>
      <c r="H506" s="265" t="s">
        <v>78</v>
      </c>
      <c r="I506" s="267"/>
      <c r="J506" s="264"/>
      <c r="K506" s="264"/>
      <c r="L506" s="268"/>
      <c r="M506" s="269"/>
      <c r="N506" s="270"/>
      <c r="O506" s="270"/>
      <c r="P506" s="270"/>
      <c r="Q506" s="270"/>
      <c r="R506" s="270"/>
      <c r="S506" s="270"/>
      <c r="T506" s="271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72" t="s">
        <v>283</v>
      </c>
      <c r="AU506" s="272" t="s">
        <v>90</v>
      </c>
      <c r="AV506" s="15" t="s">
        <v>88</v>
      </c>
      <c r="AW506" s="15" t="s">
        <v>40</v>
      </c>
      <c r="AX506" s="15" t="s">
        <v>80</v>
      </c>
      <c r="AY506" s="272" t="s">
        <v>141</v>
      </c>
    </row>
    <row r="507" s="13" customFormat="1">
      <c r="A507" s="13"/>
      <c r="B507" s="241"/>
      <c r="C507" s="242"/>
      <c r="D507" s="234" t="s">
        <v>283</v>
      </c>
      <c r="E507" s="243" t="s">
        <v>78</v>
      </c>
      <c r="F507" s="244" t="s">
        <v>607</v>
      </c>
      <c r="G507" s="242"/>
      <c r="H507" s="245">
        <v>4</v>
      </c>
      <c r="I507" s="246"/>
      <c r="J507" s="242"/>
      <c r="K507" s="242"/>
      <c r="L507" s="247"/>
      <c r="M507" s="248"/>
      <c r="N507" s="249"/>
      <c r="O507" s="249"/>
      <c r="P507" s="249"/>
      <c r="Q507" s="249"/>
      <c r="R507" s="249"/>
      <c r="S507" s="249"/>
      <c r="T507" s="250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1" t="s">
        <v>283</v>
      </c>
      <c r="AU507" s="251" t="s">
        <v>90</v>
      </c>
      <c r="AV507" s="13" t="s">
        <v>90</v>
      </c>
      <c r="AW507" s="13" t="s">
        <v>40</v>
      </c>
      <c r="AX507" s="13" t="s">
        <v>80</v>
      </c>
      <c r="AY507" s="251" t="s">
        <v>141</v>
      </c>
    </row>
    <row r="508" s="13" customFormat="1">
      <c r="A508" s="13"/>
      <c r="B508" s="241"/>
      <c r="C508" s="242"/>
      <c r="D508" s="234" t="s">
        <v>283</v>
      </c>
      <c r="E508" s="243" t="s">
        <v>78</v>
      </c>
      <c r="F508" s="244" t="s">
        <v>608</v>
      </c>
      <c r="G508" s="242"/>
      <c r="H508" s="245">
        <v>4</v>
      </c>
      <c r="I508" s="246"/>
      <c r="J508" s="242"/>
      <c r="K508" s="242"/>
      <c r="L508" s="247"/>
      <c r="M508" s="248"/>
      <c r="N508" s="249"/>
      <c r="O508" s="249"/>
      <c r="P508" s="249"/>
      <c r="Q508" s="249"/>
      <c r="R508" s="249"/>
      <c r="S508" s="249"/>
      <c r="T508" s="250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51" t="s">
        <v>283</v>
      </c>
      <c r="AU508" s="251" t="s">
        <v>90</v>
      </c>
      <c r="AV508" s="13" t="s">
        <v>90</v>
      </c>
      <c r="AW508" s="13" t="s">
        <v>40</v>
      </c>
      <c r="AX508" s="13" t="s">
        <v>80</v>
      </c>
      <c r="AY508" s="251" t="s">
        <v>141</v>
      </c>
    </row>
    <row r="509" s="13" customFormat="1">
      <c r="A509" s="13"/>
      <c r="B509" s="241"/>
      <c r="C509" s="242"/>
      <c r="D509" s="234" t="s">
        <v>283</v>
      </c>
      <c r="E509" s="243" t="s">
        <v>78</v>
      </c>
      <c r="F509" s="244" t="s">
        <v>609</v>
      </c>
      <c r="G509" s="242"/>
      <c r="H509" s="245">
        <v>5.4080000000000004</v>
      </c>
      <c r="I509" s="246"/>
      <c r="J509" s="242"/>
      <c r="K509" s="242"/>
      <c r="L509" s="247"/>
      <c r="M509" s="248"/>
      <c r="N509" s="249"/>
      <c r="O509" s="249"/>
      <c r="P509" s="249"/>
      <c r="Q509" s="249"/>
      <c r="R509" s="249"/>
      <c r="S509" s="249"/>
      <c r="T509" s="250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51" t="s">
        <v>283</v>
      </c>
      <c r="AU509" s="251" t="s">
        <v>90</v>
      </c>
      <c r="AV509" s="13" t="s">
        <v>90</v>
      </c>
      <c r="AW509" s="13" t="s">
        <v>40</v>
      </c>
      <c r="AX509" s="13" t="s">
        <v>80</v>
      </c>
      <c r="AY509" s="251" t="s">
        <v>141</v>
      </c>
    </row>
    <row r="510" s="13" customFormat="1">
      <c r="A510" s="13"/>
      <c r="B510" s="241"/>
      <c r="C510" s="242"/>
      <c r="D510" s="234" t="s">
        <v>283</v>
      </c>
      <c r="E510" s="243" t="s">
        <v>78</v>
      </c>
      <c r="F510" s="244" t="s">
        <v>610</v>
      </c>
      <c r="G510" s="242"/>
      <c r="H510" s="245">
        <v>2.0800000000000001</v>
      </c>
      <c r="I510" s="246"/>
      <c r="J510" s="242"/>
      <c r="K510" s="242"/>
      <c r="L510" s="247"/>
      <c r="M510" s="248"/>
      <c r="N510" s="249"/>
      <c r="O510" s="249"/>
      <c r="P510" s="249"/>
      <c r="Q510" s="249"/>
      <c r="R510" s="249"/>
      <c r="S510" s="249"/>
      <c r="T510" s="250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51" t="s">
        <v>283</v>
      </c>
      <c r="AU510" s="251" t="s">
        <v>90</v>
      </c>
      <c r="AV510" s="13" t="s">
        <v>90</v>
      </c>
      <c r="AW510" s="13" t="s">
        <v>40</v>
      </c>
      <c r="AX510" s="13" t="s">
        <v>80</v>
      </c>
      <c r="AY510" s="251" t="s">
        <v>141</v>
      </c>
    </row>
    <row r="511" s="13" customFormat="1">
      <c r="A511" s="13"/>
      <c r="B511" s="241"/>
      <c r="C511" s="242"/>
      <c r="D511" s="234" t="s">
        <v>283</v>
      </c>
      <c r="E511" s="243" t="s">
        <v>78</v>
      </c>
      <c r="F511" s="244" t="s">
        <v>611</v>
      </c>
      <c r="G511" s="242"/>
      <c r="H511" s="245">
        <v>1.4159999999999999</v>
      </c>
      <c r="I511" s="246"/>
      <c r="J511" s="242"/>
      <c r="K511" s="242"/>
      <c r="L511" s="247"/>
      <c r="M511" s="248"/>
      <c r="N511" s="249"/>
      <c r="O511" s="249"/>
      <c r="P511" s="249"/>
      <c r="Q511" s="249"/>
      <c r="R511" s="249"/>
      <c r="S511" s="249"/>
      <c r="T511" s="250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51" t="s">
        <v>283</v>
      </c>
      <c r="AU511" s="251" t="s">
        <v>90</v>
      </c>
      <c r="AV511" s="13" t="s">
        <v>90</v>
      </c>
      <c r="AW511" s="13" t="s">
        <v>40</v>
      </c>
      <c r="AX511" s="13" t="s">
        <v>80</v>
      </c>
      <c r="AY511" s="251" t="s">
        <v>141</v>
      </c>
    </row>
    <row r="512" s="13" customFormat="1">
      <c r="A512" s="13"/>
      <c r="B512" s="241"/>
      <c r="C512" s="242"/>
      <c r="D512" s="234" t="s">
        <v>283</v>
      </c>
      <c r="E512" s="243" t="s">
        <v>78</v>
      </c>
      <c r="F512" s="244" t="s">
        <v>612</v>
      </c>
      <c r="G512" s="242"/>
      <c r="H512" s="245">
        <v>5.3559999999999999</v>
      </c>
      <c r="I512" s="246"/>
      <c r="J512" s="242"/>
      <c r="K512" s="242"/>
      <c r="L512" s="247"/>
      <c r="M512" s="248"/>
      <c r="N512" s="249"/>
      <c r="O512" s="249"/>
      <c r="P512" s="249"/>
      <c r="Q512" s="249"/>
      <c r="R512" s="249"/>
      <c r="S512" s="249"/>
      <c r="T512" s="250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51" t="s">
        <v>283</v>
      </c>
      <c r="AU512" s="251" t="s">
        <v>90</v>
      </c>
      <c r="AV512" s="13" t="s">
        <v>90</v>
      </c>
      <c r="AW512" s="13" t="s">
        <v>40</v>
      </c>
      <c r="AX512" s="13" t="s">
        <v>80</v>
      </c>
      <c r="AY512" s="251" t="s">
        <v>141</v>
      </c>
    </row>
    <row r="513" s="13" customFormat="1">
      <c r="A513" s="13"/>
      <c r="B513" s="241"/>
      <c r="C513" s="242"/>
      <c r="D513" s="234" t="s">
        <v>283</v>
      </c>
      <c r="E513" s="243" t="s">
        <v>78</v>
      </c>
      <c r="F513" s="244" t="s">
        <v>613</v>
      </c>
      <c r="G513" s="242"/>
      <c r="H513" s="245">
        <v>2.2080000000000002</v>
      </c>
      <c r="I513" s="246"/>
      <c r="J513" s="242"/>
      <c r="K513" s="242"/>
      <c r="L513" s="247"/>
      <c r="M513" s="248"/>
      <c r="N513" s="249"/>
      <c r="O513" s="249"/>
      <c r="P513" s="249"/>
      <c r="Q513" s="249"/>
      <c r="R513" s="249"/>
      <c r="S513" s="249"/>
      <c r="T513" s="250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51" t="s">
        <v>283</v>
      </c>
      <c r="AU513" s="251" t="s">
        <v>90</v>
      </c>
      <c r="AV513" s="13" t="s">
        <v>90</v>
      </c>
      <c r="AW513" s="13" t="s">
        <v>40</v>
      </c>
      <c r="AX513" s="13" t="s">
        <v>80</v>
      </c>
      <c r="AY513" s="251" t="s">
        <v>141</v>
      </c>
    </row>
    <row r="514" s="13" customFormat="1">
      <c r="A514" s="13"/>
      <c r="B514" s="241"/>
      <c r="C514" s="242"/>
      <c r="D514" s="234" t="s">
        <v>283</v>
      </c>
      <c r="E514" s="243" t="s">
        <v>78</v>
      </c>
      <c r="F514" s="244" t="s">
        <v>614</v>
      </c>
      <c r="G514" s="242"/>
      <c r="H514" s="245">
        <v>4</v>
      </c>
      <c r="I514" s="246"/>
      <c r="J514" s="242"/>
      <c r="K514" s="242"/>
      <c r="L514" s="247"/>
      <c r="M514" s="248"/>
      <c r="N514" s="249"/>
      <c r="O514" s="249"/>
      <c r="P514" s="249"/>
      <c r="Q514" s="249"/>
      <c r="R514" s="249"/>
      <c r="S514" s="249"/>
      <c r="T514" s="250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51" t="s">
        <v>283</v>
      </c>
      <c r="AU514" s="251" t="s">
        <v>90</v>
      </c>
      <c r="AV514" s="13" t="s">
        <v>90</v>
      </c>
      <c r="AW514" s="13" t="s">
        <v>40</v>
      </c>
      <c r="AX514" s="13" t="s">
        <v>80</v>
      </c>
      <c r="AY514" s="251" t="s">
        <v>141</v>
      </c>
    </row>
    <row r="515" s="16" customFormat="1">
      <c r="A515" s="16"/>
      <c r="B515" s="273"/>
      <c r="C515" s="274"/>
      <c r="D515" s="234" t="s">
        <v>283</v>
      </c>
      <c r="E515" s="275" t="s">
        <v>78</v>
      </c>
      <c r="F515" s="276" t="s">
        <v>358</v>
      </c>
      <c r="G515" s="274"/>
      <c r="H515" s="277">
        <v>28.468</v>
      </c>
      <c r="I515" s="278"/>
      <c r="J515" s="274"/>
      <c r="K515" s="274"/>
      <c r="L515" s="279"/>
      <c r="M515" s="280"/>
      <c r="N515" s="281"/>
      <c r="O515" s="281"/>
      <c r="P515" s="281"/>
      <c r="Q515" s="281"/>
      <c r="R515" s="281"/>
      <c r="S515" s="281"/>
      <c r="T515" s="282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T515" s="283" t="s">
        <v>283</v>
      </c>
      <c r="AU515" s="283" t="s">
        <v>90</v>
      </c>
      <c r="AV515" s="16" t="s">
        <v>160</v>
      </c>
      <c r="AW515" s="16" t="s">
        <v>40</v>
      </c>
      <c r="AX515" s="16" t="s">
        <v>80</v>
      </c>
      <c r="AY515" s="283" t="s">
        <v>141</v>
      </c>
    </row>
    <row r="516" s="14" customFormat="1">
      <c r="A516" s="14"/>
      <c r="B516" s="252"/>
      <c r="C516" s="253"/>
      <c r="D516" s="234" t="s">
        <v>283</v>
      </c>
      <c r="E516" s="254" t="s">
        <v>78</v>
      </c>
      <c r="F516" s="255" t="s">
        <v>285</v>
      </c>
      <c r="G516" s="253"/>
      <c r="H516" s="256">
        <v>28.468</v>
      </c>
      <c r="I516" s="257"/>
      <c r="J516" s="253"/>
      <c r="K516" s="253"/>
      <c r="L516" s="258"/>
      <c r="M516" s="259"/>
      <c r="N516" s="260"/>
      <c r="O516" s="260"/>
      <c r="P516" s="260"/>
      <c r="Q516" s="260"/>
      <c r="R516" s="260"/>
      <c r="S516" s="260"/>
      <c r="T516" s="261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2" t="s">
        <v>283</v>
      </c>
      <c r="AU516" s="262" t="s">
        <v>90</v>
      </c>
      <c r="AV516" s="14" t="s">
        <v>166</v>
      </c>
      <c r="AW516" s="14" t="s">
        <v>40</v>
      </c>
      <c r="AX516" s="14" t="s">
        <v>88</v>
      </c>
      <c r="AY516" s="262" t="s">
        <v>141</v>
      </c>
    </row>
    <row r="517" s="2" customFormat="1" ht="37.8" customHeight="1">
      <c r="A517" s="42"/>
      <c r="B517" s="43"/>
      <c r="C517" s="216" t="s">
        <v>710</v>
      </c>
      <c r="D517" s="216" t="s">
        <v>144</v>
      </c>
      <c r="E517" s="217" t="s">
        <v>2028</v>
      </c>
      <c r="F517" s="218" t="s">
        <v>2029</v>
      </c>
      <c r="G517" s="219" t="s">
        <v>321</v>
      </c>
      <c r="H517" s="220">
        <v>34.25</v>
      </c>
      <c r="I517" s="221"/>
      <c r="J517" s="222">
        <f>ROUND(I517*H517,2)</f>
        <v>0</v>
      </c>
      <c r="K517" s="218" t="s">
        <v>148</v>
      </c>
      <c r="L517" s="48"/>
      <c r="M517" s="223" t="s">
        <v>78</v>
      </c>
      <c r="N517" s="224" t="s">
        <v>50</v>
      </c>
      <c r="O517" s="88"/>
      <c r="P517" s="225">
        <f>O517*H517</f>
        <v>0</v>
      </c>
      <c r="Q517" s="225">
        <v>0.00125314</v>
      </c>
      <c r="R517" s="225">
        <f>Q517*H517</f>
        <v>0.042920045000000004</v>
      </c>
      <c r="S517" s="225">
        <v>0</v>
      </c>
      <c r="T517" s="226">
        <f>S517*H517</f>
        <v>0</v>
      </c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R517" s="227" t="s">
        <v>244</v>
      </c>
      <c r="AT517" s="227" t="s">
        <v>144</v>
      </c>
      <c r="AU517" s="227" t="s">
        <v>90</v>
      </c>
      <c r="AY517" s="20" t="s">
        <v>141</v>
      </c>
      <c r="BE517" s="228">
        <f>IF(N517="základní",J517,0)</f>
        <v>0</v>
      </c>
      <c r="BF517" s="228">
        <f>IF(N517="snížená",J517,0)</f>
        <v>0</v>
      </c>
      <c r="BG517" s="228">
        <f>IF(N517="zákl. přenesená",J517,0)</f>
        <v>0</v>
      </c>
      <c r="BH517" s="228">
        <f>IF(N517="sníž. přenesená",J517,0)</f>
        <v>0</v>
      </c>
      <c r="BI517" s="228">
        <f>IF(N517="nulová",J517,0)</f>
        <v>0</v>
      </c>
      <c r="BJ517" s="20" t="s">
        <v>88</v>
      </c>
      <c r="BK517" s="228">
        <f>ROUND(I517*H517,2)</f>
        <v>0</v>
      </c>
      <c r="BL517" s="20" t="s">
        <v>244</v>
      </c>
      <c r="BM517" s="227" t="s">
        <v>2030</v>
      </c>
    </row>
    <row r="518" s="2" customFormat="1">
      <c r="A518" s="42"/>
      <c r="B518" s="43"/>
      <c r="C518" s="44"/>
      <c r="D518" s="229" t="s">
        <v>151</v>
      </c>
      <c r="E518" s="44"/>
      <c r="F518" s="230" t="s">
        <v>2031</v>
      </c>
      <c r="G518" s="44"/>
      <c r="H518" s="44"/>
      <c r="I518" s="231"/>
      <c r="J518" s="44"/>
      <c r="K518" s="44"/>
      <c r="L518" s="48"/>
      <c r="M518" s="232"/>
      <c r="N518" s="233"/>
      <c r="O518" s="88"/>
      <c r="P518" s="88"/>
      <c r="Q518" s="88"/>
      <c r="R518" s="88"/>
      <c r="S518" s="88"/>
      <c r="T518" s="89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T518" s="20" t="s">
        <v>151</v>
      </c>
      <c r="AU518" s="20" t="s">
        <v>90</v>
      </c>
    </row>
    <row r="519" s="15" customFormat="1">
      <c r="A519" s="15"/>
      <c r="B519" s="263"/>
      <c r="C519" s="264"/>
      <c r="D519" s="234" t="s">
        <v>283</v>
      </c>
      <c r="E519" s="265" t="s">
        <v>78</v>
      </c>
      <c r="F519" s="266" t="s">
        <v>2019</v>
      </c>
      <c r="G519" s="264"/>
      <c r="H519" s="265" t="s">
        <v>78</v>
      </c>
      <c r="I519" s="267"/>
      <c r="J519" s="264"/>
      <c r="K519" s="264"/>
      <c r="L519" s="268"/>
      <c r="M519" s="269"/>
      <c r="N519" s="270"/>
      <c r="O519" s="270"/>
      <c r="P519" s="270"/>
      <c r="Q519" s="270"/>
      <c r="R519" s="270"/>
      <c r="S519" s="270"/>
      <c r="T519" s="271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72" t="s">
        <v>283</v>
      </c>
      <c r="AU519" s="272" t="s">
        <v>90</v>
      </c>
      <c r="AV519" s="15" t="s">
        <v>88</v>
      </c>
      <c r="AW519" s="15" t="s">
        <v>40</v>
      </c>
      <c r="AX519" s="15" t="s">
        <v>80</v>
      </c>
      <c r="AY519" s="272" t="s">
        <v>141</v>
      </c>
    </row>
    <row r="520" s="13" customFormat="1">
      <c r="A520" s="13"/>
      <c r="B520" s="241"/>
      <c r="C520" s="242"/>
      <c r="D520" s="234" t="s">
        <v>283</v>
      </c>
      <c r="E520" s="243" t="s">
        <v>78</v>
      </c>
      <c r="F520" s="244" t="s">
        <v>1788</v>
      </c>
      <c r="G520" s="242"/>
      <c r="H520" s="245">
        <v>18.079999999999998</v>
      </c>
      <c r="I520" s="246"/>
      <c r="J520" s="242"/>
      <c r="K520" s="242"/>
      <c r="L520" s="247"/>
      <c r="M520" s="248"/>
      <c r="N520" s="249"/>
      <c r="O520" s="249"/>
      <c r="P520" s="249"/>
      <c r="Q520" s="249"/>
      <c r="R520" s="249"/>
      <c r="S520" s="249"/>
      <c r="T520" s="250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51" t="s">
        <v>283</v>
      </c>
      <c r="AU520" s="251" t="s">
        <v>90</v>
      </c>
      <c r="AV520" s="13" t="s">
        <v>90</v>
      </c>
      <c r="AW520" s="13" t="s">
        <v>40</v>
      </c>
      <c r="AX520" s="13" t="s">
        <v>80</v>
      </c>
      <c r="AY520" s="251" t="s">
        <v>141</v>
      </c>
    </row>
    <row r="521" s="13" customFormat="1">
      <c r="A521" s="13"/>
      <c r="B521" s="241"/>
      <c r="C521" s="242"/>
      <c r="D521" s="234" t="s">
        <v>283</v>
      </c>
      <c r="E521" s="243" t="s">
        <v>78</v>
      </c>
      <c r="F521" s="244" t="s">
        <v>1790</v>
      </c>
      <c r="G521" s="242"/>
      <c r="H521" s="245">
        <v>16.170000000000002</v>
      </c>
      <c r="I521" s="246"/>
      <c r="J521" s="242"/>
      <c r="K521" s="242"/>
      <c r="L521" s="247"/>
      <c r="M521" s="248"/>
      <c r="N521" s="249"/>
      <c r="O521" s="249"/>
      <c r="P521" s="249"/>
      <c r="Q521" s="249"/>
      <c r="R521" s="249"/>
      <c r="S521" s="249"/>
      <c r="T521" s="250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51" t="s">
        <v>283</v>
      </c>
      <c r="AU521" s="251" t="s">
        <v>90</v>
      </c>
      <c r="AV521" s="13" t="s">
        <v>90</v>
      </c>
      <c r="AW521" s="13" t="s">
        <v>40</v>
      </c>
      <c r="AX521" s="13" t="s">
        <v>80</v>
      </c>
      <c r="AY521" s="251" t="s">
        <v>141</v>
      </c>
    </row>
    <row r="522" s="14" customFormat="1">
      <c r="A522" s="14"/>
      <c r="B522" s="252"/>
      <c r="C522" s="253"/>
      <c r="D522" s="234" t="s">
        <v>283</v>
      </c>
      <c r="E522" s="254" t="s">
        <v>78</v>
      </c>
      <c r="F522" s="255" t="s">
        <v>285</v>
      </c>
      <c r="G522" s="253"/>
      <c r="H522" s="256">
        <v>34.25</v>
      </c>
      <c r="I522" s="257"/>
      <c r="J522" s="253"/>
      <c r="K522" s="253"/>
      <c r="L522" s="258"/>
      <c r="M522" s="259"/>
      <c r="N522" s="260"/>
      <c r="O522" s="260"/>
      <c r="P522" s="260"/>
      <c r="Q522" s="260"/>
      <c r="R522" s="260"/>
      <c r="S522" s="260"/>
      <c r="T522" s="261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62" t="s">
        <v>283</v>
      </c>
      <c r="AU522" s="262" t="s">
        <v>90</v>
      </c>
      <c r="AV522" s="14" t="s">
        <v>166</v>
      </c>
      <c r="AW522" s="14" t="s">
        <v>40</v>
      </c>
      <c r="AX522" s="14" t="s">
        <v>88</v>
      </c>
      <c r="AY522" s="262" t="s">
        <v>141</v>
      </c>
    </row>
    <row r="523" s="2" customFormat="1" ht="24.15" customHeight="1">
      <c r="A523" s="42"/>
      <c r="B523" s="43"/>
      <c r="C523" s="290" t="s">
        <v>717</v>
      </c>
      <c r="D523" s="290" t="s">
        <v>864</v>
      </c>
      <c r="E523" s="291" t="s">
        <v>2032</v>
      </c>
      <c r="F523" s="292" t="s">
        <v>2033</v>
      </c>
      <c r="G523" s="293" t="s">
        <v>321</v>
      </c>
      <c r="H523" s="294">
        <v>35.963000000000001</v>
      </c>
      <c r="I523" s="295"/>
      <c r="J523" s="296">
        <f>ROUND(I523*H523,2)</f>
        <v>0</v>
      </c>
      <c r="K523" s="292" t="s">
        <v>148</v>
      </c>
      <c r="L523" s="297"/>
      <c r="M523" s="298" t="s">
        <v>78</v>
      </c>
      <c r="N523" s="299" t="s">
        <v>50</v>
      </c>
      <c r="O523" s="88"/>
      <c r="P523" s="225">
        <f>O523*H523</f>
        <v>0</v>
      </c>
      <c r="Q523" s="225">
        <v>0.0080000000000000002</v>
      </c>
      <c r="R523" s="225">
        <f>Q523*H523</f>
        <v>0.28770400000000002</v>
      </c>
      <c r="S523" s="225">
        <v>0</v>
      </c>
      <c r="T523" s="226">
        <f>S523*H523</f>
        <v>0</v>
      </c>
      <c r="U523" s="42"/>
      <c r="V523" s="42"/>
      <c r="W523" s="42"/>
      <c r="X523" s="42"/>
      <c r="Y523" s="42"/>
      <c r="Z523" s="42"/>
      <c r="AA523" s="42"/>
      <c r="AB523" s="42"/>
      <c r="AC523" s="42"/>
      <c r="AD523" s="42"/>
      <c r="AE523" s="42"/>
      <c r="AR523" s="227" t="s">
        <v>487</v>
      </c>
      <c r="AT523" s="227" t="s">
        <v>864</v>
      </c>
      <c r="AU523" s="227" t="s">
        <v>90</v>
      </c>
      <c r="AY523" s="20" t="s">
        <v>141</v>
      </c>
      <c r="BE523" s="228">
        <f>IF(N523="základní",J523,0)</f>
        <v>0</v>
      </c>
      <c r="BF523" s="228">
        <f>IF(N523="snížená",J523,0)</f>
        <v>0</v>
      </c>
      <c r="BG523" s="228">
        <f>IF(N523="zákl. přenesená",J523,0)</f>
        <v>0</v>
      </c>
      <c r="BH523" s="228">
        <f>IF(N523="sníž. přenesená",J523,0)</f>
        <v>0</v>
      </c>
      <c r="BI523" s="228">
        <f>IF(N523="nulová",J523,0)</f>
        <v>0</v>
      </c>
      <c r="BJ523" s="20" t="s">
        <v>88</v>
      </c>
      <c r="BK523" s="228">
        <f>ROUND(I523*H523,2)</f>
        <v>0</v>
      </c>
      <c r="BL523" s="20" t="s">
        <v>244</v>
      </c>
      <c r="BM523" s="227" t="s">
        <v>2034</v>
      </c>
    </row>
    <row r="524" s="2" customFormat="1">
      <c r="A524" s="42"/>
      <c r="B524" s="43"/>
      <c r="C524" s="44"/>
      <c r="D524" s="234" t="s">
        <v>153</v>
      </c>
      <c r="E524" s="44"/>
      <c r="F524" s="235" t="s">
        <v>2035</v>
      </c>
      <c r="G524" s="44"/>
      <c r="H524" s="44"/>
      <c r="I524" s="231"/>
      <c r="J524" s="44"/>
      <c r="K524" s="44"/>
      <c r="L524" s="48"/>
      <c r="M524" s="232"/>
      <c r="N524" s="233"/>
      <c r="O524" s="88"/>
      <c r="P524" s="88"/>
      <c r="Q524" s="88"/>
      <c r="R524" s="88"/>
      <c r="S524" s="88"/>
      <c r="T524" s="89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2"/>
      <c r="AT524" s="20" t="s">
        <v>153</v>
      </c>
      <c r="AU524" s="20" t="s">
        <v>90</v>
      </c>
    </row>
    <row r="525" s="13" customFormat="1">
      <c r="A525" s="13"/>
      <c r="B525" s="241"/>
      <c r="C525" s="242"/>
      <c r="D525" s="234" t="s">
        <v>283</v>
      </c>
      <c r="E525" s="242"/>
      <c r="F525" s="244" t="s">
        <v>2036</v>
      </c>
      <c r="G525" s="242"/>
      <c r="H525" s="245">
        <v>35.963000000000001</v>
      </c>
      <c r="I525" s="246"/>
      <c r="J525" s="242"/>
      <c r="K525" s="242"/>
      <c r="L525" s="247"/>
      <c r="M525" s="248"/>
      <c r="N525" s="249"/>
      <c r="O525" s="249"/>
      <c r="P525" s="249"/>
      <c r="Q525" s="249"/>
      <c r="R525" s="249"/>
      <c r="S525" s="249"/>
      <c r="T525" s="250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51" t="s">
        <v>283</v>
      </c>
      <c r="AU525" s="251" t="s">
        <v>90</v>
      </c>
      <c r="AV525" s="13" t="s">
        <v>90</v>
      </c>
      <c r="AW525" s="13" t="s">
        <v>4</v>
      </c>
      <c r="AX525" s="13" t="s">
        <v>88</v>
      </c>
      <c r="AY525" s="251" t="s">
        <v>141</v>
      </c>
    </row>
    <row r="526" s="2" customFormat="1" ht="37.8" customHeight="1">
      <c r="A526" s="42"/>
      <c r="B526" s="43"/>
      <c r="C526" s="216" t="s">
        <v>722</v>
      </c>
      <c r="D526" s="216" t="s">
        <v>144</v>
      </c>
      <c r="E526" s="217" t="s">
        <v>2037</v>
      </c>
      <c r="F526" s="218" t="s">
        <v>2038</v>
      </c>
      <c r="G526" s="219" t="s">
        <v>618</v>
      </c>
      <c r="H526" s="220">
        <v>2</v>
      </c>
      <c r="I526" s="221"/>
      <c r="J526" s="222">
        <f>ROUND(I526*H526,2)</f>
        <v>0</v>
      </c>
      <c r="K526" s="218" t="s">
        <v>148</v>
      </c>
      <c r="L526" s="48"/>
      <c r="M526" s="223" t="s">
        <v>78</v>
      </c>
      <c r="N526" s="224" t="s">
        <v>50</v>
      </c>
      <c r="O526" s="88"/>
      <c r="P526" s="225">
        <f>O526*H526</f>
        <v>0</v>
      </c>
      <c r="Q526" s="225">
        <v>2.5999999999999998E-05</v>
      </c>
      <c r="R526" s="225">
        <f>Q526*H526</f>
        <v>5.1999999999999997E-05</v>
      </c>
      <c r="S526" s="225">
        <v>0</v>
      </c>
      <c r="T526" s="226">
        <f>S526*H526</f>
        <v>0</v>
      </c>
      <c r="U526" s="42"/>
      <c r="V526" s="42"/>
      <c r="W526" s="42"/>
      <c r="X526" s="42"/>
      <c r="Y526" s="42"/>
      <c r="Z526" s="42"/>
      <c r="AA526" s="42"/>
      <c r="AB526" s="42"/>
      <c r="AC526" s="42"/>
      <c r="AD526" s="42"/>
      <c r="AE526" s="42"/>
      <c r="AR526" s="227" t="s">
        <v>244</v>
      </c>
      <c r="AT526" s="227" t="s">
        <v>144</v>
      </c>
      <c r="AU526" s="227" t="s">
        <v>90</v>
      </c>
      <c r="AY526" s="20" t="s">
        <v>141</v>
      </c>
      <c r="BE526" s="228">
        <f>IF(N526="základní",J526,0)</f>
        <v>0</v>
      </c>
      <c r="BF526" s="228">
        <f>IF(N526="snížená",J526,0)</f>
        <v>0</v>
      </c>
      <c r="BG526" s="228">
        <f>IF(N526="zákl. přenesená",J526,0)</f>
        <v>0</v>
      </c>
      <c r="BH526" s="228">
        <f>IF(N526="sníž. přenesená",J526,0)</f>
        <v>0</v>
      </c>
      <c r="BI526" s="228">
        <f>IF(N526="nulová",J526,0)</f>
        <v>0</v>
      </c>
      <c r="BJ526" s="20" t="s">
        <v>88</v>
      </c>
      <c r="BK526" s="228">
        <f>ROUND(I526*H526,2)</f>
        <v>0</v>
      </c>
      <c r="BL526" s="20" t="s">
        <v>244</v>
      </c>
      <c r="BM526" s="227" t="s">
        <v>2039</v>
      </c>
    </row>
    <row r="527" s="2" customFormat="1">
      <c r="A527" s="42"/>
      <c r="B527" s="43"/>
      <c r="C527" s="44"/>
      <c r="D527" s="229" t="s">
        <v>151</v>
      </c>
      <c r="E527" s="44"/>
      <c r="F527" s="230" t="s">
        <v>2040</v>
      </c>
      <c r="G527" s="44"/>
      <c r="H527" s="44"/>
      <c r="I527" s="231"/>
      <c r="J527" s="44"/>
      <c r="K527" s="44"/>
      <c r="L527" s="48"/>
      <c r="M527" s="232"/>
      <c r="N527" s="233"/>
      <c r="O527" s="88"/>
      <c r="P527" s="88"/>
      <c r="Q527" s="88"/>
      <c r="R527" s="88"/>
      <c r="S527" s="88"/>
      <c r="T527" s="89"/>
      <c r="U527" s="42"/>
      <c r="V527" s="42"/>
      <c r="W527" s="42"/>
      <c r="X527" s="42"/>
      <c r="Y527" s="42"/>
      <c r="Z527" s="42"/>
      <c r="AA527" s="42"/>
      <c r="AB527" s="42"/>
      <c r="AC527" s="42"/>
      <c r="AD527" s="42"/>
      <c r="AE527" s="42"/>
      <c r="AT527" s="20" t="s">
        <v>151</v>
      </c>
      <c r="AU527" s="20" t="s">
        <v>90</v>
      </c>
    </row>
    <row r="528" s="13" customFormat="1">
      <c r="A528" s="13"/>
      <c r="B528" s="241"/>
      <c r="C528" s="242"/>
      <c r="D528" s="234" t="s">
        <v>283</v>
      </c>
      <c r="E528" s="243" t="s">
        <v>78</v>
      </c>
      <c r="F528" s="244" t="s">
        <v>2041</v>
      </c>
      <c r="G528" s="242"/>
      <c r="H528" s="245">
        <v>2</v>
      </c>
      <c r="I528" s="246"/>
      <c r="J528" s="242"/>
      <c r="K528" s="242"/>
      <c r="L528" s="247"/>
      <c r="M528" s="248"/>
      <c r="N528" s="249"/>
      <c r="O528" s="249"/>
      <c r="P528" s="249"/>
      <c r="Q528" s="249"/>
      <c r="R528" s="249"/>
      <c r="S528" s="249"/>
      <c r="T528" s="250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51" t="s">
        <v>283</v>
      </c>
      <c r="AU528" s="251" t="s">
        <v>90</v>
      </c>
      <c r="AV528" s="13" t="s">
        <v>90</v>
      </c>
      <c r="AW528" s="13" t="s">
        <v>40</v>
      </c>
      <c r="AX528" s="13" t="s">
        <v>88</v>
      </c>
      <c r="AY528" s="251" t="s">
        <v>141</v>
      </c>
    </row>
    <row r="529" s="2" customFormat="1" ht="24.15" customHeight="1">
      <c r="A529" s="42"/>
      <c r="B529" s="43"/>
      <c r="C529" s="290" t="s">
        <v>738</v>
      </c>
      <c r="D529" s="290" t="s">
        <v>864</v>
      </c>
      <c r="E529" s="291" t="s">
        <v>2042</v>
      </c>
      <c r="F529" s="292" t="s">
        <v>2043</v>
      </c>
      <c r="G529" s="293" t="s">
        <v>618</v>
      </c>
      <c r="H529" s="294">
        <v>2</v>
      </c>
      <c r="I529" s="295"/>
      <c r="J529" s="296">
        <f>ROUND(I529*H529,2)</f>
        <v>0</v>
      </c>
      <c r="K529" s="292" t="s">
        <v>148</v>
      </c>
      <c r="L529" s="297"/>
      <c r="M529" s="298" t="s">
        <v>78</v>
      </c>
      <c r="N529" s="299" t="s">
        <v>50</v>
      </c>
      <c r="O529" s="88"/>
      <c r="P529" s="225">
        <f>O529*H529</f>
        <v>0</v>
      </c>
      <c r="Q529" s="225">
        <v>0.00089999999999999998</v>
      </c>
      <c r="R529" s="225">
        <f>Q529*H529</f>
        <v>0.0018</v>
      </c>
      <c r="S529" s="225">
        <v>0</v>
      </c>
      <c r="T529" s="226">
        <f>S529*H529</f>
        <v>0</v>
      </c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R529" s="227" t="s">
        <v>487</v>
      </c>
      <c r="AT529" s="227" t="s">
        <v>864</v>
      </c>
      <c r="AU529" s="227" t="s">
        <v>90</v>
      </c>
      <c r="AY529" s="20" t="s">
        <v>141</v>
      </c>
      <c r="BE529" s="228">
        <f>IF(N529="základní",J529,0)</f>
        <v>0</v>
      </c>
      <c r="BF529" s="228">
        <f>IF(N529="snížená",J529,0)</f>
        <v>0</v>
      </c>
      <c r="BG529" s="228">
        <f>IF(N529="zákl. přenesená",J529,0)</f>
        <v>0</v>
      </c>
      <c r="BH529" s="228">
        <f>IF(N529="sníž. přenesená",J529,0)</f>
        <v>0</v>
      </c>
      <c r="BI529" s="228">
        <f>IF(N529="nulová",J529,0)</f>
        <v>0</v>
      </c>
      <c r="BJ529" s="20" t="s">
        <v>88</v>
      </c>
      <c r="BK529" s="228">
        <f>ROUND(I529*H529,2)</f>
        <v>0</v>
      </c>
      <c r="BL529" s="20" t="s">
        <v>244</v>
      </c>
      <c r="BM529" s="227" t="s">
        <v>2044</v>
      </c>
    </row>
    <row r="530" s="2" customFormat="1" ht="37.8" customHeight="1">
      <c r="A530" s="42"/>
      <c r="B530" s="43"/>
      <c r="C530" s="216" t="s">
        <v>746</v>
      </c>
      <c r="D530" s="216" t="s">
        <v>144</v>
      </c>
      <c r="E530" s="217" t="s">
        <v>2045</v>
      </c>
      <c r="F530" s="218" t="s">
        <v>2046</v>
      </c>
      <c r="G530" s="219" t="s">
        <v>618</v>
      </c>
      <c r="H530" s="220">
        <v>9</v>
      </c>
      <c r="I530" s="221"/>
      <c r="J530" s="222">
        <f>ROUND(I530*H530,2)</f>
        <v>0</v>
      </c>
      <c r="K530" s="218" t="s">
        <v>148</v>
      </c>
      <c r="L530" s="48"/>
      <c r="M530" s="223" t="s">
        <v>78</v>
      </c>
      <c r="N530" s="224" t="s">
        <v>50</v>
      </c>
      <c r="O530" s="88"/>
      <c r="P530" s="225">
        <f>O530*H530</f>
        <v>0</v>
      </c>
      <c r="Q530" s="225">
        <v>2.5999999999999998E-05</v>
      </c>
      <c r="R530" s="225">
        <f>Q530*H530</f>
        <v>0.000234</v>
      </c>
      <c r="S530" s="225">
        <v>0</v>
      </c>
      <c r="T530" s="226">
        <f>S530*H530</f>
        <v>0</v>
      </c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R530" s="227" t="s">
        <v>244</v>
      </c>
      <c r="AT530" s="227" t="s">
        <v>144</v>
      </c>
      <c r="AU530" s="227" t="s">
        <v>90</v>
      </c>
      <c r="AY530" s="20" t="s">
        <v>141</v>
      </c>
      <c r="BE530" s="228">
        <f>IF(N530="základní",J530,0)</f>
        <v>0</v>
      </c>
      <c r="BF530" s="228">
        <f>IF(N530="snížená",J530,0)</f>
        <v>0</v>
      </c>
      <c r="BG530" s="228">
        <f>IF(N530="zákl. přenesená",J530,0)</f>
        <v>0</v>
      </c>
      <c r="BH530" s="228">
        <f>IF(N530="sníž. přenesená",J530,0)</f>
        <v>0</v>
      </c>
      <c r="BI530" s="228">
        <f>IF(N530="nulová",J530,0)</f>
        <v>0</v>
      </c>
      <c r="BJ530" s="20" t="s">
        <v>88</v>
      </c>
      <c r="BK530" s="228">
        <f>ROUND(I530*H530,2)</f>
        <v>0</v>
      </c>
      <c r="BL530" s="20" t="s">
        <v>244</v>
      </c>
      <c r="BM530" s="227" t="s">
        <v>2047</v>
      </c>
    </row>
    <row r="531" s="2" customFormat="1">
      <c r="A531" s="42"/>
      <c r="B531" s="43"/>
      <c r="C531" s="44"/>
      <c r="D531" s="229" t="s">
        <v>151</v>
      </c>
      <c r="E531" s="44"/>
      <c r="F531" s="230" t="s">
        <v>2048</v>
      </c>
      <c r="G531" s="44"/>
      <c r="H531" s="44"/>
      <c r="I531" s="231"/>
      <c r="J531" s="44"/>
      <c r="K531" s="44"/>
      <c r="L531" s="48"/>
      <c r="M531" s="232"/>
      <c r="N531" s="233"/>
      <c r="O531" s="88"/>
      <c r="P531" s="88"/>
      <c r="Q531" s="88"/>
      <c r="R531" s="88"/>
      <c r="S531" s="88"/>
      <c r="T531" s="89"/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T531" s="20" t="s">
        <v>151</v>
      </c>
      <c r="AU531" s="20" t="s">
        <v>90</v>
      </c>
    </row>
    <row r="532" s="13" customFormat="1">
      <c r="A532" s="13"/>
      <c r="B532" s="241"/>
      <c r="C532" s="242"/>
      <c r="D532" s="234" t="s">
        <v>283</v>
      </c>
      <c r="E532" s="243" t="s">
        <v>78</v>
      </c>
      <c r="F532" s="244" t="s">
        <v>2049</v>
      </c>
      <c r="G532" s="242"/>
      <c r="H532" s="245">
        <v>1</v>
      </c>
      <c r="I532" s="246"/>
      <c r="J532" s="242"/>
      <c r="K532" s="242"/>
      <c r="L532" s="247"/>
      <c r="M532" s="248"/>
      <c r="N532" s="249"/>
      <c r="O532" s="249"/>
      <c r="P532" s="249"/>
      <c r="Q532" s="249"/>
      <c r="R532" s="249"/>
      <c r="S532" s="249"/>
      <c r="T532" s="250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51" t="s">
        <v>283</v>
      </c>
      <c r="AU532" s="251" t="s">
        <v>90</v>
      </c>
      <c r="AV532" s="13" t="s">
        <v>90</v>
      </c>
      <c r="AW532" s="13" t="s">
        <v>40</v>
      </c>
      <c r="AX532" s="13" t="s">
        <v>80</v>
      </c>
      <c r="AY532" s="251" t="s">
        <v>141</v>
      </c>
    </row>
    <row r="533" s="13" customFormat="1">
      <c r="A533" s="13"/>
      <c r="B533" s="241"/>
      <c r="C533" s="242"/>
      <c r="D533" s="234" t="s">
        <v>283</v>
      </c>
      <c r="E533" s="243" t="s">
        <v>78</v>
      </c>
      <c r="F533" s="244" t="s">
        <v>2050</v>
      </c>
      <c r="G533" s="242"/>
      <c r="H533" s="245">
        <v>8</v>
      </c>
      <c r="I533" s="246"/>
      <c r="J533" s="242"/>
      <c r="K533" s="242"/>
      <c r="L533" s="247"/>
      <c r="M533" s="248"/>
      <c r="N533" s="249"/>
      <c r="O533" s="249"/>
      <c r="P533" s="249"/>
      <c r="Q533" s="249"/>
      <c r="R533" s="249"/>
      <c r="S533" s="249"/>
      <c r="T533" s="250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51" t="s">
        <v>283</v>
      </c>
      <c r="AU533" s="251" t="s">
        <v>90</v>
      </c>
      <c r="AV533" s="13" t="s">
        <v>90</v>
      </c>
      <c r="AW533" s="13" t="s">
        <v>40</v>
      </c>
      <c r="AX533" s="13" t="s">
        <v>80</v>
      </c>
      <c r="AY533" s="251" t="s">
        <v>141</v>
      </c>
    </row>
    <row r="534" s="14" customFormat="1">
      <c r="A534" s="14"/>
      <c r="B534" s="252"/>
      <c r="C534" s="253"/>
      <c r="D534" s="234" t="s">
        <v>283</v>
      </c>
      <c r="E534" s="254" t="s">
        <v>78</v>
      </c>
      <c r="F534" s="255" t="s">
        <v>285</v>
      </c>
      <c r="G534" s="253"/>
      <c r="H534" s="256">
        <v>9</v>
      </c>
      <c r="I534" s="257"/>
      <c r="J534" s="253"/>
      <c r="K534" s="253"/>
      <c r="L534" s="258"/>
      <c r="M534" s="259"/>
      <c r="N534" s="260"/>
      <c r="O534" s="260"/>
      <c r="P534" s="260"/>
      <c r="Q534" s="260"/>
      <c r="R534" s="260"/>
      <c r="S534" s="260"/>
      <c r="T534" s="261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62" t="s">
        <v>283</v>
      </c>
      <c r="AU534" s="262" t="s">
        <v>90</v>
      </c>
      <c r="AV534" s="14" t="s">
        <v>166</v>
      </c>
      <c r="AW534" s="14" t="s">
        <v>40</v>
      </c>
      <c r="AX534" s="14" t="s">
        <v>88</v>
      </c>
      <c r="AY534" s="262" t="s">
        <v>141</v>
      </c>
    </row>
    <row r="535" s="2" customFormat="1" ht="24.15" customHeight="1">
      <c r="A535" s="42"/>
      <c r="B535" s="43"/>
      <c r="C535" s="290" t="s">
        <v>755</v>
      </c>
      <c r="D535" s="290" t="s">
        <v>864</v>
      </c>
      <c r="E535" s="291" t="s">
        <v>2051</v>
      </c>
      <c r="F535" s="292" t="s">
        <v>2052</v>
      </c>
      <c r="G535" s="293" t="s">
        <v>618</v>
      </c>
      <c r="H535" s="294">
        <v>1</v>
      </c>
      <c r="I535" s="295"/>
      <c r="J535" s="296">
        <f>ROUND(I535*H535,2)</f>
        <v>0</v>
      </c>
      <c r="K535" s="292" t="s">
        <v>148</v>
      </c>
      <c r="L535" s="297"/>
      <c r="M535" s="298" t="s">
        <v>78</v>
      </c>
      <c r="N535" s="299" t="s">
        <v>50</v>
      </c>
      <c r="O535" s="88"/>
      <c r="P535" s="225">
        <f>O535*H535</f>
        <v>0</v>
      </c>
      <c r="Q535" s="225">
        <v>0.0011999999999999999</v>
      </c>
      <c r="R535" s="225">
        <f>Q535*H535</f>
        <v>0.0011999999999999999</v>
      </c>
      <c r="S535" s="225">
        <v>0</v>
      </c>
      <c r="T535" s="226">
        <f>S535*H535</f>
        <v>0</v>
      </c>
      <c r="U535" s="42"/>
      <c r="V535" s="42"/>
      <c r="W535" s="42"/>
      <c r="X535" s="42"/>
      <c r="Y535" s="42"/>
      <c r="Z535" s="42"/>
      <c r="AA535" s="42"/>
      <c r="AB535" s="42"/>
      <c r="AC535" s="42"/>
      <c r="AD535" s="42"/>
      <c r="AE535" s="42"/>
      <c r="AR535" s="227" t="s">
        <v>487</v>
      </c>
      <c r="AT535" s="227" t="s">
        <v>864</v>
      </c>
      <c r="AU535" s="227" t="s">
        <v>90</v>
      </c>
      <c r="AY535" s="20" t="s">
        <v>141</v>
      </c>
      <c r="BE535" s="228">
        <f>IF(N535="základní",J535,0)</f>
        <v>0</v>
      </c>
      <c r="BF535" s="228">
        <f>IF(N535="snížená",J535,0)</f>
        <v>0</v>
      </c>
      <c r="BG535" s="228">
        <f>IF(N535="zákl. přenesená",J535,0)</f>
        <v>0</v>
      </c>
      <c r="BH535" s="228">
        <f>IF(N535="sníž. přenesená",J535,0)</f>
        <v>0</v>
      </c>
      <c r="BI535" s="228">
        <f>IF(N535="nulová",J535,0)</f>
        <v>0</v>
      </c>
      <c r="BJ535" s="20" t="s">
        <v>88</v>
      </c>
      <c r="BK535" s="228">
        <f>ROUND(I535*H535,2)</f>
        <v>0</v>
      </c>
      <c r="BL535" s="20" t="s">
        <v>244</v>
      </c>
      <c r="BM535" s="227" t="s">
        <v>2053</v>
      </c>
    </row>
    <row r="536" s="2" customFormat="1" ht="24.15" customHeight="1">
      <c r="A536" s="42"/>
      <c r="B536" s="43"/>
      <c r="C536" s="290" t="s">
        <v>1107</v>
      </c>
      <c r="D536" s="290" t="s">
        <v>864</v>
      </c>
      <c r="E536" s="291" t="s">
        <v>2054</v>
      </c>
      <c r="F536" s="292" t="s">
        <v>2055</v>
      </c>
      <c r="G536" s="293" t="s">
        <v>618</v>
      </c>
      <c r="H536" s="294">
        <v>8</v>
      </c>
      <c r="I536" s="295"/>
      <c r="J536" s="296">
        <f>ROUND(I536*H536,2)</f>
        <v>0</v>
      </c>
      <c r="K536" s="292" t="s">
        <v>148</v>
      </c>
      <c r="L536" s="297"/>
      <c r="M536" s="298" t="s">
        <v>78</v>
      </c>
      <c r="N536" s="299" t="s">
        <v>50</v>
      </c>
      <c r="O536" s="88"/>
      <c r="P536" s="225">
        <f>O536*H536</f>
        <v>0</v>
      </c>
      <c r="Q536" s="225">
        <v>0.0014</v>
      </c>
      <c r="R536" s="225">
        <f>Q536*H536</f>
        <v>0.0112</v>
      </c>
      <c r="S536" s="225">
        <v>0</v>
      </c>
      <c r="T536" s="226">
        <f>S536*H536</f>
        <v>0</v>
      </c>
      <c r="U536" s="42"/>
      <c r="V536" s="42"/>
      <c r="W536" s="42"/>
      <c r="X536" s="42"/>
      <c r="Y536" s="42"/>
      <c r="Z536" s="42"/>
      <c r="AA536" s="42"/>
      <c r="AB536" s="42"/>
      <c r="AC536" s="42"/>
      <c r="AD536" s="42"/>
      <c r="AE536" s="42"/>
      <c r="AR536" s="227" t="s">
        <v>487</v>
      </c>
      <c r="AT536" s="227" t="s">
        <v>864</v>
      </c>
      <c r="AU536" s="227" t="s">
        <v>90</v>
      </c>
      <c r="AY536" s="20" t="s">
        <v>141</v>
      </c>
      <c r="BE536" s="228">
        <f>IF(N536="základní",J536,0)</f>
        <v>0</v>
      </c>
      <c r="BF536" s="228">
        <f>IF(N536="snížená",J536,0)</f>
        <v>0</v>
      </c>
      <c r="BG536" s="228">
        <f>IF(N536="zákl. přenesená",J536,0)</f>
        <v>0</v>
      </c>
      <c r="BH536" s="228">
        <f>IF(N536="sníž. přenesená",J536,0)</f>
        <v>0</v>
      </c>
      <c r="BI536" s="228">
        <f>IF(N536="nulová",J536,0)</f>
        <v>0</v>
      </c>
      <c r="BJ536" s="20" t="s">
        <v>88</v>
      </c>
      <c r="BK536" s="228">
        <f>ROUND(I536*H536,2)</f>
        <v>0</v>
      </c>
      <c r="BL536" s="20" t="s">
        <v>244</v>
      </c>
      <c r="BM536" s="227" t="s">
        <v>2056</v>
      </c>
    </row>
    <row r="537" s="2" customFormat="1" ht="37.8" customHeight="1">
      <c r="A537" s="42"/>
      <c r="B537" s="43"/>
      <c r="C537" s="216" t="s">
        <v>1112</v>
      </c>
      <c r="D537" s="216" t="s">
        <v>144</v>
      </c>
      <c r="E537" s="217" t="s">
        <v>2057</v>
      </c>
      <c r="F537" s="218" t="s">
        <v>2058</v>
      </c>
      <c r="G537" s="219" t="s">
        <v>618</v>
      </c>
      <c r="H537" s="220">
        <v>6</v>
      </c>
      <c r="I537" s="221"/>
      <c r="J537" s="222">
        <f>ROUND(I537*H537,2)</f>
        <v>0</v>
      </c>
      <c r="K537" s="218" t="s">
        <v>148</v>
      </c>
      <c r="L537" s="48"/>
      <c r="M537" s="223" t="s">
        <v>78</v>
      </c>
      <c r="N537" s="224" t="s">
        <v>50</v>
      </c>
      <c r="O537" s="88"/>
      <c r="P537" s="225">
        <f>O537*H537</f>
        <v>0</v>
      </c>
      <c r="Q537" s="225">
        <v>3.1999999999999999E-05</v>
      </c>
      <c r="R537" s="225">
        <f>Q537*H537</f>
        <v>0.00019200000000000001</v>
      </c>
      <c r="S537" s="225">
        <v>0</v>
      </c>
      <c r="T537" s="226">
        <f>S537*H537</f>
        <v>0</v>
      </c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R537" s="227" t="s">
        <v>244</v>
      </c>
      <c r="AT537" s="227" t="s">
        <v>144</v>
      </c>
      <c r="AU537" s="227" t="s">
        <v>90</v>
      </c>
      <c r="AY537" s="20" t="s">
        <v>141</v>
      </c>
      <c r="BE537" s="228">
        <f>IF(N537="základní",J537,0)</f>
        <v>0</v>
      </c>
      <c r="BF537" s="228">
        <f>IF(N537="snížená",J537,0)</f>
        <v>0</v>
      </c>
      <c r="BG537" s="228">
        <f>IF(N537="zákl. přenesená",J537,0)</f>
        <v>0</v>
      </c>
      <c r="BH537" s="228">
        <f>IF(N537="sníž. přenesená",J537,0)</f>
        <v>0</v>
      </c>
      <c r="BI537" s="228">
        <f>IF(N537="nulová",J537,0)</f>
        <v>0</v>
      </c>
      <c r="BJ537" s="20" t="s">
        <v>88</v>
      </c>
      <c r="BK537" s="228">
        <f>ROUND(I537*H537,2)</f>
        <v>0</v>
      </c>
      <c r="BL537" s="20" t="s">
        <v>244</v>
      </c>
      <c r="BM537" s="227" t="s">
        <v>2059</v>
      </c>
    </row>
    <row r="538" s="2" customFormat="1">
      <c r="A538" s="42"/>
      <c r="B538" s="43"/>
      <c r="C538" s="44"/>
      <c r="D538" s="229" t="s">
        <v>151</v>
      </c>
      <c r="E538" s="44"/>
      <c r="F538" s="230" t="s">
        <v>2060</v>
      </c>
      <c r="G538" s="44"/>
      <c r="H538" s="44"/>
      <c r="I538" s="231"/>
      <c r="J538" s="44"/>
      <c r="K538" s="44"/>
      <c r="L538" s="48"/>
      <c r="M538" s="232"/>
      <c r="N538" s="233"/>
      <c r="O538" s="88"/>
      <c r="P538" s="88"/>
      <c r="Q538" s="88"/>
      <c r="R538" s="88"/>
      <c r="S538" s="88"/>
      <c r="T538" s="89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T538" s="20" t="s">
        <v>151</v>
      </c>
      <c r="AU538" s="20" t="s">
        <v>90</v>
      </c>
    </row>
    <row r="539" s="13" customFormat="1">
      <c r="A539" s="13"/>
      <c r="B539" s="241"/>
      <c r="C539" s="242"/>
      <c r="D539" s="234" t="s">
        <v>283</v>
      </c>
      <c r="E539" s="243" t="s">
        <v>78</v>
      </c>
      <c r="F539" s="244" t="s">
        <v>2061</v>
      </c>
      <c r="G539" s="242"/>
      <c r="H539" s="245">
        <v>6</v>
      </c>
      <c r="I539" s="246"/>
      <c r="J539" s="242"/>
      <c r="K539" s="242"/>
      <c r="L539" s="247"/>
      <c r="M539" s="248"/>
      <c r="N539" s="249"/>
      <c r="O539" s="249"/>
      <c r="P539" s="249"/>
      <c r="Q539" s="249"/>
      <c r="R539" s="249"/>
      <c r="S539" s="249"/>
      <c r="T539" s="250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51" t="s">
        <v>283</v>
      </c>
      <c r="AU539" s="251" t="s">
        <v>90</v>
      </c>
      <c r="AV539" s="13" t="s">
        <v>90</v>
      </c>
      <c r="AW539" s="13" t="s">
        <v>40</v>
      </c>
      <c r="AX539" s="13" t="s">
        <v>88</v>
      </c>
      <c r="AY539" s="251" t="s">
        <v>141</v>
      </c>
    </row>
    <row r="540" s="2" customFormat="1" ht="24.15" customHeight="1">
      <c r="A540" s="42"/>
      <c r="B540" s="43"/>
      <c r="C540" s="290" t="s">
        <v>1118</v>
      </c>
      <c r="D540" s="290" t="s">
        <v>864</v>
      </c>
      <c r="E540" s="291" t="s">
        <v>2062</v>
      </c>
      <c r="F540" s="292" t="s">
        <v>2063</v>
      </c>
      <c r="G540" s="293" t="s">
        <v>618</v>
      </c>
      <c r="H540" s="294">
        <v>6</v>
      </c>
      <c r="I540" s="295"/>
      <c r="J540" s="296">
        <f>ROUND(I540*H540,2)</f>
        <v>0</v>
      </c>
      <c r="K540" s="292" t="s">
        <v>148</v>
      </c>
      <c r="L540" s="297"/>
      <c r="M540" s="298" t="s">
        <v>78</v>
      </c>
      <c r="N540" s="299" t="s">
        <v>50</v>
      </c>
      <c r="O540" s="88"/>
      <c r="P540" s="225">
        <f>O540*H540</f>
        <v>0</v>
      </c>
      <c r="Q540" s="225">
        <v>0.002</v>
      </c>
      <c r="R540" s="225">
        <f>Q540*H540</f>
        <v>0.012</v>
      </c>
      <c r="S540" s="225">
        <v>0</v>
      </c>
      <c r="T540" s="226">
        <f>S540*H540</f>
        <v>0</v>
      </c>
      <c r="U540" s="42"/>
      <c r="V540" s="42"/>
      <c r="W540" s="42"/>
      <c r="X540" s="42"/>
      <c r="Y540" s="42"/>
      <c r="Z540" s="42"/>
      <c r="AA540" s="42"/>
      <c r="AB540" s="42"/>
      <c r="AC540" s="42"/>
      <c r="AD540" s="42"/>
      <c r="AE540" s="42"/>
      <c r="AR540" s="227" t="s">
        <v>487</v>
      </c>
      <c r="AT540" s="227" t="s">
        <v>864</v>
      </c>
      <c r="AU540" s="227" t="s">
        <v>90</v>
      </c>
      <c r="AY540" s="20" t="s">
        <v>141</v>
      </c>
      <c r="BE540" s="228">
        <f>IF(N540="základní",J540,0)</f>
        <v>0</v>
      </c>
      <c r="BF540" s="228">
        <f>IF(N540="snížená",J540,0)</f>
        <v>0</v>
      </c>
      <c r="BG540" s="228">
        <f>IF(N540="zákl. přenesená",J540,0)</f>
        <v>0</v>
      </c>
      <c r="BH540" s="228">
        <f>IF(N540="sníž. přenesená",J540,0)</f>
        <v>0</v>
      </c>
      <c r="BI540" s="228">
        <f>IF(N540="nulová",J540,0)</f>
        <v>0</v>
      </c>
      <c r="BJ540" s="20" t="s">
        <v>88</v>
      </c>
      <c r="BK540" s="228">
        <f>ROUND(I540*H540,2)</f>
        <v>0</v>
      </c>
      <c r="BL540" s="20" t="s">
        <v>244</v>
      </c>
      <c r="BM540" s="227" t="s">
        <v>2064</v>
      </c>
    </row>
    <row r="541" s="2" customFormat="1" ht="37.8" customHeight="1">
      <c r="A541" s="42"/>
      <c r="B541" s="43"/>
      <c r="C541" s="216" t="s">
        <v>1124</v>
      </c>
      <c r="D541" s="216" t="s">
        <v>144</v>
      </c>
      <c r="E541" s="217" t="s">
        <v>1134</v>
      </c>
      <c r="F541" s="218" t="s">
        <v>1135</v>
      </c>
      <c r="G541" s="219" t="s">
        <v>618</v>
      </c>
      <c r="H541" s="220">
        <v>2</v>
      </c>
      <c r="I541" s="221"/>
      <c r="J541" s="222">
        <f>ROUND(I541*H541,2)</f>
        <v>0</v>
      </c>
      <c r="K541" s="218" t="s">
        <v>148</v>
      </c>
      <c r="L541" s="48"/>
      <c r="M541" s="223" t="s">
        <v>78</v>
      </c>
      <c r="N541" s="224" t="s">
        <v>50</v>
      </c>
      <c r="O541" s="88"/>
      <c r="P541" s="225">
        <f>O541*H541</f>
        <v>0</v>
      </c>
      <c r="Q541" s="225">
        <v>0.0050280000000000004</v>
      </c>
      <c r="R541" s="225">
        <f>Q541*H541</f>
        <v>0.010056000000000001</v>
      </c>
      <c r="S541" s="225">
        <v>0</v>
      </c>
      <c r="T541" s="226">
        <f>S541*H541</f>
        <v>0</v>
      </c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R541" s="227" t="s">
        <v>244</v>
      </c>
      <c r="AT541" s="227" t="s">
        <v>144</v>
      </c>
      <c r="AU541" s="227" t="s">
        <v>90</v>
      </c>
      <c r="AY541" s="20" t="s">
        <v>141</v>
      </c>
      <c r="BE541" s="228">
        <f>IF(N541="základní",J541,0)</f>
        <v>0</v>
      </c>
      <c r="BF541" s="228">
        <f>IF(N541="snížená",J541,0)</f>
        <v>0</v>
      </c>
      <c r="BG541" s="228">
        <f>IF(N541="zákl. přenesená",J541,0)</f>
        <v>0</v>
      </c>
      <c r="BH541" s="228">
        <f>IF(N541="sníž. přenesená",J541,0)</f>
        <v>0</v>
      </c>
      <c r="BI541" s="228">
        <f>IF(N541="nulová",J541,0)</f>
        <v>0</v>
      </c>
      <c r="BJ541" s="20" t="s">
        <v>88</v>
      </c>
      <c r="BK541" s="228">
        <f>ROUND(I541*H541,2)</f>
        <v>0</v>
      </c>
      <c r="BL541" s="20" t="s">
        <v>244</v>
      </c>
      <c r="BM541" s="227" t="s">
        <v>2065</v>
      </c>
    </row>
    <row r="542" s="2" customFormat="1">
      <c r="A542" s="42"/>
      <c r="B542" s="43"/>
      <c r="C542" s="44"/>
      <c r="D542" s="229" t="s">
        <v>151</v>
      </c>
      <c r="E542" s="44"/>
      <c r="F542" s="230" t="s">
        <v>1137</v>
      </c>
      <c r="G542" s="44"/>
      <c r="H542" s="44"/>
      <c r="I542" s="231"/>
      <c r="J542" s="44"/>
      <c r="K542" s="44"/>
      <c r="L542" s="48"/>
      <c r="M542" s="232"/>
      <c r="N542" s="233"/>
      <c r="O542" s="88"/>
      <c r="P542" s="88"/>
      <c r="Q542" s="88"/>
      <c r="R542" s="88"/>
      <c r="S542" s="88"/>
      <c r="T542" s="89"/>
      <c r="U542" s="42"/>
      <c r="V542" s="42"/>
      <c r="W542" s="42"/>
      <c r="X542" s="42"/>
      <c r="Y542" s="42"/>
      <c r="Z542" s="42"/>
      <c r="AA542" s="42"/>
      <c r="AB542" s="42"/>
      <c r="AC542" s="42"/>
      <c r="AD542" s="42"/>
      <c r="AE542" s="42"/>
      <c r="AT542" s="20" t="s">
        <v>151</v>
      </c>
      <c r="AU542" s="20" t="s">
        <v>90</v>
      </c>
    </row>
    <row r="543" s="2" customFormat="1" ht="37.8" customHeight="1">
      <c r="A543" s="42"/>
      <c r="B543" s="43"/>
      <c r="C543" s="216" t="s">
        <v>1128</v>
      </c>
      <c r="D543" s="216" t="s">
        <v>144</v>
      </c>
      <c r="E543" s="217" t="s">
        <v>2066</v>
      </c>
      <c r="F543" s="218" t="s">
        <v>2067</v>
      </c>
      <c r="G543" s="219" t="s">
        <v>321</v>
      </c>
      <c r="H543" s="220">
        <v>425.56999999999999</v>
      </c>
      <c r="I543" s="221"/>
      <c r="J543" s="222">
        <f>ROUND(I543*H543,2)</f>
        <v>0</v>
      </c>
      <c r="K543" s="218" t="s">
        <v>148</v>
      </c>
      <c r="L543" s="48"/>
      <c r="M543" s="223" t="s">
        <v>78</v>
      </c>
      <c r="N543" s="224" t="s">
        <v>50</v>
      </c>
      <c r="O543" s="88"/>
      <c r="P543" s="225">
        <f>O543*H543</f>
        <v>0</v>
      </c>
      <c r="Q543" s="225">
        <v>0.00117</v>
      </c>
      <c r="R543" s="225">
        <f>Q543*H543</f>
        <v>0.4979169</v>
      </c>
      <c r="S543" s="225">
        <v>0</v>
      </c>
      <c r="T543" s="226">
        <f>S543*H543</f>
        <v>0</v>
      </c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R543" s="227" t="s">
        <v>244</v>
      </c>
      <c r="AT543" s="227" t="s">
        <v>144</v>
      </c>
      <c r="AU543" s="227" t="s">
        <v>90</v>
      </c>
      <c r="AY543" s="20" t="s">
        <v>141</v>
      </c>
      <c r="BE543" s="228">
        <f>IF(N543="základní",J543,0)</f>
        <v>0</v>
      </c>
      <c r="BF543" s="228">
        <f>IF(N543="snížená",J543,0)</f>
        <v>0</v>
      </c>
      <c r="BG543" s="228">
        <f>IF(N543="zákl. přenesená",J543,0)</f>
        <v>0</v>
      </c>
      <c r="BH543" s="228">
        <f>IF(N543="sníž. přenesená",J543,0)</f>
        <v>0</v>
      </c>
      <c r="BI543" s="228">
        <f>IF(N543="nulová",J543,0)</f>
        <v>0</v>
      </c>
      <c r="BJ543" s="20" t="s">
        <v>88</v>
      </c>
      <c r="BK543" s="228">
        <f>ROUND(I543*H543,2)</f>
        <v>0</v>
      </c>
      <c r="BL543" s="20" t="s">
        <v>244</v>
      </c>
      <c r="BM543" s="227" t="s">
        <v>2068</v>
      </c>
    </row>
    <row r="544" s="2" customFormat="1">
      <c r="A544" s="42"/>
      <c r="B544" s="43"/>
      <c r="C544" s="44"/>
      <c r="D544" s="229" t="s">
        <v>151</v>
      </c>
      <c r="E544" s="44"/>
      <c r="F544" s="230" t="s">
        <v>2069</v>
      </c>
      <c r="G544" s="44"/>
      <c r="H544" s="44"/>
      <c r="I544" s="231"/>
      <c r="J544" s="44"/>
      <c r="K544" s="44"/>
      <c r="L544" s="48"/>
      <c r="M544" s="232"/>
      <c r="N544" s="233"/>
      <c r="O544" s="88"/>
      <c r="P544" s="88"/>
      <c r="Q544" s="88"/>
      <c r="R544" s="88"/>
      <c r="S544" s="88"/>
      <c r="T544" s="89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T544" s="20" t="s">
        <v>151</v>
      </c>
      <c r="AU544" s="20" t="s">
        <v>90</v>
      </c>
    </row>
    <row r="545" s="15" customFormat="1">
      <c r="A545" s="15"/>
      <c r="B545" s="263"/>
      <c r="C545" s="264"/>
      <c r="D545" s="234" t="s">
        <v>283</v>
      </c>
      <c r="E545" s="265" t="s">
        <v>78</v>
      </c>
      <c r="F545" s="266" t="s">
        <v>2070</v>
      </c>
      <c r="G545" s="264"/>
      <c r="H545" s="265" t="s">
        <v>78</v>
      </c>
      <c r="I545" s="267"/>
      <c r="J545" s="264"/>
      <c r="K545" s="264"/>
      <c r="L545" s="268"/>
      <c r="M545" s="269"/>
      <c r="N545" s="270"/>
      <c r="O545" s="270"/>
      <c r="P545" s="270"/>
      <c r="Q545" s="270"/>
      <c r="R545" s="270"/>
      <c r="S545" s="270"/>
      <c r="T545" s="271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T545" s="272" t="s">
        <v>283</v>
      </c>
      <c r="AU545" s="272" t="s">
        <v>90</v>
      </c>
      <c r="AV545" s="15" t="s">
        <v>88</v>
      </c>
      <c r="AW545" s="15" t="s">
        <v>40</v>
      </c>
      <c r="AX545" s="15" t="s">
        <v>80</v>
      </c>
      <c r="AY545" s="272" t="s">
        <v>141</v>
      </c>
    </row>
    <row r="546" s="13" customFormat="1">
      <c r="A546" s="13"/>
      <c r="B546" s="241"/>
      <c r="C546" s="242"/>
      <c r="D546" s="234" t="s">
        <v>283</v>
      </c>
      <c r="E546" s="243" t="s">
        <v>78</v>
      </c>
      <c r="F546" s="244" t="s">
        <v>1785</v>
      </c>
      <c r="G546" s="242"/>
      <c r="H546" s="245">
        <v>60.789999999999999</v>
      </c>
      <c r="I546" s="246"/>
      <c r="J546" s="242"/>
      <c r="K546" s="242"/>
      <c r="L546" s="247"/>
      <c r="M546" s="248"/>
      <c r="N546" s="249"/>
      <c r="O546" s="249"/>
      <c r="P546" s="249"/>
      <c r="Q546" s="249"/>
      <c r="R546" s="249"/>
      <c r="S546" s="249"/>
      <c r="T546" s="250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51" t="s">
        <v>283</v>
      </c>
      <c r="AU546" s="251" t="s">
        <v>90</v>
      </c>
      <c r="AV546" s="13" t="s">
        <v>90</v>
      </c>
      <c r="AW546" s="13" t="s">
        <v>40</v>
      </c>
      <c r="AX546" s="13" t="s">
        <v>80</v>
      </c>
      <c r="AY546" s="251" t="s">
        <v>141</v>
      </c>
    </row>
    <row r="547" s="13" customFormat="1">
      <c r="A547" s="13"/>
      <c r="B547" s="241"/>
      <c r="C547" s="242"/>
      <c r="D547" s="234" t="s">
        <v>283</v>
      </c>
      <c r="E547" s="243" t="s">
        <v>78</v>
      </c>
      <c r="F547" s="244" t="s">
        <v>1786</v>
      </c>
      <c r="G547" s="242"/>
      <c r="H547" s="245">
        <v>60.789999999999999</v>
      </c>
      <c r="I547" s="246"/>
      <c r="J547" s="242"/>
      <c r="K547" s="242"/>
      <c r="L547" s="247"/>
      <c r="M547" s="248"/>
      <c r="N547" s="249"/>
      <c r="O547" s="249"/>
      <c r="P547" s="249"/>
      <c r="Q547" s="249"/>
      <c r="R547" s="249"/>
      <c r="S547" s="249"/>
      <c r="T547" s="250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51" t="s">
        <v>283</v>
      </c>
      <c r="AU547" s="251" t="s">
        <v>90</v>
      </c>
      <c r="AV547" s="13" t="s">
        <v>90</v>
      </c>
      <c r="AW547" s="13" t="s">
        <v>40</v>
      </c>
      <c r="AX547" s="13" t="s">
        <v>80</v>
      </c>
      <c r="AY547" s="251" t="s">
        <v>141</v>
      </c>
    </row>
    <row r="548" s="13" customFormat="1">
      <c r="A548" s="13"/>
      <c r="B548" s="241"/>
      <c r="C548" s="242"/>
      <c r="D548" s="234" t="s">
        <v>283</v>
      </c>
      <c r="E548" s="243" t="s">
        <v>78</v>
      </c>
      <c r="F548" s="244" t="s">
        <v>1787</v>
      </c>
      <c r="G548" s="242"/>
      <c r="H548" s="245">
        <v>63.030000000000001</v>
      </c>
      <c r="I548" s="246"/>
      <c r="J548" s="242"/>
      <c r="K548" s="242"/>
      <c r="L548" s="247"/>
      <c r="M548" s="248"/>
      <c r="N548" s="249"/>
      <c r="O548" s="249"/>
      <c r="P548" s="249"/>
      <c r="Q548" s="249"/>
      <c r="R548" s="249"/>
      <c r="S548" s="249"/>
      <c r="T548" s="250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51" t="s">
        <v>283</v>
      </c>
      <c r="AU548" s="251" t="s">
        <v>90</v>
      </c>
      <c r="AV548" s="13" t="s">
        <v>90</v>
      </c>
      <c r="AW548" s="13" t="s">
        <v>40</v>
      </c>
      <c r="AX548" s="13" t="s">
        <v>80</v>
      </c>
      <c r="AY548" s="251" t="s">
        <v>141</v>
      </c>
    </row>
    <row r="549" s="13" customFormat="1">
      <c r="A549" s="13"/>
      <c r="B549" s="241"/>
      <c r="C549" s="242"/>
      <c r="D549" s="234" t="s">
        <v>283</v>
      </c>
      <c r="E549" s="243" t="s">
        <v>78</v>
      </c>
      <c r="F549" s="244" t="s">
        <v>1789</v>
      </c>
      <c r="G549" s="242"/>
      <c r="H549" s="245">
        <v>46.990000000000002</v>
      </c>
      <c r="I549" s="246"/>
      <c r="J549" s="242"/>
      <c r="K549" s="242"/>
      <c r="L549" s="247"/>
      <c r="M549" s="248"/>
      <c r="N549" s="249"/>
      <c r="O549" s="249"/>
      <c r="P549" s="249"/>
      <c r="Q549" s="249"/>
      <c r="R549" s="249"/>
      <c r="S549" s="249"/>
      <c r="T549" s="250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51" t="s">
        <v>283</v>
      </c>
      <c r="AU549" s="251" t="s">
        <v>90</v>
      </c>
      <c r="AV549" s="13" t="s">
        <v>90</v>
      </c>
      <c r="AW549" s="13" t="s">
        <v>40</v>
      </c>
      <c r="AX549" s="13" t="s">
        <v>80</v>
      </c>
      <c r="AY549" s="251" t="s">
        <v>141</v>
      </c>
    </row>
    <row r="550" s="13" customFormat="1">
      <c r="A550" s="13"/>
      <c r="B550" s="241"/>
      <c r="C550" s="242"/>
      <c r="D550" s="234" t="s">
        <v>283</v>
      </c>
      <c r="E550" s="243" t="s">
        <v>78</v>
      </c>
      <c r="F550" s="244" t="s">
        <v>1791</v>
      </c>
      <c r="G550" s="242"/>
      <c r="H550" s="245">
        <v>63.659999999999997</v>
      </c>
      <c r="I550" s="246"/>
      <c r="J550" s="242"/>
      <c r="K550" s="242"/>
      <c r="L550" s="247"/>
      <c r="M550" s="248"/>
      <c r="N550" s="249"/>
      <c r="O550" s="249"/>
      <c r="P550" s="249"/>
      <c r="Q550" s="249"/>
      <c r="R550" s="249"/>
      <c r="S550" s="249"/>
      <c r="T550" s="250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51" t="s">
        <v>283</v>
      </c>
      <c r="AU550" s="251" t="s">
        <v>90</v>
      </c>
      <c r="AV550" s="13" t="s">
        <v>90</v>
      </c>
      <c r="AW550" s="13" t="s">
        <v>40</v>
      </c>
      <c r="AX550" s="13" t="s">
        <v>80</v>
      </c>
      <c r="AY550" s="251" t="s">
        <v>141</v>
      </c>
    </row>
    <row r="551" s="13" customFormat="1">
      <c r="A551" s="13"/>
      <c r="B551" s="241"/>
      <c r="C551" s="242"/>
      <c r="D551" s="234" t="s">
        <v>283</v>
      </c>
      <c r="E551" s="243" t="s">
        <v>78</v>
      </c>
      <c r="F551" s="244" t="s">
        <v>1792</v>
      </c>
      <c r="G551" s="242"/>
      <c r="H551" s="245">
        <v>63.100000000000001</v>
      </c>
      <c r="I551" s="246"/>
      <c r="J551" s="242"/>
      <c r="K551" s="242"/>
      <c r="L551" s="247"/>
      <c r="M551" s="248"/>
      <c r="N551" s="249"/>
      <c r="O551" s="249"/>
      <c r="P551" s="249"/>
      <c r="Q551" s="249"/>
      <c r="R551" s="249"/>
      <c r="S551" s="249"/>
      <c r="T551" s="250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51" t="s">
        <v>283</v>
      </c>
      <c r="AU551" s="251" t="s">
        <v>90</v>
      </c>
      <c r="AV551" s="13" t="s">
        <v>90</v>
      </c>
      <c r="AW551" s="13" t="s">
        <v>40</v>
      </c>
      <c r="AX551" s="13" t="s">
        <v>80</v>
      </c>
      <c r="AY551" s="251" t="s">
        <v>141</v>
      </c>
    </row>
    <row r="552" s="13" customFormat="1">
      <c r="A552" s="13"/>
      <c r="B552" s="241"/>
      <c r="C552" s="242"/>
      <c r="D552" s="234" t="s">
        <v>283</v>
      </c>
      <c r="E552" s="243" t="s">
        <v>78</v>
      </c>
      <c r="F552" s="244" t="s">
        <v>1793</v>
      </c>
      <c r="G552" s="242"/>
      <c r="H552" s="245">
        <v>67.209999999999994</v>
      </c>
      <c r="I552" s="246"/>
      <c r="J552" s="242"/>
      <c r="K552" s="242"/>
      <c r="L552" s="247"/>
      <c r="M552" s="248"/>
      <c r="N552" s="249"/>
      <c r="O552" s="249"/>
      <c r="P552" s="249"/>
      <c r="Q552" s="249"/>
      <c r="R552" s="249"/>
      <c r="S552" s="249"/>
      <c r="T552" s="250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51" t="s">
        <v>283</v>
      </c>
      <c r="AU552" s="251" t="s">
        <v>90</v>
      </c>
      <c r="AV552" s="13" t="s">
        <v>90</v>
      </c>
      <c r="AW552" s="13" t="s">
        <v>40</v>
      </c>
      <c r="AX552" s="13" t="s">
        <v>80</v>
      </c>
      <c r="AY552" s="251" t="s">
        <v>141</v>
      </c>
    </row>
    <row r="553" s="14" customFormat="1">
      <c r="A553" s="14"/>
      <c r="B553" s="252"/>
      <c r="C553" s="253"/>
      <c r="D553" s="234" t="s">
        <v>283</v>
      </c>
      <c r="E553" s="254" t="s">
        <v>78</v>
      </c>
      <c r="F553" s="255" t="s">
        <v>285</v>
      </c>
      <c r="G553" s="253"/>
      <c r="H553" s="256">
        <v>425.56999999999999</v>
      </c>
      <c r="I553" s="257"/>
      <c r="J553" s="253"/>
      <c r="K553" s="253"/>
      <c r="L553" s="258"/>
      <c r="M553" s="259"/>
      <c r="N553" s="260"/>
      <c r="O553" s="260"/>
      <c r="P553" s="260"/>
      <c r="Q553" s="260"/>
      <c r="R553" s="260"/>
      <c r="S553" s="260"/>
      <c r="T553" s="261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62" t="s">
        <v>283</v>
      </c>
      <c r="AU553" s="262" t="s">
        <v>90</v>
      </c>
      <c r="AV553" s="14" t="s">
        <v>166</v>
      </c>
      <c r="AW553" s="14" t="s">
        <v>40</v>
      </c>
      <c r="AX553" s="14" t="s">
        <v>88</v>
      </c>
      <c r="AY553" s="262" t="s">
        <v>141</v>
      </c>
    </row>
    <row r="554" s="2" customFormat="1" ht="33" customHeight="1">
      <c r="A554" s="42"/>
      <c r="B554" s="43"/>
      <c r="C554" s="290" t="s">
        <v>1133</v>
      </c>
      <c r="D554" s="290" t="s">
        <v>864</v>
      </c>
      <c r="E554" s="291" t="s">
        <v>2071</v>
      </c>
      <c r="F554" s="292" t="s">
        <v>2072</v>
      </c>
      <c r="G554" s="293" t="s">
        <v>321</v>
      </c>
      <c r="H554" s="294">
        <v>446.84899999999999</v>
      </c>
      <c r="I554" s="295"/>
      <c r="J554" s="296">
        <f>ROUND(I554*H554,2)</f>
        <v>0</v>
      </c>
      <c r="K554" s="292" t="s">
        <v>148</v>
      </c>
      <c r="L554" s="297"/>
      <c r="M554" s="298" t="s">
        <v>78</v>
      </c>
      <c r="N554" s="299" t="s">
        <v>50</v>
      </c>
      <c r="O554" s="88"/>
      <c r="P554" s="225">
        <f>O554*H554</f>
        <v>0</v>
      </c>
      <c r="Q554" s="225">
        <v>0.0016000000000000001</v>
      </c>
      <c r="R554" s="225">
        <f>Q554*H554</f>
        <v>0.71495839999999999</v>
      </c>
      <c r="S554" s="225">
        <v>0</v>
      </c>
      <c r="T554" s="226">
        <f>S554*H554</f>
        <v>0</v>
      </c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R554" s="227" t="s">
        <v>487</v>
      </c>
      <c r="AT554" s="227" t="s">
        <v>864</v>
      </c>
      <c r="AU554" s="227" t="s">
        <v>90</v>
      </c>
      <c r="AY554" s="20" t="s">
        <v>141</v>
      </c>
      <c r="BE554" s="228">
        <f>IF(N554="základní",J554,0)</f>
        <v>0</v>
      </c>
      <c r="BF554" s="228">
        <f>IF(N554="snížená",J554,0)</f>
        <v>0</v>
      </c>
      <c r="BG554" s="228">
        <f>IF(N554="zákl. přenesená",J554,0)</f>
        <v>0</v>
      </c>
      <c r="BH554" s="228">
        <f>IF(N554="sníž. přenesená",J554,0)</f>
        <v>0</v>
      </c>
      <c r="BI554" s="228">
        <f>IF(N554="nulová",J554,0)</f>
        <v>0</v>
      </c>
      <c r="BJ554" s="20" t="s">
        <v>88</v>
      </c>
      <c r="BK554" s="228">
        <f>ROUND(I554*H554,2)</f>
        <v>0</v>
      </c>
      <c r="BL554" s="20" t="s">
        <v>244</v>
      </c>
      <c r="BM554" s="227" t="s">
        <v>2073</v>
      </c>
    </row>
    <row r="555" s="2" customFormat="1">
      <c r="A555" s="42"/>
      <c r="B555" s="43"/>
      <c r="C555" s="44"/>
      <c r="D555" s="234" t="s">
        <v>153</v>
      </c>
      <c r="E555" s="44"/>
      <c r="F555" s="235" t="s">
        <v>2074</v>
      </c>
      <c r="G555" s="44"/>
      <c r="H555" s="44"/>
      <c r="I555" s="231"/>
      <c r="J555" s="44"/>
      <c r="K555" s="44"/>
      <c r="L555" s="48"/>
      <c r="M555" s="232"/>
      <c r="N555" s="233"/>
      <c r="O555" s="88"/>
      <c r="P555" s="88"/>
      <c r="Q555" s="88"/>
      <c r="R555" s="88"/>
      <c r="S555" s="88"/>
      <c r="T555" s="89"/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T555" s="20" t="s">
        <v>153</v>
      </c>
      <c r="AU555" s="20" t="s">
        <v>90</v>
      </c>
    </row>
    <row r="556" s="13" customFormat="1">
      <c r="A556" s="13"/>
      <c r="B556" s="241"/>
      <c r="C556" s="242"/>
      <c r="D556" s="234" t="s">
        <v>283</v>
      </c>
      <c r="E556" s="242"/>
      <c r="F556" s="244" t="s">
        <v>2075</v>
      </c>
      <c r="G556" s="242"/>
      <c r="H556" s="245">
        <v>446.84899999999999</v>
      </c>
      <c r="I556" s="246"/>
      <c r="J556" s="242"/>
      <c r="K556" s="242"/>
      <c r="L556" s="247"/>
      <c r="M556" s="248"/>
      <c r="N556" s="249"/>
      <c r="O556" s="249"/>
      <c r="P556" s="249"/>
      <c r="Q556" s="249"/>
      <c r="R556" s="249"/>
      <c r="S556" s="249"/>
      <c r="T556" s="250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51" t="s">
        <v>283</v>
      </c>
      <c r="AU556" s="251" t="s">
        <v>90</v>
      </c>
      <c r="AV556" s="13" t="s">
        <v>90</v>
      </c>
      <c r="AW556" s="13" t="s">
        <v>4</v>
      </c>
      <c r="AX556" s="13" t="s">
        <v>88</v>
      </c>
      <c r="AY556" s="251" t="s">
        <v>141</v>
      </c>
    </row>
    <row r="557" s="2" customFormat="1" ht="66.75" customHeight="1">
      <c r="A557" s="42"/>
      <c r="B557" s="43"/>
      <c r="C557" s="216" t="s">
        <v>1140</v>
      </c>
      <c r="D557" s="216" t="s">
        <v>144</v>
      </c>
      <c r="E557" s="217" t="s">
        <v>1158</v>
      </c>
      <c r="F557" s="218" t="s">
        <v>1159</v>
      </c>
      <c r="G557" s="219" t="s">
        <v>310</v>
      </c>
      <c r="H557" s="220">
        <v>5.1020000000000003</v>
      </c>
      <c r="I557" s="221"/>
      <c r="J557" s="222">
        <f>ROUND(I557*H557,2)</f>
        <v>0</v>
      </c>
      <c r="K557" s="218" t="s">
        <v>148</v>
      </c>
      <c r="L557" s="48"/>
      <c r="M557" s="223" t="s">
        <v>78</v>
      </c>
      <c r="N557" s="224" t="s">
        <v>50</v>
      </c>
      <c r="O557" s="88"/>
      <c r="P557" s="225">
        <f>O557*H557</f>
        <v>0</v>
      </c>
      <c r="Q557" s="225">
        <v>0</v>
      </c>
      <c r="R557" s="225">
        <f>Q557*H557</f>
        <v>0</v>
      </c>
      <c r="S557" s="225">
        <v>0</v>
      </c>
      <c r="T557" s="226">
        <f>S557*H557</f>
        <v>0</v>
      </c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  <c r="AR557" s="227" t="s">
        <v>244</v>
      </c>
      <c r="AT557" s="227" t="s">
        <v>144</v>
      </c>
      <c r="AU557" s="227" t="s">
        <v>90</v>
      </c>
      <c r="AY557" s="20" t="s">
        <v>141</v>
      </c>
      <c r="BE557" s="228">
        <f>IF(N557="základní",J557,0)</f>
        <v>0</v>
      </c>
      <c r="BF557" s="228">
        <f>IF(N557="snížená",J557,0)</f>
        <v>0</v>
      </c>
      <c r="BG557" s="228">
        <f>IF(N557="zákl. přenesená",J557,0)</f>
        <v>0</v>
      </c>
      <c r="BH557" s="228">
        <f>IF(N557="sníž. přenesená",J557,0)</f>
        <v>0</v>
      </c>
      <c r="BI557" s="228">
        <f>IF(N557="nulová",J557,0)</f>
        <v>0</v>
      </c>
      <c r="BJ557" s="20" t="s">
        <v>88</v>
      </c>
      <c r="BK557" s="228">
        <f>ROUND(I557*H557,2)</f>
        <v>0</v>
      </c>
      <c r="BL557" s="20" t="s">
        <v>244</v>
      </c>
      <c r="BM557" s="227" t="s">
        <v>2076</v>
      </c>
    </row>
    <row r="558" s="2" customFormat="1">
      <c r="A558" s="42"/>
      <c r="B558" s="43"/>
      <c r="C558" s="44"/>
      <c r="D558" s="229" t="s">
        <v>151</v>
      </c>
      <c r="E558" s="44"/>
      <c r="F558" s="230" t="s">
        <v>1161</v>
      </c>
      <c r="G558" s="44"/>
      <c r="H558" s="44"/>
      <c r="I558" s="231"/>
      <c r="J558" s="44"/>
      <c r="K558" s="44"/>
      <c r="L558" s="48"/>
      <c r="M558" s="232"/>
      <c r="N558" s="233"/>
      <c r="O558" s="88"/>
      <c r="P558" s="88"/>
      <c r="Q558" s="88"/>
      <c r="R558" s="88"/>
      <c r="S558" s="88"/>
      <c r="T558" s="89"/>
      <c r="U558" s="42"/>
      <c r="V558" s="42"/>
      <c r="W558" s="42"/>
      <c r="X558" s="42"/>
      <c r="Y558" s="42"/>
      <c r="Z558" s="42"/>
      <c r="AA558" s="42"/>
      <c r="AB558" s="42"/>
      <c r="AC558" s="42"/>
      <c r="AD558" s="42"/>
      <c r="AE558" s="42"/>
      <c r="AT558" s="20" t="s">
        <v>151</v>
      </c>
      <c r="AU558" s="20" t="s">
        <v>90</v>
      </c>
    </row>
    <row r="559" s="2" customFormat="1" ht="62.7" customHeight="1">
      <c r="A559" s="42"/>
      <c r="B559" s="43"/>
      <c r="C559" s="216" t="s">
        <v>1145</v>
      </c>
      <c r="D559" s="216" t="s">
        <v>144</v>
      </c>
      <c r="E559" s="217" t="s">
        <v>1163</v>
      </c>
      <c r="F559" s="218" t="s">
        <v>1164</v>
      </c>
      <c r="G559" s="219" t="s">
        <v>310</v>
      </c>
      <c r="H559" s="220">
        <v>5.1020000000000003</v>
      </c>
      <c r="I559" s="221"/>
      <c r="J559" s="222">
        <f>ROUND(I559*H559,2)</f>
        <v>0</v>
      </c>
      <c r="K559" s="218" t="s">
        <v>148</v>
      </c>
      <c r="L559" s="48"/>
      <c r="M559" s="223" t="s">
        <v>78</v>
      </c>
      <c r="N559" s="224" t="s">
        <v>50</v>
      </c>
      <c r="O559" s="88"/>
      <c r="P559" s="225">
        <f>O559*H559</f>
        <v>0</v>
      </c>
      <c r="Q559" s="225">
        <v>0</v>
      </c>
      <c r="R559" s="225">
        <f>Q559*H559</f>
        <v>0</v>
      </c>
      <c r="S559" s="225">
        <v>0</v>
      </c>
      <c r="T559" s="226">
        <f>S559*H559</f>
        <v>0</v>
      </c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2"/>
      <c r="AR559" s="227" t="s">
        <v>244</v>
      </c>
      <c r="AT559" s="227" t="s">
        <v>144</v>
      </c>
      <c r="AU559" s="227" t="s">
        <v>90</v>
      </c>
      <c r="AY559" s="20" t="s">
        <v>141</v>
      </c>
      <c r="BE559" s="228">
        <f>IF(N559="základní",J559,0)</f>
        <v>0</v>
      </c>
      <c r="BF559" s="228">
        <f>IF(N559="snížená",J559,0)</f>
        <v>0</v>
      </c>
      <c r="BG559" s="228">
        <f>IF(N559="zákl. přenesená",J559,0)</f>
        <v>0</v>
      </c>
      <c r="BH559" s="228">
        <f>IF(N559="sníž. přenesená",J559,0)</f>
        <v>0</v>
      </c>
      <c r="BI559" s="228">
        <f>IF(N559="nulová",J559,0)</f>
        <v>0</v>
      </c>
      <c r="BJ559" s="20" t="s">
        <v>88</v>
      </c>
      <c r="BK559" s="228">
        <f>ROUND(I559*H559,2)</f>
        <v>0</v>
      </c>
      <c r="BL559" s="20" t="s">
        <v>244</v>
      </c>
      <c r="BM559" s="227" t="s">
        <v>2077</v>
      </c>
    </row>
    <row r="560" s="2" customFormat="1">
      <c r="A560" s="42"/>
      <c r="B560" s="43"/>
      <c r="C560" s="44"/>
      <c r="D560" s="229" t="s">
        <v>151</v>
      </c>
      <c r="E560" s="44"/>
      <c r="F560" s="230" t="s">
        <v>1166</v>
      </c>
      <c r="G560" s="44"/>
      <c r="H560" s="44"/>
      <c r="I560" s="231"/>
      <c r="J560" s="44"/>
      <c r="K560" s="44"/>
      <c r="L560" s="48"/>
      <c r="M560" s="232"/>
      <c r="N560" s="233"/>
      <c r="O560" s="88"/>
      <c r="P560" s="88"/>
      <c r="Q560" s="88"/>
      <c r="R560" s="88"/>
      <c r="S560" s="88"/>
      <c r="T560" s="89"/>
      <c r="U560" s="42"/>
      <c r="V560" s="42"/>
      <c r="W560" s="42"/>
      <c r="X560" s="42"/>
      <c r="Y560" s="42"/>
      <c r="Z560" s="42"/>
      <c r="AA560" s="42"/>
      <c r="AB560" s="42"/>
      <c r="AC560" s="42"/>
      <c r="AD560" s="42"/>
      <c r="AE560" s="42"/>
      <c r="AT560" s="20" t="s">
        <v>151</v>
      </c>
      <c r="AU560" s="20" t="s">
        <v>90</v>
      </c>
    </row>
    <row r="561" s="2" customFormat="1" ht="90" customHeight="1">
      <c r="A561" s="42"/>
      <c r="B561" s="43"/>
      <c r="C561" s="216" t="s">
        <v>1151</v>
      </c>
      <c r="D561" s="216" t="s">
        <v>144</v>
      </c>
      <c r="E561" s="217" t="s">
        <v>1168</v>
      </c>
      <c r="F561" s="218" t="s">
        <v>1169</v>
      </c>
      <c r="G561" s="219" t="s">
        <v>310</v>
      </c>
      <c r="H561" s="220">
        <v>5.1020000000000003</v>
      </c>
      <c r="I561" s="221"/>
      <c r="J561" s="222">
        <f>ROUND(I561*H561,2)</f>
        <v>0</v>
      </c>
      <c r="K561" s="218" t="s">
        <v>148</v>
      </c>
      <c r="L561" s="48"/>
      <c r="M561" s="223" t="s">
        <v>78</v>
      </c>
      <c r="N561" s="224" t="s">
        <v>50</v>
      </c>
      <c r="O561" s="88"/>
      <c r="P561" s="225">
        <f>O561*H561</f>
        <v>0</v>
      </c>
      <c r="Q561" s="225">
        <v>0</v>
      </c>
      <c r="R561" s="225">
        <f>Q561*H561</f>
        <v>0</v>
      </c>
      <c r="S561" s="225">
        <v>0</v>
      </c>
      <c r="T561" s="226">
        <f>S561*H561</f>
        <v>0</v>
      </c>
      <c r="U561" s="42"/>
      <c r="V561" s="42"/>
      <c r="W561" s="42"/>
      <c r="X561" s="42"/>
      <c r="Y561" s="42"/>
      <c r="Z561" s="42"/>
      <c r="AA561" s="42"/>
      <c r="AB561" s="42"/>
      <c r="AC561" s="42"/>
      <c r="AD561" s="42"/>
      <c r="AE561" s="42"/>
      <c r="AR561" s="227" t="s">
        <v>244</v>
      </c>
      <c r="AT561" s="227" t="s">
        <v>144</v>
      </c>
      <c r="AU561" s="227" t="s">
        <v>90</v>
      </c>
      <c r="AY561" s="20" t="s">
        <v>141</v>
      </c>
      <c r="BE561" s="228">
        <f>IF(N561="základní",J561,0)</f>
        <v>0</v>
      </c>
      <c r="BF561" s="228">
        <f>IF(N561="snížená",J561,0)</f>
        <v>0</v>
      </c>
      <c r="BG561" s="228">
        <f>IF(N561="zákl. přenesená",J561,0)</f>
        <v>0</v>
      </c>
      <c r="BH561" s="228">
        <f>IF(N561="sníž. přenesená",J561,0)</f>
        <v>0</v>
      </c>
      <c r="BI561" s="228">
        <f>IF(N561="nulová",J561,0)</f>
        <v>0</v>
      </c>
      <c r="BJ561" s="20" t="s">
        <v>88</v>
      </c>
      <c r="BK561" s="228">
        <f>ROUND(I561*H561,2)</f>
        <v>0</v>
      </c>
      <c r="BL561" s="20" t="s">
        <v>244</v>
      </c>
      <c r="BM561" s="227" t="s">
        <v>2078</v>
      </c>
    </row>
    <row r="562" s="2" customFormat="1">
      <c r="A562" s="42"/>
      <c r="B562" s="43"/>
      <c r="C562" s="44"/>
      <c r="D562" s="229" t="s">
        <v>151</v>
      </c>
      <c r="E562" s="44"/>
      <c r="F562" s="230" t="s">
        <v>1171</v>
      </c>
      <c r="G562" s="44"/>
      <c r="H562" s="44"/>
      <c r="I562" s="231"/>
      <c r="J562" s="44"/>
      <c r="K562" s="44"/>
      <c r="L562" s="48"/>
      <c r="M562" s="232"/>
      <c r="N562" s="233"/>
      <c r="O562" s="88"/>
      <c r="P562" s="88"/>
      <c r="Q562" s="88"/>
      <c r="R562" s="88"/>
      <c r="S562" s="88"/>
      <c r="T562" s="89"/>
      <c r="U562" s="42"/>
      <c r="V562" s="42"/>
      <c r="W562" s="42"/>
      <c r="X562" s="42"/>
      <c r="Y562" s="42"/>
      <c r="Z562" s="42"/>
      <c r="AA562" s="42"/>
      <c r="AB562" s="42"/>
      <c r="AC562" s="42"/>
      <c r="AD562" s="42"/>
      <c r="AE562" s="42"/>
      <c r="AT562" s="20" t="s">
        <v>151</v>
      </c>
      <c r="AU562" s="20" t="s">
        <v>90</v>
      </c>
    </row>
    <row r="563" s="12" customFormat="1" ht="22.8" customHeight="1">
      <c r="A563" s="12"/>
      <c r="B563" s="200"/>
      <c r="C563" s="201"/>
      <c r="D563" s="202" t="s">
        <v>79</v>
      </c>
      <c r="E563" s="214" t="s">
        <v>624</v>
      </c>
      <c r="F563" s="214" t="s">
        <v>625</v>
      </c>
      <c r="G563" s="201"/>
      <c r="H563" s="201"/>
      <c r="I563" s="204"/>
      <c r="J563" s="215">
        <f>BK563</f>
        <v>0</v>
      </c>
      <c r="K563" s="201"/>
      <c r="L563" s="206"/>
      <c r="M563" s="207"/>
      <c r="N563" s="208"/>
      <c r="O563" s="208"/>
      <c r="P563" s="209">
        <f>SUM(P564:P581)</f>
        <v>0</v>
      </c>
      <c r="Q563" s="208"/>
      <c r="R563" s="209">
        <f>SUM(R564:R581)</f>
        <v>0.20045082368</v>
      </c>
      <c r="S563" s="208"/>
      <c r="T563" s="210">
        <f>SUM(T564:T581)</f>
        <v>0</v>
      </c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R563" s="211" t="s">
        <v>90</v>
      </c>
      <c r="AT563" s="212" t="s">
        <v>79</v>
      </c>
      <c r="AU563" s="212" t="s">
        <v>88</v>
      </c>
      <c r="AY563" s="211" t="s">
        <v>141</v>
      </c>
      <c r="BK563" s="213">
        <f>SUM(BK564:BK581)</f>
        <v>0</v>
      </c>
    </row>
    <row r="564" s="2" customFormat="1" ht="33" customHeight="1">
      <c r="A564" s="42"/>
      <c r="B564" s="43"/>
      <c r="C564" s="216" t="s">
        <v>1157</v>
      </c>
      <c r="D564" s="216" t="s">
        <v>144</v>
      </c>
      <c r="E564" s="217" t="s">
        <v>2079</v>
      </c>
      <c r="F564" s="218" t="s">
        <v>2080</v>
      </c>
      <c r="G564" s="219" t="s">
        <v>448</v>
      </c>
      <c r="H564" s="220">
        <v>8</v>
      </c>
      <c r="I564" s="221"/>
      <c r="J564" s="222">
        <f>ROUND(I564*H564,2)</f>
        <v>0</v>
      </c>
      <c r="K564" s="218" t="s">
        <v>148</v>
      </c>
      <c r="L564" s="48"/>
      <c r="M564" s="223" t="s">
        <v>78</v>
      </c>
      <c r="N564" s="224" t="s">
        <v>50</v>
      </c>
      <c r="O564" s="88"/>
      <c r="P564" s="225">
        <f>O564*H564</f>
        <v>0</v>
      </c>
      <c r="Q564" s="225">
        <v>0.0028352160000000002</v>
      </c>
      <c r="R564" s="225">
        <f>Q564*H564</f>
        <v>0.022681728000000002</v>
      </c>
      <c r="S564" s="225">
        <v>0</v>
      </c>
      <c r="T564" s="226">
        <f>S564*H564</f>
        <v>0</v>
      </c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R564" s="227" t="s">
        <v>244</v>
      </c>
      <c r="AT564" s="227" t="s">
        <v>144</v>
      </c>
      <c r="AU564" s="227" t="s">
        <v>90</v>
      </c>
      <c r="AY564" s="20" t="s">
        <v>141</v>
      </c>
      <c r="BE564" s="228">
        <f>IF(N564="základní",J564,0)</f>
        <v>0</v>
      </c>
      <c r="BF564" s="228">
        <f>IF(N564="snížená",J564,0)</f>
        <v>0</v>
      </c>
      <c r="BG564" s="228">
        <f>IF(N564="zákl. přenesená",J564,0)</f>
        <v>0</v>
      </c>
      <c r="BH564" s="228">
        <f>IF(N564="sníž. přenesená",J564,0)</f>
        <v>0</v>
      </c>
      <c r="BI564" s="228">
        <f>IF(N564="nulová",J564,0)</f>
        <v>0</v>
      </c>
      <c r="BJ564" s="20" t="s">
        <v>88</v>
      </c>
      <c r="BK564" s="228">
        <f>ROUND(I564*H564,2)</f>
        <v>0</v>
      </c>
      <c r="BL564" s="20" t="s">
        <v>244</v>
      </c>
      <c r="BM564" s="227" t="s">
        <v>2081</v>
      </c>
    </row>
    <row r="565" s="2" customFormat="1">
      <c r="A565" s="42"/>
      <c r="B565" s="43"/>
      <c r="C565" s="44"/>
      <c r="D565" s="229" t="s">
        <v>151</v>
      </c>
      <c r="E565" s="44"/>
      <c r="F565" s="230" t="s">
        <v>2082</v>
      </c>
      <c r="G565" s="44"/>
      <c r="H565" s="44"/>
      <c r="I565" s="231"/>
      <c r="J565" s="44"/>
      <c r="K565" s="44"/>
      <c r="L565" s="48"/>
      <c r="M565" s="232"/>
      <c r="N565" s="233"/>
      <c r="O565" s="88"/>
      <c r="P565" s="88"/>
      <c r="Q565" s="88"/>
      <c r="R565" s="88"/>
      <c r="S565" s="88"/>
      <c r="T565" s="89"/>
      <c r="U565" s="42"/>
      <c r="V565" s="42"/>
      <c r="W565" s="42"/>
      <c r="X565" s="42"/>
      <c r="Y565" s="42"/>
      <c r="Z565" s="42"/>
      <c r="AA565" s="42"/>
      <c r="AB565" s="42"/>
      <c r="AC565" s="42"/>
      <c r="AD565" s="42"/>
      <c r="AE565" s="42"/>
      <c r="AT565" s="20" t="s">
        <v>151</v>
      </c>
      <c r="AU565" s="20" t="s">
        <v>90</v>
      </c>
    </row>
    <row r="566" s="13" customFormat="1">
      <c r="A566" s="13"/>
      <c r="B566" s="241"/>
      <c r="C566" s="242"/>
      <c r="D566" s="234" t="s">
        <v>283</v>
      </c>
      <c r="E566" s="243" t="s">
        <v>78</v>
      </c>
      <c r="F566" s="244" t="s">
        <v>2083</v>
      </c>
      <c r="G566" s="242"/>
      <c r="H566" s="245">
        <v>8</v>
      </c>
      <c r="I566" s="246"/>
      <c r="J566" s="242"/>
      <c r="K566" s="242"/>
      <c r="L566" s="247"/>
      <c r="M566" s="248"/>
      <c r="N566" s="249"/>
      <c r="O566" s="249"/>
      <c r="P566" s="249"/>
      <c r="Q566" s="249"/>
      <c r="R566" s="249"/>
      <c r="S566" s="249"/>
      <c r="T566" s="250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51" t="s">
        <v>283</v>
      </c>
      <c r="AU566" s="251" t="s">
        <v>90</v>
      </c>
      <c r="AV566" s="13" t="s">
        <v>90</v>
      </c>
      <c r="AW566" s="13" t="s">
        <v>40</v>
      </c>
      <c r="AX566" s="13" t="s">
        <v>80</v>
      </c>
      <c r="AY566" s="251" t="s">
        <v>141</v>
      </c>
    </row>
    <row r="567" s="14" customFormat="1">
      <c r="A567" s="14"/>
      <c r="B567" s="252"/>
      <c r="C567" s="253"/>
      <c r="D567" s="234" t="s">
        <v>283</v>
      </c>
      <c r="E567" s="254" t="s">
        <v>78</v>
      </c>
      <c r="F567" s="255" t="s">
        <v>285</v>
      </c>
      <c r="G567" s="253"/>
      <c r="H567" s="256">
        <v>8</v>
      </c>
      <c r="I567" s="257"/>
      <c r="J567" s="253"/>
      <c r="K567" s="253"/>
      <c r="L567" s="258"/>
      <c r="M567" s="259"/>
      <c r="N567" s="260"/>
      <c r="O567" s="260"/>
      <c r="P567" s="260"/>
      <c r="Q567" s="260"/>
      <c r="R567" s="260"/>
      <c r="S567" s="260"/>
      <c r="T567" s="261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62" t="s">
        <v>283</v>
      </c>
      <c r="AU567" s="262" t="s">
        <v>90</v>
      </c>
      <c r="AV567" s="14" t="s">
        <v>166</v>
      </c>
      <c r="AW567" s="14" t="s">
        <v>40</v>
      </c>
      <c r="AX567" s="14" t="s">
        <v>88</v>
      </c>
      <c r="AY567" s="262" t="s">
        <v>141</v>
      </c>
    </row>
    <row r="568" s="2" customFormat="1" ht="49.05" customHeight="1">
      <c r="A568" s="42"/>
      <c r="B568" s="43"/>
      <c r="C568" s="216" t="s">
        <v>1162</v>
      </c>
      <c r="D568" s="216" t="s">
        <v>144</v>
      </c>
      <c r="E568" s="217" t="s">
        <v>2084</v>
      </c>
      <c r="F568" s="218" t="s">
        <v>2085</v>
      </c>
      <c r="G568" s="219" t="s">
        <v>618</v>
      </c>
      <c r="H568" s="220">
        <v>16</v>
      </c>
      <c r="I568" s="221"/>
      <c r="J568" s="222">
        <f>ROUND(I568*H568,2)</f>
        <v>0</v>
      </c>
      <c r="K568" s="218" t="s">
        <v>148</v>
      </c>
      <c r="L568" s="48"/>
      <c r="M568" s="223" t="s">
        <v>78</v>
      </c>
      <c r="N568" s="224" t="s">
        <v>50</v>
      </c>
      <c r="O568" s="88"/>
      <c r="P568" s="225">
        <f>O568*H568</f>
        <v>0</v>
      </c>
      <c r="Q568" s="225">
        <v>0</v>
      </c>
      <c r="R568" s="225">
        <f>Q568*H568</f>
        <v>0</v>
      </c>
      <c r="S568" s="225">
        <v>0</v>
      </c>
      <c r="T568" s="226">
        <f>S568*H568</f>
        <v>0</v>
      </c>
      <c r="U568" s="42"/>
      <c r="V568" s="42"/>
      <c r="W568" s="42"/>
      <c r="X568" s="42"/>
      <c r="Y568" s="42"/>
      <c r="Z568" s="42"/>
      <c r="AA568" s="42"/>
      <c r="AB568" s="42"/>
      <c r="AC568" s="42"/>
      <c r="AD568" s="42"/>
      <c r="AE568" s="42"/>
      <c r="AR568" s="227" t="s">
        <v>244</v>
      </c>
      <c r="AT568" s="227" t="s">
        <v>144</v>
      </c>
      <c r="AU568" s="227" t="s">
        <v>90</v>
      </c>
      <c r="AY568" s="20" t="s">
        <v>141</v>
      </c>
      <c r="BE568" s="228">
        <f>IF(N568="základní",J568,0)</f>
        <v>0</v>
      </c>
      <c r="BF568" s="228">
        <f>IF(N568="snížená",J568,0)</f>
        <v>0</v>
      </c>
      <c r="BG568" s="228">
        <f>IF(N568="zákl. přenesená",J568,0)</f>
        <v>0</v>
      </c>
      <c r="BH568" s="228">
        <f>IF(N568="sníž. přenesená",J568,0)</f>
        <v>0</v>
      </c>
      <c r="BI568" s="228">
        <f>IF(N568="nulová",J568,0)</f>
        <v>0</v>
      </c>
      <c r="BJ568" s="20" t="s">
        <v>88</v>
      </c>
      <c r="BK568" s="228">
        <f>ROUND(I568*H568,2)</f>
        <v>0</v>
      </c>
      <c r="BL568" s="20" t="s">
        <v>244</v>
      </c>
      <c r="BM568" s="227" t="s">
        <v>2086</v>
      </c>
    </row>
    <row r="569" s="2" customFormat="1">
      <c r="A569" s="42"/>
      <c r="B569" s="43"/>
      <c r="C569" s="44"/>
      <c r="D569" s="229" t="s">
        <v>151</v>
      </c>
      <c r="E569" s="44"/>
      <c r="F569" s="230" t="s">
        <v>2087</v>
      </c>
      <c r="G569" s="44"/>
      <c r="H569" s="44"/>
      <c r="I569" s="231"/>
      <c r="J569" s="44"/>
      <c r="K569" s="44"/>
      <c r="L569" s="48"/>
      <c r="M569" s="232"/>
      <c r="N569" s="233"/>
      <c r="O569" s="88"/>
      <c r="P569" s="88"/>
      <c r="Q569" s="88"/>
      <c r="R569" s="88"/>
      <c r="S569" s="88"/>
      <c r="T569" s="89"/>
      <c r="U569" s="42"/>
      <c r="V569" s="42"/>
      <c r="W569" s="42"/>
      <c r="X569" s="42"/>
      <c r="Y569" s="42"/>
      <c r="Z569" s="42"/>
      <c r="AA569" s="42"/>
      <c r="AB569" s="42"/>
      <c r="AC569" s="42"/>
      <c r="AD569" s="42"/>
      <c r="AE569" s="42"/>
      <c r="AT569" s="20" t="s">
        <v>151</v>
      </c>
      <c r="AU569" s="20" t="s">
        <v>90</v>
      </c>
    </row>
    <row r="570" s="2" customFormat="1" ht="37.8" customHeight="1">
      <c r="A570" s="42"/>
      <c r="B570" s="43"/>
      <c r="C570" s="216" t="s">
        <v>1167</v>
      </c>
      <c r="D570" s="216" t="s">
        <v>144</v>
      </c>
      <c r="E570" s="217" t="s">
        <v>2088</v>
      </c>
      <c r="F570" s="218" t="s">
        <v>2089</v>
      </c>
      <c r="G570" s="219" t="s">
        <v>448</v>
      </c>
      <c r="H570" s="220">
        <v>62.479999999999997</v>
      </c>
      <c r="I570" s="221"/>
      <c r="J570" s="222">
        <f>ROUND(I570*H570,2)</f>
        <v>0</v>
      </c>
      <c r="K570" s="218" t="s">
        <v>148</v>
      </c>
      <c r="L570" s="48"/>
      <c r="M570" s="223" t="s">
        <v>78</v>
      </c>
      <c r="N570" s="224" t="s">
        <v>50</v>
      </c>
      <c r="O570" s="88"/>
      <c r="P570" s="225">
        <f>O570*H570</f>
        <v>0</v>
      </c>
      <c r="Q570" s="225">
        <v>0.0028452159999999998</v>
      </c>
      <c r="R570" s="225">
        <f>Q570*H570</f>
        <v>0.17776909567999999</v>
      </c>
      <c r="S570" s="225">
        <v>0</v>
      </c>
      <c r="T570" s="226">
        <f>S570*H570</f>
        <v>0</v>
      </c>
      <c r="U570" s="42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R570" s="227" t="s">
        <v>244</v>
      </c>
      <c r="AT570" s="227" t="s">
        <v>144</v>
      </c>
      <c r="AU570" s="227" t="s">
        <v>90</v>
      </c>
      <c r="AY570" s="20" t="s">
        <v>141</v>
      </c>
      <c r="BE570" s="228">
        <f>IF(N570="základní",J570,0)</f>
        <v>0</v>
      </c>
      <c r="BF570" s="228">
        <f>IF(N570="snížená",J570,0)</f>
        <v>0</v>
      </c>
      <c r="BG570" s="228">
        <f>IF(N570="zákl. přenesená",J570,0)</f>
        <v>0</v>
      </c>
      <c r="BH570" s="228">
        <f>IF(N570="sníž. přenesená",J570,0)</f>
        <v>0</v>
      </c>
      <c r="BI570" s="228">
        <f>IF(N570="nulová",J570,0)</f>
        <v>0</v>
      </c>
      <c r="BJ570" s="20" t="s">
        <v>88</v>
      </c>
      <c r="BK570" s="228">
        <f>ROUND(I570*H570,2)</f>
        <v>0</v>
      </c>
      <c r="BL570" s="20" t="s">
        <v>244</v>
      </c>
      <c r="BM570" s="227" t="s">
        <v>2090</v>
      </c>
    </row>
    <row r="571" s="2" customFormat="1">
      <c r="A571" s="42"/>
      <c r="B571" s="43"/>
      <c r="C571" s="44"/>
      <c r="D571" s="229" t="s">
        <v>151</v>
      </c>
      <c r="E571" s="44"/>
      <c r="F571" s="230" t="s">
        <v>2091</v>
      </c>
      <c r="G571" s="44"/>
      <c r="H571" s="44"/>
      <c r="I571" s="231"/>
      <c r="J571" s="44"/>
      <c r="K571" s="44"/>
      <c r="L571" s="48"/>
      <c r="M571" s="232"/>
      <c r="N571" s="233"/>
      <c r="O571" s="88"/>
      <c r="P571" s="88"/>
      <c r="Q571" s="88"/>
      <c r="R571" s="88"/>
      <c r="S571" s="88"/>
      <c r="T571" s="89"/>
      <c r="U571" s="42"/>
      <c r="V571" s="42"/>
      <c r="W571" s="42"/>
      <c r="X571" s="42"/>
      <c r="Y571" s="42"/>
      <c r="Z571" s="42"/>
      <c r="AA571" s="42"/>
      <c r="AB571" s="42"/>
      <c r="AC571" s="42"/>
      <c r="AD571" s="42"/>
      <c r="AE571" s="42"/>
      <c r="AT571" s="20" t="s">
        <v>151</v>
      </c>
      <c r="AU571" s="20" t="s">
        <v>90</v>
      </c>
    </row>
    <row r="572" s="13" customFormat="1">
      <c r="A572" s="13"/>
      <c r="B572" s="241"/>
      <c r="C572" s="242"/>
      <c r="D572" s="234" t="s">
        <v>283</v>
      </c>
      <c r="E572" s="243" t="s">
        <v>78</v>
      </c>
      <c r="F572" s="244" t="s">
        <v>2092</v>
      </c>
      <c r="G572" s="242"/>
      <c r="H572" s="245">
        <v>62.479999999999997</v>
      </c>
      <c r="I572" s="246"/>
      <c r="J572" s="242"/>
      <c r="K572" s="242"/>
      <c r="L572" s="247"/>
      <c r="M572" s="248"/>
      <c r="N572" s="249"/>
      <c r="O572" s="249"/>
      <c r="P572" s="249"/>
      <c r="Q572" s="249"/>
      <c r="R572" s="249"/>
      <c r="S572" s="249"/>
      <c r="T572" s="250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51" t="s">
        <v>283</v>
      </c>
      <c r="AU572" s="251" t="s">
        <v>90</v>
      </c>
      <c r="AV572" s="13" t="s">
        <v>90</v>
      </c>
      <c r="AW572" s="13" t="s">
        <v>40</v>
      </c>
      <c r="AX572" s="13" t="s">
        <v>80</v>
      </c>
      <c r="AY572" s="251" t="s">
        <v>141</v>
      </c>
    </row>
    <row r="573" s="14" customFormat="1">
      <c r="A573" s="14"/>
      <c r="B573" s="252"/>
      <c r="C573" s="253"/>
      <c r="D573" s="234" t="s">
        <v>283</v>
      </c>
      <c r="E573" s="254" t="s">
        <v>78</v>
      </c>
      <c r="F573" s="255" t="s">
        <v>285</v>
      </c>
      <c r="G573" s="253"/>
      <c r="H573" s="256">
        <v>62.479999999999997</v>
      </c>
      <c r="I573" s="257"/>
      <c r="J573" s="253"/>
      <c r="K573" s="253"/>
      <c r="L573" s="258"/>
      <c r="M573" s="259"/>
      <c r="N573" s="260"/>
      <c r="O573" s="260"/>
      <c r="P573" s="260"/>
      <c r="Q573" s="260"/>
      <c r="R573" s="260"/>
      <c r="S573" s="260"/>
      <c r="T573" s="261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62" t="s">
        <v>283</v>
      </c>
      <c r="AU573" s="262" t="s">
        <v>90</v>
      </c>
      <c r="AV573" s="14" t="s">
        <v>166</v>
      </c>
      <c r="AW573" s="14" t="s">
        <v>40</v>
      </c>
      <c r="AX573" s="14" t="s">
        <v>88</v>
      </c>
      <c r="AY573" s="262" t="s">
        <v>141</v>
      </c>
    </row>
    <row r="574" s="2" customFormat="1" ht="55.5" customHeight="1">
      <c r="A574" s="42"/>
      <c r="B574" s="43"/>
      <c r="C574" s="216" t="s">
        <v>1172</v>
      </c>
      <c r="D574" s="216" t="s">
        <v>144</v>
      </c>
      <c r="E574" s="217" t="s">
        <v>2093</v>
      </c>
      <c r="F574" s="218" t="s">
        <v>2094</v>
      </c>
      <c r="G574" s="219" t="s">
        <v>618</v>
      </c>
      <c r="H574" s="220">
        <v>32</v>
      </c>
      <c r="I574" s="221"/>
      <c r="J574" s="222">
        <f>ROUND(I574*H574,2)</f>
        <v>0</v>
      </c>
      <c r="K574" s="218" t="s">
        <v>148</v>
      </c>
      <c r="L574" s="48"/>
      <c r="M574" s="223" t="s">
        <v>78</v>
      </c>
      <c r="N574" s="224" t="s">
        <v>50</v>
      </c>
      <c r="O574" s="88"/>
      <c r="P574" s="225">
        <f>O574*H574</f>
        <v>0</v>
      </c>
      <c r="Q574" s="225">
        <v>0</v>
      </c>
      <c r="R574" s="225">
        <f>Q574*H574</f>
        <v>0</v>
      </c>
      <c r="S574" s="225">
        <v>0</v>
      </c>
      <c r="T574" s="226">
        <f>S574*H574</f>
        <v>0</v>
      </c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R574" s="227" t="s">
        <v>244</v>
      </c>
      <c r="AT574" s="227" t="s">
        <v>144</v>
      </c>
      <c r="AU574" s="227" t="s">
        <v>90</v>
      </c>
      <c r="AY574" s="20" t="s">
        <v>141</v>
      </c>
      <c r="BE574" s="228">
        <f>IF(N574="základní",J574,0)</f>
        <v>0</v>
      </c>
      <c r="BF574" s="228">
        <f>IF(N574="snížená",J574,0)</f>
        <v>0</v>
      </c>
      <c r="BG574" s="228">
        <f>IF(N574="zákl. přenesená",J574,0)</f>
        <v>0</v>
      </c>
      <c r="BH574" s="228">
        <f>IF(N574="sníž. přenesená",J574,0)</f>
        <v>0</v>
      </c>
      <c r="BI574" s="228">
        <f>IF(N574="nulová",J574,0)</f>
        <v>0</v>
      </c>
      <c r="BJ574" s="20" t="s">
        <v>88</v>
      </c>
      <c r="BK574" s="228">
        <f>ROUND(I574*H574,2)</f>
        <v>0</v>
      </c>
      <c r="BL574" s="20" t="s">
        <v>244</v>
      </c>
      <c r="BM574" s="227" t="s">
        <v>2095</v>
      </c>
    </row>
    <row r="575" s="2" customFormat="1">
      <c r="A575" s="42"/>
      <c r="B575" s="43"/>
      <c r="C575" s="44"/>
      <c r="D575" s="229" t="s">
        <v>151</v>
      </c>
      <c r="E575" s="44"/>
      <c r="F575" s="230" t="s">
        <v>2096</v>
      </c>
      <c r="G575" s="44"/>
      <c r="H575" s="44"/>
      <c r="I575" s="231"/>
      <c r="J575" s="44"/>
      <c r="K575" s="44"/>
      <c r="L575" s="48"/>
      <c r="M575" s="232"/>
      <c r="N575" s="233"/>
      <c r="O575" s="88"/>
      <c r="P575" s="88"/>
      <c r="Q575" s="88"/>
      <c r="R575" s="88"/>
      <c r="S575" s="88"/>
      <c r="T575" s="89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T575" s="20" t="s">
        <v>151</v>
      </c>
      <c r="AU575" s="20" t="s">
        <v>90</v>
      </c>
    </row>
    <row r="576" s="2" customFormat="1" ht="49.05" customHeight="1">
      <c r="A576" s="42"/>
      <c r="B576" s="43"/>
      <c r="C576" s="216" t="s">
        <v>1178</v>
      </c>
      <c r="D576" s="216" t="s">
        <v>144</v>
      </c>
      <c r="E576" s="217" t="s">
        <v>1232</v>
      </c>
      <c r="F576" s="218" t="s">
        <v>1233</v>
      </c>
      <c r="G576" s="219" t="s">
        <v>310</v>
      </c>
      <c r="H576" s="220">
        <v>0.20000000000000001</v>
      </c>
      <c r="I576" s="221"/>
      <c r="J576" s="222">
        <f>ROUND(I576*H576,2)</f>
        <v>0</v>
      </c>
      <c r="K576" s="218" t="s">
        <v>148</v>
      </c>
      <c r="L576" s="48"/>
      <c r="M576" s="223" t="s">
        <v>78</v>
      </c>
      <c r="N576" s="224" t="s">
        <v>50</v>
      </c>
      <c r="O576" s="88"/>
      <c r="P576" s="225">
        <f>O576*H576</f>
        <v>0</v>
      </c>
      <c r="Q576" s="225">
        <v>0</v>
      </c>
      <c r="R576" s="225">
        <f>Q576*H576</f>
        <v>0</v>
      </c>
      <c r="S576" s="225">
        <v>0</v>
      </c>
      <c r="T576" s="226">
        <f>S576*H576</f>
        <v>0</v>
      </c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R576" s="227" t="s">
        <v>244</v>
      </c>
      <c r="AT576" s="227" t="s">
        <v>144</v>
      </c>
      <c r="AU576" s="227" t="s">
        <v>90</v>
      </c>
      <c r="AY576" s="20" t="s">
        <v>141</v>
      </c>
      <c r="BE576" s="228">
        <f>IF(N576="základní",J576,0)</f>
        <v>0</v>
      </c>
      <c r="BF576" s="228">
        <f>IF(N576="snížená",J576,0)</f>
        <v>0</v>
      </c>
      <c r="BG576" s="228">
        <f>IF(N576="zákl. přenesená",J576,0)</f>
        <v>0</v>
      </c>
      <c r="BH576" s="228">
        <f>IF(N576="sníž. přenesená",J576,0)</f>
        <v>0</v>
      </c>
      <c r="BI576" s="228">
        <f>IF(N576="nulová",J576,0)</f>
        <v>0</v>
      </c>
      <c r="BJ576" s="20" t="s">
        <v>88</v>
      </c>
      <c r="BK576" s="228">
        <f>ROUND(I576*H576,2)</f>
        <v>0</v>
      </c>
      <c r="BL576" s="20" t="s">
        <v>244</v>
      </c>
      <c r="BM576" s="227" t="s">
        <v>2097</v>
      </c>
    </row>
    <row r="577" s="2" customFormat="1">
      <c r="A577" s="42"/>
      <c r="B577" s="43"/>
      <c r="C577" s="44"/>
      <c r="D577" s="229" t="s">
        <v>151</v>
      </c>
      <c r="E577" s="44"/>
      <c r="F577" s="230" t="s">
        <v>1235</v>
      </c>
      <c r="G577" s="44"/>
      <c r="H577" s="44"/>
      <c r="I577" s="231"/>
      <c r="J577" s="44"/>
      <c r="K577" s="44"/>
      <c r="L577" s="48"/>
      <c r="M577" s="232"/>
      <c r="N577" s="233"/>
      <c r="O577" s="88"/>
      <c r="P577" s="88"/>
      <c r="Q577" s="88"/>
      <c r="R577" s="88"/>
      <c r="S577" s="88"/>
      <c r="T577" s="89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T577" s="20" t="s">
        <v>151</v>
      </c>
      <c r="AU577" s="20" t="s">
        <v>90</v>
      </c>
    </row>
    <row r="578" s="2" customFormat="1" ht="49.05" customHeight="1">
      <c r="A578" s="42"/>
      <c r="B578" s="43"/>
      <c r="C578" s="216" t="s">
        <v>1184</v>
      </c>
      <c r="D578" s="216" t="s">
        <v>144</v>
      </c>
      <c r="E578" s="217" t="s">
        <v>1237</v>
      </c>
      <c r="F578" s="218" t="s">
        <v>1238</v>
      </c>
      <c r="G578" s="219" t="s">
        <v>310</v>
      </c>
      <c r="H578" s="220">
        <v>0.20000000000000001</v>
      </c>
      <c r="I578" s="221"/>
      <c r="J578" s="222">
        <f>ROUND(I578*H578,2)</f>
        <v>0</v>
      </c>
      <c r="K578" s="218" t="s">
        <v>148</v>
      </c>
      <c r="L578" s="48"/>
      <c r="M578" s="223" t="s">
        <v>78</v>
      </c>
      <c r="N578" s="224" t="s">
        <v>50</v>
      </c>
      <c r="O578" s="88"/>
      <c r="P578" s="225">
        <f>O578*H578</f>
        <v>0</v>
      </c>
      <c r="Q578" s="225">
        <v>0</v>
      </c>
      <c r="R578" s="225">
        <f>Q578*H578</f>
        <v>0</v>
      </c>
      <c r="S578" s="225">
        <v>0</v>
      </c>
      <c r="T578" s="226">
        <f>S578*H578</f>
        <v>0</v>
      </c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R578" s="227" t="s">
        <v>244</v>
      </c>
      <c r="AT578" s="227" t="s">
        <v>144</v>
      </c>
      <c r="AU578" s="227" t="s">
        <v>90</v>
      </c>
      <c r="AY578" s="20" t="s">
        <v>141</v>
      </c>
      <c r="BE578" s="228">
        <f>IF(N578="základní",J578,0)</f>
        <v>0</v>
      </c>
      <c r="BF578" s="228">
        <f>IF(N578="snížená",J578,0)</f>
        <v>0</v>
      </c>
      <c r="BG578" s="228">
        <f>IF(N578="zákl. přenesená",J578,0)</f>
        <v>0</v>
      </c>
      <c r="BH578" s="228">
        <f>IF(N578="sníž. přenesená",J578,0)</f>
        <v>0</v>
      </c>
      <c r="BI578" s="228">
        <f>IF(N578="nulová",J578,0)</f>
        <v>0</v>
      </c>
      <c r="BJ578" s="20" t="s">
        <v>88</v>
      </c>
      <c r="BK578" s="228">
        <f>ROUND(I578*H578,2)</f>
        <v>0</v>
      </c>
      <c r="BL578" s="20" t="s">
        <v>244</v>
      </c>
      <c r="BM578" s="227" t="s">
        <v>2098</v>
      </c>
    </row>
    <row r="579" s="2" customFormat="1">
      <c r="A579" s="42"/>
      <c r="B579" s="43"/>
      <c r="C579" s="44"/>
      <c r="D579" s="229" t="s">
        <v>151</v>
      </c>
      <c r="E579" s="44"/>
      <c r="F579" s="230" t="s">
        <v>1240</v>
      </c>
      <c r="G579" s="44"/>
      <c r="H579" s="44"/>
      <c r="I579" s="231"/>
      <c r="J579" s="44"/>
      <c r="K579" s="44"/>
      <c r="L579" s="48"/>
      <c r="M579" s="232"/>
      <c r="N579" s="233"/>
      <c r="O579" s="88"/>
      <c r="P579" s="88"/>
      <c r="Q579" s="88"/>
      <c r="R579" s="88"/>
      <c r="S579" s="88"/>
      <c r="T579" s="89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2"/>
      <c r="AT579" s="20" t="s">
        <v>151</v>
      </c>
      <c r="AU579" s="20" t="s">
        <v>90</v>
      </c>
    </row>
    <row r="580" s="2" customFormat="1" ht="66.75" customHeight="1">
      <c r="A580" s="42"/>
      <c r="B580" s="43"/>
      <c r="C580" s="216" t="s">
        <v>1190</v>
      </c>
      <c r="D580" s="216" t="s">
        <v>144</v>
      </c>
      <c r="E580" s="217" t="s">
        <v>1242</v>
      </c>
      <c r="F580" s="218" t="s">
        <v>1243</v>
      </c>
      <c r="G580" s="219" t="s">
        <v>310</v>
      </c>
      <c r="H580" s="220">
        <v>0.20000000000000001</v>
      </c>
      <c r="I580" s="221"/>
      <c r="J580" s="222">
        <f>ROUND(I580*H580,2)</f>
        <v>0</v>
      </c>
      <c r="K580" s="218" t="s">
        <v>148</v>
      </c>
      <c r="L580" s="48"/>
      <c r="M580" s="223" t="s">
        <v>78</v>
      </c>
      <c r="N580" s="224" t="s">
        <v>50</v>
      </c>
      <c r="O580" s="88"/>
      <c r="P580" s="225">
        <f>O580*H580</f>
        <v>0</v>
      </c>
      <c r="Q580" s="225">
        <v>0</v>
      </c>
      <c r="R580" s="225">
        <f>Q580*H580</f>
        <v>0</v>
      </c>
      <c r="S580" s="225">
        <v>0</v>
      </c>
      <c r="T580" s="226">
        <f>S580*H580</f>
        <v>0</v>
      </c>
      <c r="U580" s="42"/>
      <c r="V580" s="42"/>
      <c r="W580" s="42"/>
      <c r="X580" s="42"/>
      <c r="Y580" s="42"/>
      <c r="Z580" s="42"/>
      <c r="AA580" s="42"/>
      <c r="AB580" s="42"/>
      <c r="AC580" s="42"/>
      <c r="AD580" s="42"/>
      <c r="AE580" s="42"/>
      <c r="AR580" s="227" t="s">
        <v>244</v>
      </c>
      <c r="AT580" s="227" t="s">
        <v>144</v>
      </c>
      <c r="AU580" s="227" t="s">
        <v>90</v>
      </c>
      <c r="AY580" s="20" t="s">
        <v>141</v>
      </c>
      <c r="BE580" s="228">
        <f>IF(N580="základní",J580,0)</f>
        <v>0</v>
      </c>
      <c r="BF580" s="228">
        <f>IF(N580="snížená",J580,0)</f>
        <v>0</v>
      </c>
      <c r="BG580" s="228">
        <f>IF(N580="zákl. přenesená",J580,0)</f>
        <v>0</v>
      </c>
      <c r="BH580" s="228">
        <f>IF(N580="sníž. přenesená",J580,0)</f>
        <v>0</v>
      </c>
      <c r="BI580" s="228">
        <f>IF(N580="nulová",J580,0)</f>
        <v>0</v>
      </c>
      <c r="BJ580" s="20" t="s">
        <v>88</v>
      </c>
      <c r="BK580" s="228">
        <f>ROUND(I580*H580,2)</f>
        <v>0</v>
      </c>
      <c r="BL580" s="20" t="s">
        <v>244</v>
      </c>
      <c r="BM580" s="227" t="s">
        <v>2099</v>
      </c>
    </row>
    <row r="581" s="2" customFormat="1">
      <c r="A581" s="42"/>
      <c r="B581" s="43"/>
      <c r="C581" s="44"/>
      <c r="D581" s="229" t="s">
        <v>151</v>
      </c>
      <c r="E581" s="44"/>
      <c r="F581" s="230" t="s">
        <v>1245</v>
      </c>
      <c r="G581" s="44"/>
      <c r="H581" s="44"/>
      <c r="I581" s="231"/>
      <c r="J581" s="44"/>
      <c r="K581" s="44"/>
      <c r="L581" s="48"/>
      <c r="M581" s="232"/>
      <c r="N581" s="233"/>
      <c r="O581" s="88"/>
      <c r="P581" s="88"/>
      <c r="Q581" s="88"/>
      <c r="R581" s="88"/>
      <c r="S581" s="88"/>
      <c r="T581" s="89"/>
      <c r="U581" s="42"/>
      <c r="V581" s="42"/>
      <c r="W581" s="42"/>
      <c r="X581" s="42"/>
      <c r="Y581" s="42"/>
      <c r="Z581" s="42"/>
      <c r="AA581" s="42"/>
      <c r="AB581" s="42"/>
      <c r="AC581" s="42"/>
      <c r="AD581" s="42"/>
      <c r="AE581" s="42"/>
      <c r="AT581" s="20" t="s">
        <v>151</v>
      </c>
      <c r="AU581" s="20" t="s">
        <v>90</v>
      </c>
    </row>
    <row r="582" s="12" customFormat="1" ht="22.8" customHeight="1">
      <c r="A582" s="12"/>
      <c r="B582" s="200"/>
      <c r="C582" s="201"/>
      <c r="D582" s="202" t="s">
        <v>79</v>
      </c>
      <c r="E582" s="214" t="s">
        <v>666</v>
      </c>
      <c r="F582" s="214" t="s">
        <v>667</v>
      </c>
      <c r="G582" s="201"/>
      <c r="H582" s="201"/>
      <c r="I582" s="204"/>
      <c r="J582" s="215">
        <f>BK582</f>
        <v>0</v>
      </c>
      <c r="K582" s="201"/>
      <c r="L582" s="206"/>
      <c r="M582" s="207"/>
      <c r="N582" s="208"/>
      <c r="O582" s="208"/>
      <c r="P582" s="209">
        <f>SUM(P583:P706)</f>
        <v>0</v>
      </c>
      <c r="Q582" s="208"/>
      <c r="R582" s="209">
        <f>SUM(R583:R706)</f>
        <v>4.7419422016220016</v>
      </c>
      <c r="S582" s="208"/>
      <c r="T582" s="210">
        <f>SUM(T583:T706)</f>
        <v>0</v>
      </c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R582" s="211" t="s">
        <v>90</v>
      </c>
      <c r="AT582" s="212" t="s">
        <v>79</v>
      </c>
      <c r="AU582" s="212" t="s">
        <v>88</v>
      </c>
      <c r="AY582" s="211" t="s">
        <v>141</v>
      </c>
      <c r="BK582" s="213">
        <f>SUM(BK583:BK706)</f>
        <v>0</v>
      </c>
    </row>
    <row r="583" s="2" customFormat="1" ht="33" customHeight="1">
      <c r="A583" s="42"/>
      <c r="B583" s="43"/>
      <c r="C583" s="216" t="s">
        <v>1196</v>
      </c>
      <c r="D583" s="216" t="s">
        <v>144</v>
      </c>
      <c r="E583" s="217" t="s">
        <v>1247</v>
      </c>
      <c r="F583" s="218" t="s">
        <v>1248</v>
      </c>
      <c r="G583" s="219" t="s">
        <v>321</v>
      </c>
      <c r="H583" s="220">
        <v>100.77500000000001</v>
      </c>
      <c r="I583" s="221"/>
      <c r="J583" s="222">
        <f>ROUND(I583*H583,2)</f>
        <v>0</v>
      </c>
      <c r="K583" s="218" t="s">
        <v>148</v>
      </c>
      <c r="L583" s="48"/>
      <c r="M583" s="223" t="s">
        <v>78</v>
      </c>
      <c r="N583" s="224" t="s">
        <v>50</v>
      </c>
      <c r="O583" s="88"/>
      <c r="P583" s="225">
        <f>O583*H583</f>
        <v>0</v>
      </c>
      <c r="Q583" s="225">
        <v>0.000260425</v>
      </c>
      <c r="R583" s="225">
        <f>Q583*H583</f>
        <v>0.026244329375</v>
      </c>
      <c r="S583" s="225">
        <v>0</v>
      </c>
      <c r="T583" s="226">
        <f>S583*H583</f>
        <v>0</v>
      </c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2"/>
      <c r="AR583" s="227" t="s">
        <v>244</v>
      </c>
      <c r="AT583" s="227" t="s">
        <v>144</v>
      </c>
      <c r="AU583" s="227" t="s">
        <v>90</v>
      </c>
      <c r="AY583" s="20" t="s">
        <v>141</v>
      </c>
      <c r="BE583" s="228">
        <f>IF(N583="základní",J583,0)</f>
        <v>0</v>
      </c>
      <c r="BF583" s="228">
        <f>IF(N583="snížená",J583,0)</f>
        <v>0</v>
      </c>
      <c r="BG583" s="228">
        <f>IF(N583="zákl. přenesená",J583,0)</f>
        <v>0</v>
      </c>
      <c r="BH583" s="228">
        <f>IF(N583="sníž. přenesená",J583,0)</f>
        <v>0</v>
      </c>
      <c r="BI583" s="228">
        <f>IF(N583="nulová",J583,0)</f>
        <v>0</v>
      </c>
      <c r="BJ583" s="20" t="s">
        <v>88</v>
      </c>
      <c r="BK583" s="228">
        <f>ROUND(I583*H583,2)</f>
        <v>0</v>
      </c>
      <c r="BL583" s="20" t="s">
        <v>244</v>
      </c>
      <c r="BM583" s="227" t="s">
        <v>2100</v>
      </c>
    </row>
    <row r="584" s="2" customFormat="1">
      <c r="A584" s="42"/>
      <c r="B584" s="43"/>
      <c r="C584" s="44"/>
      <c r="D584" s="229" t="s">
        <v>151</v>
      </c>
      <c r="E584" s="44"/>
      <c r="F584" s="230" t="s">
        <v>1250</v>
      </c>
      <c r="G584" s="44"/>
      <c r="H584" s="44"/>
      <c r="I584" s="231"/>
      <c r="J584" s="44"/>
      <c r="K584" s="44"/>
      <c r="L584" s="48"/>
      <c r="M584" s="232"/>
      <c r="N584" s="233"/>
      <c r="O584" s="88"/>
      <c r="P584" s="88"/>
      <c r="Q584" s="88"/>
      <c r="R584" s="88"/>
      <c r="S584" s="88"/>
      <c r="T584" s="89"/>
      <c r="U584" s="42"/>
      <c r="V584" s="42"/>
      <c r="W584" s="42"/>
      <c r="X584" s="42"/>
      <c r="Y584" s="42"/>
      <c r="Z584" s="42"/>
      <c r="AA584" s="42"/>
      <c r="AB584" s="42"/>
      <c r="AC584" s="42"/>
      <c r="AD584" s="42"/>
      <c r="AE584" s="42"/>
      <c r="AT584" s="20" t="s">
        <v>151</v>
      </c>
      <c r="AU584" s="20" t="s">
        <v>90</v>
      </c>
    </row>
    <row r="585" s="2" customFormat="1">
      <c r="A585" s="42"/>
      <c r="B585" s="43"/>
      <c r="C585" s="44"/>
      <c r="D585" s="234" t="s">
        <v>153</v>
      </c>
      <c r="E585" s="44"/>
      <c r="F585" s="235" t="s">
        <v>2101</v>
      </c>
      <c r="G585" s="44"/>
      <c r="H585" s="44"/>
      <c r="I585" s="231"/>
      <c r="J585" s="44"/>
      <c r="K585" s="44"/>
      <c r="L585" s="48"/>
      <c r="M585" s="232"/>
      <c r="N585" s="233"/>
      <c r="O585" s="88"/>
      <c r="P585" s="88"/>
      <c r="Q585" s="88"/>
      <c r="R585" s="88"/>
      <c r="S585" s="88"/>
      <c r="T585" s="89"/>
      <c r="U585" s="42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T585" s="20" t="s">
        <v>153</v>
      </c>
      <c r="AU585" s="20" t="s">
        <v>90</v>
      </c>
    </row>
    <row r="586" s="13" customFormat="1">
      <c r="A586" s="13"/>
      <c r="B586" s="241"/>
      <c r="C586" s="242"/>
      <c r="D586" s="234" t="s">
        <v>283</v>
      </c>
      <c r="E586" s="243" t="s">
        <v>78</v>
      </c>
      <c r="F586" s="244" t="s">
        <v>2102</v>
      </c>
      <c r="G586" s="242"/>
      <c r="H586" s="245">
        <v>86.875</v>
      </c>
      <c r="I586" s="246"/>
      <c r="J586" s="242"/>
      <c r="K586" s="242"/>
      <c r="L586" s="247"/>
      <c r="M586" s="248"/>
      <c r="N586" s="249"/>
      <c r="O586" s="249"/>
      <c r="P586" s="249"/>
      <c r="Q586" s="249"/>
      <c r="R586" s="249"/>
      <c r="S586" s="249"/>
      <c r="T586" s="250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51" t="s">
        <v>283</v>
      </c>
      <c r="AU586" s="251" t="s">
        <v>90</v>
      </c>
      <c r="AV586" s="13" t="s">
        <v>90</v>
      </c>
      <c r="AW586" s="13" t="s">
        <v>40</v>
      </c>
      <c r="AX586" s="13" t="s">
        <v>80</v>
      </c>
      <c r="AY586" s="251" t="s">
        <v>141</v>
      </c>
    </row>
    <row r="587" s="13" customFormat="1">
      <c r="A587" s="13"/>
      <c r="B587" s="241"/>
      <c r="C587" s="242"/>
      <c r="D587" s="234" t="s">
        <v>283</v>
      </c>
      <c r="E587" s="243" t="s">
        <v>78</v>
      </c>
      <c r="F587" s="244" t="s">
        <v>2103</v>
      </c>
      <c r="G587" s="242"/>
      <c r="H587" s="245">
        <v>13.9</v>
      </c>
      <c r="I587" s="246"/>
      <c r="J587" s="242"/>
      <c r="K587" s="242"/>
      <c r="L587" s="247"/>
      <c r="M587" s="248"/>
      <c r="N587" s="249"/>
      <c r="O587" s="249"/>
      <c r="P587" s="249"/>
      <c r="Q587" s="249"/>
      <c r="R587" s="249"/>
      <c r="S587" s="249"/>
      <c r="T587" s="250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51" t="s">
        <v>283</v>
      </c>
      <c r="AU587" s="251" t="s">
        <v>90</v>
      </c>
      <c r="AV587" s="13" t="s">
        <v>90</v>
      </c>
      <c r="AW587" s="13" t="s">
        <v>40</v>
      </c>
      <c r="AX587" s="13" t="s">
        <v>80</v>
      </c>
      <c r="AY587" s="251" t="s">
        <v>141</v>
      </c>
    </row>
    <row r="588" s="14" customFormat="1">
      <c r="A588" s="14"/>
      <c r="B588" s="252"/>
      <c r="C588" s="253"/>
      <c r="D588" s="234" t="s">
        <v>283</v>
      </c>
      <c r="E588" s="254" t="s">
        <v>78</v>
      </c>
      <c r="F588" s="255" t="s">
        <v>285</v>
      </c>
      <c r="G588" s="253"/>
      <c r="H588" s="256">
        <v>100.77500000000001</v>
      </c>
      <c r="I588" s="257"/>
      <c r="J588" s="253"/>
      <c r="K588" s="253"/>
      <c r="L588" s="258"/>
      <c r="M588" s="259"/>
      <c r="N588" s="260"/>
      <c r="O588" s="260"/>
      <c r="P588" s="260"/>
      <c r="Q588" s="260"/>
      <c r="R588" s="260"/>
      <c r="S588" s="260"/>
      <c r="T588" s="261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62" t="s">
        <v>283</v>
      </c>
      <c r="AU588" s="262" t="s">
        <v>90</v>
      </c>
      <c r="AV588" s="14" t="s">
        <v>166</v>
      </c>
      <c r="AW588" s="14" t="s">
        <v>40</v>
      </c>
      <c r="AX588" s="14" t="s">
        <v>88</v>
      </c>
      <c r="AY588" s="262" t="s">
        <v>141</v>
      </c>
    </row>
    <row r="589" s="2" customFormat="1" ht="24.15" customHeight="1">
      <c r="A589" s="42"/>
      <c r="B589" s="43"/>
      <c r="C589" s="290" t="s">
        <v>1201</v>
      </c>
      <c r="D589" s="290" t="s">
        <v>864</v>
      </c>
      <c r="E589" s="291" t="s">
        <v>1254</v>
      </c>
      <c r="F589" s="292" t="s">
        <v>1255</v>
      </c>
      <c r="G589" s="293" t="s">
        <v>321</v>
      </c>
      <c r="H589" s="294">
        <v>100.77500000000001</v>
      </c>
      <c r="I589" s="295"/>
      <c r="J589" s="296">
        <f>ROUND(I589*H589,2)</f>
        <v>0</v>
      </c>
      <c r="K589" s="292" t="s">
        <v>148</v>
      </c>
      <c r="L589" s="297"/>
      <c r="M589" s="298" t="s">
        <v>78</v>
      </c>
      <c r="N589" s="299" t="s">
        <v>50</v>
      </c>
      <c r="O589" s="88"/>
      <c r="P589" s="225">
        <f>O589*H589</f>
        <v>0</v>
      </c>
      <c r="Q589" s="225">
        <v>0.036110000000000003</v>
      </c>
      <c r="R589" s="225">
        <f>Q589*H589</f>
        <v>3.6389852500000006</v>
      </c>
      <c r="S589" s="225">
        <v>0</v>
      </c>
      <c r="T589" s="226">
        <f>S589*H589</f>
        <v>0</v>
      </c>
      <c r="U589" s="42"/>
      <c r="V589" s="42"/>
      <c r="W589" s="42"/>
      <c r="X589" s="42"/>
      <c r="Y589" s="42"/>
      <c r="Z589" s="42"/>
      <c r="AA589" s="42"/>
      <c r="AB589" s="42"/>
      <c r="AC589" s="42"/>
      <c r="AD589" s="42"/>
      <c r="AE589" s="42"/>
      <c r="AR589" s="227" t="s">
        <v>487</v>
      </c>
      <c r="AT589" s="227" t="s">
        <v>864</v>
      </c>
      <c r="AU589" s="227" t="s">
        <v>90</v>
      </c>
      <c r="AY589" s="20" t="s">
        <v>141</v>
      </c>
      <c r="BE589" s="228">
        <f>IF(N589="základní",J589,0)</f>
        <v>0</v>
      </c>
      <c r="BF589" s="228">
        <f>IF(N589="snížená",J589,0)</f>
        <v>0</v>
      </c>
      <c r="BG589" s="228">
        <f>IF(N589="zákl. přenesená",J589,0)</f>
        <v>0</v>
      </c>
      <c r="BH589" s="228">
        <f>IF(N589="sníž. přenesená",J589,0)</f>
        <v>0</v>
      </c>
      <c r="BI589" s="228">
        <f>IF(N589="nulová",J589,0)</f>
        <v>0</v>
      </c>
      <c r="BJ589" s="20" t="s">
        <v>88</v>
      </c>
      <c r="BK589" s="228">
        <f>ROUND(I589*H589,2)</f>
        <v>0</v>
      </c>
      <c r="BL589" s="20" t="s">
        <v>244</v>
      </c>
      <c r="BM589" s="227" t="s">
        <v>2104</v>
      </c>
    </row>
    <row r="590" s="2" customFormat="1">
      <c r="A590" s="42"/>
      <c r="B590" s="43"/>
      <c r="C590" s="44"/>
      <c r="D590" s="234" t="s">
        <v>153</v>
      </c>
      <c r="E590" s="44"/>
      <c r="F590" s="235" t="s">
        <v>2105</v>
      </c>
      <c r="G590" s="44"/>
      <c r="H590" s="44"/>
      <c r="I590" s="231"/>
      <c r="J590" s="44"/>
      <c r="K590" s="44"/>
      <c r="L590" s="48"/>
      <c r="M590" s="232"/>
      <c r="N590" s="233"/>
      <c r="O590" s="88"/>
      <c r="P590" s="88"/>
      <c r="Q590" s="88"/>
      <c r="R590" s="88"/>
      <c r="S590" s="88"/>
      <c r="T590" s="89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T590" s="20" t="s">
        <v>153</v>
      </c>
      <c r="AU590" s="20" t="s">
        <v>90</v>
      </c>
    </row>
    <row r="591" s="2" customFormat="1" ht="37.8" customHeight="1">
      <c r="A591" s="42"/>
      <c r="B591" s="43"/>
      <c r="C591" s="216" t="s">
        <v>1208</v>
      </c>
      <c r="D591" s="216" t="s">
        <v>144</v>
      </c>
      <c r="E591" s="217" t="s">
        <v>2106</v>
      </c>
      <c r="F591" s="218" t="s">
        <v>2107</v>
      </c>
      <c r="G591" s="219" t="s">
        <v>448</v>
      </c>
      <c r="H591" s="220">
        <v>185.31</v>
      </c>
      <c r="I591" s="221"/>
      <c r="J591" s="222">
        <f>ROUND(I591*H591,2)</f>
        <v>0</v>
      </c>
      <c r="K591" s="218" t="s">
        <v>148</v>
      </c>
      <c r="L591" s="48"/>
      <c r="M591" s="223" t="s">
        <v>78</v>
      </c>
      <c r="N591" s="224" t="s">
        <v>50</v>
      </c>
      <c r="O591" s="88"/>
      <c r="P591" s="225">
        <f>O591*H591</f>
        <v>0</v>
      </c>
      <c r="Q591" s="225">
        <v>0.00027786370000000001</v>
      </c>
      <c r="R591" s="225">
        <f>Q591*H591</f>
        <v>0.051490922247000005</v>
      </c>
      <c r="S591" s="225">
        <v>0</v>
      </c>
      <c r="T591" s="226">
        <f>S591*H591</f>
        <v>0</v>
      </c>
      <c r="U591" s="42"/>
      <c r="V591" s="42"/>
      <c r="W591" s="42"/>
      <c r="X591" s="42"/>
      <c r="Y591" s="42"/>
      <c r="Z591" s="42"/>
      <c r="AA591" s="42"/>
      <c r="AB591" s="42"/>
      <c r="AC591" s="42"/>
      <c r="AD591" s="42"/>
      <c r="AE591" s="42"/>
      <c r="AR591" s="227" t="s">
        <v>244</v>
      </c>
      <c r="AT591" s="227" t="s">
        <v>144</v>
      </c>
      <c r="AU591" s="227" t="s">
        <v>90</v>
      </c>
      <c r="AY591" s="20" t="s">
        <v>141</v>
      </c>
      <c r="BE591" s="228">
        <f>IF(N591="základní",J591,0)</f>
        <v>0</v>
      </c>
      <c r="BF591" s="228">
        <f>IF(N591="snížená",J591,0)</f>
        <v>0</v>
      </c>
      <c r="BG591" s="228">
        <f>IF(N591="zákl. přenesená",J591,0)</f>
        <v>0</v>
      </c>
      <c r="BH591" s="228">
        <f>IF(N591="sníž. přenesená",J591,0)</f>
        <v>0</v>
      </c>
      <c r="BI591" s="228">
        <f>IF(N591="nulová",J591,0)</f>
        <v>0</v>
      </c>
      <c r="BJ591" s="20" t="s">
        <v>88</v>
      </c>
      <c r="BK591" s="228">
        <f>ROUND(I591*H591,2)</f>
        <v>0</v>
      </c>
      <c r="BL591" s="20" t="s">
        <v>244</v>
      </c>
      <c r="BM591" s="227" t="s">
        <v>2108</v>
      </c>
    </row>
    <row r="592" s="2" customFormat="1">
      <c r="A592" s="42"/>
      <c r="B592" s="43"/>
      <c r="C592" s="44"/>
      <c r="D592" s="229" t="s">
        <v>151</v>
      </c>
      <c r="E592" s="44"/>
      <c r="F592" s="230" t="s">
        <v>2109</v>
      </c>
      <c r="G592" s="44"/>
      <c r="H592" s="44"/>
      <c r="I592" s="231"/>
      <c r="J592" s="44"/>
      <c r="K592" s="44"/>
      <c r="L592" s="48"/>
      <c r="M592" s="232"/>
      <c r="N592" s="233"/>
      <c r="O592" s="88"/>
      <c r="P592" s="88"/>
      <c r="Q592" s="88"/>
      <c r="R592" s="88"/>
      <c r="S592" s="88"/>
      <c r="T592" s="89"/>
      <c r="U592" s="42"/>
      <c r="V592" s="42"/>
      <c r="W592" s="42"/>
      <c r="X592" s="42"/>
      <c r="Y592" s="42"/>
      <c r="Z592" s="42"/>
      <c r="AA592" s="42"/>
      <c r="AB592" s="42"/>
      <c r="AC592" s="42"/>
      <c r="AD592" s="42"/>
      <c r="AE592" s="42"/>
      <c r="AT592" s="20" t="s">
        <v>151</v>
      </c>
      <c r="AU592" s="20" t="s">
        <v>90</v>
      </c>
    </row>
    <row r="593" s="13" customFormat="1">
      <c r="A593" s="13"/>
      <c r="B593" s="241"/>
      <c r="C593" s="242"/>
      <c r="D593" s="234" t="s">
        <v>283</v>
      </c>
      <c r="E593" s="243" t="s">
        <v>78</v>
      </c>
      <c r="F593" s="244" t="s">
        <v>1886</v>
      </c>
      <c r="G593" s="242"/>
      <c r="H593" s="245">
        <v>159.75</v>
      </c>
      <c r="I593" s="246"/>
      <c r="J593" s="242"/>
      <c r="K593" s="242"/>
      <c r="L593" s="247"/>
      <c r="M593" s="248"/>
      <c r="N593" s="249"/>
      <c r="O593" s="249"/>
      <c r="P593" s="249"/>
      <c r="Q593" s="249"/>
      <c r="R593" s="249"/>
      <c r="S593" s="249"/>
      <c r="T593" s="250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51" t="s">
        <v>283</v>
      </c>
      <c r="AU593" s="251" t="s">
        <v>90</v>
      </c>
      <c r="AV593" s="13" t="s">
        <v>90</v>
      </c>
      <c r="AW593" s="13" t="s">
        <v>40</v>
      </c>
      <c r="AX593" s="13" t="s">
        <v>80</v>
      </c>
      <c r="AY593" s="251" t="s">
        <v>141</v>
      </c>
    </row>
    <row r="594" s="13" customFormat="1">
      <c r="A594" s="13"/>
      <c r="B594" s="241"/>
      <c r="C594" s="242"/>
      <c r="D594" s="234" t="s">
        <v>283</v>
      </c>
      <c r="E594" s="243" t="s">
        <v>78</v>
      </c>
      <c r="F594" s="244" t="s">
        <v>1887</v>
      </c>
      <c r="G594" s="242"/>
      <c r="H594" s="245">
        <v>25.559999999999999</v>
      </c>
      <c r="I594" s="246"/>
      <c r="J594" s="242"/>
      <c r="K594" s="242"/>
      <c r="L594" s="247"/>
      <c r="M594" s="248"/>
      <c r="N594" s="249"/>
      <c r="O594" s="249"/>
      <c r="P594" s="249"/>
      <c r="Q594" s="249"/>
      <c r="R594" s="249"/>
      <c r="S594" s="249"/>
      <c r="T594" s="250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51" t="s">
        <v>283</v>
      </c>
      <c r="AU594" s="251" t="s">
        <v>90</v>
      </c>
      <c r="AV594" s="13" t="s">
        <v>90</v>
      </c>
      <c r="AW594" s="13" t="s">
        <v>40</v>
      </c>
      <c r="AX594" s="13" t="s">
        <v>80</v>
      </c>
      <c r="AY594" s="251" t="s">
        <v>141</v>
      </c>
    </row>
    <row r="595" s="14" customFormat="1">
      <c r="A595" s="14"/>
      <c r="B595" s="252"/>
      <c r="C595" s="253"/>
      <c r="D595" s="234" t="s">
        <v>283</v>
      </c>
      <c r="E595" s="254" t="s">
        <v>78</v>
      </c>
      <c r="F595" s="255" t="s">
        <v>285</v>
      </c>
      <c r="G595" s="253"/>
      <c r="H595" s="256">
        <v>185.31</v>
      </c>
      <c r="I595" s="257"/>
      <c r="J595" s="253"/>
      <c r="K595" s="253"/>
      <c r="L595" s="258"/>
      <c r="M595" s="259"/>
      <c r="N595" s="260"/>
      <c r="O595" s="260"/>
      <c r="P595" s="260"/>
      <c r="Q595" s="260"/>
      <c r="R595" s="260"/>
      <c r="S595" s="260"/>
      <c r="T595" s="261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62" t="s">
        <v>283</v>
      </c>
      <c r="AU595" s="262" t="s">
        <v>90</v>
      </c>
      <c r="AV595" s="14" t="s">
        <v>166</v>
      </c>
      <c r="AW595" s="14" t="s">
        <v>40</v>
      </c>
      <c r="AX595" s="14" t="s">
        <v>88</v>
      </c>
      <c r="AY595" s="262" t="s">
        <v>141</v>
      </c>
    </row>
    <row r="596" s="2" customFormat="1" ht="44.25" customHeight="1">
      <c r="A596" s="42"/>
      <c r="B596" s="43"/>
      <c r="C596" s="216" t="s">
        <v>1214</v>
      </c>
      <c r="D596" s="216" t="s">
        <v>144</v>
      </c>
      <c r="E596" s="217" t="s">
        <v>2110</v>
      </c>
      <c r="F596" s="218" t="s">
        <v>2111</v>
      </c>
      <c r="G596" s="219" t="s">
        <v>618</v>
      </c>
      <c r="H596" s="220">
        <v>5</v>
      </c>
      <c r="I596" s="221"/>
      <c r="J596" s="222">
        <f>ROUND(I596*H596,2)</f>
        <v>0</v>
      </c>
      <c r="K596" s="218" t="s">
        <v>148</v>
      </c>
      <c r="L596" s="48"/>
      <c r="M596" s="223" t="s">
        <v>78</v>
      </c>
      <c r="N596" s="224" t="s">
        <v>50</v>
      </c>
      <c r="O596" s="88"/>
      <c r="P596" s="225">
        <f>O596*H596</f>
        <v>0</v>
      </c>
      <c r="Q596" s="225">
        <v>0</v>
      </c>
      <c r="R596" s="225">
        <f>Q596*H596</f>
        <v>0</v>
      </c>
      <c r="S596" s="225">
        <v>0</v>
      </c>
      <c r="T596" s="226">
        <f>S596*H596</f>
        <v>0</v>
      </c>
      <c r="U596" s="42"/>
      <c r="V596" s="42"/>
      <c r="W596" s="42"/>
      <c r="X596" s="42"/>
      <c r="Y596" s="42"/>
      <c r="Z596" s="42"/>
      <c r="AA596" s="42"/>
      <c r="AB596" s="42"/>
      <c r="AC596" s="42"/>
      <c r="AD596" s="42"/>
      <c r="AE596" s="42"/>
      <c r="AR596" s="227" t="s">
        <v>244</v>
      </c>
      <c r="AT596" s="227" t="s">
        <v>144</v>
      </c>
      <c r="AU596" s="227" t="s">
        <v>90</v>
      </c>
      <c r="AY596" s="20" t="s">
        <v>141</v>
      </c>
      <c r="BE596" s="228">
        <f>IF(N596="základní",J596,0)</f>
        <v>0</v>
      </c>
      <c r="BF596" s="228">
        <f>IF(N596="snížená",J596,0)</f>
        <v>0</v>
      </c>
      <c r="BG596" s="228">
        <f>IF(N596="zákl. přenesená",J596,0)</f>
        <v>0</v>
      </c>
      <c r="BH596" s="228">
        <f>IF(N596="sníž. přenesená",J596,0)</f>
        <v>0</v>
      </c>
      <c r="BI596" s="228">
        <f>IF(N596="nulová",J596,0)</f>
        <v>0</v>
      </c>
      <c r="BJ596" s="20" t="s">
        <v>88</v>
      </c>
      <c r="BK596" s="228">
        <f>ROUND(I596*H596,2)</f>
        <v>0</v>
      </c>
      <c r="BL596" s="20" t="s">
        <v>244</v>
      </c>
      <c r="BM596" s="227" t="s">
        <v>2112</v>
      </c>
    </row>
    <row r="597" s="2" customFormat="1">
      <c r="A597" s="42"/>
      <c r="B597" s="43"/>
      <c r="C597" s="44"/>
      <c r="D597" s="229" t="s">
        <v>151</v>
      </c>
      <c r="E597" s="44"/>
      <c r="F597" s="230" t="s">
        <v>2113</v>
      </c>
      <c r="G597" s="44"/>
      <c r="H597" s="44"/>
      <c r="I597" s="231"/>
      <c r="J597" s="44"/>
      <c r="K597" s="44"/>
      <c r="L597" s="48"/>
      <c r="M597" s="232"/>
      <c r="N597" s="233"/>
      <c r="O597" s="88"/>
      <c r="P597" s="88"/>
      <c r="Q597" s="88"/>
      <c r="R597" s="88"/>
      <c r="S597" s="88"/>
      <c r="T597" s="89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T597" s="20" t="s">
        <v>151</v>
      </c>
      <c r="AU597" s="20" t="s">
        <v>90</v>
      </c>
    </row>
    <row r="598" s="2" customFormat="1" ht="24.15" customHeight="1">
      <c r="A598" s="42"/>
      <c r="B598" s="43"/>
      <c r="C598" s="290" t="s">
        <v>1220</v>
      </c>
      <c r="D598" s="290" t="s">
        <v>864</v>
      </c>
      <c r="E598" s="291" t="s">
        <v>2114</v>
      </c>
      <c r="F598" s="292" t="s">
        <v>2115</v>
      </c>
      <c r="G598" s="293" t="s">
        <v>618</v>
      </c>
      <c r="H598" s="294">
        <v>2</v>
      </c>
      <c r="I598" s="295"/>
      <c r="J598" s="296">
        <f>ROUND(I598*H598,2)</f>
        <v>0</v>
      </c>
      <c r="K598" s="292" t="s">
        <v>148</v>
      </c>
      <c r="L598" s="297"/>
      <c r="M598" s="298" t="s">
        <v>78</v>
      </c>
      <c r="N598" s="299" t="s">
        <v>50</v>
      </c>
      <c r="O598" s="88"/>
      <c r="P598" s="225">
        <f>O598*H598</f>
        <v>0</v>
      </c>
      <c r="Q598" s="225">
        <v>0.0195</v>
      </c>
      <c r="R598" s="225">
        <f>Q598*H598</f>
        <v>0.039</v>
      </c>
      <c r="S598" s="225">
        <v>0</v>
      </c>
      <c r="T598" s="226">
        <f>S598*H598</f>
        <v>0</v>
      </c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R598" s="227" t="s">
        <v>487</v>
      </c>
      <c r="AT598" s="227" t="s">
        <v>864</v>
      </c>
      <c r="AU598" s="227" t="s">
        <v>90</v>
      </c>
      <c r="AY598" s="20" t="s">
        <v>141</v>
      </c>
      <c r="BE598" s="228">
        <f>IF(N598="základní",J598,0)</f>
        <v>0</v>
      </c>
      <c r="BF598" s="228">
        <f>IF(N598="snížená",J598,0)</f>
        <v>0</v>
      </c>
      <c r="BG598" s="228">
        <f>IF(N598="zákl. přenesená",J598,0)</f>
        <v>0</v>
      </c>
      <c r="BH598" s="228">
        <f>IF(N598="sníž. přenesená",J598,0)</f>
        <v>0</v>
      </c>
      <c r="BI598" s="228">
        <f>IF(N598="nulová",J598,0)</f>
        <v>0</v>
      </c>
      <c r="BJ598" s="20" t="s">
        <v>88</v>
      </c>
      <c r="BK598" s="228">
        <f>ROUND(I598*H598,2)</f>
        <v>0</v>
      </c>
      <c r="BL598" s="20" t="s">
        <v>244</v>
      </c>
      <c r="BM598" s="227" t="s">
        <v>2116</v>
      </c>
    </row>
    <row r="599" s="2" customFormat="1">
      <c r="A599" s="42"/>
      <c r="B599" s="43"/>
      <c r="C599" s="44"/>
      <c r="D599" s="234" t="s">
        <v>153</v>
      </c>
      <c r="E599" s="44"/>
      <c r="F599" s="235" t="s">
        <v>2117</v>
      </c>
      <c r="G599" s="44"/>
      <c r="H599" s="44"/>
      <c r="I599" s="231"/>
      <c r="J599" s="44"/>
      <c r="K599" s="44"/>
      <c r="L599" s="48"/>
      <c r="M599" s="232"/>
      <c r="N599" s="233"/>
      <c r="O599" s="88"/>
      <c r="P599" s="88"/>
      <c r="Q599" s="88"/>
      <c r="R599" s="88"/>
      <c r="S599" s="88"/>
      <c r="T599" s="89"/>
      <c r="U599" s="42"/>
      <c r="V599" s="42"/>
      <c r="W599" s="42"/>
      <c r="X599" s="42"/>
      <c r="Y599" s="42"/>
      <c r="Z599" s="42"/>
      <c r="AA599" s="42"/>
      <c r="AB599" s="42"/>
      <c r="AC599" s="42"/>
      <c r="AD599" s="42"/>
      <c r="AE599" s="42"/>
      <c r="AT599" s="20" t="s">
        <v>153</v>
      </c>
      <c r="AU599" s="20" t="s">
        <v>90</v>
      </c>
    </row>
    <row r="600" s="13" customFormat="1">
      <c r="A600" s="13"/>
      <c r="B600" s="241"/>
      <c r="C600" s="242"/>
      <c r="D600" s="234" t="s">
        <v>283</v>
      </c>
      <c r="E600" s="243" t="s">
        <v>78</v>
      </c>
      <c r="F600" s="244" t="s">
        <v>2118</v>
      </c>
      <c r="G600" s="242"/>
      <c r="H600" s="245">
        <v>1</v>
      </c>
      <c r="I600" s="246"/>
      <c r="J600" s="242"/>
      <c r="K600" s="242"/>
      <c r="L600" s="247"/>
      <c r="M600" s="248"/>
      <c r="N600" s="249"/>
      <c r="O600" s="249"/>
      <c r="P600" s="249"/>
      <c r="Q600" s="249"/>
      <c r="R600" s="249"/>
      <c r="S600" s="249"/>
      <c r="T600" s="250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51" t="s">
        <v>283</v>
      </c>
      <c r="AU600" s="251" t="s">
        <v>90</v>
      </c>
      <c r="AV600" s="13" t="s">
        <v>90</v>
      </c>
      <c r="AW600" s="13" t="s">
        <v>40</v>
      </c>
      <c r="AX600" s="13" t="s">
        <v>80</v>
      </c>
      <c r="AY600" s="251" t="s">
        <v>141</v>
      </c>
    </row>
    <row r="601" s="13" customFormat="1">
      <c r="A601" s="13"/>
      <c r="B601" s="241"/>
      <c r="C601" s="242"/>
      <c r="D601" s="234" t="s">
        <v>283</v>
      </c>
      <c r="E601" s="243" t="s">
        <v>78</v>
      </c>
      <c r="F601" s="244" t="s">
        <v>2119</v>
      </c>
      <c r="G601" s="242"/>
      <c r="H601" s="245">
        <v>1</v>
      </c>
      <c r="I601" s="246"/>
      <c r="J601" s="242"/>
      <c r="K601" s="242"/>
      <c r="L601" s="247"/>
      <c r="M601" s="248"/>
      <c r="N601" s="249"/>
      <c r="O601" s="249"/>
      <c r="P601" s="249"/>
      <c r="Q601" s="249"/>
      <c r="R601" s="249"/>
      <c r="S601" s="249"/>
      <c r="T601" s="250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51" t="s">
        <v>283</v>
      </c>
      <c r="AU601" s="251" t="s">
        <v>90</v>
      </c>
      <c r="AV601" s="13" t="s">
        <v>90</v>
      </c>
      <c r="AW601" s="13" t="s">
        <v>40</v>
      </c>
      <c r="AX601" s="13" t="s">
        <v>80</v>
      </c>
      <c r="AY601" s="251" t="s">
        <v>141</v>
      </c>
    </row>
    <row r="602" s="14" customFormat="1">
      <c r="A602" s="14"/>
      <c r="B602" s="252"/>
      <c r="C602" s="253"/>
      <c r="D602" s="234" t="s">
        <v>283</v>
      </c>
      <c r="E602" s="254" t="s">
        <v>78</v>
      </c>
      <c r="F602" s="255" t="s">
        <v>285</v>
      </c>
      <c r="G602" s="253"/>
      <c r="H602" s="256">
        <v>2</v>
      </c>
      <c r="I602" s="257"/>
      <c r="J602" s="253"/>
      <c r="K602" s="253"/>
      <c r="L602" s="258"/>
      <c r="M602" s="259"/>
      <c r="N602" s="260"/>
      <c r="O602" s="260"/>
      <c r="P602" s="260"/>
      <c r="Q602" s="260"/>
      <c r="R602" s="260"/>
      <c r="S602" s="260"/>
      <c r="T602" s="261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4"/>
      <c r="AT602" s="262" t="s">
        <v>283</v>
      </c>
      <c r="AU602" s="262" t="s">
        <v>90</v>
      </c>
      <c r="AV602" s="14" t="s">
        <v>166</v>
      </c>
      <c r="AW602" s="14" t="s">
        <v>40</v>
      </c>
      <c r="AX602" s="14" t="s">
        <v>88</v>
      </c>
      <c r="AY602" s="262" t="s">
        <v>141</v>
      </c>
    </row>
    <row r="603" s="2" customFormat="1" ht="24.15" customHeight="1">
      <c r="A603" s="42"/>
      <c r="B603" s="43"/>
      <c r="C603" s="290" t="s">
        <v>1225</v>
      </c>
      <c r="D603" s="290" t="s">
        <v>864</v>
      </c>
      <c r="E603" s="291" t="s">
        <v>2120</v>
      </c>
      <c r="F603" s="292" t="s">
        <v>2121</v>
      </c>
      <c r="G603" s="293" t="s">
        <v>618</v>
      </c>
      <c r="H603" s="294">
        <v>2</v>
      </c>
      <c r="I603" s="295"/>
      <c r="J603" s="296">
        <f>ROUND(I603*H603,2)</f>
        <v>0</v>
      </c>
      <c r="K603" s="292" t="s">
        <v>1983</v>
      </c>
      <c r="L603" s="297"/>
      <c r="M603" s="298" t="s">
        <v>78</v>
      </c>
      <c r="N603" s="299" t="s">
        <v>50</v>
      </c>
      <c r="O603" s="88"/>
      <c r="P603" s="225">
        <f>O603*H603</f>
        <v>0</v>
      </c>
      <c r="Q603" s="225">
        <v>0.0195</v>
      </c>
      <c r="R603" s="225">
        <f>Q603*H603</f>
        <v>0.039</v>
      </c>
      <c r="S603" s="225">
        <v>0</v>
      </c>
      <c r="T603" s="226">
        <f>S603*H603</f>
        <v>0</v>
      </c>
      <c r="U603" s="42"/>
      <c r="V603" s="42"/>
      <c r="W603" s="42"/>
      <c r="X603" s="42"/>
      <c r="Y603" s="42"/>
      <c r="Z603" s="42"/>
      <c r="AA603" s="42"/>
      <c r="AB603" s="42"/>
      <c r="AC603" s="42"/>
      <c r="AD603" s="42"/>
      <c r="AE603" s="42"/>
      <c r="AR603" s="227" t="s">
        <v>487</v>
      </c>
      <c r="AT603" s="227" t="s">
        <v>864</v>
      </c>
      <c r="AU603" s="227" t="s">
        <v>90</v>
      </c>
      <c r="AY603" s="20" t="s">
        <v>141</v>
      </c>
      <c r="BE603" s="228">
        <f>IF(N603="základní",J603,0)</f>
        <v>0</v>
      </c>
      <c r="BF603" s="228">
        <f>IF(N603="snížená",J603,0)</f>
        <v>0</v>
      </c>
      <c r="BG603" s="228">
        <f>IF(N603="zákl. přenesená",J603,0)</f>
        <v>0</v>
      </c>
      <c r="BH603" s="228">
        <f>IF(N603="sníž. přenesená",J603,0)</f>
        <v>0</v>
      </c>
      <c r="BI603" s="228">
        <f>IF(N603="nulová",J603,0)</f>
        <v>0</v>
      </c>
      <c r="BJ603" s="20" t="s">
        <v>88</v>
      </c>
      <c r="BK603" s="228">
        <f>ROUND(I603*H603,2)</f>
        <v>0</v>
      </c>
      <c r="BL603" s="20" t="s">
        <v>244</v>
      </c>
      <c r="BM603" s="227" t="s">
        <v>2122</v>
      </c>
    </row>
    <row r="604" s="2" customFormat="1">
      <c r="A604" s="42"/>
      <c r="B604" s="43"/>
      <c r="C604" s="44"/>
      <c r="D604" s="234" t="s">
        <v>153</v>
      </c>
      <c r="E604" s="44"/>
      <c r="F604" s="235" t="s">
        <v>2123</v>
      </c>
      <c r="G604" s="44"/>
      <c r="H604" s="44"/>
      <c r="I604" s="231"/>
      <c r="J604" s="44"/>
      <c r="K604" s="44"/>
      <c r="L604" s="48"/>
      <c r="M604" s="232"/>
      <c r="N604" s="233"/>
      <c r="O604" s="88"/>
      <c r="P604" s="88"/>
      <c r="Q604" s="88"/>
      <c r="R604" s="88"/>
      <c r="S604" s="88"/>
      <c r="T604" s="89"/>
      <c r="U604" s="42"/>
      <c r="V604" s="42"/>
      <c r="W604" s="42"/>
      <c r="X604" s="42"/>
      <c r="Y604" s="42"/>
      <c r="Z604" s="42"/>
      <c r="AA604" s="42"/>
      <c r="AB604" s="42"/>
      <c r="AC604" s="42"/>
      <c r="AD604" s="42"/>
      <c r="AE604" s="42"/>
      <c r="AT604" s="20" t="s">
        <v>153</v>
      </c>
      <c r="AU604" s="20" t="s">
        <v>90</v>
      </c>
    </row>
    <row r="605" s="13" customFormat="1">
      <c r="A605" s="13"/>
      <c r="B605" s="241"/>
      <c r="C605" s="242"/>
      <c r="D605" s="234" t="s">
        <v>283</v>
      </c>
      <c r="E605" s="243" t="s">
        <v>78</v>
      </c>
      <c r="F605" s="244" t="s">
        <v>2118</v>
      </c>
      <c r="G605" s="242"/>
      <c r="H605" s="245">
        <v>1</v>
      </c>
      <c r="I605" s="246"/>
      <c r="J605" s="242"/>
      <c r="K605" s="242"/>
      <c r="L605" s="247"/>
      <c r="M605" s="248"/>
      <c r="N605" s="249"/>
      <c r="O605" s="249"/>
      <c r="P605" s="249"/>
      <c r="Q605" s="249"/>
      <c r="R605" s="249"/>
      <c r="S605" s="249"/>
      <c r="T605" s="250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51" t="s">
        <v>283</v>
      </c>
      <c r="AU605" s="251" t="s">
        <v>90</v>
      </c>
      <c r="AV605" s="13" t="s">
        <v>90</v>
      </c>
      <c r="AW605" s="13" t="s">
        <v>40</v>
      </c>
      <c r="AX605" s="13" t="s">
        <v>80</v>
      </c>
      <c r="AY605" s="251" t="s">
        <v>141</v>
      </c>
    </row>
    <row r="606" s="13" customFormat="1">
      <c r="A606" s="13"/>
      <c r="B606" s="241"/>
      <c r="C606" s="242"/>
      <c r="D606" s="234" t="s">
        <v>283</v>
      </c>
      <c r="E606" s="243" t="s">
        <v>78</v>
      </c>
      <c r="F606" s="244" t="s">
        <v>2119</v>
      </c>
      <c r="G606" s="242"/>
      <c r="H606" s="245">
        <v>1</v>
      </c>
      <c r="I606" s="246"/>
      <c r="J606" s="242"/>
      <c r="K606" s="242"/>
      <c r="L606" s="247"/>
      <c r="M606" s="248"/>
      <c r="N606" s="249"/>
      <c r="O606" s="249"/>
      <c r="P606" s="249"/>
      <c r="Q606" s="249"/>
      <c r="R606" s="249"/>
      <c r="S606" s="249"/>
      <c r="T606" s="250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51" t="s">
        <v>283</v>
      </c>
      <c r="AU606" s="251" t="s">
        <v>90</v>
      </c>
      <c r="AV606" s="13" t="s">
        <v>90</v>
      </c>
      <c r="AW606" s="13" t="s">
        <v>40</v>
      </c>
      <c r="AX606" s="13" t="s">
        <v>80</v>
      </c>
      <c r="AY606" s="251" t="s">
        <v>141</v>
      </c>
    </row>
    <row r="607" s="14" customFormat="1">
      <c r="A607" s="14"/>
      <c r="B607" s="252"/>
      <c r="C607" s="253"/>
      <c r="D607" s="234" t="s">
        <v>283</v>
      </c>
      <c r="E607" s="254" t="s">
        <v>78</v>
      </c>
      <c r="F607" s="255" t="s">
        <v>285</v>
      </c>
      <c r="G607" s="253"/>
      <c r="H607" s="256">
        <v>2</v>
      </c>
      <c r="I607" s="257"/>
      <c r="J607" s="253"/>
      <c r="K607" s="253"/>
      <c r="L607" s="258"/>
      <c r="M607" s="259"/>
      <c r="N607" s="260"/>
      <c r="O607" s="260"/>
      <c r="P607" s="260"/>
      <c r="Q607" s="260"/>
      <c r="R607" s="260"/>
      <c r="S607" s="260"/>
      <c r="T607" s="261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62" t="s">
        <v>283</v>
      </c>
      <c r="AU607" s="262" t="s">
        <v>90</v>
      </c>
      <c r="AV607" s="14" t="s">
        <v>166</v>
      </c>
      <c r="AW607" s="14" t="s">
        <v>40</v>
      </c>
      <c r="AX607" s="14" t="s">
        <v>88</v>
      </c>
      <c r="AY607" s="262" t="s">
        <v>141</v>
      </c>
    </row>
    <row r="608" s="2" customFormat="1" ht="24.15" customHeight="1">
      <c r="A608" s="42"/>
      <c r="B608" s="43"/>
      <c r="C608" s="290" t="s">
        <v>1231</v>
      </c>
      <c r="D608" s="290" t="s">
        <v>864</v>
      </c>
      <c r="E608" s="291" t="s">
        <v>2124</v>
      </c>
      <c r="F608" s="292" t="s">
        <v>2121</v>
      </c>
      <c r="G608" s="293" t="s">
        <v>618</v>
      </c>
      <c r="H608" s="294">
        <v>1</v>
      </c>
      <c r="I608" s="295"/>
      <c r="J608" s="296">
        <f>ROUND(I608*H608,2)</f>
        <v>0</v>
      </c>
      <c r="K608" s="292" t="s">
        <v>1983</v>
      </c>
      <c r="L608" s="297"/>
      <c r="M608" s="298" t="s">
        <v>78</v>
      </c>
      <c r="N608" s="299" t="s">
        <v>50</v>
      </c>
      <c r="O608" s="88"/>
      <c r="P608" s="225">
        <f>O608*H608</f>
        <v>0</v>
      </c>
      <c r="Q608" s="225">
        <v>0.0195</v>
      </c>
      <c r="R608" s="225">
        <f>Q608*H608</f>
        <v>0.0195</v>
      </c>
      <c r="S608" s="225">
        <v>0</v>
      </c>
      <c r="T608" s="226">
        <f>S608*H608</f>
        <v>0</v>
      </c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R608" s="227" t="s">
        <v>487</v>
      </c>
      <c r="AT608" s="227" t="s">
        <v>864</v>
      </c>
      <c r="AU608" s="227" t="s">
        <v>90</v>
      </c>
      <c r="AY608" s="20" t="s">
        <v>141</v>
      </c>
      <c r="BE608" s="228">
        <f>IF(N608="základní",J608,0)</f>
        <v>0</v>
      </c>
      <c r="BF608" s="228">
        <f>IF(N608="snížená",J608,0)</f>
        <v>0</v>
      </c>
      <c r="BG608" s="228">
        <f>IF(N608="zákl. přenesená",J608,0)</f>
        <v>0</v>
      </c>
      <c r="BH608" s="228">
        <f>IF(N608="sníž. přenesená",J608,0)</f>
        <v>0</v>
      </c>
      <c r="BI608" s="228">
        <f>IF(N608="nulová",J608,0)</f>
        <v>0</v>
      </c>
      <c r="BJ608" s="20" t="s">
        <v>88</v>
      </c>
      <c r="BK608" s="228">
        <f>ROUND(I608*H608,2)</f>
        <v>0</v>
      </c>
      <c r="BL608" s="20" t="s">
        <v>244</v>
      </c>
      <c r="BM608" s="227" t="s">
        <v>2125</v>
      </c>
    </row>
    <row r="609" s="2" customFormat="1">
      <c r="A609" s="42"/>
      <c r="B609" s="43"/>
      <c r="C609" s="44"/>
      <c r="D609" s="234" t="s">
        <v>153</v>
      </c>
      <c r="E609" s="44"/>
      <c r="F609" s="235" t="s">
        <v>2123</v>
      </c>
      <c r="G609" s="44"/>
      <c r="H609" s="44"/>
      <c r="I609" s="231"/>
      <c r="J609" s="44"/>
      <c r="K609" s="44"/>
      <c r="L609" s="48"/>
      <c r="M609" s="232"/>
      <c r="N609" s="233"/>
      <c r="O609" s="88"/>
      <c r="P609" s="88"/>
      <c r="Q609" s="88"/>
      <c r="R609" s="88"/>
      <c r="S609" s="88"/>
      <c r="T609" s="89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T609" s="20" t="s">
        <v>153</v>
      </c>
      <c r="AU609" s="20" t="s">
        <v>90</v>
      </c>
    </row>
    <row r="610" s="2" customFormat="1" ht="44.25" customHeight="1">
      <c r="A610" s="42"/>
      <c r="B610" s="43"/>
      <c r="C610" s="216" t="s">
        <v>1236</v>
      </c>
      <c r="D610" s="216" t="s">
        <v>144</v>
      </c>
      <c r="E610" s="217" t="s">
        <v>2126</v>
      </c>
      <c r="F610" s="218" t="s">
        <v>2127</v>
      </c>
      <c r="G610" s="219" t="s">
        <v>618</v>
      </c>
      <c r="H610" s="220">
        <v>9</v>
      </c>
      <c r="I610" s="221"/>
      <c r="J610" s="222">
        <f>ROUND(I610*H610,2)</f>
        <v>0</v>
      </c>
      <c r="K610" s="218" t="s">
        <v>148</v>
      </c>
      <c r="L610" s="48"/>
      <c r="M610" s="223" t="s">
        <v>78</v>
      </c>
      <c r="N610" s="224" t="s">
        <v>50</v>
      </c>
      <c r="O610" s="88"/>
      <c r="P610" s="225">
        <f>O610*H610</f>
        <v>0</v>
      </c>
      <c r="Q610" s="225">
        <v>0</v>
      </c>
      <c r="R610" s="225">
        <f>Q610*H610</f>
        <v>0</v>
      </c>
      <c r="S610" s="225">
        <v>0</v>
      </c>
      <c r="T610" s="226">
        <f>S610*H610</f>
        <v>0</v>
      </c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R610" s="227" t="s">
        <v>244</v>
      </c>
      <c r="AT610" s="227" t="s">
        <v>144</v>
      </c>
      <c r="AU610" s="227" t="s">
        <v>90</v>
      </c>
      <c r="AY610" s="20" t="s">
        <v>141</v>
      </c>
      <c r="BE610" s="228">
        <f>IF(N610="základní",J610,0)</f>
        <v>0</v>
      </c>
      <c r="BF610" s="228">
        <f>IF(N610="snížená",J610,0)</f>
        <v>0</v>
      </c>
      <c r="BG610" s="228">
        <f>IF(N610="zákl. přenesená",J610,0)</f>
        <v>0</v>
      </c>
      <c r="BH610" s="228">
        <f>IF(N610="sníž. přenesená",J610,0)</f>
        <v>0</v>
      </c>
      <c r="BI610" s="228">
        <f>IF(N610="nulová",J610,0)</f>
        <v>0</v>
      </c>
      <c r="BJ610" s="20" t="s">
        <v>88</v>
      </c>
      <c r="BK610" s="228">
        <f>ROUND(I610*H610,2)</f>
        <v>0</v>
      </c>
      <c r="BL610" s="20" t="s">
        <v>244</v>
      </c>
      <c r="BM610" s="227" t="s">
        <v>2128</v>
      </c>
    </row>
    <row r="611" s="2" customFormat="1">
      <c r="A611" s="42"/>
      <c r="B611" s="43"/>
      <c r="C611" s="44"/>
      <c r="D611" s="229" t="s">
        <v>151</v>
      </c>
      <c r="E611" s="44"/>
      <c r="F611" s="230" t="s">
        <v>2129</v>
      </c>
      <c r="G611" s="44"/>
      <c r="H611" s="44"/>
      <c r="I611" s="231"/>
      <c r="J611" s="44"/>
      <c r="K611" s="44"/>
      <c r="L611" s="48"/>
      <c r="M611" s="232"/>
      <c r="N611" s="233"/>
      <c r="O611" s="88"/>
      <c r="P611" s="88"/>
      <c r="Q611" s="88"/>
      <c r="R611" s="88"/>
      <c r="S611" s="88"/>
      <c r="T611" s="89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T611" s="20" t="s">
        <v>151</v>
      </c>
      <c r="AU611" s="20" t="s">
        <v>90</v>
      </c>
    </row>
    <row r="612" s="2" customFormat="1" ht="24.15" customHeight="1">
      <c r="A612" s="42"/>
      <c r="B612" s="43"/>
      <c r="C612" s="290" t="s">
        <v>1241</v>
      </c>
      <c r="D612" s="290" t="s">
        <v>864</v>
      </c>
      <c r="E612" s="291" t="s">
        <v>2130</v>
      </c>
      <c r="F612" s="292" t="s">
        <v>2131</v>
      </c>
      <c r="G612" s="293" t="s">
        <v>618</v>
      </c>
      <c r="H612" s="294">
        <v>6</v>
      </c>
      <c r="I612" s="295"/>
      <c r="J612" s="296">
        <f>ROUND(I612*H612,2)</f>
        <v>0</v>
      </c>
      <c r="K612" s="292" t="s">
        <v>1983</v>
      </c>
      <c r="L612" s="297"/>
      <c r="M612" s="298" t="s">
        <v>78</v>
      </c>
      <c r="N612" s="299" t="s">
        <v>50</v>
      </c>
      <c r="O612" s="88"/>
      <c r="P612" s="225">
        <f>O612*H612</f>
        <v>0</v>
      </c>
      <c r="Q612" s="225">
        <v>0.032000000000000001</v>
      </c>
      <c r="R612" s="225">
        <f>Q612*H612</f>
        <v>0.192</v>
      </c>
      <c r="S612" s="225">
        <v>0</v>
      </c>
      <c r="T612" s="226">
        <f>S612*H612</f>
        <v>0</v>
      </c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R612" s="227" t="s">
        <v>487</v>
      </c>
      <c r="AT612" s="227" t="s">
        <v>864</v>
      </c>
      <c r="AU612" s="227" t="s">
        <v>90</v>
      </c>
      <c r="AY612" s="20" t="s">
        <v>141</v>
      </c>
      <c r="BE612" s="228">
        <f>IF(N612="základní",J612,0)</f>
        <v>0</v>
      </c>
      <c r="BF612" s="228">
        <f>IF(N612="snížená",J612,0)</f>
        <v>0</v>
      </c>
      <c r="BG612" s="228">
        <f>IF(N612="zákl. přenesená",J612,0)</f>
        <v>0</v>
      </c>
      <c r="BH612" s="228">
        <f>IF(N612="sníž. přenesená",J612,0)</f>
        <v>0</v>
      </c>
      <c r="BI612" s="228">
        <f>IF(N612="nulová",J612,0)</f>
        <v>0</v>
      </c>
      <c r="BJ612" s="20" t="s">
        <v>88</v>
      </c>
      <c r="BK612" s="228">
        <f>ROUND(I612*H612,2)</f>
        <v>0</v>
      </c>
      <c r="BL612" s="20" t="s">
        <v>244</v>
      </c>
      <c r="BM612" s="227" t="s">
        <v>2132</v>
      </c>
    </row>
    <row r="613" s="2" customFormat="1">
      <c r="A613" s="42"/>
      <c r="B613" s="43"/>
      <c r="C613" s="44"/>
      <c r="D613" s="234" t="s">
        <v>153</v>
      </c>
      <c r="E613" s="44"/>
      <c r="F613" s="235" t="s">
        <v>2123</v>
      </c>
      <c r="G613" s="44"/>
      <c r="H613" s="44"/>
      <c r="I613" s="231"/>
      <c r="J613" s="44"/>
      <c r="K613" s="44"/>
      <c r="L613" s="48"/>
      <c r="M613" s="232"/>
      <c r="N613" s="233"/>
      <c r="O613" s="88"/>
      <c r="P613" s="88"/>
      <c r="Q613" s="88"/>
      <c r="R613" s="88"/>
      <c r="S613" s="88"/>
      <c r="T613" s="89"/>
      <c r="U613" s="42"/>
      <c r="V613" s="42"/>
      <c r="W613" s="42"/>
      <c r="X613" s="42"/>
      <c r="Y613" s="42"/>
      <c r="Z613" s="42"/>
      <c r="AA613" s="42"/>
      <c r="AB613" s="42"/>
      <c r="AC613" s="42"/>
      <c r="AD613" s="42"/>
      <c r="AE613" s="42"/>
      <c r="AT613" s="20" t="s">
        <v>153</v>
      </c>
      <c r="AU613" s="20" t="s">
        <v>90</v>
      </c>
    </row>
    <row r="614" s="13" customFormat="1">
      <c r="A614" s="13"/>
      <c r="B614" s="241"/>
      <c r="C614" s="242"/>
      <c r="D614" s="234" t="s">
        <v>283</v>
      </c>
      <c r="E614" s="243" t="s">
        <v>78</v>
      </c>
      <c r="F614" s="244" t="s">
        <v>2133</v>
      </c>
      <c r="G614" s="242"/>
      <c r="H614" s="245">
        <v>2</v>
      </c>
      <c r="I614" s="246"/>
      <c r="J614" s="242"/>
      <c r="K614" s="242"/>
      <c r="L614" s="247"/>
      <c r="M614" s="248"/>
      <c r="N614" s="249"/>
      <c r="O614" s="249"/>
      <c r="P614" s="249"/>
      <c r="Q614" s="249"/>
      <c r="R614" s="249"/>
      <c r="S614" s="249"/>
      <c r="T614" s="250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51" t="s">
        <v>283</v>
      </c>
      <c r="AU614" s="251" t="s">
        <v>90</v>
      </c>
      <c r="AV614" s="13" t="s">
        <v>90</v>
      </c>
      <c r="AW614" s="13" t="s">
        <v>40</v>
      </c>
      <c r="AX614" s="13" t="s">
        <v>80</v>
      </c>
      <c r="AY614" s="251" t="s">
        <v>141</v>
      </c>
    </row>
    <row r="615" s="13" customFormat="1">
      <c r="A615" s="13"/>
      <c r="B615" s="241"/>
      <c r="C615" s="242"/>
      <c r="D615" s="234" t="s">
        <v>283</v>
      </c>
      <c r="E615" s="243" t="s">
        <v>78</v>
      </c>
      <c r="F615" s="244" t="s">
        <v>2134</v>
      </c>
      <c r="G615" s="242"/>
      <c r="H615" s="245">
        <v>4</v>
      </c>
      <c r="I615" s="246"/>
      <c r="J615" s="242"/>
      <c r="K615" s="242"/>
      <c r="L615" s="247"/>
      <c r="M615" s="248"/>
      <c r="N615" s="249"/>
      <c r="O615" s="249"/>
      <c r="P615" s="249"/>
      <c r="Q615" s="249"/>
      <c r="R615" s="249"/>
      <c r="S615" s="249"/>
      <c r="T615" s="250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51" t="s">
        <v>283</v>
      </c>
      <c r="AU615" s="251" t="s">
        <v>90</v>
      </c>
      <c r="AV615" s="13" t="s">
        <v>90</v>
      </c>
      <c r="AW615" s="13" t="s">
        <v>40</v>
      </c>
      <c r="AX615" s="13" t="s">
        <v>80</v>
      </c>
      <c r="AY615" s="251" t="s">
        <v>141</v>
      </c>
    </row>
    <row r="616" s="14" customFormat="1">
      <c r="A616" s="14"/>
      <c r="B616" s="252"/>
      <c r="C616" s="253"/>
      <c r="D616" s="234" t="s">
        <v>283</v>
      </c>
      <c r="E616" s="254" t="s">
        <v>78</v>
      </c>
      <c r="F616" s="255" t="s">
        <v>285</v>
      </c>
      <c r="G616" s="253"/>
      <c r="H616" s="256">
        <v>6</v>
      </c>
      <c r="I616" s="257"/>
      <c r="J616" s="253"/>
      <c r="K616" s="253"/>
      <c r="L616" s="258"/>
      <c r="M616" s="259"/>
      <c r="N616" s="260"/>
      <c r="O616" s="260"/>
      <c r="P616" s="260"/>
      <c r="Q616" s="260"/>
      <c r="R616" s="260"/>
      <c r="S616" s="260"/>
      <c r="T616" s="261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2" t="s">
        <v>283</v>
      </c>
      <c r="AU616" s="262" t="s">
        <v>90</v>
      </c>
      <c r="AV616" s="14" t="s">
        <v>166</v>
      </c>
      <c r="AW616" s="14" t="s">
        <v>40</v>
      </c>
      <c r="AX616" s="14" t="s">
        <v>88</v>
      </c>
      <c r="AY616" s="262" t="s">
        <v>141</v>
      </c>
    </row>
    <row r="617" s="2" customFormat="1" ht="24.15" customHeight="1">
      <c r="A617" s="42"/>
      <c r="B617" s="43"/>
      <c r="C617" s="290" t="s">
        <v>1246</v>
      </c>
      <c r="D617" s="290" t="s">
        <v>864</v>
      </c>
      <c r="E617" s="291" t="s">
        <v>2135</v>
      </c>
      <c r="F617" s="292" t="s">
        <v>2131</v>
      </c>
      <c r="G617" s="293" t="s">
        <v>618</v>
      </c>
      <c r="H617" s="294">
        <v>2</v>
      </c>
      <c r="I617" s="295"/>
      <c r="J617" s="296">
        <f>ROUND(I617*H617,2)</f>
        <v>0</v>
      </c>
      <c r="K617" s="292" t="s">
        <v>1983</v>
      </c>
      <c r="L617" s="297"/>
      <c r="M617" s="298" t="s">
        <v>78</v>
      </c>
      <c r="N617" s="299" t="s">
        <v>50</v>
      </c>
      <c r="O617" s="88"/>
      <c r="P617" s="225">
        <f>O617*H617</f>
        <v>0</v>
      </c>
      <c r="Q617" s="225">
        <v>0.032000000000000001</v>
      </c>
      <c r="R617" s="225">
        <f>Q617*H617</f>
        <v>0.064000000000000001</v>
      </c>
      <c r="S617" s="225">
        <v>0</v>
      </c>
      <c r="T617" s="226">
        <f>S617*H617</f>
        <v>0</v>
      </c>
      <c r="U617" s="42"/>
      <c r="V617" s="42"/>
      <c r="W617" s="42"/>
      <c r="X617" s="42"/>
      <c r="Y617" s="42"/>
      <c r="Z617" s="42"/>
      <c r="AA617" s="42"/>
      <c r="AB617" s="42"/>
      <c r="AC617" s="42"/>
      <c r="AD617" s="42"/>
      <c r="AE617" s="42"/>
      <c r="AR617" s="227" t="s">
        <v>487</v>
      </c>
      <c r="AT617" s="227" t="s">
        <v>864</v>
      </c>
      <c r="AU617" s="227" t="s">
        <v>90</v>
      </c>
      <c r="AY617" s="20" t="s">
        <v>141</v>
      </c>
      <c r="BE617" s="228">
        <f>IF(N617="základní",J617,0)</f>
        <v>0</v>
      </c>
      <c r="BF617" s="228">
        <f>IF(N617="snížená",J617,0)</f>
        <v>0</v>
      </c>
      <c r="BG617" s="228">
        <f>IF(N617="zákl. přenesená",J617,0)</f>
        <v>0</v>
      </c>
      <c r="BH617" s="228">
        <f>IF(N617="sníž. přenesená",J617,0)</f>
        <v>0</v>
      </c>
      <c r="BI617" s="228">
        <f>IF(N617="nulová",J617,0)</f>
        <v>0</v>
      </c>
      <c r="BJ617" s="20" t="s">
        <v>88</v>
      </c>
      <c r="BK617" s="228">
        <f>ROUND(I617*H617,2)</f>
        <v>0</v>
      </c>
      <c r="BL617" s="20" t="s">
        <v>244</v>
      </c>
      <c r="BM617" s="227" t="s">
        <v>2136</v>
      </c>
    </row>
    <row r="618" s="2" customFormat="1">
      <c r="A618" s="42"/>
      <c r="B618" s="43"/>
      <c r="C618" s="44"/>
      <c r="D618" s="234" t="s">
        <v>153</v>
      </c>
      <c r="E618" s="44"/>
      <c r="F618" s="235" t="s">
        <v>2123</v>
      </c>
      <c r="G618" s="44"/>
      <c r="H618" s="44"/>
      <c r="I618" s="231"/>
      <c r="J618" s="44"/>
      <c r="K618" s="44"/>
      <c r="L618" s="48"/>
      <c r="M618" s="232"/>
      <c r="N618" s="233"/>
      <c r="O618" s="88"/>
      <c r="P618" s="88"/>
      <c r="Q618" s="88"/>
      <c r="R618" s="88"/>
      <c r="S618" s="88"/>
      <c r="T618" s="89"/>
      <c r="U618" s="42"/>
      <c r="V618" s="42"/>
      <c r="W618" s="42"/>
      <c r="X618" s="42"/>
      <c r="Y618" s="42"/>
      <c r="Z618" s="42"/>
      <c r="AA618" s="42"/>
      <c r="AB618" s="42"/>
      <c r="AC618" s="42"/>
      <c r="AD618" s="42"/>
      <c r="AE618" s="42"/>
      <c r="AT618" s="20" t="s">
        <v>153</v>
      </c>
      <c r="AU618" s="20" t="s">
        <v>90</v>
      </c>
    </row>
    <row r="619" s="13" customFormat="1">
      <c r="A619" s="13"/>
      <c r="B619" s="241"/>
      <c r="C619" s="242"/>
      <c r="D619" s="234" t="s">
        <v>283</v>
      </c>
      <c r="E619" s="243" t="s">
        <v>78</v>
      </c>
      <c r="F619" s="244" t="s">
        <v>2137</v>
      </c>
      <c r="G619" s="242"/>
      <c r="H619" s="245">
        <v>2</v>
      </c>
      <c r="I619" s="246"/>
      <c r="J619" s="242"/>
      <c r="K619" s="242"/>
      <c r="L619" s="247"/>
      <c r="M619" s="248"/>
      <c r="N619" s="249"/>
      <c r="O619" s="249"/>
      <c r="P619" s="249"/>
      <c r="Q619" s="249"/>
      <c r="R619" s="249"/>
      <c r="S619" s="249"/>
      <c r="T619" s="250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51" t="s">
        <v>283</v>
      </c>
      <c r="AU619" s="251" t="s">
        <v>90</v>
      </c>
      <c r="AV619" s="13" t="s">
        <v>90</v>
      </c>
      <c r="AW619" s="13" t="s">
        <v>40</v>
      </c>
      <c r="AX619" s="13" t="s">
        <v>80</v>
      </c>
      <c r="AY619" s="251" t="s">
        <v>141</v>
      </c>
    </row>
    <row r="620" s="14" customFormat="1">
      <c r="A620" s="14"/>
      <c r="B620" s="252"/>
      <c r="C620" s="253"/>
      <c r="D620" s="234" t="s">
        <v>283</v>
      </c>
      <c r="E620" s="254" t="s">
        <v>78</v>
      </c>
      <c r="F620" s="255" t="s">
        <v>285</v>
      </c>
      <c r="G620" s="253"/>
      <c r="H620" s="256">
        <v>2</v>
      </c>
      <c r="I620" s="257"/>
      <c r="J620" s="253"/>
      <c r="K620" s="253"/>
      <c r="L620" s="258"/>
      <c r="M620" s="259"/>
      <c r="N620" s="260"/>
      <c r="O620" s="260"/>
      <c r="P620" s="260"/>
      <c r="Q620" s="260"/>
      <c r="R620" s="260"/>
      <c r="S620" s="260"/>
      <c r="T620" s="261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62" t="s">
        <v>283</v>
      </c>
      <c r="AU620" s="262" t="s">
        <v>90</v>
      </c>
      <c r="AV620" s="14" t="s">
        <v>166</v>
      </c>
      <c r="AW620" s="14" t="s">
        <v>40</v>
      </c>
      <c r="AX620" s="14" t="s">
        <v>88</v>
      </c>
      <c r="AY620" s="262" t="s">
        <v>141</v>
      </c>
    </row>
    <row r="621" s="2" customFormat="1" ht="24.15" customHeight="1">
      <c r="A621" s="42"/>
      <c r="B621" s="43"/>
      <c r="C621" s="290" t="s">
        <v>1253</v>
      </c>
      <c r="D621" s="290" t="s">
        <v>864</v>
      </c>
      <c r="E621" s="291" t="s">
        <v>2138</v>
      </c>
      <c r="F621" s="292" t="s">
        <v>2139</v>
      </c>
      <c r="G621" s="293" t="s">
        <v>618</v>
      </c>
      <c r="H621" s="294">
        <v>1</v>
      </c>
      <c r="I621" s="295"/>
      <c r="J621" s="296">
        <f>ROUND(I621*H621,2)</f>
        <v>0</v>
      </c>
      <c r="K621" s="292" t="s">
        <v>1983</v>
      </c>
      <c r="L621" s="297"/>
      <c r="M621" s="298" t="s">
        <v>78</v>
      </c>
      <c r="N621" s="299" t="s">
        <v>50</v>
      </c>
      <c r="O621" s="88"/>
      <c r="P621" s="225">
        <f>O621*H621</f>
        <v>0</v>
      </c>
      <c r="Q621" s="225">
        <v>0.032000000000000001</v>
      </c>
      <c r="R621" s="225">
        <f>Q621*H621</f>
        <v>0.032000000000000001</v>
      </c>
      <c r="S621" s="225">
        <v>0</v>
      </c>
      <c r="T621" s="226">
        <f>S621*H621</f>
        <v>0</v>
      </c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R621" s="227" t="s">
        <v>487</v>
      </c>
      <c r="AT621" s="227" t="s">
        <v>864</v>
      </c>
      <c r="AU621" s="227" t="s">
        <v>90</v>
      </c>
      <c r="AY621" s="20" t="s">
        <v>141</v>
      </c>
      <c r="BE621" s="228">
        <f>IF(N621="základní",J621,0)</f>
        <v>0</v>
      </c>
      <c r="BF621" s="228">
        <f>IF(N621="snížená",J621,0)</f>
        <v>0</v>
      </c>
      <c r="BG621" s="228">
        <f>IF(N621="zákl. přenesená",J621,0)</f>
        <v>0</v>
      </c>
      <c r="BH621" s="228">
        <f>IF(N621="sníž. přenesená",J621,0)</f>
        <v>0</v>
      </c>
      <c r="BI621" s="228">
        <f>IF(N621="nulová",J621,0)</f>
        <v>0</v>
      </c>
      <c r="BJ621" s="20" t="s">
        <v>88</v>
      </c>
      <c r="BK621" s="228">
        <f>ROUND(I621*H621,2)</f>
        <v>0</v>
      </c>
      <c r="BL621" s="20" t="s">
        <v>244</v>
      </c>
      <c r="BM621" s="227" t="s">
        <v>2140</v>
      </c>
    </row>
    <row r="622" s="2" customFormat="1">
      <c r="A622" s="42"/>
      <c r="B622" s="43"/>
      <c r="C622" s="44"/>
      <c r="D622" s="234" t="s">
        <v>153</v>
      </c>
      <c r="E622" s="44"/>
      <c r="F622" s="235" t="s">
        <v>2123</v>
      </c>
      <c r="G622" s="44"/>
      <c r="H622" s="44"/>
      <c r="I622" s="231"/>
      <c r="J622" s="44"/>
      <c r="K622" s="44"/>
      <c r="L622" s="48"/>
      <c r="M622" s="232"/>
      <c r="N622" s="233"/>
      <c r="O622" s="88"/>
      <c r="P622" s="88"/>
      <c r="Q622" s="88"/>
      <c r="R622" s="88"/>
      <c r="S622" s="88"/>
      <c r="T622" s="89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T622" s="20" t="s">
        <v>153</v>
      </c>
      <c r="AU622" s="20" t="s">
        <v>90</v>
      </c>
    </row>
    <row r="623" s="13" customFormat="1">
      <c r="A623" s="13"/>
      <c r="B623" s="241"/>
      <c r="C623" s="242"/>
      <c r="D623" s="234" t="s">
        <v>283</v>
      </c>
      <c r="E623" s="243" t="s">
        <v>78</v>
      </c>
      <c r="F623" s="244" t="s">
        <v>2119</v>
      </c>
      <c r="G623" s="242"/>
      <c r="H623" s="245">
        <v>1</v>
      </c>
      <c r="I623" s="246"/>
      <c r="J623" s="242"/>
      <c r="K623" s="242"/>
      <c r="L623" s="247"/>
      <c r="M623" s="248"/>
      <c r="N623" s="249"/>
      <c r="O623" s="249"/>
      <c r="P623" s="249"/>
      <c r="Q623" s="249"/>
      <c r="R623" s="249"/>
      <c r="S623" s="249"/>
      <c r="T623" s="250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51" t="s">
        <v>283</v>
      </c>
      <c r="AU623" s="251" t="s">
        <v>90</v>
      </c>
      <c r="AV623" s="13" t="s">
        <v>90</v>
      </c>
      <c r="AW623" s="13" t="s">
        <v>40</v>
      </c>
      <c r="AX623" s="13" t="s">
        <v>80</v>
      </c>
      <c r="AY623" s="251" t="s">
        <v>141</v>
      </c>
    </row>
    <row r="624" s="14" customFormat="1">
      <c r="A624" s="14"/>
      <c r="B624" s="252"/>
      <c r="C624" s="253"/>
      <c r="D624" s="234" t="s">
        <v>283</v>
      </c>
      <c r="E624" s="254" t="s">
        <v>78</v>
      </c>
      <c r="F624" s="255" t="s">
        <v>285</v>
      </c>
      <c r="G624" s="253"/>
      <c r="H624" s="256">
        <v>1</v>
      </c>
      <c r="I624" s="257"/>
      <c r="J624" s="253"/>
      <c r="K624" s="253"/>
      <c r="L624" s="258"/>
      <c r="M624" s="259"/>
      <c r="N624" s="260"/>
      <c r="O624" s="260"/>
      <c r="P624" s="260"/>
      <c r="Q624" s="260"/>
      <c r="R624" s="260"/>
      <c r="S624" s="260"/>
      <c r="T624" s="261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62" t="s">
        <v>283</v>
      </c>
      <c r="AU624" s="262" t="s">
        <v>90</v>
      </c>
      <c r="AV624" s="14" t="s">
        <v>166</v>
      </c>
      <c r="AW624" s="14" t="s">
        <v>40</v>
      </c>
      <c r="AX624" s="14" t="s">
        <v>88</v>
      </c>
      <c r="AY624" s="262" t="s">
        <v>141</v>
      </c>
    </row>
    <row r="625" s="2" customFormat="1" ht="24.15" customHeight="1">
      <c r="A625" s="42"/>
      <c r="B625" s="43"/>
      <c r="C625" s="216" t="s">
        <v>1258</v>
      </c>
      <c r="D625" s="216" t="s">
        <v>144</v>
      </c>
      <c r="E625" s="217" t="s">
        <v>2141</v>
      </c>
      <c r="F625" s="218" t="s">
        <v>2142</v>
      </c>
      <c r="G625" s="219" t="s">
        <v>618</v>
      </c>
      <c r="H625" s="220">
        <v>14</v>
      </c>
      <c r="I625" s="221"/>
      <c r="J625" s="222">
        <f>ROUND(I625*H625,2)</f>
        <v>0</v>
      </c>
      <c r="K625" s="218" t="s">
        <v>148</v>
      </c>
      <c r="L625" s="48"/>
      <c r="M625" s="223" t="s">
        <v>78</v>
      </c>
      <c r="N625" s="224" t="s">
        <v>50</v>
      </c>
      <c r="O625" s="88"/>
      <c r="P625" s="225">
        <f>O625*H625</f>
        <v>0</v>
      </c>
      <c r="Q625" s="225">
        <v>0</v>
      </c>
      <c r="R625" s="225">
        <f>Q625*H625</f>
        <v>0</v>
      </c>
      <c r="S625" s="225">
        <v>0</v>
      </c>
      <c r="T625" s="226">
        <f>S625*H625</f>
        <v>0</v>
      </c>
      <c r="U625" s="42"/>
      <c r="V625" s="42"/>
      <c r="W625" s="42"/>
      <c r="X625" s="42"/>
      <c r="Y625" s="42"/>
      <c r="Z625" s="42"/>
      <c r="AA625" s="42"/>
      <c r="AB625" s="42"/>
      <c r="AC625" s="42"/>
      <c r="AD625" s="42"/>
      <c r="AE625" s="42"/>
      <c r="AR625" s="227" t="s">
        <v>244</v>
      </c>
      <c r="AT625" s="227" t="s">
        <v>144</v>
      </c>
      <c r="AU625" s="227" t="s">
        <v>90</v>
      </c>
      <c r="AY625" s="20" t="s">
        <v>141</v>
      </c>
      <c r="BE625" s="228">
        <f>IF(N625="základní",J625,0)</f>
        <v>0</v>
      </c>
      <c r="BF625" s="228">
        <f>IF(N625="snížená",J625,0)</f>
        <v>0</v>
      </c>
      <c r="BG625" s="228">
        <f>IF(N625="zákl. přenesená",J625,0)</f>
        <v>0</v>
      </c>
      <c r="BH625" s="228">
        <f>IF(N625="sníž. přenesená",J625,0)</f>
        <v>0</v>
      </c>
      <c r="BI625" s="228">
        <f>IF(N625="nulová",J625,0)</f>
        <v>0</v>
      </c>
      <c r="BJ625" s="20" t="s">
        <v>88</v>
      </c>
      <c r="BK625" s="228">
        <f>ROUND(I625*H625,2)</f>
        <v>0</v>
      </c>
      <c r="BL625" s="20" t="s">
        <v>244</v>
      </c>
      <c r="BM625" s="227" t="s">
        <v>2143</v>
      </c>
    </row>
    <row r="626" s="2" customFormat="1">
      <c r="A626" s="42"/>
      <c r="B626" s="43"/>
      <c r="C626" s="44"/>
      <c r="D626" s="229" t="s">
        <v>151</v>
      </c>
      <c r="E626" s="44"/>
      <c r="F626" s="230" t="s">
        <v>2144</v>
      </c>
      <c r="G626" s="44"/>
      <c r="H626" s="44"/>
      <c r="I626" s="231"/>
      <c r="J626" s="44"/>
      <c r="K626" s="44"/>
      <c r="L626" s="48"/>
      <c r="M626" s="232"/>
      <c r="N626" s="233"/>
      <c r="O626" s="88"/>
      <c r="P626" s="88"/>
      <c r="Q626" s="88"/>
      <c r="R626" s="88"/>
      <c r="S626" s="88"/>
      <c r="T626" s="89"/>
      <c r="U626" s="42"/>
      <c r="V626" s="42"/>
      <c r="W626" s="42"/>
      <c r="X626" s="42"/>
      <c r="Y626" s="42"/>
      <c r="Z626" s="42"/>
      <c r="AA626" s="42"/>
      <c r="AB626" s="42"/>
      <c r="AC626" s="42"/>
      <c r="AD626" s="42"/>
      <c r="AE626" s="42"/>
      <c r="AT626" s="20" t="s">
        <v>151</v>
      </c>
      <c r="AU626" s="20" t="s">
        <v>90</v>
      </c>
    </row>
    <row r="627" s="2" customFormat="1">
      <c r="A627" s="42"/>
      <c r="B627" s="43"/>
      <c r="C627" s="44"/>
      <c r="D627" s="234" t="s">
        <v>153</v>
      </c>
      <c r="E627" s="44"/>
      <c r="F627" s="235" t="s">
        <v>2145</v>
      </c>
      <c r="G627" s="44"/>
      <c r="H627" s="44"/>
      <c r="I627" s="231"/>
      <c r="J627" s="44"/>
      <c r="K627" s="44"/>
      <c r="L627" s="48"/>
      <c r="M627" s="232"/>
      <c r="N627" s="233"/>
      <c r="O627" s="88"/>
      <c r="P627" s="88"/>
      <c r="Q627" s="88"/>
      <c r="R627" s="88"/>
      <c r="S627" s="88"/>
      <c r="T627" s="89"/>
      <c r="U627" s="42"/>
      <c r="V627" s="42"/>
      <c r="W627" s="42"/>
      <c r="X627" s="42"/>
      <c r="Y627" s="42"/>
      <c r="Z627" s="42"/>
      <c r="AA627" s="42"/>
      <c r="AB627" s="42"/>
      <c r="AC627" s="42"/>
      <c r="AD627" s="42"/>
      <c r="AE627" s="42"/>
      <c r="AT627" s="20" t="s">
        <v>153</v>
      </c>
      <c r="AU627" s="20" t="s">
        <v>90</v>
      </c>
    </row>
    <row r="628" s="13" customFormat="1">
      <c r="A628" s="13"/>
      <c r="B628" s="241"/>
      <c r="C628" s="242"/>
      <c r="D628" s="234" t="s">
        <v>283</v>
      </c>
      <c r="E628" s="243" t="s">
        <v>78</v>
      </c>
      <c r="F628" s="244" t="s">
        <v>2146</v>
      </c>
      <c r="G628" s="242"/>
      <c r="H628" s="245">
        <v>2</v>
      </c>
      <c r="I628" s="246"/>
      <c r="J628" s="242"/>
      <c r="K628" s="242"/>
      <c r="L628" s="247"/>
      <c r="M628" s="248"/>
      <c r="N628" s="249"/>
      <c r="O628" s="249"/>
      <c r="P628" s="249"/>
      <c r="Q628" s="249"/>
      <c r="R628" s="249"/>
      <c r="S628" s="249"/>
      <c r="T628" s="250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51" t="s">
        <v>283</v>
      </c>
      <c r="AU628" s="251" t="s">
        <v>90</v>
      </c>
      <c r="AV628" s="13" t="s">
        <v>90</v>
      </c>
      <c r="AW628" s="13" t="s">
        <v>40</v>
      </c>
      <c r="AX628" s="13" t="s">
        <v>80</v>
      </c>
      <c r="AY628" s="251" t="s">
        <v>141</v>
      </c>
    </row>
    <row r="629" s="13" customFormat="1">
      <c r="A629" s="13"/>
      <c r="B629" s="241"/>
      <c r="C629" s="242"/>
      <c r="D629" s="234" t="s">
        <v>283</v>
      </c>
      <c r="E629" s="243" t="s">
        <v>78</v>
      </c>
      <c r="F629" s="244" t="s">
        <v>2147</v>
      </c>
      <c r="G629" s="242"/>
      <c r="H629" s="245">
        <v>2</v>
      </c>
      <c r="I629" s="246"/>
      <c r="J629" s="242"/>
      <c r="K629" s="242"/>
      <c r="L629" s="247"/>
      <c r="M629" s="248"/>
      <c r="N629" s="249"/>
      <c r="O629" s="249"/>
      <c r="P629" s="249"/>
      <c r="Q629" s="249"/>
      <c r="R629" s="249"/>
      <c r="S629" s="249"/>
      <c r="T629" s="250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51" t="s">
        <v>283</v>
      </c>
      <c r="AU629" s="251" t="s">
        <v>90</v>
      </c>
      <c r="AV629" s="13" t="s">
        <v>90</v>
      </c>
      <c r="AW629" s="13" t="s">
        <v>40</v>
      </c>
      <c r="AX629" s="13" t="s">
        <v>80</v>
      </c>
      <c r="AY629" s="251" t="s">
        <v>141</v>
      </c>
    </row>
    <row r="630" s="13" customFormat="1">
      <c r="A630" s="13"/>
      <c r="B630" s="241"/>
      <c r="C630" s="242"/>
      <c r="D630" s="234" t="s">
        <v>283</v>
      </c>
      <c r="E630" s="243" t="s">
        <v>78</v>
      </c>
      <c r="F630" s="244" t="s">
        <v>2148</v>
      </c>
      <c r="G630" s="242"/>
      <c r="H630" s="245">
        <v>1</v>
      </c>
      <c r="I630" s="246"/>
      <c r="J630" s="242"/>
      <c r="K630" s="242"/>
      <c r="L630" s="247"/>
      <c r="M630" s="248"/>
      <c r="N630" s="249"/>
      <c r="O630" s="249"/>
      <c r="P630" s="249"/>
      <c r="Q630" s="249"/>
      <c r="R630" s="249"/>
      <c r="S630" s="249"/>
      <c r="T630" s="250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51" t="s">
        <v>283</v>
      </c>
      <c r="AU630" s="251" t="s">
        <v>90</v>
      </c>
      <c r="AV630" s="13" t="s">
        <v>90</v>
      </c>
      <c r="AW630" s="13" t="s">
        <v>40</v>
      </c>
      <c r="AX630" s="13" t="s">
        <v>80</v>
      </c>
      <c r="AY630" s="251" t="s">
        <v>141</v>
      </c>
    </row>
    <row r="631" s="13" customFormat="1">
      <c r="A631" s="13"/>
      <c r="B631" s="241"/>
      <c r="C631" s="242"/>
      <c r="D631" s="234" t="s">
        <v>283</v>
      </c>
      <c r="E631" s="243" t="s">
        <v>78</v>
      </c>
      <c r="F631" s="244" t="s">
        <v>2149</v>
      </c>
      <c r="G631" s="242"/>
      <c r="H631" s="245">
        <v>6</v>
      </c>
      <c r="I631" s="246"/>
      <c r="J631" s="242"/>
      <c r="K631" s="242"/>
      <c r="L631" s="247"/>
      <c r="M631" s="248"/>
      <c r="N631" s="249"/>
      <c r="O631" s="249"/>
      <c r="P631" s="249"/>
      <c r="Q631" s="249"/>
      <c r="R631" s="249"/>
      <c r="S631" s="249"/>
      <c r="T631" s="250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51" t="s">
        <v>283</v>
      </c>
      <c r="AU631" s="251" t="s">
        <v>90</v>
      </c>
      <c r="AV631" s="13" t="s">
        <v>90</v>
      </c>
      <c r="AW631" s="13" t="s">
        <v>40</v>
      </c>
      <c r="AX631" s="13" t="s">
        <v>80</v>
      </c>
      <c r="AY631" s="251" t="s">
        <v>141</v>
      </c>
    </row>
    <row r="632" s="13" customFormat="1">
      <c r="A632" s="13"/>
      <c r="B632" s="241"/>
      <c r="C632" s="242"/>
      <c r="D632" s="234" t="s">
        <v>283</v>
      </c>
      <c r="E632" s="243" t="s">
        <v>78</v>
      </c>
      <c r="F632" s="244" t="s">
        <v>2150</v>
      </c>
      <c r="G632" s="242"/>
      <c r="H632" s="245">
        <v>2</v>
      </c>
      <c r="I632" s="246"/>
      <c r="J632" s="242"/>
      <c r="K632" s="242"/>
      <c r="L632" s="247"/>
      <c r="M632" s="248"/>
      <c r="N632" s="249"/>
      <c r="O632" s="249"/>
      <c r="P632" s="249"/>
      <c r="Q632" s="249"/>
      <c r="R632" s="249"/>
      <c r="S632" s="249"/>
      <c r="T632" s="250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51" t="s">
        <v>283</v>
      </c>
      <c r="AU632" s="251" t="s">
        <v>90</v>
      </c>
      <c r="AV632" s="13" t="s">
        <v>90</v>
      </c>
      <c r="AW632" s="13" t="s">
        <v>40</v>
      </c>
      <c r="AX632" s="13" t="s">
        <v>80</v>
      </c>
      <c r="AY632" s="251" t="s">
        <v>141</v>
      </c>
    </row>
    <row r="633" s="13" customFormat="1">
      <c r="A633" s="13"/>
      <c r="B633" s="241"/>
      <c r="C633" s="242"/>
      <c r="D633" s="234" t="s">
        <v>283</v>
      </c>
      <c r="E633" s="243" t="s">
        <v>78</v>
      </c>
      <c r="F633" s="244" t="s">
        <v>2151</v>
      </c>
      <c r="G633" s="242"/>
      <c r="H633" s="245">
        <v>1</v>
      </c>
      <c r="I633" s="246"/>
      <c r="J633" s="242"/>
      <c r="K633" s="242"/>
      <c r="L633" s="247"/>
      <c r="M633" s="248"/>
      <c r="N633" s="249"/>
      <c r="O633" s="249"/>
      <c r="P633" s="249"/>
      <c r="Q633" s="249"/>
      <c r="R633" s="249"/>
      <c r="S633" s="249"/>
      <c r="T633" s="250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51" t="s">
        <v>283</v>
      </c>
      <c r="AU633" s="251" t="s">
        <v>90</v>
      </c>
      <c r="AV633" s="13" t="s">
        <v>90</v>
      </c>
      <c r="AW633" s="13" t="s">
        <v>40</v>
      </c>
      <c r="AX633" s="13" t="s">
        <v>80</v>
      </c>
      <c r="AY633" s="251" t="s">
        <v>141</v>
      </c>
    </row>
    <row r="634" s="14" customFormat="1">
      <c r="A634" s="14"/>
      <c r="B634" s="252"/>
      <c r="C634" s="253"/>
      <c r="D634" s="234" t="s">
        <v>283</v>
      </c>
      <c r="E634" s="254" t="s">
        <v>78</v>
      </c>
      <c r="F634" s="255" t="s">
        <v>285</v>
      </c>
      <c r="G634" s="253"/>
      <c r="H634" s="256">
        <v>14</v>
      </c>
      <c r="I634" s="257"/>
      <c r="J634" s="253"/>
      <c r="K634" s="253"/>
      <c r="L634" s="258"/>
      <c r="M634" s="259"/>
      <c r="N634" s="260"/>
      <c r="O634" s="260"/>
      <c r="P634" s="260"/>
      <c r="Q634" s="260"/>
      <c r="R634" s="260"/>
      <c r="S634" s="260"/>
      <c r="T634" s="261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62" t="s">
        <v>283</v>
      </c>
      <c r="AU634" s="262" t="s">
        <v>90</v>
      </c>
      <c r="AV634" s="14" t="s">
        <v>166</v>
      </c>
      <c r="AW634" s="14" t="s">
        <v>40</v>
      </c>
      <c r="AX634" s="14" t="s">
        <v>88</v>
      </c>
      <c r="AY634" s="262" t="s">
        <v>141</v>
      </c>
    </row>
    <row r="635" s="2" customFormat="1" ht="24.15" customHeight="1">
      <c r="A635" s="42"/>
      <c r="B635" s="43"/>
      <c r="C635" s="290" t="s">
        <v>1265</v>
      </c>
      <c r="D635" s="290" t="s">
        <v>864</v>
      </c>
      <c r="E635" s="291" t="s">
        <v>2152</v>
      </c>
      <c r="F635" s="292" t="s">
        <v>2153</v>
      </c>
      <c r="G635" s="293" t="s">
        <v>618</v>
      </c>
      <c r="H635" s="294">
        <v>14</v>
      </c>
      <c r="I635" s="295"/>
      <c r="J635" s="296">
        <f>ROUND(I635*H635,2)</f>
        <v>0</v>
      </c>
      <c r="K635" s="292" t="s">
        <v>148</v>
      </c>
      <c r="L635" s="297"/>
      <c r="M635" s="298" t="s">
        <v>78</v>
      </c>
      <c r="N635" s="299" t="s">
        <v>50</v>
      </c>
      <c r="O635" s="88"/>
      <c r="P635" s="225">
        <f>O635*H635</f>
        <v>0</v>
      </c>
      <c r="Q635" s="225">
        <v>0.00014999999999999999</v>
      </c>
      <c r="R635" s="225">
        <f>Q635*H635</f>
        <v>0.0020999999999999999</v>
      </c>
      <c r="S635" s="225">
        <v>0</v>
      </c>
      <c r="T635" s="226">
        <f>S635*H635</f>
        <v>0</v>
      </c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2"/>
      <c r="AR635" s="227" t="s">
        <v>487</v>
      </c>
      <c r="AT635" s="227" t="s">
        <v>864</v>
      </c>
      <c r="AU635" s="227" t="s">
        <v>90</v>
      </c>
      <c r="AY635" s="20" t="s">
        <v>141</v>
      </c>
      <c r="BE635" s="228">
        <f>IF(N635="základní",J635,0)</f>
        <v>0</v>
      </c>
      <c r="BF635" s="228">
        <f>IF(N635="snížená",J635,0)</f>
        <v>0</v>
      </c>
      <c r="BG635" s="228">
        <f>IF(N635="zákl. přenesená",J635,0)</f>
        <v>0</v>
      </c>
      <c r="BH635" s="228">
        <f>IF(N635="sníž. přenesená",J635,0)</f>
        <v>0</v>
      </c>
      <c r="BI635" s="228">
        <f>IF(N635="nulová",J635,0)</f>
        <v>0</v>
      </c>
      <c r="BJ635" s="20" t="s">
        <v>88</v>
      </c>
      <c r="BK635" s="228">
        <f>ROUND(I635*H635,2)</f>
        <v>0</v>
      </c>
      <c r="BL635" s="20" t="s">
        <v>244</v>
      </c>
      <c r="BM635" s="227" t="s">
        <v>2154</v>
      </c>
    </row>
    <row r="636" s="2" customFormat="1" ht="16.5" customHeight="1">
      <c r="A636" s="42"/>
      <c r="B636" s="43"/>
      <c r="C636" s="290" t="s">
        <v>1270</v>
      </c>
      <c r="D636" s="290" t="s">
        <v>864</v>
      </c>
      <c r="E636" s="291" t="s">
        <v>2155</v>
      </c>
      <c r="F636" s="292" t="s">
        <v>2156</v>
      </c>
      <c r="G636" s="293" t="s">
        <v>618</v>
      </c>
      <c r="H636" s="294">
        <v>14</v>
      </c>
      <c r="I636" s="295"/>
      <c r="J636" s="296">
        <f>ROUND(I636*H636,2)</f>
        <v>0</v>
      </c>
      <c r="K636" s="292" t="s">
        <v>148</v>
      </c>
      <c r="L636" s="297"/>
      <c r="M636" s="298" t="s">
        <v>78</v>
      </c>
      <c r="N636" s="299" t="s">
        <v>50</v>
      </c>
      <c r="O636" s="88"/>
      <c r="P636" s="225">
        <f>O636*H636</f>
        <v>0</v>
      </c>
      <c r="Q636" s="225">
        <v>0.00014999999999999999</v>
      </c>
      <c r="R636" s="225">
        <f>Q636*H636</f>
        <v>0.0020999999999999999</v>
      </c>
      <c r="S636" s="225">
        <v>0</v>
      </c>
      <c r="T636" s="226">
        <f>S636*H636</f>
        <v>0</v>
      </c>
      <c r="U636" s="42"/>
      <c r="V636" s="42"/>
      <c r="W636" s="42"/>
      <c r="X636" s="42"/>
      <c r="Y636" s="42"/>
      <c r="Z636" s="42"/>
      <c r="AA636" s="42"/>
      <c r="AB636" s="42"/>
      <c r="AC636" s="42"/>
      <c r="AD636" s="42"/>
      <c r="AE636" s="42"/>
      <c r="AR636" s="227" t="s">
        <v>487</v>
      </c>
      <c r="AT636" s="227" t="s">
        <v>864</v>
      </c>
      <c r="AU636" s="227" t="s">
        <v>90</v>
      </c>
      <c r="AY636" s="20" t="s">
        <v>141</v>
      </c>
      <c r="BE636" s="228">
        <f>IF(N636="základní",J636,0)</f>
        <v>0</v>
      </c>
      <c r="BF636" s="228">
        <f>IF(N636="snížená",J636,0)</f>
        <v>0</v>
      </c>
      <c r="BG636" s="228">
        <f>IF(N636="zákl. přenesená",J636,0)</f>
        <v>0</v>
      </c>
      <c r="BH636" s="228">
        <f>IF(N636="sníž. přenesená",J636,0)</f>
        <v>0</v>
      </c>
      <c r="BI636" s="228">
        <f>IF(N636="nulová",J636,0)</f>
        <v>0</v>
      </c>
      <c r="BJ636" s="20" t="s">
        <v>88</v>
      </c>
      <c r="BK636" s="228">
        <f>ROUND(I636*H636,2)</f>
        <v>0</v>
      </c>
      <c r="BL636" s="20" t="s">
        <v>244</v>
      </c>
      <c r="BM636" s="227" t="s">
        <v>2157</v>
      </c>
    </row>
    <row r="637" s="2" customFormat="1" ht="21.75" customHeight="1">
      <c r="A637" s="42"/>
      <c r="B637" s="43"/>
      <c r="C637" s="290" t="s">
        <v>1276</v>
      </c>
      <c r="D637" s="290" t="s">
        <v>864</v>
      </c>
      <c r="E637" s="291" t="s">
        <v>2158</v>
      </c>
      <c r="F637" s="292" t="s">
        <v>2159</v>
      </c>
      <c r="G637" s="293" t="s">
        <v>618</v>
      </c>
      <c r="H637" s="294">
        <v>14</v>
      </c>
      <c r="I637" s="295"/>
      <c r="J637" s="296">
        <f>ROUND(I637*H637,2)</f>
        <v>0</v>
      </c>
      <c r="K637" s="292" t="s">
        <v>78</v>
      </c>
      <c r="L637" s="297"/>
      <c r="M637" s="298" t="s">
        <v>78</v>
      </c>
      <c r="N637" s="299" t="s">
        <v>50</v>
      </c>
      <c r="O637" s="88"/>
      <c r="P637" s="225">
        <f>O637*H637</f>
        <v>0</v>
      </c>
      <c r="Q637" s="225">
        <v>0</v>
      </c>
      <c r="R637" s="225">
        <f>Q637*H637</f>
        <v>0</v>
      </c>
      <c r="S637" s="225">
        <v>0</v>
      </c>
      <c r="T637" s="226">
        <f>S637*H637</f>
        <v>0</v>
      </c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2"/>
      <c r="AR637" s="227" t="s">
        <v>487</v>
      </c>
      <c r="AT637" s="227" t="s">
        <v>864</v>
      </c>
      <c r="AU637" s="227" t="s">
        <v>90</v>
      </c>
      <c r="AY637" s="20" t="s">
        <v>141</v>
      </c>
      <c r="BE637" s="228">
        <f>IF(N637="základní",J637,0)</f>
        <v>0</v>
      </c>
      <c r="BF637" s="228">
        <f>IF(N637="snížená",J637,0)</f>
        <v>0</v>
      </c>
      <c r="BG637" s="228">
        <f>IF(N637="zákl. přenesená",J637,0)</f>
        <v>0</v>
      </c>
      <c r="BH637" s="228">
        <f>IF(N637="sníž. přenesená",J637,0)</f>
        <v>0</v>
      </c>
      <c r="BI637" s="228">
        <f>IF(N637="nulová",J637,0)</f>
        <v>0</v>
      </c>
      <c r="BJ637" s="20" t="s">
        <v>88</v>
      </c>
      <c r="BK637" s="228">
        <f>ROUND(I637*H637,2)</f>
        <v>0</v>
      </c>
      <c r="BL637" s="20" t="s">
        <v>244</v>
      </c>
      <c r="BM637" s="227" t="s">
        <v>2160</v>
      </c>
    </row>
    <row r="638" s="2" customFormat="1">
      <c r="A638" s="42"/>
      <c r="B638" s="43"/>
      <c r="C638" s="44"/>
      <c r="D638" s="234" t="s">
        <v>153</v>
      </c>
      <c r="E638" s="44"/>
      <c r="F638" s="235" t="s">
        <v>2145</v>
      </c>
      <c r="G638" s="44"/>
      <c r="H638" s="44"/>
      <c r="I638" s="231"/>
      <c r="J638" s="44"/>
      <c r="K638" s="44"/>
      <c r="L638" s="48"/>
      <c r="M638" s="232"/>
      <c r="N638" s="233"/>
      <c r="O638" s="88"/>
      <c r="P638" s="88"/>
      <c r="Q638" s="88"/>
      <c r="R638" s="88"/>
      <c r="S638" s="88"/>
      <c r="T638" s="89"/>
      <c r="U638" s="42"/>
      <c r="V638" s="42"/>
      <c r="W638" s="42"/>
      <c r="X638" s="42"/>
      <c r="Y638" s="42"/>
      <c r="Z638" s="42"/>
      <c r="AA638" s="42"/>
      <c r="AB638" s="42"/>
      <c r="AC638" s="42"/>
      <c r="AD638" s="42"/>
      <c r="AE638" s="42"/>
      <c r="AT638" s="20" t="s">
        <v>153</v>
      </c>
      <c r="AU638" s="20" t="s">
        <v>90</v>
      </c>
    </row>
    <row r="639" s="2" customFormat="1" ht="24.15" customHeight="1">
      <c r="A639" s="42"/>
      <c r="B639" s="43"/>
      <c r="C639" s="216" t="s">
        <v>1282</v>
      </c>
      <c r="D639" s="216" t="s">
        <v>144</v>
      </c>
      <c r="E639" s="217" t="s">
        <v>1283</v>
      </c>
      <c r="F639" s="218" t="s">
        <v>1284</v>
      </c>
      <c r="G639" s="219" t="s">
        <v>618</v>
      </c>
      <c r="H639" s="220">
        <v>14</v>
      </c>
      <c r="I639" s="221"/>
      <c r="J639" s="222">
        <f>ROUND(I639*H639,2)</f>
        <v>0</v>
      </c>
      <c r="K639" s="218" t="s">
        <v>148</v>
      </c>
      <c r="L639" s="48"/>
      <c r="M639" s="223" t="s">
        <v>78</v>
      </c>
      <c r="N639" s="224" t="s">
        <v>50</v>
      </c>
      <c r="O639" s="88"/>
      <c r="P639" s="225">
        <f>O639*H639</f>
        <v>0</v>
      </c>
      <c r="Q639" s="225">
        <v>0</v>
      </c>
      <c r="R639" s="225">
        <f>Q639*H639</f>
        <v>0</v>
      </c>
      <c r="S639" s="225">
        <v>0</v>
      </c>
      <c r="T639" s="226">
        <f>S639*H639</f>
        <v>0</v>
      </c>
      <c r="U639" s="42"/>
      <c r="V639" s="42"/>
      <c r="W639" s="42"/>
      <c r="X639" s="42"/>
      <c r="Y639" s="42"/>
      <c r="Z639" s="42"/>
      <c r="AA639" s="42"/>
      <c r="AB639" s="42"/>
      <c r="AC639" s="42"/>
      <c r="AD639" s="42"/>
      <c r="AE639" s="42"/>
      <c r="AR639" s="227" t="s">
        <v>244</v>
      </c>
      <c r="AT639" s="227" t="s">
        <v>144</v>
      </c>
      <c r="AU639" s="227" t="s">
        <v>90</v>
      </c>
      <c r="AY639" s="20" t="s">
        <v>141</v>
      </c>
      <c r="BE639" s="228">
        <f>IF(N639="základní",J639,0)</f>
        <v>0</v>
      </c>
      <c r="BF639" s="228">
        <f>IF(N639="snížená",J639,0)</f>
        <v>0</v>
      </c>
      <c r="BG639" s="228">
        <f>IF(N639="zákl. přenesená",J639,0)</f>
        <v>0</v>
      </c>
      <c r="BH639" s="228">
        <f>IF(N639="sníž. přenesená",J639,0)</f>
        <v>0</v>
      </c>
      <c r="BI639" s="228">
        <f>IF(N639="nulová",J639,0)</f>
        <v>0</v>
      </c>
      <c r="BJ639" s="20" t="s">
        <v>88</v>
      </c>
      <c r="BK639" s="228">
        <f>ROUND(I639*H639,2)</f>
        <v>0</v>
      </c>
      <c r="BL639" s="20" t="s">
        <v>244</v>
      </c>
      <c r="BM639" s="227" t="s">
        <v>2161</v>
      </c>
    </row>
    <row r="640" s="2" customFormat="1">
      <c r="A640" s="42"/>
      <c r="B640" s="43"/>
      <c r="C640" s="44"/>
      <c r="D640" s="229" t="s">
        <v>151</v>
      </c>
      <c r="E640" s="44"/>
      <c r="F640" s="230" t="s">
        <v>1286</v>
      </c>
      <c r="G640" s="44"/>
      <c r="H640" s="44"/>
      <c r="I640" s="231"/>
      <c r="J640" s="44"/>
      <c r="K640" s="44"/>
      <c r="L640" s="48"/>
      <c r="M640" s="232"/>
      <c r="N640" s="233"/>
      <c r="O640" s="88"/>
      <c r="P640" s="88"/>
      <c r="Q640" s="88"/>
      <c r="R640" s="88"/>
      <c r="S640" s="88"/>
      <c r="T640" s="89"/>
      <c r="U640" s="42"/>
      <c r="V640" s="42"/>
      <c r="W640" s="42"/>
      <c r="X640" s="42"/>
      <c r="Y640" s="42"/>
      <c r="Z640" s="42"/>
      <c r="AA640" s="42"/>
      <c r="AB640" s="42"/>
      <c r="AC640" s="42"/>
      <c r="AD640" s="42"/>
      <c r="AE640" s="42"/>
      <c r="AT640" s="20" t="s">
        <v>151</v>
      </c>
      <c r="AU640" s="20" t="s">
        <v>90</v>
      </c>
    </row>
    <row r="641" s="13" customFormat="1">
      <c r="A641" s="13"/>
      <c r="B641" s="241"/>
      <c r="C641" s="242"/>
      <c r="D641" s="234" t="s">
        <v>283</v>
      </c>
      <c r="E641" s="243" t="s">
        <v>78</v>
      </c>
      <c r="F641" s="244" t="s">
        <v>2118</v>
      </c>
      <c r="G641" s="242"/>
      <c r="H641" s="245">
        <v>1</v>
      </c>
      <c r="I641" s="246"/>
      <c r="J641" s="242"/>
      <c r="K641" s="242"/>
      <c r="L641" s="247"/>
      <c r="M641" s="248"/>
      <c r="N641" s="249"/>
      <c r="O641" s="249"/>
      <c r="P641" s="249"/>
      <c r="Q641" s="249"/>
      <c r="R641" s="249"/>
      <c r="S641" s="249"/>
      <c r="T641" s="250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51" t="s">
        <v>283</v>
      </c>
      <c r="AU641" s="251" t="s">
        <v>90</v>
      </c>
      <c r="AV641" s="13" t="s">
        <v>90</v>
      </c>
      <c r="AW641" s="13" t="s">
        <v>40</v>
      </c>
      <c r="AX641" s="13" t="s">
        <v>80</v>
      </c>
      <c r="AY641" s="251" t="s">
        <v>141</v>
      </c>
    </row>
    <row r="642" s="13" customFormat="1">
      <c r="A642" s="13"/>
      <c r="B642" s="241"/>
      <c r="C642" s="242"/>
      <c r="D642" s="234" t="s">
        <v>283</v>
      </c>
      <c r="E642" s="243" t="s">
        <v>78</v>
      </c>
      <c r="F642" s="244" t="s">
        <v>2119</v>
      </c>
      <c r="G642" s="242"/>
      <c r="H642" s="245">
        <v>1</v>
      </c>
      <c r="I642" s="246"/>
      <c r="J642" s="242"/>
      <c r="K642" s="242"/>
      <c r="L642" s="247"/>
      <c r="M642" s="248"/>
      <c r="N642" s="249"/>
      <c r="O642" s="249"/>
      <c r="P642" s="249"/>
      <c r="Q642" s="249"/>
      <c r="R642" s="249"/>
      <c r="S642" s="249"/>
      <c r="T642" s="250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51" t="s">
        <v>283</v>
      </c>
      <c r="AU642" s="251" t="s">
        <v>90</v>
      </c>
      <c r="AV642" s="13" t="s">
        <v>90</v>
      </c>
      <c r="AW642" s="13" t="s">
        <v>40</v>
      </c>
      <c r="AX642" s="13" t="s">
        <v>80</v>
      </c>
      <c r="AY642" s="251" t="s">
        <v>141</v>
      </c>
    </row>
    <row r="643" s="13" customFormat="1">
      <c r="A643" s="13"/>
      <c r="B643" s="241"/>
      <c r="C643" s="242"/>
      <c r="D643" s="234" t="s">
        <v>283</v>
      </c>
      <c r="E643" s="243" t="s">
        <v>78</v>
      </c>
      <c r="F643" s="244" t="s">
        <v>2147</v>
      </c>
      <c r="G643" s="242"/>
      <c r="H643" s="245">
        <v>2</v>
      </c>
      <c r="I643" s="246"/>
      <c r="J643" s="242"/>
      <c r="K643" s="242"/>
      <c r="L643" s="247"/>
      <c r="M643" s="248"/>
      <c r="N643" s="249"/>
      <c r="O643" s="249"/>
      <c r="P643" s="249"/>
      <c r="Q643" s="249"/>
      <c r="R643" s="249"/>
      <c r="S643" s="249"/>
      <c r="T643" s="250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51" t="s">
        <v>283</v>
      </c>
      <c r="AU643" s="251" t="s">
        <v>90</v>
      </c>
      <c r="AV643" s="13" t="s">
        <v>90</v>
      </c>
      <c r="AW643" s="13" t="s">
        <v>40</v>
      </c>
      <c r="AX643" s="13" t="s">
        <v>80</v>
      </c>
      <c r="AY643" s="251" t="s">
        <v>141</v>
      </c>
    </row>
    <row r="644" s="13" customFormat="1">
      <c r="A644" s="13"/>
      <c r="B644" s="241"/>
      <c r="C644" s="242"/>
      <c r="D644" s="234" t="s">
        <v>283</v>
      </c>
      <c r="E644" s="243" t="s">
        <v>78</v>
      </c>
      <c r="F644" s="244" t="s">
        <v>2148</v>
      </c>
      <c r="G644" s="242"/>
      <c r="H644" s="245">
        <v>1</v>
      </c>
      <c r="I644" s="246"/>
      <c r="J644" s="242"/>
      <c r="K644" s="242"/>
      <c r="L644" s="247"/>
      <c r="M644" s="248"/>
      <c r="N644" s="249"/>
      <c r="O644" s="249"/>
      <c r="P644" s="249"/>
      <c r="Q644" s="249"/>
      <c r="R644" s="249"/>
      <c r="S644" s="249"/>
      <c r="T644" s="250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51" t="s">
        <v>283</v>
      </c>
      <c r="AU644" s="251" t="s">
        <v>90</v>
      </c>
      <c r="AV644" s="13" t="s">
        <v>90</v>
      </c>
      <c r="AW644" s="13" t="s">
        <v>40</v>
      </c>
      <c r="AX644" s="13" t="s">
        <v>80</v>
      </c>
      <c r="AY644" s="251" t="s">
        <v>141</v>
      </c>
    </row>
    <row r="645" s="13" customFormat="1">
      <c r="A645" s="13"/>
      <c r="B645" s="241"/>
      <c r="C645" s="242"/>
      <c r="D645" s="234" t="s">
        <v>283</v>
      </c>
      <c r="E645" s="243" t="s">
        <v>78</v>
      </c>
      <c r="F645" s="244" t="s">
        <v>2149</v>
      </c>
      <c r="G645" s="242"/>
      <c r="H645" s="245">
        <v>6</v>
      </c>
      <c r="I645" s="246"/>
      <c r="J645" s="242"/>
      <c r="K645" s="242"/>
      <c r="L645" s="247"/>
      <c r="M645" s="248"/>
      <c r="N645" s="249"/>
      <c r="O645" s="249"/>
      <c r="P645" s="249"/>
      <c r="Q645" s="249"/>
      <c r="R645" s="249"/>
      <c r="S645" s="249"/>
      <c r="T645" s="250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51" t="s">
        <v>283</v>
      </c>
      <c r="AU645" s="251" t="s">
        <v>90</v>
      </c>
      <c r="AV645" s="13" t="s">
        <v>90</v>
      </c>
      <c r="AW645" s="13" t="s">
        <v>40</v>
      </c>
      <c r="AX645" s="13" t="s">
        <v>80</v>
      </c>
      <c r="AY645" s="251" t="s">
        <v>141</v>
      </c>
    </row>
    <row r="646" s="13" customFormat="1">
      <c r="A646" s="13"/>
      <c r="B646" s="241"/>
      <c r="C646" s="242"/>
      <c r="D646" s="234" t="s">
        <v>283</v>
      </c>
      <c r="E646" s="243" t="s">
        <v>78</v>
      </c>
      <c r="F646" s="244" t="s">
        <v>2150</v>
      </c>
      <c r="G646" s="242"/>
      <c r="H646" s="245">
        <v>2</v>
      </c>
      <c r="I646" s="246"/>
      <c r="J646" s="242"/>
      <c r="K646" s="242"/>
      <c r="L646" s="247"/>
      <c r="M646" s="248"/>
      <c r="N646" s="249"/>
      <c r="O646" s="249"/>
      <c r="P646" s="249"/>
      <c r="Q646" s="249"/>
      <c r="R646" s="249"/>
      <c r="S646" s="249"/>
      <c r="T646" s="250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51" t="s">
        <v>283</v>
      </c>
      <c r="AU646" s="251" t="s">
        <v>90</v>
      </c>
      <c r="AV646" s="13" t="s">
        <v>90</v>
      </c>
      <c r="AW646" s="13" t="s">
        <v>40</v>
      </c>
      <c r="AX646" s="13" t="s">
        <v>80</v>
      </c>
      <c r="AY646" s="251" t="s">
        <v>141</v>
      </c>
    </row>
    <row r="647" s="13" customFormat="1">
      <c r="A647" s="13"/>
      <c r="B647" s="241"/>
      <c r="C647" s="242"/>
      <c r="D647" s="234" t="s">
        <v>283</v>
      </c>
      <c r="E647" s="243" t="s">
        <v>78</v>
      </c>
      <c r="F647" s="244" t="s">
        <v>2151</v>
      </c>
      <c r="G647" s="242"/>
      <c r="H647" s="245">
        <v>1</v>
      </c>
      <c r="I647" s="246"/>
      <c r="J647" s="242"/>
      <c r="K647" s="242"/>
      <c r="L647" s="247"/>
      <c r="M647" s="248"/>
      <c r="N647" s="249"/>
      <c r="O647" s="249"/>
      <c r="P647" s="249"/>
      <c r="Q647" s="249"/>
      <c r="R647" s="249"/>
      <c r="S647" s="249"/>
      <c r="T647" s="250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51" t="s">
        <v>283</v>
      </c>
      <c r="AU647" s="251" t="s">
        <v>90</v>
      </c>
      <c r="AV647" s="13" t="s">
        <v>90</v>
      </c>
      <c r="AW647" s="13" t="s">
        <v>40</v>
      </c>
      <c r="AX647" s="13" t="s">
        <v>80</v>
      </c>
      <c r="AY647" s="251" t="s">
        <v>141</v>
      </c>
    </row>
    <row r="648" s="14" customFormat="1">
      <c r="A648" s="14"/>
      <c r="B648" s="252"/>
      <c r="C648" s="253"/>
      <c r="D648" s="234" t="s">
        <v>283</v>
      </c>
      <c r="E648" s="254" t="s">
        <v>78</v>
      </c>
      <c r="F648" s="255" t="s">
        <v>285</v>
      </c>
      <c r="G648" s="253"/>
      <c r="H648" s="256">
        <v>14</v>
      </c>
      <c r="I648" s="257"/>
      <c r="J648" s="253"/>
      <c r="K648" s="253"/>
      <c r="L648" s="258"/>
      <c r="M648" s="259"/>
      <c r="N648" s="260"/>
      <c r="O648" s="260"/>
      <c r="P648" s="260"/>
      <c r="Q648" s="260"/>
      <c r="R648" s="260"/>
      <c r="S648" s="260"/>
      <c r="T648" s="261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62" t="s">
        <v>283</v>
      </c>
      <c r="AU648" s="262" t="s">
        <v>90</v>
      </c>
      <c r="AV648" s="14" t="s">
        <v>166</v>
      </c>
      <c r="AW648" s="14" t="s">
        <v>40</v>
      </c>
      <c r="AX648" s="14" t="s">
        <v>88</v>
      </c>
      <c r="AY648" s="262" t="s">
        <v>141</v>
      </c>
    </row>
    <row r="649" s="2" customFormat="1" ht="16.5" customHeight="1">
      <c r="A649" s="42"/>
      <c r="B649" s="43"/>
      <c r="C649" s="290" t="s">
        <v>1287</v>
      </c>
      <c r="D649" s="290" t="s">
        <v>864</v>
      </c>
      <c r="E649" s="291" t="s">
        <v>2162</v>
      </c>
      <c r="F649" s="292" t="s">
        <v>2163</v>
      </c>
      <c r="G649" s="293" t="s">
        <v>618</v>
      </c>
      <c r="H649" s="294">
        <v>12</v>
      </c>
      <c r="I649" s="295"/>
      <c r="J649" s="296">
        <f>ROUND(I649*H649,2)</f>
        <v>0</v>
      </c>
      <c r="K649" s="292" t="s">
        <v>1983</v>
      </c>
      <c r="L649" s="297"/>
      <c r="M649" s="298" t="s">
        <v>78</v>
      </c>
      <c r="N649" s="299" t="s">
        <v>50</v>
      </c>
      <c r="O649" s="88"/>
      <c r="P649" s="225">
        <f>O649*H649</f>
        <v>0</v>
      </c>
      <c r="Q649" s="225">
        <v>0</v>
      </c>
      <c r="R649" s="225">
        <f>Q649*H649</f>
        <v>0</v>
      </c>
      <c r="S649" s="225">
        <v>0</v>
      </c>
      <c r="T649" s="226">
        <f>S649*H649</f>
        <v>0</v>
      </c>
      <c r="U649" s="42"/>
      <c r="V649" s="42"/>
      <c r="W649" s="42"/>
      <c r="X649" s="42"/>
      <c r="Y649" s="42"/>
      <c r="Z649" s="42"/>
      <c r="AA649" s="42"/>
      <c r="AB649" s="42"/>
      <c r="AC649" s="42"/>
      <c r="AD649" s="42"/>
      <c r="AE649" s="42"/>
      <c r="AR649" s="227" t="s">
        <v>487</v>
      </c>
      <c r="AT649" s="227" t="s">
        <v>864</v>
      </c>
      <c r="AU649" s="227" t="s">
        <v>90</v>
      </c>
      <c r="AY649" s="20" t="s">
        <v>141</v>
      </c>
      <c r="BE649" s="228">
        <f>IF(N649="základní",J649,0)</f>
        <v>0</v>
      </c>
      <c r="BF649" s="228">
        <f>IF(N649="snížená",J649,0)</f>
        <v>0</v>
      </c>
      <c r="BG649" s="228">
        <f>IF(N649="zákl. přenesená",J649,0)</f>
        <v>0</v>
      </c>
      <c r="BH649" s="228">
        <f>IF(N649="sníž. přenesená",J649,0)</f>
        <v>0</v>
      </c>
      <c r="BI649" s="228">
        <f>IF(N649="nulová",J649,0)</f>
        <v>0</v>
      </c>
      <c r="BJ649" s="20" t="s">
        <v>88</v>
      </c>
      <c r="BK649" s="228">
        <f>ROUND(I649*H649,2)</f>
        <v>0</v>
      </c>
      <c r="BL649" s="20" t="s">
        <v>244</v>
      </c>
      <c r="BM649" s="227" t="s">
        <v>2164</v>
      </c>
    </row>
    <row r="650" s="2" customFormat="1">
      <c r="A650" s="42"/>
      <c r="B650" s="43"/>
      <c r="C650" s="44"/>
      <c r="D650" s="234" t="s">
        <v>153</v>
      </c>
      <c r="E650" s="44"/>
      <c r="F650" s="235" t="s">
        <v>2165</v>
      </c>
      <c r="G650" s="44"/>
      <c r="H650" s="44"/>
      <c r="I650" s="231"/>
      <c r="J650" s="44"/>
      <c r="K650" s="44"/>
      <c r="L650" s="48"/>
      <c r="M650" s="232"/>
      <c r="N650" s="233"/>
      <c r="O650" s="88"/>
      <c r="P650" s="88"/>
      <c r="Q650" s="88"/>
      <c r="R650" s="88"/>
      <c r="S650" s="88"/>
      <c r="T650" s="89"/>
      <c r="U650" s="42"/>
      <c r="V650" s="42"/>
      <c r="W650" s="42"/>
      <c r="X650" s="42"/>
      <c r="Y650" s="42"/>
      <c r="Z650" s="42"/>
      <c r="AA650" s="42"/>
      <c r="AB650" s="42"/>
      <c r="AC650" s="42"/>
      <c r="AD650" s="42"/>
      <c r="AE650" s="42"/>
      <c r="AT650" s="20" t="s">
        <v>153</v>
      </c>
      <c r="AU650" s="20" t="s">
        <v>90</v>
      </c>
    </row>
    <row r="651" s="13" customFormat="1">
      <c r="A651" s="13"/>
      <c r="B651" s="241"/>
      <c r="C651" s="242"/>
      <c r="D651" s="234" t="s">
        <v>283</v>
      </c>
      <c r="E651" s="243" t="s">
        <v>78</v>
      </c>
      <c r="F651" s="244" t="s">
        <v>2147</v>
      </c>
      <c r="G651" s="242"/>
      <c r="H651" s="245">
        <v>2</v>
      </c>
      <c r="I651" s="246"/>
      <c r="J651" s="242"/>
      <c r="K651" s="242"/>
      <c r="L651" s="247"/>
      <c r="M651" s="248"/>
      <c r="N651" s="249"/>
      <c r="O651" s="249"/>
      <c r="P651" s="249"/>
      <c r="Q651" s="249"/>
      <c r="R651" s="249"/>
      <c r="S651" s="249"/>
      <c r="T651" s="250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51" t="s">
        <v>283</v>
      </c>
      <c r="AU651" s="251" t="s">
        <v>90</v>
      </c>
      <c r="AV651" s="13" t="s">
        <v>90</v>
      </c>
      <c r="AW651" s="13" t="s">
        <v>40</v>
      </c>
      <c r="AX651" s="13" t="s">
        <v>80</v>
      </c>
      <c r="AY651" s="251" t="s">
        <v>141</v>
      </c>
    </row>
    <row r="652" s="13" customFormat="1">
      <c r="A652" s="13"/>
      <c r="B652" s="241"/>
      <c r="C652" s="242"/>
      <c r="D652" s="234" t="s">
        <v>283</v>
      </c>
      <c r="E652" s="243" t="s">
        <v>78</v>
      </c>
      <c r="F652" s="244" t="s">
        <v>2148</v>
      </c>
      <c r="G652" s="242"/>
      <c r="H652" s="245">
        <v>1</v>
      </c>
      <c r="I652" s="246"/>
      <c r="J652" s="242"/>
      <c r="K652" s="242"/>
      <c r="L652" s="247"/>
      <c r="M652" s="248"/>
      <c r="N652" s="249"/>
      <c r="O652" s="249"/>
      <c r="P652" s="249"/>
      <c r="Q652" s="249"/>
      <c r="R652" s="249"/>
      <c r="S652" s="249"/>
      <c r="T652" s="250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51" t="s">
        <v>283</v>
      </c>
      <c r="AU652" s="251" t="s">
        <v>90</v>
      </c>
      <c r="AV652" s="13" t="s">
        <v>90</v>
      </c>
      <c r="AW652" s="13" t="s">
        <v>40</v>
      </c>
      <c r="AX652" s="13" t="s">
        <v>80</v>
      </c>
      <c r="AY652" s="251" t="s">
        <v>141</v>
      </c>
    </row>
    <row r="653" s="13" customFormat="1">
      <c r="A653" s="13"/>
      <c r="B653" s="241"/>
      <c r="C653" s="242"/>
      <c r="D653" s="234" t="s">
        <v>283</v>
      </c>
      <c r="E653" s="243" t="s">
        <v>78</v>
      </c>
      <c r="F653" s="244" t="s">
        <v>2149</v>
      </c>
      <c r="G653" s="242"/>
      <c r="H653" s="245">
        <v>6</v>
      </c>
      <c r="I653" s="246"/>
      <c r="J653" s="242"/>
      <c r="K653" s="242"/>
      <c r="L653" s="247"/>
      <c r="M653" s="248"/>
      <c r="N653" s="249"/>
      <c r="O653" s="249"/>
      <c r="P653" s="249"/>
      <c r="Q653" s="249"/>
      <c r="R653" s="249"/>
      <c r="S653" s="249"/>
      <c r="T653" s="250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51" t="s">
        <v>283</v>
      </c>
      <c r="AU653" s="251" t="s">
        <v>90</v>
      </c>
      <c r="AV653" s="13" t="s">
        <v>90</v>
      </c>
      <c r="AW653" s="13" t="s">
        <v>40</v>
      </c>
      <c r="AX653" s="13" t="s">
        <v>80</v>
      </c>
      <c r="AY653" s="251" t="s">
        <v>141</v>
      </c>
    </row>
    <row r="654" s="13" customFormat="1">
      <c r="A654" s="13"/>
      <c r="B654" s="241"/>
      <c r="C654" s="242"/>
      <c r="D654" s="234" t="s">
        <v>283</v>
      </c>
      <c r="E654" s="243" t="s">
        <v>78</v>
      </c>
      <c r="F654" s="244" t="s">
        <v>2150</v>
      </c>
      <c r="G654" s="242"/>
      <c r="H654" s="245">
        <v>2</v>
      </c>
      <c r="I654" s="246"/>
      <c r="J654" s="242"/>
      <c r="K654" s="242"/>
      <c r="L654" s="247"/>
      <c r="M654" s="248"/>
      <c r="N654" s="249"/>
      <c r="O654" s="249"/>
      <c r="P654" s="249"/>
      <c r="Q654" s="249"/>
      <c r="R654" s="249"/>
      <c r="S654" s="249"/>
      <c r="T654" s="250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51" t="s">
        <v>283</v>
      </c>
      <c r="AU654" s="251" t="s">
        <v>90</v>
      </c>
      <c r="AV654" s="13" t="s">
        <v>90</v>
      </c>
      <c r="AW654" s="13" t="s">
        <v>40</v>
      </c>
      <c r="AX654" s="13" t="s">
        <v>80</v>
      </c>
      <c r="AY654" s="251" t="s">
        <v>141</v>
      </c>
    </row>
    <row r="655" s="13" customFormat="1">
      <c r="A655" s="13"/>
      <c r="B655" s="241"/>
      <c r="C655" s="242"/>
      <c r="D655" s="234" t="s">
        <v>283</v>
      </c>
      <c r="E655" s="243" t="s">
        <v>78</v>
      </c>
      <c r="F655" s="244" t="s">
        <v>2151</v>
      </c>
      <c r="G655" s="242"/>
      <c r="H655" s="245">
        <v>1</v>
      </c>
      <c r="I655" s="246"/>
      <c r="J655" s="242"/>
      <c r="K655" s="242"/>
      <c r="L655" s="247"/>
      <c r="M655" s="248"/>
      <c r="N655" s="249"/>
      <c r="O655" s="249"/>
      <c r="P655" s="249"/>
      <c r="Q655" s="249"/>
      <c r="R655" s="249"/>
      <c r="S655" s="249"/>
      <c r="T655" s="250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51" t="s">
        <v>283</v>
      </c>
      <c r="AU655" s="251" t="s">
        <v>90</v>
      </c>
      <c r="AV655" s="13" t="s">
        <v>90</v>
      </c>
      <c r="AW655" s="13" t="s">
        <v>40</v>
      </c>
      <c r="AX655" s="13" t="s">
        <v>80</v>
      </c>
      <c r="AY655" s="251" t="s">
        <v>141</v>
      </c>
    </row>
    <row r="656" s="14" customFormat="1">
      <c r="A656" s="14"/>
      <c r="B656" s="252"/>
      <c r="C656" s="253"/>
      <c r="D656" s="234" t="s">
        <v>283</v>
      </c>
      <c r="E656" s="254" t="s">
        <v>78</v>
      </c>
      <c r="F656" s="255" t="s">
        <v>285</v>
      </c>
      <c r="G656" s="253"/>
      <c r="H656" s="256">
        <v>12</v>
      </c>
      <c r="I656" s="257"/>
      <c r="J656" s="253"/>
      <c r="K656" s="253"/>
      <c r="L656" s="258"/>
      <c r="M656" s="259"/>
      <c r="N656" s="260"/>
      <c r="O656" s="260"/>
      <c r="P656" s="260"/>
      <c r="Q656" s="260"/>
      <c r="R656" s="260"/>
      <c r="S656" s="260"/>
      <c r="T656" s="261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2" t="s">
        <v>283</v>
      </c>
      <c r="AU656" s="262" t="s">
        <v>90</v>
      </c>
      <c r="AV656" s="14" t="s">
        <v>166</v>
      </c>
      <c r="AW656" s="14" t="s">
        <v>40</v>
      </c>
      <c r="AX656" s="14" t="s">
        <v>88</v>
      </c>
      <c r="AY656" s="262" t="s">
        <v>141</v>
      </c>
    </row>
    <row r="657" s="2" customFormat="1" ht="16.5" customHeight="1">
      <c r="A657" s="42"/>
      <c r="B657" s="43"/>
      <c r="C657" s="290" t="s">
        <v>1291</v>
      </c>
      <c r="D657" s="290" t="s">
        <v>864</v>
      </c>
      <c r="E657" s="291" t="s">
        <v>1288</v>
      </c>
      <c r="F657" s="292" t="s">
        <v>1289</v>
      </c>
      <c r="G657" s="293" t="s">
        <v>618</v>
      </c>
      <c r="H657" s="294">
        <v>2</v>
      </c>
      <c r="I657" s="295"/>
      <c r="J657" s="296">
        <f>ROUND(I657*H657,2)</f>
        <v>0</v>
      </c>
      <c r="K657" s="292" t="s">
        <v>148</v>
      </c>
      <c r="L657" s="297"/>
      <c r="M657" s="298" t="s">
        <v>78</v>
      </c>
      <c r="N657" s="299" t="s">
        <v>50</v>
      </c>
      <c r="O657" s="88"/>
      <c r="P657" s="225">
        <f>O657*H657</f>
        <v>0</v>
      </c>
      <c r="Q657" s="225">
        <v>0.0022000000000000001</v>
      </c>
      <c r="R657" s="225">
        <f>Q657*H657</f>
        <v>0.0044000000000000003</v>
      </c>
      <c r="S657" s="225">
        <v>0</v>
      </c>
      <c r="T657" s="226">
        <f>S657*H657</f>
        <v>0</v>
      </c>
      <c r="U657" s="42"/>
      <c r="V657" s="42"/>
      <c r="W657" s="42"/>
      <c r="X657" s="42"/>
      <c r="Y657" s="42"/>
      <c r="Z657" s="42"/>
      <c r="AA657" s="42"/>
      <c r="AB657" s="42"/>
      <c r="AC657" s="42"/>
      <c r="AD657" s="42"/>
      <c r="AE657" s="42"/>
      <c r="AR657" s="227" t="s">
        <v>487</v>
      </c>
      <c r="AT657" s="227" t="s">
        <v>864</v>
      </c>
      <c r="AU657" s="227" t="s">
        <v>90</v>
      </c>
      <c r="AY657" s="20" t="s">
        <v>141</v>
      </c>
      <c r="BE657" s="228">
        <f>IF(N657="základní",J657,0)</f>
        <v>0</v>
      </c>
      <c r="BF657" s="228">
        <f>IF(N657="snížená",J657,0)</f>
        <v>0</v>
      </c>
      <c r="BG657" s="228">
        <f>IF(N657="zákl. přenesená",J657,0)</f>
        <v>0</v>
      </c>
      <c r="BH657" s="228">
        <f>IF(N657="sníž. přenesená",J657,0)</f>
        <v>0</v>
      </c>
      <c r="BI657" s="228">
        <f>IF(N657="nulová",J657,0)</f>
        <v>0</v>
      </c>
      <c r="BJ657" s="20" t="s">
        <v>88</v>
      </c>
      <c r="BK657" s="228">
        <f>ROUND(I657*H657,2)</f>
        <v>0</v>
      </c>
      <c r="BL657" s="20" t="s">
        <v>244</v>
      </c>
      <c r="BM657" s="227" t="s">
        <v>2166</v>
      </c>
    </row>
    <row r="658" s="13" customFormat="1">
      <c r="A658" s="13"/>
      <c r="B658" s="241"/>
      <c r="C658" s="242"/>
      <c r="D658" s="234" t="s">
        <v>283</v>
      </c>
      <c r="E658" s="243" t="s">
        <v>78</v>
      </c>
      <c r="F658" s="244" t="s">
        <v>2118</v>
      </c>
      <c r="G658" s="242"/>
      <c r="H658" s="245">
        <v>1</v>
      </c>
      <c r="I658" s="246"/>
      <c r="J658" s="242"/>
      <c r="K658" s="242"/>
      <c r="L658" s="247"/>
      <c r="M658" s="248"/>
      <c r="N658" s="249"/>
      <c r="O658" s="249"/>
      <c r="P658" s="249"/>
      <c r="Q658" s="249"/>
      <c r="R658" s="249"/>
      <c r="S658" s="249"/>
      <c r="T658" s="250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51" t="s">
        <v>283</v>
      </c>
      <c r="AU658" s="251" t="s">
        <v>90</v>
      </c>
      <c r="AV658" s="13" t="s">
        <v>90</v>
      </c>
      <c r="AW658" s="13" t="s">
        <v>40</v>
      </c>
      <c r="AX658" s="13" t="s">
        <v>80</v>
      </c>
      <c r="AY658" s="251" t="s">
        <v>141</v>
      </c>
    </row>
    <row r="659" s="13" customFormat="1">
      <c r="A659" s="13"/>
      <c r="B659" s="241"/>
      <c r="C659" s="242"/>
      <c r="D659" s="234" t="s">
        <v>283</v>
      </c>
      <c r="E659" s="243" t="s">
        <v>78</v>
      </c>
      <c r="F659" s="244" t="s">
        <v>2119</v>
      </c>
      <c r="G659" s="242"/>
      <c r="H659" s="245">
        <v>1</v>
      </c>
      <c r="I659" s="246"/>
      <c r="J659" s="242"/>
      <c r="K659" s="242"/>
      <c r="L659" s="247"/>
      <c r="M659" s="248"/>
      <c r="N659" s="249"/>
      <c r="O659" s="249"/>
      <c r="P659" s="249"/>
      <c r="Q659" s="249"/>
      <c r="R659" s="249"/>
      <c r="S659" s="249"/>
      <c r="T659" s="250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51" t="s">
        <v>283</v>
      </c>
      <c r="AU659" s="251" t="s">
        <v>90</v>
      </c>
      <c r="AV659" s="13" t="s">
        <v>90</v>
      </c>
      <c r="AW659" s="13" t="s">
        <v>40</v>
      </c>
      <c r="AX659" s="13" t="s">
        <v>80</v>
      </c>
      <c r="AY659" s="251" t="s">
        <v>141</v>
      </c>
    </row>
    <row r="660" s="14" customFormat="1">
      <c r="A660" s="14"/>
      <c r="B660" s="252"/>
      <c r="C660" s="253"/>
      <c r="D660" s="234" t="s">
        <v>283</v>
      </c>
      <c r="E660" s="254" t="s">
        <v>78</v>
      </c>
      <c r="F660" s="255" t="s">
        <v>285</v>
      </c>
      <c r="G660" s="253"/>
      <c r="H660" s="256">
        <v>2</v>
      </c>
      <c r="I660" s="257"/>
      <c r="J660" s="253"/>
      <c r="K660" s="253"/>
      <c r="L660" s="258"/>
      <c r="M660" s="259"/>
      <c r="N660" s="260"/>
      <c r="O660" s="260"/>
      <c r="P660" s="260"/>
      <c r="Q660" s="260"/>
      <c r="R660" s="260"/>
      <c r="S660" s="260"/>
      <c r="T660" s="261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62" t="s">
        <v>283</v>
      </c>
      <c r="AU660" s="262" t="s">
        <v>90</v>
      </c>
      <c r="AV660" s="14" t="s">
        <v>166</v>
      </c>
      <c r="AW660" s="14" t="s">
        <v>40</v>
      </c>
      <c r="AX660" s="14" t="s">
        <v>88</v>
      </c>
      <c r="AY660" s="262" t="s">
        <v>141</v>
      </c>
    </row>
    <row r="661" s="2" customFormat="1" ht="37.8" customHeight="1">
      <c r="A661" s="42"/>
      <c r="B661" s="43"/>
      <c r="C661" s="216" t="s">
        <v>1296</v>
      </c>
      <c r="D661" s="216" t="s">
        <v>144</v>
      </c>
      <c r="E661" s="217" t="s">
        <v>1319</v>
      </c>
      <c r="F661" s="218" t="s">
        <v>1320</v>
      </c>
      <c r="G661" s="219" t="s">
        <v>618</v>
      </c>
      <c r="H661" s="220">
        <v>2</v>
      </c>
      <c r="I661" s="221"/>
      <c r="J661" s="222">
        <f>ROUND(I661*H661,2)</f>
        <v>0</v>
      </c>
      <c r="K661" s="218" t="s">
        <v>148</v>
      </c>
      <c r="L661" s="48"/>
      <c r="M661" s="223" t="s">
        <v>78</v>
      </c>
      <c r="N661" s="224" t="s">
        <v>50</v>
      </c>
      <c r="O661" s="88"/>
      <c r="P661" s="225">
        <f>O661*H661</f>
        <v>0</v>
      </c>
      <c r="Q661" s="225">
        <v>0.00047281249999999998</v>
      </c>
      <c r="R661" s="225">
        <f>Q661*H661</f>
        <v>0.00094562499999999996</v>
      </c>
      <c r="S661" s="225">
        <v>0</v>
      </c>
      <c r="T661" s="226">
        <f>S661*H661</f>
        <v>0</v>
      </c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/>
      <c r="AR661" s="227" t="s">
        <v>244</v>
      </c>
      <c r="AT661" s="227" t="s">
        <v>144</v>
      </c>
      <c r="AU661" s="227" t="s">
        <v>90</v>
      </c>
      <c r="AY661" s="20" t="s">
        <v>141</v>
      </c>
      <c r="BE661" s="228">
        <f>IF(N661="základní",J661,0)</f>
        <v>0</v>
      </c>
      <c r="BF661" s="228">
        <f>IF(N661="snížená",J661,0)</f>
        <v>0</v>
      </c>
      <c r="BG661" s="228">
        <f>IF(N661="zákl. přenesená",J661,0)</f>
        <v>0</v>
      </c>
      <c r="BH661" s="228">
        <f>IF(N661="sníž. přenesená",J661,0)</f>
        <v>0</v>
      </c>
      <c r="BI661" s="228">
        <f>IF(N661="nulová",J661,0)</f>
        <v>0</v>
      </c>
      <c r="BJ661" s="20" t="s">
        <v>88</v>
      </c>
      <c r="BK661" s="228">
        <f>ROUND(I661*H661,2)</f>
        <v>0</v>
      </c>
      <c r="BL661" s="20" t="s">
        <v>244</v>
      </c>
      <c r="BM661" s="227" t="s">
        <v>2167</v>
      </c>
    </row>
    <row r="662" s="2" customFormat="1">
      <c r="A662" s="42"/>
      <c r="B662" s="43"/>
      <c r="C662" s="44"/>
      <c r="D662" s="229" t="s">
        <v>151</v>
      </c>
      <c r="E662" s="44"/>
      <c r="F662" s="230" t="s">
        <v>1322</v>
      </c>
      <c r="G662" s="44"/>
      <c r="H662" s="44"/>
      <c r="I662" s="231"/>
      <c r="J662" s="44"/>
      <c r="K662" s="44"/>
      <c r="L662" s="48"/>
      <c r="M662" s="232"/>
      <c r="N662" s="233"/>
      <c r="O662" s="88"/>
      <c r="P662" s="88"/>
      <c r="Q662" s="88"/>
      <c r="R662" s="88"/>
      <c r="S662" s="88"/>
      <c r="T662" s="89"/>
      <c r="U662" s="42"/>
      <c r="V662" s="42"/>
      <c r="W662" s="42"/>
      <c r="X662" s="42"/>
      <c r="Y662" s="42"/>
      <c r="Z662" s="42"/>
      <c r="AA662" s="42"/>
      <c r="AB662" s="42"/>
      <c r="AC662" s="42"/>
      <c r="AD662" s="42"/>
      <c r="AE662" s="42"/>
      <c r="AT662" s="20" t="s">
        <v>151</v>
      </c>
      <c r="AU662" s="20" t="s">
        <v>90</v>
      </c>
    </row>
    <row r="663" s="13" customFormat="1">
      <c r="A663" s="13"/>
      <c r="B663" s="241"/>
      <c r="C663" s="242"/>
      <c r="D663" s="234" t="s">
        <v>283</v>
      </c>
      <c r="E663" s="243" t="s">
        <v>78</v>
      </c>
      <c r="F663" s="244" t="s">
        <v>2168</v>
      </c>
      <c r="G663" s="242"/>
      <c r="H663" s="245">
        <v>1</v>
      </c>
      <c r="I663" s="246"/>
      <c r="J663" s="242"/>
      <c r="K663" s="242"/>
      <c r="L663" s="247"/>
      <c r="M663" s="248"/>
      <c r="N663" s="249"/>
      <c r="O663" s="249"/>
      <c r="P663" s="249"/>
      <c r="Q663" s="249"/>
      <c r="R663" s="249"/>
      <c r="S663" s="249"/>
      <c r="T663" s="250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51" t="s">
        <v>283</v>
      </c>
      <c r="AU663" s="251" t="s">
        <v>90</v>
      </c>
      <c r="AV663" s="13" t="s">
        <v>90</v>
      </c>
      <c r="AW663" s="13" t="s">
        <v>40</v>
      </c>
      <c r="AX663" s="13" t="s">
        <v>80</v>
      </c>
      <c r="AY663" s="251" t="s">
        <v>141</v>
      </c>
    </row>
    <row r="664" s="13" customFormat="1">
      <c r="A664" s="13"/>
      <c r="B664" s="241"/>
      <c r="C664" s="242"/>
      <c r="D664" s="234" t="s">
        <v>283</v>
      </c>
      <c r="E664" s="243" t="s">
        <v>78</v>
      </c>
      <c r="F664" s="244" t="s">
        <v>2169</v>
      </c>
      <c r="G664" s="242"/>
      <c r="H664" s="245">
        <v>1</v>
      </c>
      <c r="I664" s="246"/>
      <c r="J664" s="242"/>
      <c r="K664" s="242"/>
      <c r="L664" s="247"/>
      <c r="M664" s="248"/>
      <c r="N664" s="249"/>
      <c r="O664" s="249"/>
      <c r="P664" s="249"/>
      <c r="Q664" s="249"/>
      <c r="R664" s="249"/>
      <c r="S664" s="249"/>
      <c r="T664" s="250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51" t="s">
        <v>283</v>
      </c>
      <c r="AU664" s="251" t="s">
        <v>90</v>
      </c>
      <c r="AV664" s="13" t="s">
        <v>90</v>
      </c>
      <c r="AW664" s="13" t="s">
        <v>40</v>
      </c>
      <c r="AX664" s="13" t="s">
        <v>80</v>
      </c>
      <c r="AY664" s="251" t="s">
        <v>141</v>
      </c>
    </row>
    <row r="665" s="14" customFormat="1">
      <c r="A665" s="14"/>
      <c r="B665" s="252"/>
      <c r="C665" s="253"/>
      <c r="D665" s="234" t="s">
        <v>283</v>
      </c>
      <c r="E665" s="254" t="s">
        <v>78</v>
      </c>
      <c r="F665" s="255" t="s">
        <v>285</v>
      </c>
      <c r="G665" s="253"/>
      <c r="H665" s="256">
        <v>2</v>
      </c>
      <c r="I665" s="257"/>
      <c r="J665" s="253"/>
      <c r="K665" s="253"/>
      <c r="L665" s="258"/>
      <c r="M665" s="259"/>
      <c r="N665" s="260"/>
      <c r="O665" s="260"/>
      <c r="P665" s="260"/>
      <c r="Q665" s="260"/>
      <c r="R665" s="260"/>
      <c r="S665" s="260"/>
      <c r="T665" s="261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62" t="s">
        <v>283</v>
      </c>
      <c r="AU665" s="262" t="s">
        <v>90</v>
      </c>
      <c r="AV665" s="14" t="s">
        <v>166</v>
      </c>
      <c r="AW665" s="14" t="s">
        <v>40</v>
      </c>
      <c r="AX665" s="14" t="s">
        <v>88</v>
      </c>
      <c r="AY665" s="262" t="s">
        <v>141</v>
      </c>
    </row>
    <row r="666" s="2" customFormat="1" ht="37.8" customHeight="1">
      <c r="A666" s="42"/>
      <c r="B666" s="43"/>
      <c r="C666" s="290" t="s">
        <v>1300</v>
      </c>
      <c r="D666" s="290" t="s">
        <v>864</v>
      </c>
      <c r="E666" s="291" t="s">
        <v>1324</v>
      </c>
      <c r="F666" s="292" t="s">
        <v>1325</v>
      </c>
      <c r="G666" s="293" t="s">
        <v>618</v>
      </c>
      <c r="H666" s="294">
        <v>2</v>
      </c>
      <c r="I666" s="295"/>
      <c r="J666" s="296">
        <f>ROUND(I666*H666,2)</f>
        <v>0</v>
      </c>
      <c r="K666" s="292" t="s">
        <v>148</v>
      </c>
      <c r="L666" s="297"/>
      <c r="M666" s="298" t="s">
        <v>78</v>
      </c>
      <c r="N666" s="299" t="s">
        <v>50</v>
      </c>
      <c r="O666" s="88"/>
      <c r="P666" s="225">
        <f>O666*H666</f>
        <v>0</v>
      </c>
      <c r="Q666" s="225">
        <v>0.016</v>
      </c>
      <c r="R666" s="225">
        <f>Q666*H666</f>
        <v>0.032000000000000001</v>
      </c>
      <c r="S666" s="225">
        <v>0</v>
      </c>
      <c r="T666" s="226">
        <f>S666*H666</f>
        <v>0</v>
      </c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R666" s="227" t="s">
        <v>487</v>
      </c>
      <c r="AT666" s="227" t="s">
        <v>864</v>
      </c>
      <c r="AU666" s="227" t="s">
        <v>90</v>
      </c>
      <c r="AY666" s="20" t="s">
        <v>141</v>
      </c>
      <c r="BE666" s="228">
        <f>IF(N666="základní",J666,0)</f>
        <v>0</v>
      </c>
      <c r="BF666" s="228">
        <f>IF(N666="snížená",J666,0)</f>
        <v>0</v>
      </c>
      <c r="BG666" s="228">
        <f>IF(N666="zákl. přenesená",J666,0)</f>
        <v>0</v>
      </c>
      <c r="BH666" s="228">
        <f>IF(N666="sníž. přenesená",J666,0)</f>
        <v>0</v>
      </c>
      <c r="BI666" s="228">
        <f>IF(N666="nulová",J666,0)</f>
        <v>0</v>
      </c>
      <c r="BJ666" s="20" t="s">
        <v>88</v>
      </c>
      <c r="BK666" s="228">
        <f>ROUND(I666*H666,2)</f>
        <v>0</v>
      </c>
      <c r="BL666" s="20" t="s">
        <v>244</v>
      </c>
      <c r="BM666" s="227" t="s">
        <v>2170</v>
      </c>
    </row>
    <row r="667" s="2" customFormat="1" ht="37.8" customHeight="1">
      <c r="A667" s="42"/>
      <c r="B667" s="43"/>
      <c r="C667" s="216" t="s">
        <v>1305</v>
      </c>
      <c r="D667" s="216" t="s">
        <v>144</v>
      </c>
      <c r="E667" s="217" t="s">
        <v>2171</v>
      </c>
      <c r="F667" s="218" t="s">
        <v>2172</v>
      </c>
      <c r="G667" s="219" t="s">
        <v>618</v>
      </c>
      <c r="H667" s="220">
        <v>3</v>
      </c>
      <c r="I667" s="221"/>
      <c r="J667" s="222">
        <f>ROUND(I667*H667,2)</f>
        <v>0</v>
      </c>
      <c r="K667" s="218" t="s">
        <v>148</v>
      </c>
      <c r="L667" s="48"/>
      <c r="M667" s="223" t="s">
        <v>78</v>
      </c>
      <c r="N667" s="224" t="s">
        <v>50</v>
      </c>
      <c r="O667" s="88"/>
      <c r="P667" s="225">
        <f>O667*H667</f>
        <v>0</v>
      </c>
      <c r="Q667" s="225">
        <v>0.00047421250000000001</v>
      </c>
      <c r="R667" s="225">
        <f>Q667*H667</f>
        <v>0.0014226375</v>
      </c>
      <c r="S667" s="225">
        <v>0</v>
      </c>
      <c r="T667" s="226">
        <f>S667*H667</f>
        <v>0</v>
      </c>
      <c r="U667" s="42"/>
      <c r="V667" s="42"/>
      <c r="W667" s="42"/>
      <c r="X667" s="42"/>
      <c r="Y667" s="42"/>
      <c r="Z667" s="42"/>
      <c r="AA667" s="42"/>
      <c r="AB667" s="42"/>
      <c r="AC667" s="42"/>
      <c r="AD667" s="42"/>
      <c r="AE667" s="42"/>
      <c r="AR667" s="227" t="s">
        <v>244</v>
      </c>
      <c r="AT667" s="227" t="s">
        <v>144</v>
      </c>
      <c r="AU667" s="227" t="s">
        <v>90</v>
      </c>
      <c r="AY667" s="20" t="s">
        <v>141</v>
      </c>
      <c r="BE667" s="228">
        <f>IF(N667="základní",J667,0)</f>
        <v>0</v>
      </c>
      <c r="BF667" s="228">
        <f>IF(N667="snížená",J667,0)</f>
        <v>0</v>
      </c>
      <c r="BG667" s="228">
        <f>IF(N667="zákl. přenesená",J667,0)</f>
        <v>0</v>
      </c>
      <c r="BH667" s="228">
        <f>IF(N667="sníž. přenesená",J667,0)</f>
        <v>0</v>
      </c>
      <c r="BI667" s="228">
        <f>IF(N667="nulová",J667,0)</f>
        <v>0</v>
      </c>
      <c r="BJ667" s="20" t="s">
        <v>88</v>
      </c>
      <c r="BK667" s="228">
        <f>ROUND(I667*H667,2)</f>
        <v>0</v>
      </c>
      <c r="BL667" s="20" t="s">
        <v>244</v>
      </c>
      <c r="BM667" s="227" t="s">
        <v>2173</v>
      </c>
    </row>
    <row r="668" s="2" customFormat="1">
      <c r="A668" s="42"/>
      <c r="B668" s="43"/>
      <c r="C668" s="44"/>
      <c r="D668" s="229" t="s">
        <v>151</v>
      </c>
      <c r="E668" s="44"/>
      <c r="F668" s="230" t="s">
        <v>2174</v>
      </c>
      <c r="G668" s="44"/>
      <c r="H668" s="44"/>
      <c r="I668" s="231"/>
      <c r="J668" s="44"/>
      <c r="K668" s="44"/>
      <c r="L668" s="48"/>
      <c r="M668" s="232"/>
      <c r="N668" s="233"/>
      <c r="O668" s="88"/>
      <c r="P668" s="88"/>
      <c r="Q668" s="88"/>
      <c r="R668" s="88"/>
      <c r="S668" s="88"/>
      <c r="T668" s="89"/>
      <c r="U668" s="42"/>
      <c r="V668" s="42"/>
      <c r="W668" s="42"/>
      <c r="X668" s="42"/>
      <c r="Y668" s="42"/>
      <c r="Z668" s="42"/>
      <c r="AA668" s="42"/>
      <c r="AB668" s="42"/>
      <c r="AC668" s="42"/>
      <c r="AD668" s="42"/>
      <c r="AE668" s="42"/>
      <c r="AT668" s="20" t="s">
        <v>151</v>
      </c>
      <c r="AU668" s="20" t="s">
        <v>90</v>
      </c>
    </row>
    <row r="669" s="13" customFormat="1">
      <c r="A669" s="13"/>
      <c r="B669" s="241"/>
      <c r="C669" s="242"/>
      <c r="D669" s="234" t="s">
        <v>283</v>
      </c>
      <c r="E669" s="243" t="s">
        <v>78</v>
      </c>
      <c r="F669" s="244" t="s">
        <v>2147</v>
      </c>
      <c r="G669" s="242"/>
      <c r="H669" s="245">
        <v>2</v>
      </c>
      <c r="I669" s="246"/>
      <c r="J669" s="242"/>
      <c r="K669" s="242"/>
      <c r="L669" s="247"/>
      <c r="M669" s="248"/>
      <c r="N669" s="249"/>
      <c r="O669" s="249"/>
      <c r="P669" s="249"/>
      <c r="Q669" s="249"/>
      <c r="R669" s="249"/>
      <c r="S669" s="249"/>
      <c r="T669" s="250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51" t="s">
        <v>283</v>
      </c>
      <c r="AU669" s="251" t="s">
        <v>90</v>
      </c>
      <c r="AV669" s="13" t="s">
        <v>90</v>
      </c>
      <c r="AW669" s="13" t="s">
        <v>40</v>
      </c>
      <c r="AX669" s="13" t="s">
        <v>80</v>
      </c>
      <c r="AY669" s="251" t="s">
        <v>141</v>
      </c>
    </row>
    <row r="670" s="13" customFormat="1">
      <c r="A670" s="13"/>
      <c r="B670" s="241"/>
      <c r="C670" s="242"/>
      <c r="D670" s="234" t="s">
        <v>283</v>
      </c>
      <c r="E670" s="243" t="s">
        <v>78</v>
      </c>
      <c r="F670" s="244" t="s">
        <v>2148</v>
      </c>
      <c r="G670" s="242"/>
      <c r="H670" s="245">
        <v>1</v>
      </c>
      <c r="I670" s="246"/>
      <c r="J670" s="242"/>
      <c r="K670" s="242"/>
      <c r="L670" s="247"/>
      <c r="M670" s="248"/>
      <c r="N670" s="249"/>
      <c r="O670" s="249"/>
      <c r="P670" s="249"/>
      <c r="Q670" s="249"/>
      <c r="R670" s="249"/>
      <c r="S670" s="249"/>
      <c r="T670" s="250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51" t="s">
        <v>283</v>
      </c>
      <c r="AU670" s="251" t="s">
        <v>90</v>
      </c>
      <c r="AV670" s="13" t="s">
        <v>90</v>
      </c>
      <c r="AW670" s="13" t="s">
        <v>40</v>
      </c>
      <c r="AX670" s="13" t="s">
        <v>80</v>
      </c>
      <c r="AY670" s="251" t="s">
        <v>141</v>
      </c>
    </row>
    <row r="671" s="14" customFormat="1">
      <c r="A671" s="14"/>
      <c r="B671" s="252"/>
      <c r="C671" s="253"/>
      <c r="D671" s="234" t="s">
        <v>283</v>
      </c>
      <c r="E671" s="254" t="s">
        <v>78</v>
      </c>
      <c r="F671" s="255" t="s">
        <v>285</v>
      </c>
      <c r="G671" s="253"/>
      <c r="H671" s="256">
        <v>3</v>
      </c>
      <c r="I671" s="257"/>
      <c r="J671" s="253"/>
      <c r="K671" s="253"/>
      <c r="L671" s="258"/>
      <c r="M671" s="259"/>
      <c r="N671" s="260"/>
      <c r="O671" s="260"/>
      <c r="P671" s="260"/>
      <c r="Q671" s="260"/>
      <c r="R671" s="260"/>
      <c r="S671" s="260"/>
      <c r="T671" s="261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62" t="s">
        <v>283</v>
      </c>
      <c r="AU671" s="262" t="s">
        <v>90</v>
      </c>
      <c r="AV671" s="14" t="s">
        <v>166</v>
      </c>
      <c r="AW671" s="14" t="s">
        <v>40</v>
      </c>
      <c r="AX671" s="14" t="s">
        <v>88</v>
      </c>
      <c r="AY671" s="262" t="s">
        <v>141</v>
      </c>
    </row>
    <row r="672" s="2" customFormat="1" ht="24.15" customHeight="1">
      <c r="A672" s="42"/>
      <c r="B672" s="43"/>
      <c r="C672" s="290" t="s">
        <v>1309</v>
      </c>
      <c r="D672" s="290" t="s">
        <v>864</v>
      </c>
      <c r="E672" s="291" t="s">
        <v>2175</v>
      </c>
      <c r="F672" s="292" t="s">
        <v>2176</v>
      </c>
      <c r="G672" s="293" t="s">
        <v>618</v>
      </c>
      <c r="H672" s="294">
        <v>3</v>
      </c>
      <c r="I672" s="295"/>
      <c r="J672" s="296">
        <f>ROUND(I672*H672,2)</f>
        <v>0</v>
      </c>
      <c r="K672" s="292" t="s">
        <v>1983</v>
      </c>
      <c r="L672" s="297"/>
      <c r="M672" s="298" t="s">
        <v>78</v>
      </c>
      <c r="N672" s="299" t="s">
        <v>50</v>
      </c>
      <c r="O672" s="88"/>
      <c r="P672" s="225">
        <f>O672*H672</f>
        <v>0</v>
      </c>
      <c r="Q672" s="225">
        <v>0.042999999999999997</v>
      </c>
      <c r="R672" s="225">
        <f>Q672*H672</f>
        <v>0.129</v>
      </c>
      <c r="S672" s="225">
        <v>0</v>
      </c>
      <c r="T672" s="226">
        <f>S672*H672</f>
        <v>0</v>
      </c>
      <c r="U672" s="42"/>
      <c r="V672" s="42"/>
      <c r="W672" s="42"/>
      <c r="X672" s="42"/>
      <c r="Y672" s="42"/>
      <c r="Z672" s="42"/>
      <c r="AA672" s="42"/>
      <c r="AB672" s="42"/>
      <c r="AC672" s="42"/>
      <c r="AD672" s="42"/>
      <c r="AE672" s="42"/>
      <c r="AR672" s="227" t="s">
        <v>487</v>
      </c>
      <c r="AT672" s="227" t="s">
        <v>864</v>
      </c>
      <c r="AU672" s="227" t="s">
        <v>90</v>
      </c>
      <c r="AY672" s="20" t="s">
        <v>141</v>
      </c>
      <c r="BE672" s="228">
        <f>IF(N672="základní",J672,0)</f>
        <v>0</v>
      </c>
      <c r="BF672" s="228">
        <f>IF(N672="snížená",J672,0)</f>
        <v>0</v>
      </c>
      <c r="BG672" s="228">
        <f>IF(N672="zákl. přenesená",J672,0)</f>
        <v>0</v>
      </c>
      <c r="BH672" s="228">
        <f>IF(N672="sníž. přenesená",J672,0)</f>
        <v>0</v>
      </c>
      <c r="BI672" s="228">
        <f>IF(N672="nulová",J672,0)</f>
        <v>0</v>
      </c>
      <c r="BJ672" s="20" t="s">
        <v>88</v>
      </c>
      <c r="BK672" s="228">
        <f>ROUND(I672*H672,2)</f>
        <v>0</v>
      </c>
      <c r="BL672" s="20" t="s">
        <v>244</v>
      </c>
      <c r="BM672" s="227" t="s">
        <v>2177</v>
      </c>
    </row>
    <row r="673" s="2" customFormat="1">
      <c r="A673" s="42"/>
      <c r="B673" s="43"/>
      <c r="C673" s="44"/>
      <c r="D673" s="234" t="s">
        <v>153</v>
      </c>
      <c r="E673" s="44"/>
      <c r="F673" s="235" t="s">
        <v>2123</v>
      </c>
      <c r="G673" s="44"/>
      <c r="H673" s="44"/>
      <c r="I673" s="231"/>
      <c r="J673" s="44"/>
      <c r="K673" s="44"/>
      <c r="L673" s="48"/>
      <c r="M673" s="232"/>
      <c r="N673" s="233"/>
      <c r="O673" s="88"/>
      <c r="P673" s="88"/>
      <c r="Q673" s="88"/>
      <c r="R673" s="88"/>
      <c r="S673" s="88"/>
      <c r="T673" s="89"/>
      <c r="U673" s="42"/>
      <c r="V673" s="42"/>
      <c r="W673" s="42"/>
      <c r="X673" s="42"/>
      <c r="Y673" s="42"/>
      <c r="Z673" s="42"/>
      <c r="AA673" s="42"/>
      <c r="AB673" s="42"/>
      <c r="AC673" s="42"/>
      <c r="AD673" s="42"/>
      <c r="AE673" s="42"/>
      <c r="AT673" s="20" t="s">
        <v>153</v>
      </c>
      <c r="AU673" s="20" t="s">
        <v>90</v>
      </c>
    </row>
    <row r="674" s="13" customFormat="1">
      <c r="A674" s="13"/>
      <c r="B674" s="241"/>
      <c r="C674" s="242"/>
      <c r="D674" s="234" t="s">
        <v>283</v>
      </c>
      <c r="E674" s="243" t="s">
        <v>78</v>
      </c>
      <c r="F674" s="244" t="s">
        <v>2178</v>
      </c>
      <c r="G674" s="242"/>
      <c r="H674" s="245">
        <v>2</v>
      </c>
      <c r="I674" s="246"/>
      <c r="J674" s="242"/>
      <c r="K674" s="242"/>
      <c r="L674" s="247"/>
      <c r="M674" s="248"/>
      <c r="N674" s="249"/>
      <c r="O674" s="249"/>
      <c r="P674" s="249"/>
      <c r="Q674" s="249"/>
      <c r="R674" s="249"/>
      <c r="S674" s="249"/>
      <c r="T674" s="250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51" t="s">
        <v>283</v>
      </c>
      <c r="AU674" s="251" t="s">
        <v>90</v>
      </c>
      <c r="AV674" s="13" t="s">
        <v>90</v>
      </c>
      <c r="AW674" s="13" t="s">
        <v>40</v>
      </c>
      <c r="AX674" s="13" t="s">
        <v>80</v>
      </c>
      <c r="AY674" s="251" t="s">
        <v>141</v>
      </c>
    </row>
    <row r="675" s="13" customFormat="1">
      <c r="A675" s="13"/>
      <c r="B675" s="241"/>
      <c r="C675" s="242"/>
      <c r="D675" s="234" t="s">
        <v>283</v>
      </c>
      <c r="E675" s="243" t="s">
        <v>78</v>
      </c>
      <c r="F675" s="244" t="s">
        <v>2148</v>
      </c>
      <c r="G675" s="242"/>
      <c r="H675" s="245">
        <v>1</v>
      </c>
      <c r="I675" s="246"/>
      <c r="J675" s="242"/>
      <c r="K675" s="242"/>
      <c r="L675" s="247"/>
      <c r="M675" s="248"/>
      <c r="N675" s="249"/>
      <c r="O675" s="249"/>
      <c r="P675" s="249"/>
      <c r="Q675" s="249"/>
      <c r="R675" s="249"/>
      <c r="S675" s="249"/>
      <c r="T675" s="250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51" t="s">
        <v>283</v>
      </c>
      <c r="AU675" s="251" t="s">
        <v>90</v>
      </c>
      <c r="AV675" s="13" t="s">
        <v>90</v>
      </c>
      <c r="AW675" s="13" t="s">
        <v>40</v>
      </c>
      <c r="AX675" s="13" t="s">
        <v>80</v>
      </c>
      <c r="AY675" s="251" t="s">
        <v>141</v>
      </c>
    </row>
    <row r="676" s="14" customFormat="1">
      <c r="A676" s="14"/>
      <c r="B676" s="252"/>
      <c r="C676" s="253"/>
      <c r="D676" s="234" t="s">
        <v>283</v>
      </c>
      <c r="E676" s="254" t="s">
        <v>78</v>
      </c>
      <c r="F676" s="255" t="s">
        <v>285</v>
      </c>
      <c r="G676" s="253"/>
      <c r="H676" s="256">
        <v>3</v>
      </c>
      <c r="I676" s="257"/>
      <c r="J676" s="253"/>
      <c r="K676" s="253"/>
      <c r="L676" s="258"/>
      <c r="M676" s="259"/>
      <c r="N676" s="260"/>
      <c r="O676" s="260"/>
      <c r="P676" s="260"/>
      <c r="Q676" s="260"/>
      <c r="R676" s="260"/>
      <c r="S676" s="260"/>
      <c r="T676" s="261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62" t="s">
        <v>283</v>
      </c>
      <c r="AU676" s="262" t="s">
        <v>90</v>
      </c>
      <c r="AV676" s="14" t="s">
        <v>166</v>
      </c>
      <c r="AW676" s="14" t="s">
        <v>40</v>
      </c>
      <c r="AX676" s="14" t="s">
        <v>88</v>
      </c>
      <c r="AY676" s="262" t="s">
        <v>141</v>
      </c>
    </row>
    <row r="677" s="2" customFormat="1" ht="37.8" customHeight="1">
      <c r="A677" s="42"/>
      <c r="B677" s="43"/>
      <c r="C677" s="216" t="s">
        <v>1314</v>
      </c>
      <c r="D677" s="216" t="s">
        <v>144</v>
      </c>
      <c r="E677" s="217" t="s">
        <v>2179</v>
      </c>
      <c r="F677" s="218" t="s">
        <v>2180</v>
      </c>
      <c r="G677" s="219" t="s">
        <v>618</v>
      </c>
      <c r="H677" s="220">
        <v>9</v>
      </c>
      <c r="I677" s="221"/>
      <c r="J677" s="222">
        <f>ROUND(I677*H677,2)</f>
        <v>0</v>
      </c>
      <c r="K677" s="218" t="s">
        <v>148</v>
      </c>
      <c r="L677" s="48"/>
      <c r="M677" s="223" t="s">
        <v>78</v>
      </c>
      <c r="N677" s="224" t="s">
        <v>50</v>
      </c>
      <c r="O677" s="88"/>
      <c r="P677" s="225">
        <f>O677*H677</f>
        <v>0</v>
      </c>
      <c r="Q677" s="225">
        <v>0.00047593750000000002</v>
      </c>
      <c r="R677" s="225">
        <f>Q677*H677</f>
        <v>0.0042834374999999999</v>
      </c>
      <c r="S677" s="225">
        <v>0</v>
      </c>
      <c r="T677" s="226">
        <f>S677*H677</f>
        <v>0</v>
      </c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R677" s="227" t="s">
        <v>244</v>
      </c>
      <c r="AT677" s="227" t="s">
        <v>144</v>
      </c>
      <c r="AU677" s="227" t="s">
        <v>90</v>
      </c>
      <c r="AY677" s="20" t="s">
        <v>141</v>
      </c>
      <c r="BE677" s="228">
        <f>IF(N677="základní",J677,0)</f>
        <v>0</v>
      </c>
      <c r="BF677" s="228">
        <f>IF(N677="snížená",J677,0)</f>
        <v>0</v>
      </c>
      <c r="BG677" s="228">
        <f>IF(N677="zákl. přenesená",J677,0)</f>
        <v>0</v>
      </c>
      <c r="BH677" s="228">
        <f>IF(N677="sníž. přenesená",J677,0)</f>
        <v>0</v>
      </c>
      <c r="BI677" s="228">
        <f>IF(N677="nulová",J677,0)</f>
        <v>0</v>
      </c>
      <c r="BJ677" s="20" t="s">
        <v>88</v>
      </c>
      <c r="BK677" s="228">
        <f>ROUND(I677*H677,2)</f>
        <v>0</v>
      </c>
      <c r="BL677" s="20" t="s">
        <v>244</v>
      </c>
      <c r="BM677" s="227" t="s">
        <v>2181</v>
      </c>
    </row>
    <row r="678" s="2" customFormat="1">
      <c r="A678" s="42"/>
      <c r="B678" s="43"/>
      <c r="C678" s="44"/>
      <c r="D678" s="229" t="s">
        <v>151</v>
      </c>
      <c r="E678" s="44"/>
      <c r="F678" s="230" t="s">
        <v>2182</v>
      </c>
      <c r="G678" s="44"/>
      <c r="H678" s="44"/>
      <c r="I678" s="231"/>
      <c r="J678" s="44"/>
      <c r="K678" s="44"/>
      <c r="L678" s="48"/>
      <c r="M678" s="232"/>
      <c r="N678" s="233"/>
      <c r="O678" s="88"/>
      <c r="P678" s="88"/>
      <c r="Q678" s="88"/>
      <c r="R678" s="88"/>
      <c r="S678" s="88"/>
      <c r="T678" s="89"/>
      <c r="U678" s="42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T678" s="20" t="s">
        <v>151</v>
      </c>
      <c r="AU678" s="20" t="s">
        <v>90</v>
      </c>
    </row>
    <row r="679" s="2" customFormat="1" ht="24.15" customHeight="1">
      <c r="A679" s="42"/>
      <c r="B679" s="43"/>
      <c r="C679" s="290" t="s">
        <v>1318</v>
      </c>
      <c r="D679" s="290" t="s">
        <v>864</v>
      </c>
      <c r="E679" s="291" t="s">
        <v>2183</v>
      </c>
      <c r="F679" s="292" t="s">
        <v>2184</v>
      </c>
      <c r="G679" s="293" t="s">
        <v>618</v>
      </c>
      <c r="H679" s="294">
        <v>8</v>
      </c>
      <c r="I679" s="295"/>
      <c r="J679" s="296">
        <f>ROUND(I679*H679,2)</f>
        <v>0</v>
      </c>
      <c r="K679" s="292" t="s">
        <v>1983</v>
      </c>
      <c r="L679" s="297"/>
      <c r="M679" s="298" t="s">
        <v>78</v>
      </c>
      <c r="N679" s="299" t="s">
        <v>50</v>
      </c>
      <c r="O679" s="88"/>
      <c r="P679" s="225">
        <f>O679*H679</f>
        <v>0</v>
      </c>
      <c r="Q679" s="225">
        <v>0.048000000000000001</v>
      </c>
      <c r="R679" s="225">
        <f>Q679*H679</f>
        <v>0.38400000000000001</v>
      </c>
      <c r="S679" s="225">
        <v>0</v>
      </c>
      <c r="T679" s="226">
        <f>S679*H679</f>
        <v>0</v>
      </c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R679" s="227" t="s">
        <v>487</v>
      </c>
      <c r="AT679" s="227" t="s">
        <v>864</v>
      </c>
      <c r="AU679" s="227" t="s">
        <v>90</v>
      </c>
      <c r="AY679" s="20" t="s">
        <v>141</v>
      </c>
      <c r="BE679" s="228">
        <f>IF(N679="základní",J679,0)</f>
        <v>0</v>
      </c>
      <c r="BF679" s="228">
        <f>IF(N679="snížená",J679,0)</f>
        <v>0</v>
      </c>
      <c r="BG679" s="228">
        <f>IF(N679="zákl. přenesená",J679,0)</f>
        <v>0</v>
      </c>
      <c r="BH679" s="228">
        <f>IF(N679="sníž. přenesená",J679,0)</f>
        <v>0</v>
      </c>
      <c r="BI679" s="228">
        <f>IF(N679="nulová",J679,0)</f>
        <v>0</v>
      </c>
      <c r="BJ679" s="20" t="s">
        <v>88</v>
      </c>
      <c r="BK679" s="228">
        <f>ROUND(I679*H679,2)</f>
        <v>0</v>
      </c>
      <c r="BL679" s="20" t="s">
        <v>244</v>
      </c>
      <c r="BM679" s="227" t="s">
        <v>2185</v>
      </c>
    </row>
    <row r="680" s="2" customFormat="1">
      <c r="A680" s="42"/>
      <c r="B680" s="43"/>
      <c r="C680" s="44"/>
      <c r="D680" s="234" t="s">
        <v>153</v>
      </c>
      <c r="E680" s="44"/>
      <c r="F680" s="235" t="s">
        <v>2123</v>
      </c>
      <c r="G680" s="44"/>
      <c r="H680" s="44"/>
      <c r="I680" s="231"/>
      <c r="J680" s="44"/>
      <c r="K680" s="44"/>
      <c r="L680" s="48"/>
      <c r="M680" s="232"/>
      <c r="N680" s="233"/>
      <c r="O680" s="88"/>
      <c r="P680" s="88"/>
      <c r="Q680" s="88"/>
      <c r="R680" s="88"/>
      <c r="S680" s="88"/>
      <c r="T680" s="89"/>
      <c r="U680" s="42"/>
      <c r="V680" s="42"/>
      <c r="W680" s="42"/>
      <c r="X680" s="42"/>
      <c r="Y680" s="42"/>
      <c r="Z680" s="42"/>
      <c r="AA680" s="42"/>
      <c r="AB680" s="42"/>
      <c r="AC680" s="42"/>
      <c r="AD680" s="42"/>
      <c r="AE680" s="42"/>
      <c r="AT680" s="20" t="s">
        <v>153</v>
      </c>
      <c r="AU680" s="20" t="s">
        <v>90</v>
      </c>
    </row>
    <row r="681" s="13" customFormat="1">
      <c r="A681" s="13"/>
      <c r="B681" s="241"/>
      <c r="C681" s="242"/>
      <c r="D681" s="234" t="s">
        <v>283</v>
      </c>
      <c r="E681" s="243" t="s">
        <v>78</v>
      </c>
      <c r="F681" s="244" t="s">
        <v>2149</v>
      </c>
      <c r="G681" s="242"/>
      <c r="H681" s="245">
        <v>6</v>
      </c>
      <c r="I681" s="246"/>
      <c r="J681" s="242"/>
      <c r="K681" s="242"/>
      <c r="L681" s="247"/>
      <c r="M681" s="248"/>
      <c r="N681" s="249"/>
      <c r="O681" s="249"/>
      <c r="P681" s="249"/>
      <c r="Q681" s="249"/>
      <c r="R681" s="249"/>
      <c r="S681" s="249"/>
      <c r="T681" s="250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51" t="s">
        <v>283</v>
      </c>
      <c r="AU681" s="251" t="s">
        <v>90</v>
      </c>
      <c r="AV681" s="13" t="s">
        <v>90</v>
      </c>
      <c r="AW681" s="13" t="s">
        <v>40</v>
      </c>
      <c r="AX681" s="13" t="s">
        <v>80</v>
      </c>
      <c r="AY681" s="251" t="s">
        <v>141</v>
      </c>
    </row>
    <row r="682" s="13" customFormat="1">
      <c r="A682" s="13"/>
      <c r="B682" s="241"/>
      <c r="C682" s="242"/>
      <c r="D682" s="234" t="s">
        <v>283</v>
      </c>
      <c r="E682" s="243" t="s">
        <v>78</v>
      </c>
      <c r="F682" s="244" t="s">
        <v>2150</v>
      </c>
      <c r="G682" s="242"/>
      <c r="H682" s="245">
        <v>2</v>
      </c>
      <c r="I682" s="246"/>
      <c r="J682" s="242"/>
      <c r="K682" s="242"/>
      <c r="L682" s="247"/>
      <c r="M682" s="248"/>
      <c r="N682" s="249"/>
      <c r="O682" s="249"/>
      <c r="P682" s="249"/>
      <c r="Q682" s="249"/>
      <c r="R682" s="249"/>
      <c r="S682" s="249"/>
      <c r="T682" s="250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51" t="s">
        <v>283</v>
      </c>
      <c r="AU682" s="251" t="s">
        <v>90</v>
      </c>
      <c r="AV682" s="13" t="s">
        <v>90</v>
      </c>
      <c r="AW682" s="13" t="s">
        <v>40</v>
      </c>
      <c r="AX682" s="13" t="s">
        <v>80</v>
      </c>
      <c r="AY682" s="251" t="s">
        <v>141</v>
      </c>
    </row>
    <row r="683" s="14" customFormat="1">
      <c r="A683" s="14"/>
      <c r="B683" s="252"/>
      <c r="C683" s="253"/>
      <c r="D683" s="234" t="s">
        <v>283</v>
      </c>
      <c r="E683" s="254" t="s">
        <v>78</v>
      </c>
      <c r="F683" s="255" t="s">
        <v>285</v>
      </c>
      <c r="G683" s="253"/>
      <c r="H683" s="256">
        <v>8</v>
      </c>
      <c r="I683" s="257"/>
      <c r="J683" s="253"/>
      <c r="K683" s="253"/>
      <c r="L683" s="258"/>
      <c r="M683" s="259"/>
      <c r="N683" s="260"/>
      <c r="O683" s="260"/>
      <c r="P683" s="260"/>
      <c r="Q683" s="260"/>
      <c r="R683" s="260"/>
      <c r="S683" s="260"/>
      <c r="T683" s="261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62" t="s">
        <v>283</v>
      </c>
      <c r="AU683" s="262" t="s">
        <v>90</v>
      </c>
      <c r="AV683" s="14" t="s">
        <v>166</v>
      </c>
      <c r="AW683" s="14" t="s">
        <v>40</v>
      </c>
      <c r="AX683" s="14" t="s">
        <v>88</v>
      </c>
      <c r="AY683" s="262" t="s">
        <v>141</v>
      </c>
    </row>
    <row r="684" s="2" customFormat="1" ht="24.15" customHeight="1">
      <c r="A684" s="42"/>
      <c r="B684" s="43"/>
      <c r="C684" s="290" t="s">
        <v>1323</v>
      </c>
      <c r="D684" s="290" t="s">
        <v>864</v>
      </c>
      <c r="E684" s="291" t="s">
        <v>2186</v>
      </c>
      <c r="F684" s="292" t="s">
        <v>2187</v>
      </c>
      <c r="G684" s="293" t="s">
        <v>618</v>
      </c>
      <c r="H684" s="294">
        <v>1</v>
      </c>
      <c r="I684" s="295"/>
      <c r="J684" s="296">
        <f>ROUND(I684*H684,2)</f>
        <v>0</v>
      </c>
      <c r="K684" s="292" t="s">
        <v>1983</v>
      </c>
      <c r="L684" s="297"/>
      <c r="M684" s="298" t="s">
        <v>78</v>
      </c>
      <c r="N684" s="299" t="s">
        <v>50</v>
      </c>
      <c r="O684" s="88"/>
      <c r="P684" s="225">
        <f>O684*H684</f>
        <v>0</v>
      </c>
      <c r="Q684" s="225">
        <v>0.048000000000000001</v>
      </c>
      <c r="R684" s="225">
        <f>Q684*H684</f>
        <v>0.048000000000000001</v>
      </c>
      <c r="S684" s="225">
        <v>0</v>
      </c>
      <c r="T684" s="226">
        <f>S684*H684</f>
        <v>0</v>
      </c>
      <c r="U684" s="42"/>
      <c r="V684" s="42"/>
      <c r="W684" s="42"/>
      <c r="X684" s="42"/>
      <c r="Y684" s="42"/>
      <c r="Z684" s="42"/>
      <c r="AA684" s="42"/>
      <c r="AB684" s="42"/>
      <c r="AC684" s="42"/>
      <c r="AD684" s="42"/>
      <c r="AE684" s="42"/>
      <c r="AR684" s="227" t="s">
        <v>487</v>
      </c>
      <c r="AT684" s="227" t="s">
        <v>864</v>
      </c>
      <c r="AU684" s="227" t="s">
        <v>90</v>
      </c>
      <c r="AY684" s="20" t="s">
        <v>141</v>
      </c>
      <c r="BE684" s="228">
        <f>IF(N684="základní",J684,0)</f>
        <v>0</v>
      </c>
      <c r="BF684" s="228">
        <f>IF(N684="snížená",J684,0)</f>
        <v>0</v>
      </c>
      <c r="BG684" s="228">
        <f>IF(N684="zákl. přenesená",J684,0)</f>
        <v>0</v>
      </c>
      <c r="BH684" s="228">
        <f>IF(N684="sníž. přenesená",J684,0)</f>
        <v>0</v>
      </c>
      <c r="BI684" s="228">
        <f>IF(N684="nulová",J684,0)</f>
        <v>0</v>
      </c>
      <c r="BJ684" s="20" t="s">
        <v>88</v>
      </c>
      <c r="BK684" s="228">
        <f>ROUND(I684*H684,2)</f>
        <v>0</v>
      </c>
      <c r="BL684" s="20" t="s">
        <v>244</v>
      </c>
      <c r="BM684" s="227" t="s">
        <v>2188</v>
      </c>
    </row>
    <row r="685" s="2" customFormat="1">
      <c r="A685" s="42"/>
      <c r="B685" s="43"/>
      <c r="C685" s="44"/>
      <c r="D685" s="234" t="s">
        <v>153</v>
      </c>
      <c r="E685" s="44"/>
      <c r="F685" s="235" t="s">
        <v>2123</v>
      </c>
      <c r="G685" s="44"/>
      <c r="H685" s="44"/>
      <c r="I685" s="231"/>
      <c r="J685" s="44"/>
      <c r="K685" s="44"/>
      <c r="L685" s="48"/>
      <c r="M685" s="232"/>
      <c r="N685" s="233"/>
      <c r="O685" s="88"/>
      <c r="P685" s="88"/>
      <c r="Q685" s="88"/>
      <c r="R685" s="88"/>
      <c r="S685" s="88"/>
      <c r="T685" s="89"/>
      <c r="U685" s="42"/>
      <c r="V685" s="42"/>
      <c r="W685" s="42"/>
      <c r="X685" s="42"/>
      <c r="Y685" s="42"/>
      <c r="Z685" s="42"/>
      <c r="AA685" s="42"/>
      <c r="AB685" s="42"/>
      <c r="AC685" s="42"/>
      <c r="AD685" s="42"/>
      <c r="AE685" s="42"/>
      <c r="AT685" s="20" t="s">
        <v>153</v>
      </c>
      <c r="AU685" s="20" t="s">
        <v>90</v>
      </c>
    </row>
    <row r="686" s="13" customFormat="1">
      <c r="A686" s="13"/>
      <c r="B686" s="241"/>
      <c r="C686" s="242"/>
      <c r="D686" s="234" t="s">
        <v>283</v>
      </c>
      <c r="E686" s="243" t="s">
        <v>78</v>
      </c>
      <c r="F686" s="244" t="s">
        <v>2151</v>
      </c>
      <c r="G686" s="242"/>
      <c r="H686" s="245">
        <v>1</v>
      </c>
      <c r="I686" s="246"/>
      <c r="J686" s="242"/>
      <c r="K686" s="242"/>
      <c r="L686" s="247"/>
      <c r="M686" s="248"/>
      <c r="N686" s="249"/>
      <c r="O686" s="249"/>
      <c r="P686" s="249"/>
      <c r="Q686" s="249"/>
      <c r="R686" s="249"/>
      <c r="S686" s="249"/>
      <c r="T686" s="250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51" t="s">
        <v>283</v>
      </c>
      <c r="AU686" s="251" t="s">
        <v>90</v>
      </c>
      <c r="AV686" s="13" t="s">
        <v>90</v>
      </c>
      <c r="AW686" s="13" t="s">
        <v>40</v>
      </c>
      <c r="AX686" s="13" t="s">
        <v>80</v>
      </c>
      <c r="AY686" s="251" t="s">
        <v>141</v>
      </c>
    </row>
    <row r="687" s="14" customFormat="1">
      <c r="A687" s="14"/>
      <c r="B687" s="252"/>
      <c r="C687" s="253"/>
      <c r="D687" s="234" t="s">
        <v>283</v>
      </c>
      <c r="E687" s="254" t="s">
        <v>78</v>
      </c>
      <c r="F687" s="255" t="s">
        <v>285</v>
      </c>
      <c r="G687" s="253"/>
      <c r="H687" s="256">
        <v>1</v>
      </c>
      <c r="I687" s="257"/>
      <c r="J687" s="253"/>
      <c r="K687" s="253"/>
      <c r="L687" s="258"/>
      <c r="M687" s="259"/>
      <c r="N687" s="260"/>
      <c r="O687" s="260"/>
      <c r="P687" s="260"/>
      <c r="Q687" s="260"/>
      <c r="R687" s="260"/>
      <c r="S687" s="260"/>
      <c r="T687" s="261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62" t="s">
        <v>283</v>
      </c>
      <c r="AU687" s="262" t="s">
        <v>90</v>
      </c>
      <c r="AV687" s="14" t="s">
        <v>166</v>
      </c>
      <c r="AW687" s="14" t="s">
        <v>40</v>
      </c>
      <c r="AX687" s="14" t="s">
        <v>88</v>
      </c>
      <c r="AY687" s="262" t="s">
        <v>141</v>
      </c>
    </row>
    <row r="688" s="2" customFormat="1" ht="24.15" customHeight="1">
      <c r="A688" s="42"/>
      <c r="B688" s="43"/>
      <c r="C688" s="216" t="s">
        <v>1328</v>
      </c>
      <c r="D688" s="216" t="s">
        <v>144</v>
      </c>
      <c r="E688" s="217" t="s">
        <v>2189</v>
      </c>
      <c r="F688" s="218" t="s">
        <v>2190</v>
      </c>
      <c r="G688" s="219" t="s">
        <v>618</v>
      </c>
      <c r="H688" s="220">
        <v>3</v>
      </c>
      <c r="I688" s="221"/>
      <c r="J688" s="222">
        <f>ROUND(I688*H688,2)</f>
        <v>0</v>
      </c>
      <c r="K688" s="218" t="s">
        <v>148</v>
      </c>
      <c r="L688" s="48"/>
      <c r="M688" s="223" t="s">
        <v>78</v>
      </c>
      <c r="N688" s="224" t="s">
        <v>50</v>
      </c>
      <c r="O688" s="88"/>
      <c r="P688" s="225">
        <f>O688*H688</f>
        <v>0</v>
      </c>
      <c r="Q688" s="225">
        <v>0</v>
      </c>
      <c r="R688" s="225">
        <f>Q688*H688</f>
        <v>0</v>
      </c>
      <c r="S688" s="225">
        <v>0</v>
      </c>
      <c r="T688" s="226">
        <f>S688*H688</f>
        <v>0</v>
      </c>
      <c r="U688" s="42"/>
      <c r="V688" s="42"/>
      <c r="W688" s="42"/>
      <c r="X688" s="42"/>
      <c r="Y688" s="42"/>
      <c r="Z688" s="42"/>
      <c r="AA688" s="42"/>
      <c r="AB688" s="42"/>
      <c r="AC688" s="42"/>
      <c r="AD688" s="42"/>
      <c r="AE688" s="42"/>
      <c r="AR688" s="227" t="s">
        <v>244</v>
      </c>
      <c r="AT688" s="227" t="s">
        <v>144</v>
      </c>
      <c r="AU688" s="227" t="s">
        <v>90</v>
      </c>
      <c r="AY688" s="20" t="s">
        <v>141</v>
      </c>
      <c r="BE688" s="228">
        <f>IF(N688="základní",J688,0)</f>
        <v>0</v>
      </c>
      <c r="BF688" s="228">
        <f>IF(N688="snížená",J688,0)</f>
        <v>0</v>
      </c>
      <c r="BG688" s="228">
        <f>IF(N688="zákl. přenesená",J688,0)</f>
        <v>0</v>
      </c>
      <c r="BH688" s="228">
        <f>IF(N688="sníž. přenesená",J688,0)</f>
        <v>0</v>
      </c>
      <c r="BI688" s="228">
        <f>IF(N688="nulová",J688,0)</f>
        <v>0</v>
      </c>
      <c r="BJ688" s="20" t="s">
        <v>88</v>
      </c>
      <c r="BK688" s="228">
        <f>ROUND(I688*H688,2)</f>
        <v>0</v>
      </c>
      <c r="BL688" s="20" t="s">
        <v>244</v>
      </c>
      <c r="BM688" s="227" t="s">
        <v>2191</v>
      </c>
    </row>
    <row r="689" s="2" customFormat="1">
      <c r="A689" s="42"/>
      <c r="B689" s="43"/>
      <c r="C689" s="44"/>
      <c r="D689" s="229" t="s">
        <v>151</v>
      </c>
      <c r="E689" s="44"/>
      <c r="F689" s="230" t="s">
        <v>2192</v>
      </c>
      <c r="G689" s="44"/>
      <c r="H689" s="44"/>
      <c r="I689" s="231"/>
      <c r="J689" s="44"/>
      <c r="K689" s="44"/>
      <c r="L689" s="48"/>
      <c r="M689" s="232"/>
      <c r="N689" s="233"/>
      <c r="O689" s="88"/>
      <c r="P689" s="88"/>
      <c r="Q689" s="88"/>
      <c r="R689" s="88"/>
      <c r="S689" s="88"/>
      <c r="T689" s="89"/>
      <c r="U689" s="42"/>
      <c r="V689" s="42"/>
      <c r="W689" s="42"/>
      <c r="X689" s="42"/>
      <c r="Y689" s="42"/>
      <c r="Z689" s="42"/>
      <c r="AA689" s="42"/>
      <c r="AB689" s="42"/>
      <c r="AC689" s="42"/>
      <c r="AD689" s="42"/>
      <c r="AE689" s="42"/>
      <c r="AT689" s="20" t="s">
        <v>151</v>
      </c>
      <c r="AU689" s="20" t="s">
        <v>90</v>
      </c>
    </row>
    <row r="690" s="13" customFormat="1">
      <c r="A690" s="13"/>
      <c r="B690" s="241"/>
      <c r="C690" s="242"/>
      <c r="D690" s="234" t="s">
        <v>283</v>
      </c>
      <c r="E690" s="243" t="s">
        <v>78</v>
      </c>
      <c r="F690" s="244" t="s">
        <v>2178</v>
      </c>
      <c r="G690" s="242"/>
      <c r="H690" s="245">
        <v>2</v>
      </c>
      <c r="I690" s="246"/>
      <c r="J690" s="242"/>
      <c r="K690" s="242"/>
      <c r="L690" s="247"/>
      <c r="M690" s="248"/>
      <c r="N690" s="249"/>
      <c r="O690" s="249"/>
      <c r="P690" s="249"/>
      <c r="Q690" s="249"/>
      <c r="R690" s="249"/>
      <c r="S690" s="249"/>
      <c r="T690" s="250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51" t="s">
        <v>283</v>
      </c>
      <c r="AU690" s="251" t="s">
        <v>90</v>
      </c>
      <c r="AV690" s="13" t="s">
        <v>90</v>
      </c>
      <c r="AW690" s="13" t="s">
        <v>40</v>
      </c>
      <c r="AX690" s="13" t="s">
        <v>80</v>
      </c>
      <c r="AY690" s="251" t="s">
        <v>141</v>
      </c>
    </row>
    <row r="691" s="13" customFormat="1">
      <c r="A691" s="13"/>
      <c r="B691" s="241"/>
      <c r="C691" s="242"/>
      <c r="D691" s="234" t="s">
        <v>283</v>
      </c>
      <c r="E691" s="243" t="s">
        <v>78</v>
      </c>
      <c r="F691" s="244" t="s">
        <v>2148</v>
      </c>
      <c r="G691" s="242"/>
      <c r="H691" s="245">
        <v>1</v>
      </c>
      <c r="I691" s="246"/>
      <c r="J691" s="242"/>
      <c r="K691" s="242"/>
      <c r="L691" s="247"/>
      <c r="M691" s="248"/>
      <c r="N691" s="249"/>
      <c r="O691" s="249"/>
      <c r="P691" s="249"/>
      <c r="Q691" s="249"/>
      <c r="R691" s="249"/>
      <c r="S691" s="249"/>
      <c r="T691" s="250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51" t="s">
        <v>283</v>
      </c>
      <c r="AU691" s="251" t="s">
        <v>90</v>
      </c>
      <c r="AV691" s="13" t="s">
        <v>90</v>
      </c>
      <c r="AW691" s="13" t="s">
        <v>40</v>
      </c>
      <c r="AX691" s="13" t="s">
        <v>80</v>
      </c>
      <c r="AY691" s="251" t="s">
        <v>141</v>
      </c>
    </row>
    <row r="692" s="14" customFormat="1">
      <c r="A692" s="14"/>
      <c r="B692" s="252"/>
      <c r="C692" s="253"/>
      <c r="D692" s="234" t="s">
        <v>283</v>
      </c>
      <c r="E692" s="254" t="s">
        <v>78</v>
      </c>
      <c r="F692" s="255" t="s">
        <v>285</v>
      </c>
      <c r="G692" s="253"/>
      <c r="H692" s="256">
        <v>3</v>
      </c>
      <c r="I692" s="257"/>
      <c r="J692" s="253"/>
      <c r="K692" s="253"/>
      <c r="L692" s="258"/>
      <c r="M692" s="259"/>
      <c r="N692" s="260"/>
      <c r="O692" s="260"/>
      <c r="P692" s="260"/>
      <c r="Q692" s="260"/>
      <c r="R692" s="260"/>
      <c r="S692" s="260"/>
      <c r="T692" s="261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62" t="s">
        <v>283</v>
      </c>
      <c r="AU692" s="262" t="s">
        <v>90</v>
      </c>
      <c r="AV692" s="14" t="s">
        <v>166</v>
      </c>
      <c r="AW692" s="14" t="s">
        <v>40</v>
      </c>
      <c r="AX692" s="14" t="s">
        <v>88</v>
      </c>
      <c r="AY692" s="262" t="s">
        <v>141</v>
      </c>
    </row>
    <row r="693" s="2" customFormat="1" ht="24.15" customHeight="1">
      <c r="A693" s="42"/>
      <c r="B693" s="43"/>
      <c r="C693" s="290" t="s">
        <v>1334</v>
      </c>
      <c r="D693" s="290" t="s">
        <v>864</v>
      </c>
      <c r="E693" s="291" t="s">
        <v>2193</v>
      </c>
      <c r="F693" s="292" t="s">
        <v>2194</v>
      </c>
      <c r="G693" s="293" t="s">
        <v>618</v>
      </c>
      <c r="H693" s="294">
        <v>3</v>
      </c>
      <c r="I693" s="295"/>
      <c r="J693" s="296">
        <f>ROUND(I693*H693,2)</f>
        <v>0</v>
      </c>
      <c r="K693" s="292" t="s">
        <v>1983</v>
      </c>
      <c r="L693" s="297"/>
      <c r="M693" s="298" t="s">
        <v>78</v>
      </c>
      <c r="N693" s="299" t="s">
        <v>50</v>
      </c>
      <c r="O693" s="88"/>
      <c r="P693" s="225">
        <f>O693*H693</f>
        <v>0</v>
      </c>
      <c r="Q693" s="225">
        <v>0.0018500000000000001</v>
      </c>
      <c r="R693" s="225">
        <f>Q693*H693</f>
        <v>0.0055500000000000002</v>
      </c>
      <c r="S693" s="225">
        <v>0</v>
      </c>
      <c r="T693" s="226">
        <f>S693*H693</f>
        <v>0</v>
      </c>
      <c r="U693" s="42"/>
      <c r="V693" s="42"/>
      <c r="W693" s="42"/>
      <c r="X693" s="42"/>
      <c r="Y693" s="42"/>
      <c r="Z693" s="42"/>
      <c r="AA693" s="42"/>
      <c r="AB693" s="42"/>
      <c r="AC693" s="42"/>
      <c r="AD693" s="42"/>
      <c r="AE693" s="42"/>
      <c r="AR693" s="227" t="s">
        <v>487</v>
      </c>
      <c r="AT693" s="227" t="s">
        <v>864</v>
      </c>
      <c r="AU693" s="227" t="s">
        <v>90</v>
      </c>
      <c r="AY693" s="20" t="s">
        <v>141</v>
      </c>
      <c r="BE693" s="228">
        <f>IF(N693="základní",J693,0)</f>
        <v>0</v>
      </c>
      <c r="BF693" s="228">
        <f>IF(N693="snížená",J693,0)</f>
        <v>0</v>
      </c>
      <c r="BG693" s="228">
        <f>IF(N693="zákl. přenesená",J693,0)</f>
        <v>0</v>
      </c>
      <c r="BH693" s="228">
        <f>IF(N693="sníž. přenesená",J693,0)</f>
        <v>0</v>
      </c>
      <c r="BI693" s="228">
        <f>IF(N693="nulová",J693,0)</f>
        <v>0</v>
      </c>
      <c r="BJ693" s="20" t="s">
        <v>88</v>
      </c>
      <c r="BK693" s="228">
        <f>ROUND(I693*H693,2)</f>
        <v>0</v>
      </c>
      <c r="BL693" s="20" t="s">
        <v>244</v>
      </c>
      <c r="BM693" s="227" t="s">
        <v>2195</v>
      </c>
    </row>
    <row r="694" s="2" customFormat="1" ht="24.15" customHeight="1">
      <c r="A694" s="42"/>
      <c r="B694" s="43"/>
      <c r="C694" s="216" t="s">
        <v>1339</v>
      </c>
      <c r="D694" s="216" t="s">
        <v>144</v>
      </c>
      <c r="E694" s="217" t="s">
        <v>2196</v>
      </c>
      <c r="F694" s="218" t="s">
        <v>2197</v>
      </c>
      <c r="G694" s="219" t="s">
        <v>618</v>
      </c>
      <c r="H694" s="220">
        <v>9</v>
      </c>
      <c r="I694" s="221"/>
      <c r="J694" s="222">
        <f>ROUND(I694*H694,2)</f>
        <v>0</v>
      </c>
      <c r="K694" s="218" t="s">
        <v>148</v>
      </c>
      <c r="L694" s="48"/>
      <c r="M694" s="223" t="s">
        <v>78</v>
      </c>
      <c r="N694" s="224" t="s">
        <v>50</v>
      </c>
      <c r="O694" s="88"/>
      <c r="P694" s="225">
        <f>O694*H694</f>
        <v>0</v>
      </c>
      <c r="Q694" s="225">
        <v>0</v>
      </c>
      <c r="R694" s="225">
        <f>Q694*H694</f>
        <v>0</v>
      </c>
      <c r="S694" s="225">
        <v>0</v>
      </c>
      <c r="T694" s="226">
        <f>S694*H694</f>
        <v>0</v>
      </c>
      <c r="U694" s="42"/>
      <c r="V694" s="42"/>
      <c r="W694" s="42"/>
      <c r="X694" s="42"/>
      <c r="Y694" s="42"/>
      <c r="Z694" s="42"/>
      <c r="AA694" s="42"/>
      <c r="AB694" s="42"/>
      <c r="AC694" s="42"/>
      <c r="AD694" s="42"/>
      <c r="AE694" s="42"/>
      <c r="AR694" s="227" t="s">
        <v>244</v>
      </c>
      <c r="AT694" s="227" t="s">
        <v>144</v>
      </c>
      <c r="AU694" s="227" t="s">
        <v>90</v>
      </c>
      <c r="AY694" s="20" t="s">
        <v>141</v>
      </c>
      <c r="BE694" s="228">
        <f>IF(N694="základní",J694,0)</f>
        <v>0</v>
      </c>
      <c r="BF694" s="228">
        <f>IF(N694="snížená",J694,0)</f>
        <v>0</v>
      </c>
      <c r="BG694" s="228">
        <f>IF(N694="zákl. přenesená",J694,0)</f>
        <v>0</v>
      </c>
      <c r="BH694" s="228">
        <f>IF(N694="sníž. přenesená",J694,0)</f>
        <v>0</v>
      </c>
      <c r="BI694" s="228">
        <f>IF(N694="nulová",J694,0)</f>
        <v>0</v>
      </c>
      <c r="BJ694" s="20" t="s">
        <v>88</v>
      </c>
      <c r="BK694" s="228">
        <f>ROUND(I694*H694,2)</f>
        <v>0</v>
      </c>
      <c r="BL694" s="20" t="s">
        <v>244</v>
      </c>
      <c r="BM694" s="227" t="s">
        <v>2198</v>
      </c>
    </row>
    <row r="695" s="2" customFormat="1">
      <c r="A695" s="42"/>
      <c r="B695" s="43"/>
      <c r="C695" s="44"/>
      <c r="D695" s="229" t="s">
        <v>151</v>
      </c>
      <c r="E695" s="44"/>
      <c r="F695" s="230" t="s">
        <v>2199</v>
      </c>
      <c r="G695" s="44"/>
      <c r="H695" s="44"/>
      <c r="I695" s="231"/>
      <c r="J695" s="44"/>
      <c r="K695" s="44"/>
      <c r="L695" s="48"/>
      <c r="M695" s="232"/>
      <c r="N695" s="233"/>
      <c r="O695" s="88"/>
      <c r="P695" s="88"/>
      <c r="Q695" s="88"/>
      <c r="R695" s="88"/>
      <c r="S695" s="88"/>
      <c r="T695" s="89"/>
      <c r="U695" s="42"/>
      <c r="V695" s="42"/>
      <c r="W695" s="42"/>
      <c r="X695" s="42"/>
      <c r="Y695" s="42"/>
      <c r="Z695" s="42"/>
      <c r="AA695" s="42"/>
      <c r="AB695" s="42"/>
      <c r="AC695" s="42"/>
      <c r="AD695" s="42"/>
      <c r="AE695" s="42"/>
      <c r="AT695" s="20" t="s">
        <v>151</v>
      </c>
      <c r="AU695" s="20" t="s">
        <v>90</v>
      </c>
    </row>
    <row r="696" s="13" customFormat="1">
      <c r="A696" s="13"/>
      <c r="B696" s="241"/>
      <c r="C696" s="242"/>
      <c r="D696" s="234" t="s">
        <v>283</v>
      </c>
      <c r="E696" s="243" t="s">
        <v>78</v>
      </c>
      <c r="F696" s="244" t="s">
        <v>2149</v>
      </c>
      <c r="G696" s="242"/>
      <c r="H696" s="245">
        <v>6</v>
      </c>
      <c r="I696" s="246"/>
      <c r="J696" s="242"/>
      <c r="K696" s="242"/>
      <c r="L696" s="247"/>
      <c r="M696" s="248"/>
      <c r="N696" s="249"/>
      <c r="O696" s="249"/>
      <c r="P696" s="249"/>
      <c r="Q696" s="249"/>
      <c r="R696" s="249"/>
      <c r="S696" s="249"/>
      <c r="T696" s="250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51" t="s">
        <v>283</v>
      </c>
      <c r="AU696" s="251" t="s">
        <v>90</v>
      </c>
      <c r="AV696" s="13" t="s">
        <v>90</v>
      </c>
      <c r="AW696" s="13" t="s">
        <v>40</v>
      </c>
      <c r="AX696" s="13" t="s">
        <v>80</v>
      </c>
      <c r="AY696" s="251" t="s">
        <v>141</v>
      </c>
    </row>
    <row r="697" s="13" customFormat="1">
      <c r="A697" s="13"/>
      <c r="B697" s="241"/>
      <c r="C697" s="242"/>
      <c r="D697" s="234" t="s">
        <v>283</v>
      </c>
      <c r="E697" s="243" t="s">
        <v>78</v>
      </c>
      <c r="F697" s="244" t="s">
        <v>2150</v>
      </c>
      <c r="G697" s="242"/>
      <c r="H697" s="245">
        <v>2</v>
      </c>
      <c r="I697" s="246"/>
      <c r="J697" s="242"/>
      <c r="K697" s="242"/>
      <c r="L697" s="247"/>
      <c r="M697" s="248"/>
      <c r="N697" s="249"/>
      <c r="O697" s="249"/>
      <c r="P697" s="249"/>
      <c r="Q697" s="249"/>
      <c r="R697" s="249"/>
      <c r="S697" s="249"/>
      <c r="T697" s="250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51" t="s">
        <v>283</v>
      </c>
      <c r="AU697" s="251" t="s">
        <v>90</v>
      </c>
      <c r="AV697" s="13" t="s">
        <v>90</v>
      </c>
      <c r="AW697" s="13" t="s">
        <v>40</v>
      </c>
      <c r="AX697" s="13" t="s">
        <v>80</v>
      </c>
      <c r="AY697" s="251" t="s">
        <v>141</v>
      </c>
    </row>
    <row r="698" s="13" customFormat="1">
      <c r="A698" s="13"/>
      <c r="B698" s="241"/>
      <c r="C698" s="242"/>
      <c r="D698" s="234" t="s">
        <v>283</v>
      </c>
      <c r="E698" s="243" t="s">
        <v>78</v>
      </c>
      <c r="F698" s="244" t="s">
        <v>2151</v>
      </c>
      <c r="G698" s="242"/>
      <c r="H698" s="245">
        <v>1</v>
      </c>
      <c r="I698" s="246"/>
      <c r="J698" s="242"/>
      <c r="K698" s="242"/>
      <c r="L698" s="247"/>
      <c r="M698" s="248"/>
      <c r="N698" s="249"/>
      <c r="O698" s="249"/>
      <c r="P698" s="249"/>
      <c r="Q698" s="249"/>
      <c r="R698" s="249"/>
      <c r="S698" s="249"/>
      <c r="T698" s="250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51" t="s">
        <v>283</v>
      </c>
      <c r="AU698" s="251" t="s">
        <v>90</v>
      </c>
      <c r="AV698" s="13" t="s">
        <v>90</v>
      </c>
      <c r="AW698" s="13" t="s">
        <v>40</v>
      </c>
      <c r="AX698" s="13" t="s">
        <v>80</v>
      </c>
      <c r="AY698" s="251" t="s">
        <v>141</v>
      </c>
    </row>
    <row r="699" s="14" customFormat="1">
      <c r="A699" s="14"/>
      <c r="B699" s="252"/>
      <c r="C699" s="253"/>
      <c r="D699" s="234" t="s">
        <v>283</v>
      </c>
      <c r="E699" s="254" t="s">
        <v>78</v>
      </c>
      <c r="F699" s="255" t="s">
        <v>285</v>
      </c>
      <c r="G699" s="253"/>
      <c r="H699" s="256">
        <v>9</v>
      </c>
      <c r="I699" s="257"/>
      <c r="J699" s="253"/>
      <c r="K699" s="253"/>
      <c r="L699" s="258"/>
      <c r="M699" s="259"/>
      <c r="N699" s="260"/>
      <c r="O699" s="260"/>
      <c r="P699" s="260"/>
      <c r="Q699" s="260"/>
      <c r="R699" s="260"/>
      <c r="S699" s="260"/>
      <c r="T699" s="261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62" t="s">
        <v>283</v>
      </c>
      <c r="AU699" s="262" t="s">
        <v>90</v>
      </c>
      <c r="AV699" s="14" t="s">
        <v>166</v>
      </c>
      <c r="AW699" s="14" t="s">
        <v>40</v>
      </c>
      <c r="AX699" s="14" t="s">
        <v>88</v>
      </c>
      <c r="AY699" s="262" t="s">
        <v>141</v>
      </c>
    </row>
    <row r="700" s="2" customFormat="1" ht="24.15" customHeight="1">
      <c r="A700" s="42"/>
      <c r="B700" s="43"/>
      <c r="C700" s="290" t="s">
        <v>1344</v>
      </c>
      <c r="D700" s="290" t="s">
        <v>864</v>
      </c>
      <c r="E700" s="291" t="s">
        <v>2200</v>
      </c>
      <c r="F700" s="292" t="s">
        <v>2201</v>
      </c>
      <c r="G700" s="293" t="s">
        <v>618</v>
      </c>
      <c r="H700" s="294">
        <v>9</v>
      </c>
      <c r="I700" s="295"/>
      <c r="J700" s="296">
        <f>ROUND(I700*H700,2)</f>
        <v>0</v>
      </c>
      <c r="K700" s="292" t="s">
        <v>1983</v>
      </c>
      <c r="L700" s="297"/>
      <c r="M700" s="298" t="s">
        <v>78</v>
      </c>
      <c r="N700" s="299" t="s">
        <v>50</v>
      </c>
      <c r="O700" s="88"/>
      <c r="P700" s="225">
        <f>O700*H700</f>
        <v>0</v>
      </c>
      <c r="Q700" s="225">
        <v>0.0028800000000000002</v>
      </c>
      <c r="R700" s="225">
        <f>Q700*H700</f>
        <v>0.025920000000000002</v>
      </c>
      <c r="S700" s="225">
        <v>0</v>
      </c>
      <c r="T700" s="226">
        <f>S700*H700</f>
        <v>0</v>
      </c>
      <c r="U700" s="42"/>
      <c r="V700" s="42"/>
      <c r="W700" s="42"/>
      <c r="X700" s="42"/>
      <c r="Y700" s="42"/>
      <c r="Z700" s="42"/>
      <c r="AA700" s="42"/>
      <c r="AB700" s="42"/>
      <c r="AC700" s="42"/>
      <c r="AD700" s="42"/>
      <c r="AE700" s="42"/>
      <c r="AR700" s="227" t="s">
        <v>487</v>
      </c>
      <c r="AT700" s="227" t="s">
        <v>864</v>
      </c>
      <c r="AU700" s="227" t="s">
        <v>90</v>
      </c>
      <c r="AY700" s="20" t="s">
        <v>141</v>
      </c>
      <c r="BE700" s="228">
        <f>IF(N700="základní",J700,0)</f>
        <v>0</v>
      </c>
      <c r="BF700" s="228">
        <f>IF(N700="snížená",J700,0)</f>
        <v>0</v>
      </c>
      <c r="BG700" s="228">
        <f>IF(N700="zákl. přenesená",J700,0)</f>
        <v>0</v>
      </c>
      <c r="BH700" s="228">
        <f>IF(N700="sníž. přenesená",J700,0)</f>
        <v>0</v>
      </c>
      <c r="BI700" s="228">
        <f>IF(N700="nulová",J700,0)</f>
        <v>0</v>
      </c>
      <c r="BJ700" s="20" t="s">
        <v>88</v>
      </c>
      <c r="BK700" s="228">
        <f>ROUND(I700*H700,2)</f>
        <v>0</v>
      </c>
      <c r="BL700" s="20" t="s">
        <v>244</v>
      </c>
      <c r="BM700" s="227" t="s">
        <v>2202</v>
      </c>
    </row>
    <row r="701" s="2" customFormat="1" ht="49.05" customHeight="1">
      <c r="A701" s="42"/>
      <c r="B701" s="43"/>
      <c r="C701" s="216" t="s">
        <v>1349</v>
      </c>
      <c r="D701" s="216" t="s">
        <v>144</v>
      </c>
      <c r="E701" s="217" t="s">
        <v>1340</v>
      </c>
      <c r="F701" s="218" t="s">
        <v>1341</v>
      </c>
      <c r="G701" s="219" t="s">
        <v>310</v>
      </c>
      <c r="H701" s="220">
        <v>4.742</v>
      </c>
      <c r="I701" s="221"/>
      <c r="J701" s="222">
        <f>ROUND(I701*H701,2)</f>
        <v>0</v>
      </c>
      <c r="K701" s="218" t="s">
        <v>148</v>
      </c>
      <c r="L701" s="48"/>
      <c r="M701" s="223" t="s">
        <v>78</v>
      </c>
      <c r="N701" s="224" t="s">
        <v>50</v>
      </c>
      <c r="O701" s="88"/>
      <c r="P701" s="225">
        <f>O701*H701</f>
        <v>0</v>
      </c>
      <c r="Q701" s="225">
        <v>0</v>
      </c>
      <c r="R701" s="225">
        <f>Q701*H701</f>
        <v>0</v>
      </c>
      <c r="S701" s="225">
        <v>0</v>
      </c>
      <c r="T701" s="226">
        <f>S701*H701</f>
        <v>0</v>
      </c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R701" s="227" t="s">
        <v>244</v>
      </c>
      <c r="AT701" s="227" t="s">
        <v>144</v>
      </c>
      <c r="AU701" s="227" t="s">
        <v>90</v>
      </c>
      <c r="AY701" s="20" t="s">
        <v>141</v>
      </c>
      <c r="BE701" s="228">
        <f>IF(N701="základní",J701,0)</f>
        <v>0</v>
      </c>
      <c r="BF701" s="228">
        <f>IF(N701="snížená",J701,0)</f>
        <v>0</v>
      </c>
      <c r="BG701" s="228">
        <f>IF(N701="zákl. přenesená",J701,0)</f>
        <v>0</v>
      </c>
      <c r="BH701" s="228">
        <f>IF(N701="sníž. přenesená",J701,0)</f>
        <v>0</v>
      </c>
      <c r="BI701" s="228">
        <f>IF(N701="nulová",J701,0)</f>
        <v>0</v>
      </c>
      <c r="BJ701" s="20" t="s">
        <v>88</v>
      </c>
      <c r="BK701" s="228">
        <f>ROUND(I701*H701,2)</f>
        <v>0</v>
      </c>
      <c r="BL701" s="20" t="s">
        <v>244</v>
      </c>
      <c r="BM701" s="227" t="s">
        <v>2203</v>
      </c>
    </row>
    <row r="702" s="2" customFormat="1">
      <c r="A702" s="42"/>
      <c r="B702" s="43"/>
      <c r="C702" s="44"/>
      <c r="D702" s="229" t="s">
        <v>151</v>
      </c>
      <c r="E702" s="44"/>
      <c r="F702" s="230" t="s">
        <v>1343</v>
      </c>
      <c r="G702" s="44"/>
      <c r="H702" s="44"/>
      <c r="I702" s="231"/>
      <c r="J702" s="44"/>
      <c r="K702" s="44"/>
      <c r="L702" s="48"/>
      <c r="M702" s="232"/>
      <c r="N702" s="233"/>
      <c r="O702" s="88"/>
      <c r="P702" s="88"/>
      <c r="Q702" s="88"/>
      <c r="R702" s="88"/>
      <c r="S702" s="88"/>
      <c r="T702" s="89"/>
      <c r="U702" s="42"/>
      <c r="V702" s="42"/>
      <c r="W702" s="42"/>
      <c r="X702" s="42"/>
      <c r="Y702" s="42"/>
      <c r="Z702" s="42"/>
      <c r="AA702" s="42"/>
      <c r="AB702" s="42"/>
      <c r="AC702" s="42"/>
      <c r="AD702" s="42"/>
      <c r="AE702" s="42"/>
      <c r="AT702" s="20" t="s">
        <v>151</v>
      </c>
      <c r="AU702" s="20" t="s">
        <v>90</v>
      </c>
    </row>
    <row r="703" s="2" customFormat="1" ht="49.05" customHeight="1">
      <c r="A703" s="42"/>
      <c r="B703" s="43"/>
      <c r="C703" s="216" t="s">
        <v>1356</v>
      </c>
      <c r="D703" s="216" t="s">
        <v>144</v>
      </c>
      <c r="E703" s="217" t="s">
        <v>1345</v>
      </c>
      <c r="F703" s="218" t="s">
        <v>1346</v>
      </c>
      <c r="G703" s="219" t="s">
        <v>310</v>
      </c>
      <c r="H703" s="220">
        <v>4.742</v>
      </c>
      <c r="I703" s="221"/>
      <c r="J703" s="222">
        <f>ROUND(I703*H703,2)</f>
        <v>0</v>
      </c>
      <c r="K703" s="218" t="s">
        <v>148</v>
      </c>
      <c r="L703" s="48"/>
      <c r="M703" s="223" t="s">
        <v>78</v>
      </c>
      <c r="N703" s="224" t="s">
        <v>50</v>
      </c>
      <c r="O703" s="88"/>
      <c r="P703" s="225">
        <f>O703*H703</f>
        <v>0</v>
      </c>
      <c r="Q703" s="225">
        <v>0</v>
      </c>
      <c r="R703" s="225">
        <f>Q703*H703</f>
        <v>0</v>
      </c>
      <c r="S703" s="225">
        <v>0</v>
      </c>
      <c r="T703" s="226">
        <f>S703*H703</f>
        <v>0</v>
      </c>
      <c r="U703" s="42"/>
      <c r="V703" s="42"/>
      <c r="W703" s="42"/>
      <c r="X703" s="42"/>
      <c r="Y703" s="42"/>
      <c r="Z703" s="42"/>
      <c r="AA703" s="42"/>
      <c r="AB703" s="42"/>
      <c r="AC703" s="42"/>
      <c r="AD703" s="42"/>
      <c r="AE703" s="42"/>
      <c r="AR703" s="227" t="s">
        <v>244</v>
      </c>
      <c r="AT703" s="227" t="s">
        <v>144</v>
      </c>
      <c r="AU703" s="227" t="s">
        <v>90</v>
      </c>
      <c r="AY703" s="20" t="s">
        <v>141</v>
      </c>
      <c r="BE703" s="228">
        <f>IF(N703="základní",J703,0)</f>
        <v>0</v>
      </c>
      <c r="BF703" s="228">
        <f>IF(N703="snížená",J703,0)</f>
        <v>0</v>
      </c>
      <c r="BG703" s="228">
        <f>IF(N703="zákl. přenesená",J703,0)</f>
        <v>0</v>
      </c>
      <c r="BH703" s="228">
        <f>IF(N703="sníž. přenesená",J703,0)</f>
        <v>0</v>
      </c>
      <c r="BI703" s="228">
        <f>IF(N703="nulová",J703,0)</f>
        <v>0</v>
      </c>
      <c r="BJ703" s="20" t="s">
        <v>88</v>
      </c>
      <c r="BK703" s="228">
        <f>ROUND(I703*H703,2)</f>
        <v>0</v>
      </c>
      <c r="BL703" s="20" t="s">
        <v>244</v>
      </c>
      <c r="BM703" s="227" t="s">
        <v>2204</v>
      </c>
    </row>
    <row r="704" s="2" customFormat="1">
      <c r="A704" s="42"/>
      <c r="B704" s="43"/>
      <c r="C704" s="44"/>
      <c r="D704" s="229" t="s">
        <v>151</v>
      </c>
      <c r="E704" s="44"/>
      <c r="F704" s="230" t="s">
        <v>1348</v>
      </c>
      <c r="G704" s="44"/>
      <c r="H704" s="44"/>
      <c r="I704" s="231"/>
      <c r="J704" s="44"/>
      <c r="K704" s="44"/>
      <c r="L704" s="48"/>
      <c r="M704" s="232"/>
      <c r="N704" s="233"/>
      <c r="O704" s="88"/>
      <c r="P704" s="88"/>
      <c r="Q704" s="88"/>
      <c r="R704" s="88"/>
      <c r="S704" s="88"/>
      <c r="T704" s="89"/>
      <c r="U704" s="42"/>
      <c r="V704" s="42"/>
      <c r="W704" s="42"/>
      <c r="X704" s="42"/>
      <c r="Y704" s="42"/>
      <c r="Z704" s="42"/>
      <c r="AA704" s="42"/>
      <c r="AB704" s="42"/>
      <c r="AC704" s="42"/>
      <c r="AD704" s="42"/>
      <c r="AE704" s="42"/>
      <c r="AT704" s="20" t="s">
        <v>151</v>
      </c>
      <c r="AU704" s="20" t="s">
        <v>90</v>
      </c>
    </row>
    <row r="705" s="2" customFormat="1" ht="62.7" customHeight="1">
      <c r="A705" s="42"/>
      <c r="B705" s="43"/>
      <c r="C705" s="216" t="s">
        <v>1361</v>
      </c>
      <c r="D705" s="216" t="s">
        <v>144</v>
      </c>
      <c r="E705" s="217" t="s">
        <v>1350</v>
      </c>
      <c r="F705" s="218" t="s">
        <v>1351</v>
      </c>
      <c r="G705" s="219" t="s">
        <v>310</v>
      </c>
      <c r="H705" s="220">
        <v>4.742</v>
      </c>
      <c r="I705" s="221"/>
      <c r="J705" s="222">
        <f>ROUND(I705*H705,2)</f>
        <v>0</v>
      </c>
      <c r="K705" s="218" t="s">
        <v>148</v>
      </c>
      <c r="L705" s="48"/>
      <c r="M705" s="223" t="s">
        <v>78</v>
      </c>
      <c r="N705" s="224" t="s">
        <v>50</v>
      </c>
      <c r="O705" s="88"/>
      <c r="P705" s="225">
        <f>O705*H705</f>
        <v>0</v>
      </c>
      <c r="Q705" s="225">
        <v>0</v>
      </c>
      <c r="R705" s="225">
        <f>Q705*H705</f>
        <v>0</v>
      </c>
      <c r="S705" s="225">
        <v>0</v>
      </c>
      <c r="T705" s="226">
        <f>S705*H705</f>
        <v>0</v>
      </c>
      <c r="U705" s="42"/>
      <c r="V705" s="42"/>
      <c r="W705" s="42"/>
      <c r="X705" s="42"/>
      <c r="Y705" s="42"/>
      <c r="Z705" s="42"/>
      <c r="AA705" s="42"/>
      <c r="AB705" s="42"/>
      <c r="AC705" s="42"/>
      <c r="AD705" s="42"/>
      <c r="AE705" s="42"/>
      <c r="AR705" s="227" t="s">
        <v>244</v>
      </c>
      <c r="AT705" s="227" t="s">
        <v>144</v>
      </c>
      <c r="AU705" s="227" t="s">
        <v>90</v>
      </c>
      <c r="AY705" s="20" t="s">
        <v>141</v>
      </c>
      <c r="BE705" s="228">
        <f>IF(N705="základní",J705,0)</f>
        <v>0</v>
      </c>
      <c r="BF705" s="228">
        <f>IF(N705="snížená",J705,0)</f>
        <v>0</v>
      </c>
      <c r="BG705" s="228">
        <f>IF(N705="zákl. přenesená",J705,0)</f>
        <v>0</v>
      </c>
      <c r="BH705" s="228">
        <f>IF(N705="sníž. přenesená",J705,0)</f>
        <v>0</v>
      </c>
      <c r="BI705" s="228">
        <f>IF(N705="nulová",J705,0)</f>
        <v>0</v>
      </c>
      <c r="BJ705" s="20" t="s">
        <v>88</v>
      </c>
      <c r="BK705" s="228">
        <f>ROUND(I705*H705,2)</f>
        <v>0</v>
      </c>
      <c r="BL705" s="20" t="s">
        <v>244</v>
      </c>
      <c r="BM705" s="227" t="s">
        <v>2205</v>
      </c>
    </row>
    <row r="706" s="2" customFormat="1">
      <c r="A706" s="42"/>
      <c r="B706" s="43"/>
      <c r="C706" s="44"/>
      <c r="D706" s="229" t="s">
        <v>151</v>
      </c>
      <c r="E706" s="44"/>
      <c r="F706" s="230" t="s">
        <v>1353</v>
      </c>
      <c r="G706" s="44"/>
      <c r="H706" s="44"/>
      <c r="I706" s="231"/>
      <c r="J706" s="44"/>
      <c r="K706" s="44"/>
      <c r="L706" s="48"/>
      <c r="M706" s="232"/>
      <c r="N706" s="233"/>
      <c r="O706" s="88"/>
      <c r="P706" s="88"/>
      <c r="Q706" s="88"/>
      <c r="R706" s="88"/>
      <c r="S706" s="88"/>
      <c r="T706" s="89"/>
      <c r="U706" s="42"/>
      <c r="V706" s="42"/>
      <c r="W706" s="42"/>
      <c r="X706" s="42"/>
      <c r="Y706" s="42"/>
      <c r="Z706" s="42"/>
      <c r="AA706" s="42"/>
      <c r="AB706" s="42"/>
      <c r="AC706" s="42"/>
      <c r="AD706" s="42"/>
      <c r="AE706" s="42"/>
      <c r="AT706" s="20" t="s">
        <v>151</v>
      </c>
      <c r="AU706" s="20" t="s">
        <v>90</v>
      </c>
    </row>
    <row r="707" s="12" customFormat="1" ht="22.8" customHeight="1">
      <c r="A707" s="12"/>
      <c r="B707" s="200"/>
      <c r="C707" s="201"/>
      <c r="D707" s="202" t="s">
        <v>79</v>
      </c>
      <c r="E707" s="214" t="s">
        <v>2206</v>
      </c>
      <c r="F707" s="214" t="s">
        <v>2207</v>
      </c>
      <c r="G707" s="201"/>
      <c r="H707" s="201"/>
      <c r="I707" s="204"/>
      <c r="J707" s="215">
        <f>BK707</f>
        <v>0</v>
      </c>
      <c r="K707" s="201"/>
      <c r="L707" s="206"/>
      <c r="M707" s="207"/>
      <c r="N707" s="208"/>
      <c r="O707" s="208"/>
      <c r="P707" s="209">
        <f>SUM(P708:P719)</f>
        <v>0</v>
      </c>
      <c r="Q707" s="208"/>
      <c r="R707" s="209">
        <f>SUM(R708:R719)</f>
        <v>3.9797999999999996</v>
      </c>
      <c r="S707" s="208"/>
      <c r="T707" s="210">
        <f>SUM(T708:T719)</f>
        <v>0</v>
      </c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R707" s="211" t="s">
        <v>90</v>
      </c>
      <c r="AT707" s="212" t="s">
        <v>79</v>
      </c>
      <c r="AU707" s="212" t="s">
        <v>88</v>
      </c>
      <c r="AY707" s="211" t="s">
        <v>141</v>
      </c>
      <c r="BK707" s="213">
        <f>SUM(BK708:BK719)</f>
        <v>0</v>
      </c>
    </row>
    <row r="708" s="2" customFormat="1" ht="37.8" customHeight="1">
      <c r="A708" s="42"/>
      <c r="B708" s="43"/>
      <c r="C708" s="216" t="s">
        <v>1367</v>
      </c>
      <c r="D708" s="216" t="s">
        <v>144</v>
      </c>
      <c r="E708" s="217" t="s">
        <v>2208</v>
      </c>
      <c r="F708" s="218" t="s">
        <v>2209</v>
      </c>
      <c r="G708" s="219" t="s">
        <v>321</v>
      </c>
      <c r="H708" s="220">
        <v>66.329999999999998</v>
      </c>
      <c r="I708" s="221"/>
      <c r="J708" s="222">
        <f>ROUND(I708*H708,2)</f>
        <v>0</v>
      </c>
      <c r="K708" s="218" t="s">
        <v>148</v>
      </c>
      <c r="L708" s="48"/>
      <c r="M708" s="223" t="s">
        <v>78</v>
      </c>
      <c r="N708" s="224" t="s">
        <v>50</v>
      </c>
      <c r="O708" s="88"/>
      <c r="P708" s="225">
        <f>O708*H708</f>
        <v>0</v>
      </c>
      <c r="Q708" s="225">
        <v>0</v>
      </c>
      <c r="R708" s="225">
        <f>Q708*H708</f>
        <v>0</v>
      </c>
      <c r="S708" s="225">
        <v>0</v>
      </c>
      <c r="T708" s="226">
        <f>S708*H708</f>
        <v>0</v>
      </c>
      <c r="U708" s="42"/>
      <c r="V708" s="42"/>
      <c r="W708" s="42"/>
      <c r="X708" s="42"/>
      <c r="Y708" s="42"/>
      <c r="Z708" s="42"/>
      <c r="AA708" s="42"/>
      <c r="AB708" s="42"/>
      <c r="AC708" s="42"/>
      <c r="AD708" s="42"/>
      <c r="AE708" s="42"/>
      <c r="AR708" s="227" t="s">
        <v>244</v>
      </c>
      <c r="AT708" s="227" t="s">
        <v>144</v>
      </c>
      <c r="AU708" s="227" t="s">
        <v>90</v>
      </c>
      <c r="AY708" s="20" t="s">
        <v>141</v>
      </c>
      <c r="BE708" s="228">
        <f>IF(N708="základní",J708,0)</f>
        <v>0</v>
      </c>
      <c r="BF708" s="228">
        <f>IF(N708="snížená",J708,0)</f>
        <v>0</v>
      </c>
      <c r="BG708" s="228">
        <f>IF(N708="zákl. přenesená",J708,0)</f>
        <v>0</v>
      </c>
      <c r="BH708" s="228">
        <f>IF(N708="sníž. přenesená",J708,0)</f>
        <v>0</v>
      </c>
      <c r="BI708" s="228">
        <f>IF(N708="nulová",J708,0)</f>
        <v>0</v>
      </c>
      <c r="BJ708" s="20" t="s">
        <v>88</v>
      </c>
      <c r="BK708" s="228">
        <f>ROUND(I708*H708,2)</f>
        <v>0</v>
      </c>
      <c r="BL708" s="20" t="s">
        <v>244</v>
      </c>
      <c r="BM708" s="227" t="s">
        <v>2210</v>
      </c>
    </row>
    <row r="709" s="2" customFormat="1">
      <c r="A709" s="42"/>
      <c r="B709" s="43"/>
      <c r="C709" s="44"/>
      <c r="D709" s="229" t="s">
        <v>151</v>
      </c>
      <c r="E709" s="44"/>
      <c r="F709" s="230" t="s">
        <v>2211</v>
      </c>
      <c r="G709" s="44"/>
      <c r="H709" s="44"/>
      <c r="I709" s="231"/>
      <c r="J709" s="44"/>
      <c r="K709" s="44"/>
      <c r="L709" s="48"/>
      <c r="M709" s="232"/>
      <c r="N709" s="233"/>
      <c r="O709" s="88"/>
      <c r="P709" s="88"/>
      <c r="Q709" s="88"/>
      <c r="R709" s="88"/>
      <c r="S709" s="88"/>
      <c r="T709" s="89"/>
      <c r="U709" s="42"/>
      <c r="V709" s="42"/>
      <c r="W709" s="42"/>
      <c r="X709" s="42"/>
      <c r="Y709" s="42"/>
      <c r="Z709" s="42"/>
      <c r="AA709" s="42"/>
      <c r="AB709" s="42"/>
      <c r="AC709" s="42"/>
      <c r="AD709" s="42"/>
      <c r="AE709" s="42"/>
      <c r="AT709" s="20" t="s">
        <v>151</v>
      </c>
      <c r="AU709" s="20" t="s">
        <v>90</v>
      </c>
    </row>
    <row r="710" s="13" customFormat="1">
      <c r="A710" s="13"/>
      <c r="B710" s="241"/>
      <c r="C710" s="242"/>
      <c r="D710" s="234" t="s">
        <v>283</v>
      </c>
      <c r="E710" s="243" t="s">
        <v>78</v>
      </c>
      <c r="F710" s="244" t="s">
        <v>2212</v>
      </c>
      <c r="G710" s="242"/>
      <c r="H710" s="245">
        <v>66.329999999999998</v>
      </c>
      <c r="I710" s="246"/>
      <c r="J710" s="242"/>
      <c r="K710" s="242"/>
      <c r="L710" s="247"/>
      <c r="M710" s="248"/>
      <c r="N710" s="249"/>
      <c r="O710" s="249"/>
      <c r="P710" s="249"/>
      <c r="Q710" s="249"/>
      <c r="R710" s="249"/>
      <c r="S710" s="249"/>
      <c r="T710" s="250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51" t="s">
        <v>283</v>
      </c>
      <c r="AU710" s="251" t="s">
        <v>90</v>
      </c>
      <c r="AV710" s="13" t="s">
        <v>90</v>
      </c>
      <c r="AW710" s="13" t="s">
        <v>40</v>
      </c>
      <c r="AX710" s="13" t="s">
        <v>80</v>
      </c>
      <c r="AY710" s="251" t="s">
        <v>141</v>
      </c>
    </row>
    <row r="711" s="14" customFormat="1">
      <c r="A711" s="14"/>
      <c r="B711" s="252"/>
      <c r="C711" s="253"/>
      <c r="D711" s="234" t="s">
        <v>283</v>
      </c>
      <c r="E711" s="254" t="s">
        <v>78</v>
      </c>
      <c r="F711" s="255" t="s">
        <v>285</v>
      </c>
      <c r="G711" s="253"/>
      <c r="H711" s="256">
        <v>66.329999999999998</v>
      </c>
      <c r="I711" s="257"/>
      <c r="J711" s="253"/>
      <c r="K711" s="253"/>
      <c r="L711" s="258"/>
      <c r="M711" s="259"/>
      <c r="N711" s="260"/>
      <c r="O711" s="260"/>
      <c r="P711" s="260"/>
      <c r="Q711" s="260"/>
      <c r="R711" s="260"/>
      <c r="S711" s="260"/>
      <c r="T711" s="261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62" t="s">
        <v>283</v>
      </c>
      <c r="AU711" s="262" t="s">
        <v>90</v>
      </c>
      <c r="AV711" s="14" t="s">
        <v>166</v>
      </c>
      <c r="AW711" s="14" t="s">
        <v>40</v>
      </c>
      <c r="AX711" s="14" t="s">
        <v>88</v>
      </c>
      <c r="AY711" s="262" t="s">
        <v>141</v>
      </c>
    </row>
    <row r="712" s="2" customFormat="1" ht="21.75" customHeight="1">
      <c r="A712" s="42"/>
      <c r="B712" s="43"/>
      <c r="C712" s="290" t="s">
        <v>1373</v>
      </c>
      <c r="D712" s="290" t="s">
        <v>864</v>
      </c>
      <c r="E712" s="291" t="s">
        <v>2213</v>
      </c>
      <c r="F712" s="292" t="s">
        <v>2214</v>
      </c>
      <c r="G712" s="293" t="s">
        <v>321</v>
      </c>
      <c r="H712" s="294">
        <v>66.329999999999998</v>
      </c>
      <c r="I712" s="295"/>
      <c r="J712" s="296">
        <f>ROUND(I712*H712,2)</f>
        <v>0</v>
      </c>
      <c r="K712" s="292" t="s">
        <v>1983</v>
      </c>
      <c r="L712" s="297"/>
      <c r="M712" s="298" t="s">
        <v>78</v>
      </c>
      <c r="N712" s="299" t="s">
        <v>50</v>
      </c>
      <c r="O712" s="88"/>
      <c r="P712" s="225">
        <f>O712*H712</f>
        <v>0</v>
      </c>
      <c r="Q712" s="225">
        <v>0.059999999999999998</v>
      </c>
      <c r="R712" s="225">
        <f>Q712*H712</f>
        <v>3.9797999999999996</v>
      </c>
      <c r="S712" s="225">
        <v>0</v>
      </c>
      <c r="T712" s="226">
        <f>S712*H712</f>
        <v>0</v>
      </c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R712" s="227" t="s">
        <v>487</v>
      </c>
      <c r="AT712" s="227" t="s">
        <v>864</v>
      </c>
      <c r="AU712" s="227" t="s">
        <v>90</v>
      </c>
      <c r="AY712" s="20" t="s">
        <v>141</v>
      </c>
      <c r="BE712" s="228">
        <f>IF(N712="základní",J712,0)</f>
        <v>0</v>
      </c>
      <c r="BF712" s="228">
        <f>IF(N712="snížená",J712,0)</f>
        <v>0</v>
      </c>
      <c r="BG712" s="228">
        <f>IF(N712="zákl. přenesená",J712,0)</f>
        <v>0</v>
      </c>
      <c r="BH712" s="228">
        <f>IF(N712="sníž. přenesená",J712,0)</f>
        <v>0</v>
      </c>
      <c r="BI712" s="228">
        <f>IF(N712="nulová",J712,0)</f>
        <v>0</v>
      </c>
      <c r="BJ712" s="20" t="s">
        <v>88</v>
      </c>
      <c r="BK712" s="228">
        <f>ROUND(I712*H712,2)</f>
        <v>0</v>
      </c>
      <c r="BL712" s="20" t="s">
        <v>244</v>
      </c>
      <c r="BM712" s="227" t="s">
        <v>2215</v>
      </c>
    </row>
    <row r="713" s="2" customFormat="1">
      <c r="A713" s="42"/>
      <c r="B713" s="43"/>
      <c r="C713" s="44"/>
      <c r="D713" s="234" t="s">
        <v>153</v>
      </c>
      <c r="E713" s="44"/>
      <c r="F713" s="235" t="s">
        <v>2216</v>
      </c>
      <c r="G713" s="44"/>
      <c r="H713" s="44"/>
      <c r="I713" s="231"/>
      <c r="J713" s="44"/>
      <c r="K713" s="44"/>
      <c r="L713" s="48"/>
      <c r="M713" s="232"/>
      <c r="N713" s="233"/>
      <c r="O713" s="88"/>
      <c r="P713" s="88"/>
      <c r="Q713" s="88"/>
      <c r="R713" s="88"/>
      <c r="S713" s="88"/>
      <c r="T713" s="89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T713" s="20" t="s">
        <v>153</v>
      </c>
      <c r="AU713" s="20" t="s">
        <v>90</v>
      </c>
    </row>
    <row r="714" s="2" customFormat="1" ht="49.05" customHeight="1">
      <c r="A714" s="42"/>
      <c r="B714" s="43"/>
      <c r="C714" s="216" t="s">
        <v>1378</v>
      </c>
      <c r="D714" s="216" t="s">
        <v>144</v>
      </c>
      <c r="E714" s="217" t="s">
        <v>2217</v>
      </c>
      <c r="F714" s="218" t="s">
        <v>2218</v>
      </c>
      <c r="G714" s="219" t="s">
        <v>310</v>
      </c>
      <c r="H714" s="220">
        <v>3.98</v>
      </c>
      <c r="I714" s="221"/>
      <c r="J714" s="222">
        <f>ROUND(I714*H714,2)</f>
        <v>0</v>
      </c>
      <c r="K714" s="218" t="s">
        <v>148</v>
      </c>
      <c r="L714" s="48"/>
      <c r="M714" s="223" t="s">
        <v>78</v>
      </c>
      <c r="N714" s="224" t="s">
        <v>50</v>
      </c>
      <c r="O714" s="88"/>
      <c r="P714" s="225">
        <f>O714*H714</f>
        <v>0</v>
      </c>
      <c r="Q714" s="225">
        <v>0</v>
      </c>
      <c r="R714" s="225">
        <f>Q714*H714</f>
        <v>0</v>
      </c>
      <c r="S714" s="225">
        <v>0</v>
      </c>
      <c r="T714" s="226">
        <f>S714*H714</f>
        <v>0</v>
      </c>
      <c r="U714" s="42"/>
      <c r="V714" s="42"/>
      <c r="W714" s="42"/>
      <c r="X714" s="42"/>
      <c r="Y714" s="42"/>
      <c r="Z714" s="42"/>
      <c r="AA714" s="42"/>
      <c r="AB714" s="42"/>
      <c r="AC714" s="42"/>
      <c r="AD714" s="42"/>
      <c r="AE714" s="42"/>
      <c r="AR714" s="227" t="s">
        <v>244</v>
      </c>
      <c r="AT714" s="227" t="s">
        <v>144</v>
      </c>
      <c r="AU714" s="227" t="s">
        <v>90</v>
      </c>
      <c r="AY714" s="20" t="s">
        <v>141</v>
      </c>
      <c r="BE714" s="228">
        <f>IF(N714="základní",J714,0)</f>
        <v>0</v>
      </c>
      <c r="BF714" s="228">
        <f>IF(N714="snížená",J714,0)</f>
        <v>0</v>
      </c>
      <c r="BG714" s="228">
        <f>IF(N714="zákl. přenesená",J714,0)</f>
        <v>0</v>
      </c>
      <c r="BH714" s="228">
        <f>IF(N714="sníž. přenesená",J714,0)</f>
        <v>0</v>
      </c>
      <c r="BI714" s="228">
        <f>IF(N714="nulová",J714,0)</f>
        <v>0</v>
      </c>
      <c r="BJ714" s="20" t="s">
        <v>88</v>
      </c>
      <c r="BK714" s="228">
        <f>ROUND(I714*H714,2)</f>
        <v>0</v>
      </c>
      <c r="BL714" s="20" t="s">
        <v>244</v>
      </c>
      <c r="BM714" s="227" t="s">
        <v>2219</v>
      </c>
    </row>
    <row r="715" s="2" customFormat="1">
      <c r="A715" s="42"/>
      <c r="B715" s="43"/>
      <c r="C715" s="44"/>
      <c r="D715" s="229" t="s">
        <v>151</v>
      </c>
      <c r="E715" s="44"/>
      <c r="F715" s="230" t="s">
        <v>2220</v>
      </c>
      <c r="G715" s="44"/>
      <c r="H715" s="44"/>
      <c r="I715" s="231"/>
      <c r="J715" s="44"/>
      <c r="K715" s="44"/>
      <c r="L715" s="48"/>
      <c r="M715" s="232"/>
      <c r="N715" s="233"/>
      <c r="O715" s="88"/>
      <c r="P715" s="88"/>
      <c r="Q715" s="88"/>
      <c r="R715" s="88"/>
      <c r="S715" s="88"/>
      <c r="T715" s="89"/>
      <c r="U715" s="42"/>
      <c r="V715" s="42"/>
      <c r="W715" s="42"/>
      <c r="X715" s="42"/>
      <c r="Y715" s="42"/>
      <c r="Z715" s="42"/>
      <c r="AA715" s="42"/>
      <c r="AB715" s="42"/>
      <c r="AC715" s="42"/>
      <c r="AD715" s="42"/>
      <c r="AE715" s="42"/>
      <c r="AT715" s="20" t="s">
        <v>151</v>
      </c>
      <c r="AU715" s="20" t="s">
        <v>90</v>
      </c>
    </row>
    <row r="716" s="2" customFormat="1" ht="49.05" customHeight="1">
      <c r="A716" s="42"/>
      <c r="B716" s="43"/>
      <c r="C716" s="216" t="s">
        <v>1383</v>
      </c>
      <c r="D716" s="216" t="s">
        <v>144</v>
      </c>
      <c r="E716" s="217" t="s">
        <v>2221</v>
      </c>
      <c r="F716" s="218" t="s">
        <v>2222</v>
      </c>
      <c r="G716" s="219" t="s">
        <v>310</v>
      </c>
      <c r="H716" s="220">
        <v>3.98</v>
      </c>
      <c r="I716" s="221"/>
      <c r="J716" s="222">
        <f>ROUND(I716*H716,2)</f>
        <v>0</v>
      </c>
      <c r="K716" s="218" t="s">
        <v>148</v>
      </c>
      <c r="L716" s="48"/>
      <c r="M716" s="223" t="s">
        <v>78</v>
      </c>
      <c r="N716" s="224" t="s">
        <v>50</v>
      </c>
      <c r="O716" s="88"/>
      <c r="P716" s="225">
        <f>O716*H716</f>
        <v>0</v>
      </c>
      <c r="Q716" s="225">
        <v>0</v>
      </c>
      <c r="R716" s="225">
        <f>Q716*H716</f>
        <v>0</v>
      </c>
      <c r="S716" s="225">
        <v>0</v>
      </c>
      <c r="T716" s="226">
        <f>S716*H716</f>
        <v>0</v>
      </c>
      <c r="U716" s="42"/>
      <c r="V716" s="42"/>
      <c r="W716" s="42"/>
      <c r="X716" s="42"/>
      <c r="Y716" s="42"/>
      <c r="Z716" s="42"/>
      <c r="AA716" s="42"/>
      <c r="AB716" s="42"/>
      <c r="AC716" s="42"/>
      <c r="AD716" s="42"/>
      <c r="AE716" s="42"/>
      <c r="AR716" s="227" t="s">
        <v>244</v>
      </c>
      <c r="AT716" s="227" t="s">
        <v>144</v>
      </c>
      <c r="AU716" s="227" t="s">
        <v>90</v>
      </c>
      <c r="AY716" s="20" t="s">
        <v>141</v>
      </c>
      <c r="BE716" s="228">
        <f>IF(N716="základní",J716,0)</f>
        <v>0</v>
      </c>
      <c r="BF716" s="228">
        <f>IF(N716="snížená",J716,0)</f>
        <v>0</v>
      </c>
      <c r="BG716" s="228">
        <f>IF(N716="zákl. přenesená",J716,0)</f>
        <v>0</v>
      </c>
      <c r="BH716" s="228">
        <f>IF(N716="sníž. přenesená",J716,0)</f>
        <v>0</v>
      </c>
      <c r="BI716" s="228">
        <f>IF(N716="nulová",J716,0)</f>
        <v>0</v>
      </c>
      <c r="BJ716" s="20" t="s">
        <v>88</v>
      </c>
      <c r="BK716" s="228">
        <f>ROUND(I716*H716,2)</f>
        <v>0</v>
      </c>
      <c r="BL716" s="20" t="s">
        <v>244</v>
      </c>
      <c r="BM716" s="227" t="s">
        <v>2223</v>
      </c>
    </row>
    <row r="717" s="2" customFormat="1">
      <c r="A717" s="42"/>
      <c r="B717" s="43"/>
      <c r="C717" s="44"/>
      <c r="D717" s="229" t="s">
        <v>151</v>
      </c>
      <c r="E717" s="44"/>
      <c r="F717" s="230" t="s">
        <v>2224</v>
      </c>
      <c r="G717" s="44"/>
      <c r="H717" s="44"/>
      <c r="I717" s="231"/>
      <c r="J717" s="44"/>
      <c r="K717" s="44"/>
      <c r="L717" s="48"/>
      <c r="M717" s="232"/>
      <c r="N717" s="233"/>
      <c r="O717" s="88"/>
      <c r="P717" s="88"/>
      <c r="Q717" s="88"/>
      <c r="R717" s="88"/>
      <c r="S717" s="88"/>
      <c r="T717" s="89"/>
      <c r="U717" s="42"/>
      <c r="V717" s="42"/>
      <c r="W717" s="42"/>
      <c r="X717" s="42"/>
      <c r="Y717" s="42"/>
      <c r="Z717" s="42"/>
      <c r="AA717" s="42"/>
      <c r="AB717" s="42"/>
      <c r="AC717" s="42"/>
      <c r="AD717" s="42"/>
      <c r="AE717" s="42"/>
      <c r="AT717" s="20" t="s">
        <v>151</v>
      </c>
      <c r="AU717" s="20" t="s">
        <v>90</v>
      </c>
    </row>
    <row r="718" s="2" customFormat="1" ht="66.75" customHeight="1">
      <c r="A718" s="42"/>
      <c r="B718" s="43"/>
      <c r="C718" s="216" t="s">
        <v>1387</v>
      </c>
      <c r="D718" s="216" t="s">
        <v>144</v>
      </c>
      <c r="E718" s="217" t="s">
        <v>2225</v>
      </c>
      <c r="F718" s="218" t="s">
        <v>2226</v>
      </c>
      <c r="G718" s="219" t="s">
        <v>310</v>
      </c>
      <c r="H718" s="220">
        <v>3.98</v>
      </c>
      <c r="I718" s="221"/>
      <c r="J718" s="222">
        <f>ROUND(I718*H718,2)</f>
        <v>0</v>
      </c>
      <c r="K718" s="218" t="s">
        <v>148</v>
      </c>
      <c r="L718" s="48"/>
      <c r="M718" s="223" t="s">
        <v>78</v>
      </c>
      <c r="N718" s="224" t="s">
        <v>50</v>
      </c>
      <c r="O718" s="88"/>
      <c r="P718" s="225">
        <f>O718*H718</f>
        <v>0</v>
      </c>
      <c r="Q718" s="225">
        <v>0</v>
      </c>
      <c r="R718" s="225">
        <f>Q718*H718</f>
        <v>0</v>
      </c>
      <c r="S718" s="225">
        <v>0</v>
      </c>
      <c r="T718" s="226">
        <f>S718*H718</f>
        <v>0</v>
      </c>
      <c r="U718" s="42"/>
      <c r="V718" s="42"/>
      <c r="W718" s="42"/>
      <c r="X718" s="42"/>
      <c r="Y718" s="42"/>
      <c r="Z718" s="42"/>
      <c r="AA718" s="42"/>
      <c r="AB718" s="42"/>
      <c r="AC718" s="42"/>
      <c r="AD718" s="42"/>
      <c r="AE718" s="42"/>
      <c r="AR718" s="227" t="s">
        <v>244</v>
      </c>
      <c r="AT718" s="227" t="s">
        <v>144</v>
      </c>
      <c r="AU718" s="227" t="s">
        <v>90</v>
      </c>
      <c r="AY718" s="20" t="s">
        <v>141</v>
      </c>
      <c r="BE718" s="228">
        <f>IF(N718="základní",J718,0)</f>
        <v>0</v>
      </c>
      <c r="BF718" s="228">
        <f>IF(N718="snížená",J718,0)</f>
        <v>0</v>
      </c>
      <c r="BG718" s="228">
        <f>IF(N718="zákl. přenesená",J718,0)</f>
        <v>0</v>
      </c>
      <c r="BH718" s="228">
        <f>IF(N718="sníž. přenesená",J718,0)</f>
        <v>0</v>
      </c>
      <c r="BI718" s="228">
        <f>IF(N718="nulová",J718,0)</f>
        <v>0</v>
      </c>
      <c r="BJ718" s="20" t="s">
        <v>88</v>
      </c>
      <c r="BK718" s="228">
        <f>ROUND(I718*H718,2)</f>
        <v>0</v>
      </c>
      <c r="BL718" s="20" t="s">
        <v>244</v>
      </c>
      <c r="BM718" s="227" t="s">
        <v>2227</v>
      </c>
    </row>
    <row r="719" s="2" customFormat="1">
      <c r="A719" s="42"/>
      <c r="B719" s="43"/>
      <c r="C719" s="44"/>
      <c r="D719" s="229" t="s">
        <v>151</v>
      </c>
      <c r="E719" s="44"/>
      <c r="F719" s="230" t="s">
        <v>2228</v>
      </c>
      <c r="G719" s="44"/>
      <c r="H719" s="44"/>
      <c r="I719" s="231"/>
      <c r="J719" s="44"/>
      <c r="K719" s="44"/>
      <c r="L719" s="48"/>
      <c r="M719" s="232"/>
      <c r="N719" s="233"/>
      <c r="O719" s="88"/>
      <c r="P719" s="88"/>
      <c r="Q719" s="88"/>
      <c r="R719" s="88"/>
      <c r="S719" s="88"/>
      <c r="T719" s="89"/>
      <c r="U719" s="42"/>
      <c r="V719" s="42"/>
      <c r="W719" s="42"/>
      <c r="X719" s="42"/>
      <c r="Y719" s="42"/>
      <c r="Z719" s="42"/>
      <c r="AA719" s="42"/>
      <c r="AB719" s="42"/>
      <c r="AC719" s="42"/>
      <c r="AD719" s="42"/>
      <c r="AE719" s="42"/>
      <c r="AT719" s="20" t="s">
        <v>151</v>
      </c>
      <c r="AU719" s="20" t="s">
        <v>90</v>
      </c>
    </row>
    <row r="720" s="12" customFormat="1" ht="22.8" customHeight="1">
      <c r="A720" s="12"/>
      <c r="B720" s="200"/>
      <c r="C720" s="201"/>
      <c r="D720" s="202" t="s">
        <v>79</v>
      </c>
      <c r="E720" s="214" t="s">
        <v>715</v>
      </c>
      <c r="F720" s="214" t="s">
        <v>716</v>
      </c>
      <c r="G720" s="201"/>
      <c r="H720" s="201"/>
      <c r="I720" s="204"/>
      <c r="J720" s="215">
        <f>BK720</f>
        <v>0</v>
      </c>
      <c r="K720" s="201"/>
      <c r="L720" s="206"/>
      <c r="M720" s="207"/>
      <c r="N720" s="208"/>
      <c r="O720" s="208"/>
      <c r="P720" s="209">
        <f>SUM(P721:P875)</f>
        <v>0</v>
      </c>
      <c r="Q720" s="208"/>
      <c r="R720" s="209">
        <f>SUM(R721:R875)</f>
        <v>3.943644710484</v>
      </c>
      <c r="S720" s="208"/>
      <c r="T720" s="210">
        <f>SUM(T721:T875)</f>
        <v>0</v>
      </c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R720" s="211" t="s">
        <v>90</v>
      </c>
      <c r="AT720" s="212" t="s">
        <v>79</v>
      </c>
      <c r="AU720" s="212" t="s">
        <v>88</v>
      </c>
      <c r="AY720" s="211" t="s">
        <v>141</v>
      </c>
      <c r="BK720" s="213">
        <f>SUM(BK721:BK875)</f>
        <v>0</v>
      </c>
    </row>
    <row r="721" s="2" customFormat="1" ht="24.15" customHeight="1">
      <c r="A721" s="42"/>
      <c r="B721" s="43"/>
      <c r="C721" s="216" t="s">
        <v>1392</v>
      </c>
      <c r="D721" s="216" t="s">
        <v>144</v>
      </c>
      <c r="E721" s="217" t="s">
        <v>1442</v>
      </c>
      <c r="F721" s="218" t="s">
        <v>1443</v>
      </c>
      <c r="G721" s="219" t="s">
        <v>321</v>
      </c>
      <c r="H721" s="220">
        <v>460.23700000000002</v>
      </c>
      <c r="I721" s="221"/>
      <c r="J721" s="222">
        <f>ROUND(I721*H721,2)</f>
        <v>0</v>
      </c>
      <c r="K721" s="218" t="s">
        <v>148</v>
      </c>
      <c r="L721" s="48"/>
      <c r="M721" s="223" t="s">
        <v>78</v>
      </c>
      <c r="N721" s="224" t="s">
        <v>50</v>
      </c>
      <c r="O721" s="88"/>
      <c r="P721" s="225">
        <f>O721*H721</f>
        <v>0</v>
      </c>
      <c r="Q721" s="225">
        <v>5.7599999999999997E-07</v>
      </c>
      <c r="R721" s="225">
        <f>Q721*H721</f>
        <v>0.000265096512</v>
      </c>
      <c r="S721" s="225">
        <v>0</v>
      </c>
      <c r="T721" s="226">
        <f>S721*H721</f>
        <v>0</v>
      </c>
      <c r="U721" s="42"/>
      <c r="V721" s="42"/>
      <c r="W721" s="42"/>
      <c r="X721" s="42"/>
      <c r="Y721" s="42"/>
      <c r="Z721" s="42"/>
      <c r="AA721" s="42"/>
      <c r="AB721" s="42"/>
      <c r="AC721" s="42"/>
      <c r="AD721" s="42"/>
      <c r="AE721" s="42"/>
      <c r="AR721" s="227" t="s">
        <v>244</v>
      </c>
      <c r="AT721" s="227" t="s">
        <v>144</v>
      </c>
      <c r="AU721" s="227" t="s">
        <v>90</v>
      </c>
      <c r="AY721" s="20" t="s">
        <v>141</v>
      </c>
      <c r="BE721" s="228">
        <f>IF(N721="základní",J721,0)</f>
        <v>0</v>
      </c>
      <c r="BF721" s="228">
        <f>IF(N721="snížená",J721,0)</f>
        <v>0</v>
      </c>
      <c r="BG721" s="228">
        <f>IF(N721="zákl. přenesená",J721,0)</f>
        <v>0</v>
      </c>
      <c r="BH721" s="228">
        <f>IF(N721="sníž. přenesená",J721,0)</f>
        <v>0</v>
      </c>
      <c r="BI721" s="228">
        <f>IF(N721="nulová",J721,0)</f>
        <v>0</v>
      </c>
      <c r="BJ721" s="20" t="s">
        <v>88</v>
      </c>
      <c r="BK721" s="228">
        <f>ROUND(I721*H721,2)</f>
        <v>0</v>
      </c>
      <c r="BL721" s="20" t="s">
        <v>244</v>
      </c>
      <c r="BM721" s="227" t="s">
        <v>2229</v>
      </c>
    </row>
    <row r="722" s="2" customFormat="1">
      <c r="A722" s="42"/>
      <c r="B722" s="43"/>
      <c r="C722" s="44"/>
      <c r="D722" s="229" t="s">
        <v>151</v>
      </c>
      <c r="E722" s="44"/>
      <c r="F722" s="230" t="s">
        <v>1445</v>
      </c>
      <c r="G722" s="44"/>
      <c r="H722" s="44"/>
      <c r="I722" s="231"/>
      <c r="J722" s="44"/>
      <c r="K722" s="44"/>
      <c r="L722" s="48"/>
      <c r="M722" s="232"/>
      <c r="N722" s="233"/>
      <c r="O722" s="88"/>
      <c r="P722" s="88"/>
      <c r="Q722" s="88"/>
      <c r="R722" s="88"/>
      <c r="S722" s="88"/>
      <c r="T722" s="89"/>
      <c r="U722" s="42"/>
      <c r="V722" s="42"/>
      <c r="W722" s="42"/>
      <c r="X722" s="42"/>
      <c r="Y722" s="42"/>
      <c r="Z722" s="42"/>
      <c r="AA722" s="42"/>
      <c r="AB722" s="42"/>
      <c r="AC722" s="42"/>
      <c r="AD722" s="42"/>
      <c r="AE722" s="42"/>
      <c r="AT722" s="20" t="s">
        <v>151</v>
      </c>
      <c r="AU722" s="20" t="s">
        <v>90</v>
      </c>
    </row>
    <row r="723" s="15" customFormat="1">
      <c r="A723" s="15"/>
      <c r="B723" s="263"/>
      <c r="C723" s="264"/>
      <c r="D723" s="234" t="s">
        <v>283</v>
      </c>
      <c r="E723" s="265" t="s">
        <v>78</v>
      </c>
      <c r="F723" s="266" t="s">
        <v>1784</v>
      </c>
      <c r="G723" s="264"/>
      <c r="H723" s="265" t="s">
        <v>78</v>
      </c>
      <c r="I723" s="267"/>
      <c r="J723" s="264"/>
      <c r="K723" s="264"/>
      <c r="L723" s="268"/>
      <c r="M723" s="269"/>
      <c r="N723" s="270"/>
      <c r="O723" s="270"/>
      <c r="P723" s="270"/>
      <c r="Q723" s="270"/>
      <c r="R723" s="270"/>
      <c r="S723" s="270"/>
      <c r="T723" s="271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72" t="s">
        <v>283</v>
      </c>
      <c r="AU723" s="272" t="s">
        <v>90</v>
      </c>
      <c r="AV723" s="15" t="s">
        <v>88</v>
      </c>
      <c r="AW723" s="15" t="s">
        <v>40</v>
      </c>
      <c r="AX723" s="15" t="s">
        <v>80</v>
      </c>
      <c r="AY723" s="272" t="s">
        <v>141</v>
      </c>
    </row>
    <row r="724" s="13" customFormat="1">
      <c r="A724" s="13"/>
      <c r="B724" s="241"/>
      <c r="C724" s="242"/>
      <c r="D724" s="234" t="s">
        <v>283</v>
      </c>
      <c r="E724" s="243" t="s">
        <v>78</v>
      </c>
      <c r="F724" s="244" t="s">
        <v>1928</v>
      </c>
      <c r="G724" s="242"/>
      <c r="H724" s="245">
        <v>60.786000000000001</v>
      </c>
      <c r="I724" s="246"/>
      <c r="J724" s="242"/>
      <c r="K724" s="242"/>
      <c r="L724" s="247"/>
      <c r="M724" s="248"/>
      <c r="N724" s="249"/>
      <c r="O724" s="249"/>
      <c r="P724" s="249"/>
      <c r="Q724" s="249"/>
      <c r="R724" s="249"/>
      <c r="S724" s="249"/>
      <c r="T724" s="250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51" t="s">
        <v>283</v>
      </c>
      <c r="AU724" s="251" t="s">
        <v>90</v>
      </c>
      <c r="AV724" s="13" t="s">
        <v>90</v>
      </c>
      <c r="AW724" s="13" t="s">
        <v>40</v>
      </c>
      <c r="AX724" s="13" t="s">
        <v>80</v>
      </c>
      <c r="AY724" s="251" t="s">
        <v>141</v>
      </c>
    </row>
    <row r="725" s="13" customFormat="1">
      <c r="A725" s="13"/>
      <c r="B725" s="241"/>
      <c r="C725" s="242"/>
      <c r="D725" s="234" t="s">
        <v>283</v>
      </c>
      <c r="E725" s="243" t="s">
        <v>78</v>
      </c>
      <c r="F725" s="244" t="s">
        <v>1929</v>
      </c>
      <c r="G725" s="242"/>
      <c r="H725" s="245">
        <v>60.786000000000001</v>
      </c>
      <c r="I725" s="246"/>
      <c r="J725" s="242"/>
      <c r="K725" s="242"/>
      <c r="L725" s="247"/>
      <c r="M725" s="248"/>
      <c r="N725" s="249"/>
      <c r="O725" s="249"/>
      <c r="P725" s="249"/>
      <c r="Q725" s="249"/>
      <c r="R725" s="249"/>
      <c r="S725" s="249"/>
      <c r="T725" s="250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51" t="s">
        <v>283</v>
      </c>
      <c r="AU725" s="251" t="s">
        <v>90</v>
      </c>
      <c r="AV725" s="13" t="s">
        <v>90</v>
      </c>
      <c r="AW725" s="13" t="s">
        <v>40</v>
      </c>
      <c r="AX725" s="13" t="s">
        <v>80</v>
      </c>
      <c r="AY725" s="251" t="s">
        <v>141</v>
      </c>
    </row>
    <row r="726" s="13" customFormat="1">
      <c r="A726" s="13"/>
      <c r="B726" s="241"/>
      <c r="C726" s="242"/>
      <c r="D726" s="234" t="s">
        <v>283</v>
      </c>
      <c r="E726" s="243" t="s">
        <v>78</v>
      </c>
      <c r="F726" s="244" t="s">
        <v>1930</v>
      </c>
      <c r="G726" s="242"/>
      <c r="H726" s="245">
        <v>63.030000000000001</v>
      </c>
      <c r="I726" s="246"/>
      <c r="J726" s="242"/>
      <c r="K726" s="242"/>
      <c r="L726" s="247"/>
      <c r="M726" s="248"/>
      <c r="N726" s="249"/>
      <c r="O726" s="249"/>
      <c r="P726" s="249"/>
      <c r="Q726" s="249"/>
      <c r="R726" s="249"/>
      <c r="S726" s="249"/>
      <c r="T726" s="250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51" t="s">
        <v>283</v>
      </c>
      <c r="AU726" s="251" t="s">
        <v>90</v>
      </c>
      <c r="AV726" s="13" t="s">
        <v>90</v>
      </c>
      <c r="AW726" s="13" t="s">
        <v>40</v>
      </c>
      <c r="AX726" s="13" t="s">
        <v>80</v>
      </c>
      <c r="AY726" s="251" t="s">
        <v>141</v>
      </c>
    </row>
    <row r="727" s="13" customFormat="1">
      <c r="A727" s="13"/>
      <c r="B727" s="241"/>
      <c r="C727" s="242"/>
      <c r="D727" s="234" t="s">
        <v>283</v>
      </c>
      <c r="E727" s="243" t="s">
        <v>78</v>
      </c>
      <c r="F727" s="244" t="s">
        <v>1931</v>
      </c>
      <c r="G727" s="242"/>
      <c r="H727" s="245">
        <v>18.084</v>
      </c>
      <c r="I727" s="246"/>
      <c r="J727" s="242"/>
      <c r="K727" s="242"/>
      <c r="L727" s="247"/>
      <c r="M727" s="248"/>
      <c r="N727" s="249"/>
      <c r="O727" s="249"/>
      <c r="P727" s="249"/>
      <c r="Q727" s="249"/>
      <c r="R727" s="249"/>
      <c r="S727" s="249"/>
      <c r="T727" s="250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51" t="s">
        <v>283</v>
      </c>
      <c r="AU727" s="251" t="s">
        <v>90</v>
      </c>
      <c r="AV727" s="13" t="s">
        <v>90</v>
      </c>
      <c r="AW727" s="13" t="s">
        <v>40</v>
      </c>
      <c r="AX727" s="13" t="s">
        <v>80</v>
      </c>
      <c r="AY727" s="251" t="s">
        <v>141</v>
      </c>
    </row>
    <row r="728" s="13" customFormat="1">
      <c r="A728" s="13"/>
      <c r="B728" s="241"/>
      <c r="C728" s="242"/>
      <c r="D728" s="234" t="s">
        <v>283</v>
      </c>
      <c r="E728" s="243" t="s">
        <v>78</v>
      </c>
      <c r="F728" s="244" t="s">
        <v>1932</v>
      </c>
      <c r="G728" s="242"/>
      <c r="H728" s="245">
        <v>46.826999999999998</v>
      </c>
      <c r="I728" s="246"/>
      <c r="J728" s="242"/>
      <c r="K728" s="242"/>
      <c r="L728" s="247"/>
      <c r="M728" s="248"/>
      <c r="N728" s="249"/>
      <c r="O728" s="249"/>
      <c r="P728" s="249"/>
      <c r="Q728" s="249"/>
      <c r="R728" s="249"/>
      <c r="S728" s="249"/>
      <c r="T728" s="250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51" t="s">
        <v>283</v>
      </c>
      <c r="AU728" s="251" t="s">
        <v>90</v>
      </c>
      <c r="AV728" s="13" t="s">
        <v>90</v>
      </c>
      <c r="AW728" s="13" t="s">
        <v>40</v>
      </c>
      <c r="AX728" s="13" t="s">
        <v>80</v>
      </c>
      <c r="AY728" s="251" t="s">
        <v>141</v>
      </c>
    </row>
    <row r="729" s="13" customFormat="1">
      <c r="A729" s="13"/>
      <c r="B729" s="241"/>
      <c r="C729" s="242"/>
      <c r="D729" s="234" t="s">
        <v>283</v>
      </c>
      <c r="E729" s="243" t="s">
        <v>78</v>
      </c>
      <c r="F729" s="244" t="s">
        <v>1933</v>
      </c>
      <c r="G729" s="242"/>
      <c r="H729" s="245">
        <v>16.170000000000002</v>
      </c>
      <c r="I729" s="246"/>
      <c r="J729" s="242"/>
      <c r="K729" s="242"/>
      <c r="L729" s="247"/>
      <c r="M729" s="248"/>
      <c r="N729" s="249"/>
      <c r="O729" s="249"/>
      <c r="P729" s="249"/>
      <c r="Q729" s="249"/>
      <c r="R729" s="249"/>
      <c r="S729" s="249"/>
      <c r="T729" s="250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51" t="s">
        <v>283</v>
      </c>
      <c r="AU729" s="251" t="s">
        <v>90</v>
      </c>
      <c r="AV729" s="13" t="s">
        <v>90</v>
      </c>
      <c r="AW729" s="13" t="s">
        <v>40</v>
      </c>
      <c r="AX729" s="13" t="s">
        <v>80</v>
      </c>
      <c r="AY729" s="251" t="s">
        <v>141</v>
      </c>
    </row>
    <row r="730" s="13" customFormat="1">
      <c r="A730" s="13"/>
      <c r="B730" s="241"/>
      <c r="C730" s="242"/>
      <c r="D730" s="234" t="s">
        <v>283</v>
      </c>
      <c r="E730" s="243" t="s">
        <v>78</v>
      </c>
      <c r="F730" s="244" t="s">
        <v>1934</v>
      </c>
      <c r="G730" s="242"/>
      <c r="H730" s="245">
        <v>63.656999999999996</v>
      </c>
      <c r="I730" s="246"/>
      <c r="J730" s="242"/>
      <c r="K730" s="242"/>
      <c r="L730" s="247"/>
      <c r="M730" s="248"/>
      <c r="N730" s="249"/>
      <c r="O730" s="249"/>
      <c r="P730" s="249"/>
      <c r="Q730" s="249"/>
      <c r="R730" s="249"/>
      <c r="S730" s="249"/>
      <c r="T730" s="250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51" t="s">
        <v>283</v>
      </c>
      <c r="AU730" s="251" t="s">
        <v>90</v>
      </c>
      <c r="AV730" s="13" t="s">
        <v>90</v>
      </c>
      <c r="AW730" s="13" t="s">
        <v>40</v>
      </c>
      <c r="AX730" s="13" t="s">
        <v>80</v>
      </c>
      <c r="AY730" s="251" t="s">
        <v>141</v>
      </c>
    </row>
    <row r="731" s="13" customFormat="1">
      <c r="A731" s="13"/>
      <c r="B731" s="241"/>
      <c r="C731" s="242"/>
      <c r="D731" s="234" t="s">
        <v>283</v>
      </c>
      <c r="E731" s="243" t="s">
        <v>78</v>
      </c>
      <c r="F731" s="244" t="s">
        <v>1935</v>
      </c>
      <c r="G731" s="242"/>
      <c r="H731" s="245">
        <v>63.689999999999998</v>
      </c>
      <c r="I731" s="246"/>
      <c r="J731" s="242"/>
      <c r="K731" s="242"/>
      <c r="L731" s="247"/>
      <c r="M731" s="248"/>
      <c r="N731" s="249"/>
      <c r="O731" s="249"/>
      <c r="P731" s="249"/>
      <c r="Q731" s="249"/>
      <c r="R731" s="249"/>
      <c r="S731" s="249"/>
      <c r="T731" s="250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51" t="s">
        <v>283</v>
      </c>
      <c r="AU731" s="251" t="s">
        <v>90</v>
      </c>
      <c r="AV731" s="13" t="s">
        <v>90</v>
      </c>
      <c r="AW731" s="13" t="s">
        <v>40</v>
      </c>
      <c r="AX731" s="13" t="s">
        <v>80</v>
      </c>
      <c r="AY731" s="251" t="s">
        <v>141</v>
      </c>
    </row>
    <row r="732" s="13" customFormat="1">
      <c r="A732" s="13"/>
      <c r="B732" s="241"/>
      <c r="C732" s="242"/>
      <c r="D732" s="234" t="s">
        <v>283</v>
      </c>
      <c r="E732" s="243" t="s">
        <v>78</v>
      </c>
      <c r="F732" s="244" t="s">
        <v>1936</v>
      </c>
      <c r="G732" s="242"/>
      <c r="H732" s="245">
        <v>67.206999999999994</v>
      </c>
      <c r="I732" s="246"/>
      <c r="J732" s="242"/>
      <c r="K732" s="242"/>
      <c r="L732" s="247"/>
      <c r="M732" s="248"/>
      <c r="N732" s="249"/>
      <c r="O732" s="249"/>
      <c r="P732" s="249"/>
      <c r="Q732" s="249"/>
      <c r="R732" s="249"/>
      <c r="S732" s="249"/>
      <c r="T732" s="250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51" t="s">
        <v>283</v>
      </c>
      <c r="AU732" s="251" t="s">
        <v>90</v>
      </c>
      <c r="AV732" s="13" t="s">
        <v>90</v>
      </c>
      <c r="AW732" s="13" t="s">
        <v>40</v>
      </c>
      <c r="AX732" s="13" t="s">
        <v>80</v>
      </c>
      <c r="AY732" s="251" t="s">
        <v>141</v>
      </c>
    </row>
    <row r="733" s="14" customFormat="1">
      <c r="A733" s="14"/>
      <c r="B733" s="252"/>
      <c r="C733" s="253"/>
      <c r="D733" s="234" t="s">
        <v>283</v>
      </c>
      <c r="E733" s="254" t="s">
        <v>1728</v>
      </c>
      <c r="F733" s="255" t="s">
        <v>285</v>
      </c>
      <c r="G733" s="253"/>
      <c r="H733" s="256">
        <v>460.23700000000002</v>
      </c>
      <c r="I733" s="257"/>
      <c r="J733" s="253"/>
      <c r="K733" s="253"/>
      <c r="L733" s="258"/>
      <c r="M733" s="259"/>
      <c r="N733" s="260"/>
      <c r="O733" s="260"/>
      <c r="P733" s="260"/>
      <c r="Q733" s="260"/>
      <c r="R733" s="260"/>
      <c r="S733" s="260"/>
      <c r="T733" s="261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62" t="s">
        <v>283</v>
      </c>
      <c r="AU733" s="262" t="s">
        <v>90</v>
      </c>
      <c r="AV733" s="14" t="s">
        <v>166</v>
      </c>
      <c r="AW733" s="14" t="s">
        <v>40</v>
      </c>
      <c r="AX733" s="14" t="s">
        <v>88</v>
      </c>
      <c r="AY733" s="262" t="s">
        <v>141</v>
      </c>
    </row>
    <row r="734" s="2" customFormat="1" ht="33" customHeight="1">
      <c r="A734" s="42"/>
      <c r="B734" s="43"/>
      <c r="C734" s="216" t="s">
        <v>1397</v>
      </c>
      <c r="D734" s="216" t="s">
        <v>144</v>
      </c>
      <c r="E734" s="217" t="s">
        <v>2230</v>
      </c>
      <c r="F734" s="218" t="s">
        <v>2231</v>
      </c>
      <c r="G734" s="219" t="s">
        <v>321</v>
      </c>
      <c r="H734" s="220">
        <v>460.23700000000002</v>
      </c>
      <c r="I734" s="221"/>
      <c r="J734" s="222">
        <f>ROUND(I734*H734,2)</f>
        <v>0</v>
      </c>
      <c r="K734" s="218" t="s">
        <v>148</v>
      </c>
      <c r="L734" s="48"/>
      <c r="M734" s="223" t="s">
        <v>78</v>
      </c>
      <c r="N734" s="224" t="s">
        <v>50</v>
      </c>
      <c r="O734" s="88"/>
      <c r="P734" s="225">
        <f>O734*H734</f>
        <v>0</v>
      </c>
      <c r="Q734" s="225">
        <v>4.4799999999999999E-07</v>
      </c>
      <c r="R734" s="225">
        <f>Q734*H734</f>
        <v>0.000206186176</v>
      </c>
      <c r="S734" s="225">
        <v>0</v>
      </c>
      <c r="T734" s="226">
        <f>S734*H734</f>
        <v>0</v>
      </c>
      <c r="U734" s="42"/>
      <c r="V734" s="42"/>
      <c r="W734" s="42"/>
      <c r="X734" s="42"/>
      <c r="Y734" s="42"/>
      <c r="Z734" s="42"/>
      <c r="AA734" s="42"/>
      <c r="AB734" s="42"/>
      <c r="AC734" s="42"/>
      <c r="AD734" s="42"/>
      <c r="AE734" s="42"/>
      <c r="AR734" s="227" t="s">
        <v>244</v>
      </c>
      <c r="AT734" s="227" t="s">
        <v>144</v>
      </c>
      <c r="AU734" s="227" t="s">
        <v>90</v>
      </c>
      <c r="AY734" s="20" t="s">
        <v>141</v>
      </c>
      <c r="BE734" s="228">
        <f>IF(N734="základní",J734,0)</f>
        <v>0</v>
      </c>
      <c r="BF734" s="228">
        <f>IF(N734="snížená",J734,0)</f>
        <v>0</v>
      </c>
      <c r="BG734" s="228">
        <f>IF(N734="zákl. přenesená",J734,0)</f>
        <v>0</v>
      </c>
      <c r="BH734" s="228">
        <f>IF(N734="sníž. přenesená",J734,0)</f>
        <v>0</v>
      </c>
      <c r="BI734" s="228">
        <f>IF(N734="nulová",J734,0)</f>
        <v>0</v>
      </c>
      <c r="BJ734" s="20" t="s">
        <v>88</v>
      </c>
      <c r="BK734" s="228">
        <f>ROUND(I734*H734,2)</f>
        <v>0</v>
      </c>
      <c r="BL734" s="20" t="s">
        <v>244</v>
      </c>
      <c r="BM734" s="227" t="s">
        <v>2232</v>
      </c>
    </row>
    <row r="735" s="2" customFormat="1">
      <c r="A735" s="42"/>
      <c r="B735" s="43"/>
      <c r="C735" s="44"/>
      <c r="D735" s="229" t="s">
        <v>151</v>
      </c>
      <c r="E735" s="44"/>
      <c r="F735" s="230" t="s">
        <v>2233</v>
      </c>
      <c r="G735" s="44"/>
      <c r="H735" s="44"/>
      <c r="I735" s="231"/>
      <c r="J735" s="44"/>
      <c r="K735" s="44"/>
      <c r="L735" s="48"/>
      <c r="M735" s="232"/>
      <c r="N735" s="233"/>
      <c r="O735" s="88"/>
      <c r="P735" s="88"/>
      <c r="Q735" s="88"/>
      <c r="R735" s="88"/>
      <c r="S735" s="88"/>
      <c r="T735" s="89"/>
      <c r="U735" s="42"/>
      <c r="V735" s="42"/>
      <c r="W735" s="42"/>
      <c r="X735" s="42"/>
      <c r="Y735" s="42"/>
      <c r="Z735" s="42"/>
      <c r="AA735" s="42"/>
      <c r="AB735" s="42"/>
      <c r="AC735" s="42"/>
      <c r="AD735" s="42"/>
      <c r="AE735" s="42"/>
      <c r="AT735" s="20" t="s">
        <v>151</v>
      </c>
      <c r="AU735" s="20" t="s">
        <v>90</v>
      </c>
    </row>
    <row r="736" s="13" customFormat="1">
      <c r="A736" s="13"/>
      <c r="B736" s="241"/>
      <c r="C736" s="242"/>
      <c r="D736" s="234" t="s">
        <v>283</v>
      </c>
      <c r="E736" s="243" t="s">
        <v>78</v>
      </c>
      <c r="F736" s="244" t="s">
        <v>1728</v>
      </c>
      <c r="G736" s="242"/>
      <c r="H736" s="245">
        <v>460.23700000000002</v>
      </c>
      <c r="I736" s="246"/>
      <c r="J736" s="242"/>
      <c r="K736" s="242"/>
      <c r="L736" s="247"/>
      <c r="M736" s="248"/>
      <c r="N736" s="249"/>
      <c r="O736" s="249"/>
      <c r="P736" s="249"/>
      <c r="Q736" s="249"/>
      <c r="R736" s="249"/>
      <c r="S736" s="249"/>
      <c r="T736" s="250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51" t="s">
        <v>283</v>
      </c>
      <c r="AU736" s="251" t="s">
        <v>90</v>
      </c>
      <c r="AV736" s="13" t="s">
        <v>90</v>
      </c>
      <c r="AW736" s="13" t="s">
        <v>40</v>
      </c>
      <c r="AX736" s="13" t="s">
        <v>88</v>
      </c>
      <c r="AY736" s="251" t="s">
        <v>141</v>
      </c>
    </row>
    <row r="737" s="2" customFormat="1">
      <c r="A737" s="42"/>
      <c r="B737" s="43"/>
      <c r="C737" s="44"/>
      <c r="D737" s="234" t="s">
        <v>414</v>
      </c>
      <c r="E737" s="44"/>
      <c r="F737" s="284" t="s">
        <v>1927</v>
      </c>
      <c r="G737" s="44"/>
      <c r="H737" s="44"/>
      <c r="I737" s="44"/>
      <c r="J737" s="44"/>
      <c r="K737" s="44"/>
      <c r="L737" s="48"/>
      <c r="M737" s="232"/>
      <c r="N737" s="233"/>
      <c r="O737" s="88"/>
      <c r="P737" s="88"/>
      <c r="Q737" s="88"/>
      <c r="R737" s="88"/>
      <c r="S737" s="88"/>
      <c r="T737" s="89"/>
      <c r="U737" s="42"/>
      <c r="V737" s="42"/>
      <c r="W737" s="42"/>
      <c r="X737" s="42"/>
      <c r="Y737" s="42"/>
      <c r="Z737" s="42"/>
      <c r="AA737" s="42"/>
      <c r="AB737" s="42"/>
      <c r="AC737" s="42"/>
      <c r="AD737" s="42"/>
      <c r="AE737" s="42"/>
      <c r="AU737" s="20" t="s">
        <v>90</v>
      </c>
    </row>
    <row r="738" s="2" customFormat="1">
      <c r="A738" s="42"/>
      <c r="B738" s="43"/>
      <c r="C738" s="44"/>
      <c r="D738" s="234" t="s">
        <v>414</v>
      </c>
      <c r="E738" s="44"/>
      <c r="F738" s="285" t="s">
        <v>1784</v>
      </c>
      <c r="G738" s="44"/>
      <c r="H738" s="286">
        <v>0</v>
      </c>
      <c r="I738" s="44"/>
      <c r="J738" s="44"/>
      <c r="K738" s="44"/>
      <c r="L738" s="48"/>
      <c r="M738" s="232"/>
      <c r="N738" s="233"/>
      <c r="O738" s="88"/>
      <c r="P738" s="88"/>
      <c r="Q738" s="88"/>
      <c r="R738" s="88"/>
      <c r="S738" s="88"/>
      <c r="T738" s="89"/>
      <c r="U738" s="42"/>
      <c r="V738" s="42"/>
      <c r="W738" s="42"/>
      <c r="X738" s="42"/>
      <c r="Y738" s="42"/>
      <c r="Z738" s="42"/>
      <c r="AA738" s="42"/>
      <c r="AB738" s="42"/>
      <c r="AC738" s="42"/>
      <c r="AD738" s="42"/>
      <c r="AE738" s="42"/>
      <c r="AU738" s="20" t="s">
        <v>90</v>
      </c>
    </row>
    <row r="739" s="2" customFormat="1">
      <c r="A739" s="42"/>
      <c r="B739" s="43"/>
      <c r="C739" s="44"/>
      <c r="D739" s="234" t="s">
        <v>414</v>
      </c>
      <c r="E739" s="44"/>
      <c r="F739" s="285" t="s">
        <v>1928</v>
      </c>
      <c r="G739" s="44"/>
      <c r="H739" s="286">
        <v>60.786000000000001</v>
      </c>
      <c r="I739" s="44"/>
      <c r="J739" s="44"/>
      <c r="K739" s="44"/>
      <c r="L739" s="48"/>
      <c r="M739" s="232"/>
      <c r="N739" s="233"/>
      <c r="O739" s="88"/>
      <c r="P739" s="88"/>
      <c r="Q739" s="88"/>
      <c r="R739" s="88"/>
      <c r="S739" s="88"/>
      <c r="T739" s="89"/>
      <c r="U739" s="42"/>
      <c r="V739" s="42"/>
      <c r="W739" s="42"/>
      <c r="X739" s="42"/>
      <c r="Y739" s="42"/>
      <c r="Z739" s="42"/>
      <c r="AA739" s="42"/>
      <c r="AB739" s="42"/>
      <c r="AC739" s="42"/>
      <c r="AD739" s="42"/>
      <c r="AE739" s="42"/>
      <c r="AU739" s="20" t="s">
        <v>90</v>
      </c>
    </row>
    <row r="740" s="2" customFormat="1">
      <c r="A740" s="42"/>
      <c r="B740" s="43"/>
      <c r="C740" s="44"/>
      <c r="D740" s="234" t="s">
        <v>414</v>
      </c>
      <c r="E740" s="44"/>
      <c r="F740" s="285" t="s">
        <v>1929</v>
      </c>
      <c r="G740" s="44"/>
      <c r="H740" s="286">
        <v>60.786000000000001</v>
      </c>
      <c r="I740" s="44"/>
      <c r="J740" s="44"/>
      <c r="K740" s="44"/>
      <c r="L740" s="48"/>
      <c r="M740" s="232"/>
      <c r="N740" s="233"/>
      <c r="O740" s="88"/>
      <c r="P740" s="88"/>
      <c r="Q740" s="88"/>
      <c r="R740" s="88"/>
      <c r="S740" s="88"/>
      <c r="T740" s="89"/>
      <c r="U740" s="42"/>
      <c r="V740" s="42"/>
      <c r="W740" s="42"/>
      <c r="X740" s="42"/>
      <c r="Y740" s="42"/>
      <c r="Z740" s="42"/>
      <c r="AA740" s="42"/>
      <c r="AB740" s="42"/>
      <c r="AC740" s="42"/>
      <c r="AD740" s="42"/>
      <c r="AE740" s="42"/>
      <c r="AU740" s="20" t="s">
        <v>90</v>
      </c>
    </row>
    <row r="741" s="2" customFormat="1">
      <c r="A741" s="42"/>
      <c r="B741" s="43"/>
      <c r="C741" s="44"/>
      <c r="D741" s="234" t="s">
        <v>414</v>
      </c>
      <c r="E741" s="44"/>
      <c r="F741" s="285" t="s">
        <v>1930</v>
      </c>
      <c r="G741" s="44"/>
      <c r="H741" s="286">
        <v>63.030000000000001</v>
      </c>
      <c r="I741" s="44"/>
      <c r="J741" s="44"/>
      <c r="K741" s="44"/>
      <c r="L741" s="48"/>
      <c r="M741" s="232"/>
      <c r="N741" s="233"/>
      <c r="O741" s="88"/>
      <c r="P741" s="88"/>
      <c r="Q741" s="88"/>
      <c r="R741" s="88"/>
      <c r="S741" s="88"/>
      <c r="T741" s="89"/>
      <c r="U741" s="42"/>
      <c r="V741" s="42"/>
      <c r="W741" s="42"/>
      <c r="X741" s="42"/>
      <c r="Y741" s="42"/>
      <c r="Z741" s="42"/>
      <c r="AA741" s="42"/>
      <c r="AB741" s="42"/>
      <c r="AC741" s="42"/>
      <c r="AD741" s="42"/>
      <c r="AE741" s="42"/>
      <c r="AU741" s="20" t="s">
        <v>90</v>
      </c>
    </row>
    <row r="742" s="2" customFormat="1">
      <c r="A742" s="42"/>
      <c r="B742" s="43"/>
      <c r="C742" s="44"/>
      <c r="D742" s="234" t="s">
        <v>414</v>
      </c>
      <c r="E742" s="44"/>
      <c r="F742" s="285" t="s">
        <v>1931</v>
      </c>
      <c r="G742" s="44"/>
      <c r="H742" s="286">
        <v>18.084</v>
      </c>
      <c r="I742" s="44"/>
      <c r="J742" s="44"/>
      <c r="K742" s="44"/>
      <c r="L742" s="48"/>
      <c r="M742" s="232"/>
      <c r="N742" s="233"/>
      <c r="O742" s="88"/>
      <c r="P742" s="88"/>
      <c r="Q742" s="88"/>
      <c r="R742" s="88"/>
      <c r="S742" s="88"/>
      <c r="T742" s="89"/>
      <c r="U742" s="42"/>
      <c r="V742" s="42"/>
      <c r="W742" s="42"/>
      <c r="X742" s="42"/>
      <c r="Y742" s="42"/>
      <c r="Z742" s="42"/>
      <c r="AA742" s="42"/>
      <c r="AB742" s="42"/>
      <c r="AC742" s="42"/>
      <c r="AD742" s="42"/>
      <c r="AE742" s="42"/>
      <c r="AU742" s="20" t="s">
        <v>90</v>
      </c>
    </row>
    <row r="743" s="2" customFormat="1">
      <c r="A743" s="42"/>
      <c r="B743" s="43"/>
      <c r="C743" s="44"/>
      <c r="D743" s="234" t="s">
        <v>414</v>
      </c>
      <c r="E743" s="44"/>
      <c r="F743" s="285" t="s">
        <v>1932</v>
      </c>
      <c r="G743" s="44"/>
      <c r="H743" s="286">
        <v>46.826999999999998</v>
      </c>
      <c r="I743" s="44"/>
      <c r="J743" s="44"/>
      <c r="K743" s="44"/>
      <c r="L743" s="48"/>
      <c r="M743" s="232"/>
      <c r="N743" s="233"/>
      <c r="O743" s="88"/>
      <c r="P743" s="88"/>
      <c r="Q743" s="88"/>
      <c r="R743" s="88"/>
      <c r="S743" s="88"/>
      <c r="T743" s="89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U743" s="20" t="s">
        <v>90</v>
      </c>
    </row>
    <row r="744" s="2" customFormat="1">
      <c r="A744" s="42"/>
      <c r="B744" s="43"/>
      <c r="C744" s="44"/>
      <c r="D744" s="234" t="s">
        <v>414</v>
      </c>
      <c r="E744" s="44"/>
      <c r="F744" s="285" t="s">
        <v>1933</v>
      </c>
      <c r="G744" s="44"/>
      <c r="H744" s="286">
        <v>16.170000000000002</v>
      </c>
      <c r="I744" s="44"/>
      <c r="J744" s="44"/>
      <c r="K744" s="44"/>
      <c r="L744" s="48"/>
      <c r="M744" s="232"/>
      <c r="N744" s="233"/>
      <c r="O744" s="88"/>
      <c r="P744" s="88"/>
      <c r="Q744" s="88"/>
      <c r="R744" s="88"/>
      <c r="S744" s="88"/>
      <c r="T744" s="89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/>
      <c r="AU744" s="20" t="s">
        <v>90</v>
      </c>
    </row>
    <row r="745" s="2" customFormat="1">
      <c r="A745" s="42"/>
      <c r="B745" s="43"/>
      <c r="C745" s="44"/>
      <c r="D745" s="234" t="s">
        <v>414</v>
      </c>
      <c r="E745" s="44"/>
      <c r="F745" s="285" t="s">
        <v>1934</v>
      </c>
      <c r="G745" s="44"/>
      <c r="H745" s="286">
        <v>63.656999999999996</v>
      </c>
      <c r="I745" s="44"/>
      <c r="J745" s="44"/>
      <c r="K745" s="44"/>
      <c r="L745" s="48"/>
      <c r="M745" s="232"/>
      <c r="N745" s="233"/>
      <c r="O745" s="88"/>
      <c r="P745" s="88"/>
      <c r="Q745" s="88"/>
      <c r="R745" s="88"/>
      <c r="S745" s="88"/>
      <c r="T745" s="89"/>
      <c r="U745" s="42"/>
      <c r="V745" s="42"/>
      <c r="W745" s="42"/>
      <c r="X745" s="42"/>
      <c r="Y745" s="42"/>
      <c r="Z745" s="42"/>
      <c r="AA745" s="42"/>
      <c r="AB745" s="42"/>
      <c r="AC745" s="42"/>
      <c r="AD745" s="42"/>
      <c r="AE745" s="42"/>
      <c r="AU745" s="20" t="s">
        <v>90</v>
      </c>
    </row>
    <row r="746" s="2" customFormat="1">
      <c r="A746" s="42"/>
      <c r="B746" s="43"/>
      <c r="C746" s="44"/>
      <c r="D746" s="234" t="s">
        <v>414</v>
      </c>
      <c r="E746" s="44"/>
      <c r="F746" s="285" t="s">
        <v>1935</v>
      </c>
      <c r="G746" s="44"/>
      <c r="H746" s="286">
        <v>63.689999999999998</v>
      </c>
      <c r="I746" s="44"/>
      <c r="J746" s="44"/>
      <c r="K746" s="44"/>
      <c r="L746" s="48"/>
      <c r="M746" s="232"/>
      <c r="N746" s="233"/>
      <c r="O746" s="88"/>
      <c r="P746" s="88"/>
      <c r="Q746" s="88"/>
      <c r="R746" s="88"/>
      <c r="S746" s="88"/>
      <c r="T746" s="89"/>
      <c r="U746" s="42"/>
      <c r="V746" s="42"/>
      <c r="W746" s="42"/>
      <c r="X746" s="42"/>
      <c r="Y746" s="42"/>
      <c r="Z746" s="42"/>
      <c r="AA746" s="42"/>
      <c r="AB746" s="42"/>
      <c r="AC746" s="42"/>
      <c r="AD746" s="42"/>
      <c r="AE746" s="42"/>
      <c r="AU746" s="20" t="s">
        <v>90</v>
      </c>
    </row>
    <row r="747" s="2" customFormat="1">
      <c r="A747" s="42"/>
      <c r="B747" s="43"/>
      <c r="C747" s="44"/>
      <c r="D747" s="234" t="s">
        <v>414</v>
      </c>
      <c r="E747" s="44"/>
      <c r="F747" s="285" t="s">
        <v>1936</v>
      </c>
      <c r="G747" s="44"/>
      <c r="H747" s="286">
        <v>67.206999999999994</v>
      </c>
      <c r="I747" s="44"/>
      <c r="J747" s="44"/>
      <c r="K747" s="44"/>
      <c r="L747" s="48"/>
      <c r="M747" s="232"/>
      <c r="N747" s="233"/>
      <c r="O747" s="88"/>
      <c r="P747" s="88"/>
      <c r="Q747" s="88"/>
      <c r="R747" s="88"/>
      <c r="S747" s="88"/>
      <c r="T747" s="89"/>
      <c r="U747" s="42"/>
      <c r="V747" s="42"/>
      <c r="W747" s="42"/>
      <c r="X747" s="42"/>
      <c r="Y747" s="42"/>
      <c r="Z747" s="42"/>
      <c r="AA747" s="42"/>
      <c r="AB747" s="42"/>
      <c r="AC747" s="42"/>
      <c r="AD747" s="42"/>
      <c r="AE747" s="42"/>
      <c r="AU747" s="20" t="s">
        <v>90</v>
      </c>
    </row>
    <row r="748" s="2" customFormat="1">
      <c r="A748" s="42"/>
      <c r="B748" s="43"/>
      <c r="C748" s="44"/>
      <c r="D748" s="234" t="s">
        <v>414</v>
      </c>
      <c r="E748" s="44"/>
      <c r="F748" s="285" t="s">
        <v>285</v>
      </c>
      <c r="G748" s="44"/>
      <c r="H748" s="286">
        <v>460.23700000000002</v>
      </c>
      <c r="I748" s="44"/>
      <c r="J748" s="44"/>
      <c r="K748" s="44"/>
      <c r="L748" s="48"/>
      <c r="M748" s="232"/>
      <c r="N748" s="233"/>
      <c r="O748" s="88"/>
      <c r="P748" s="88"/>
      <c r="Q748" s="88"/>
      <c r="R748" s="88"/>
      <c r="S748" s="88"/>
      <c r="T748" s="89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U748" s="20" t="s">
        <v>90</v>
      </c>
    </row>
    <row r="749" s="2" customFormat="1" ht="24.15" customHeight="1">
      <c r="A749" s="42"/>
      <c r="B749" s="43"/>
      <c r="C749" s="216" t="s">
        <v>1404</v>
      </c>
      <c r="D749" s="216" t="s">
        <v>144</v>
      </c>
      <c r="E749" s="217" t="s">
        <v>1447</v>
      </c>
      <c r="F749" s="218" t="s">
        <v>1448</v>
      </c>
      <c r="G749" s="219" t="s">
        <v>321</v>
      </c>
      <c r="H749" s="220">
        <v>460.23700000000002</v>
      </c>
      <c r="I749" s="221"/>
      <c r="J749" s="222">
        <f>ROUND(I749*H749,2)</f>
        <v>0</v>
      </c>
      <c r="K749" s="218" t="s">
        <v>148</v>
      </c>
      <c r="L749" s="48"/>
      <c r="M749" s="223" t="s">
        <v>78</v>
      </c>
      <c r="N749" s="224" t="s">
        <v>50</v>
      </c>
      <c r="O749" s="88"/>
      <c r="P749" s="225">
        <f>O749*H749</f>
        <v>0</v>
      </c>
      <c r="Q749" s="225">
        <v>0</v>
      </c>
      <c r="R749" s="225">
        <f>Q749*H749</f>
        <v>0</v>
      </c>
      <c r="S749" s="225">
        <v>0</v>
      </c>
      <c r="T749" s="226">
        <f>S749*H749</f>
        <v>0</v>
      </c>
      <c r="U749" s="42"/>
      <c r="V749" s="42"/>
      <c r="W749" s="42"/>
      <c r="X749" s="42"/>
      <c r="Y749" s="42"/>
      <c r="Z749" s="42"/>
      <c r="AA749" s="42"/>
      <c r="AB749" s="42"/>
      <c r="AC749" s="42"/>
      <c r="AD749" s="42"/>
      <c r="AE749" s="42"/>
      <c r="AR749" s="227" t="s">
        <v>244</v>
      </c>
      <c r="AT749" s="227" t="s">
        <v>144</v>
      </c>
      <c r="AU749" s="227" t="s">
        <v>90</v>
      </c>
      <c r="AY749" s="20" t="s">
        <v>141</v>
      </c>
      <c r="BE749" s="228">
        <f>IF(N749="základní",J749,0)</f>
        <v>0</v>
      </c>
      <c r="BF749" s="228">
        <f>IF(N749="snížená",J749,0)</f>
        <v>0</v>
      </c>
      <c r="BG749" s="228">
        <f>IF(N749="zákl. přenesená",J749,0)</f>
        <v>0</v>
      </c>
      <c r="BH749" s="228">
        <f>IF(N749="sníž. přenesená",J749,0)</f>
        <v>0</v>
      </c>
      <c r="BI749" s="228">
        <f>IF(N749="nulová",J749,0)</f>
        <v>0</v>
      </c>
      <c r="BJ749" s="20" t="s">
        <v>88</v>
      </c>
      <c r="BK749" s="228">
        <f>ROUND(I749*H749,2)</f>
        <v>0</v>
      </c>
      <c r="BL749" s="20" t="s">
        <v>244</v>
      </c>
      <c r="BM749" s="227" t="s">
        <v>2234</v>
      </c>
    </row>
    <row r="750" s="2" customFormat="1">
      <c r="A750" s="42"/>
      <c r="B750" s="43"/>
      <c r="C750" s="44"/>
      <c r="D750" s="229" t="s">
        <v>151</v>
      </c>
      <c r="E750" s="44"/>
      <c r="F750" s="230" t="s">
        <v>1450</v>
      </c>
      <c r="G750" s="44"/>
      <c r="H750" s="44"/>
      <c r="I750" s="231"/>
      <c r="J750" s="44"/>
      <c r="K750" s="44"/>
      <c r="L750" s="48"/>
      <c r="M750" s="232"/>
      <c r="N750" s="233"/>
      <c r="O750" s="88"/>
      <c r="P750" s="88"/>
      <c r="Q750" s="88"/>
      <c r="R750" s="88"/>
      <c r="S750" s="88"/>
      <c r="T750" s="89"/>
      <c r="U750" s="42"/>
      <c r="V750" s="42"/>
      <c r="W750" s="42"/>
      <c r="X750" s="42"/>
      <c r="Y750" s="42"/>
      <c r="Z750" s="42"/>
      <c r="AA750" s="42"/>
      <c r="AB750" s="42"/>
      <c r="AC750" s="42"/>
      <c r="AD750" s="42"/>
      <c r="AE750" s="42"/>
      <c r="AT750" s="20" t="s">
        <v>151</v>
      </c>
      <c r="AU750" s="20" t="s">
        <v>90</v>
      </c>
    </row>
    <row r="751" s="13" customFormat="1">
      <c r="A751" s="13"/>
      <c r="B751" s="241"/>
      <c r="C751" s="242"/>
      <c r="D751" s="234" t="s">
        <v>283</v>
      </c>
      <c r="E751" s="243" t="s">
        <v>78</v>
      </c>
      <c r="F751" s="244" t="s">
        <v>1728</v>
      </c>
      <c r="G751" s="242"/>
      <c r="H751" s="245">
        <v>460.23700000000002</v>
      </c>
      <c r="I751" s="246"/>
      <c r="J751" s="242"/>
      <c r="K751" s="242"/>
      <c r="L751" s="247"/>
      <c r="M751" s="248"/>
      <c r="N751" s="249"/>
      <c r="O751" s="249"/>
      <c r="P751" s="249"/>
      <c r="Q751" s="249"/>
      <c r="R751" s="249"/>
      <c r="S751" s="249"/>
      <c r="T751" s="250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51" t="s">
        <v>283</v>
      </c>
      <c r="AU751" s="251" t="s">
        <v>90</v>
      </c>
      <c r="AV751" s="13" t="s">
        <v>90</v>
      </c>
      <c r="AW751" s="13" t="s">
        <v>40</v>
      </c>
      <c r="AX751" s="13" t="s">
        <v>88</v>
      </c>
      <c r="AY751" s="251" t="s">
        <v>141</v>
      </c>
    </row>
    <row r="752" s="2" customFormat="1">
      <c r="A752" s="42"/>
      <c r="B752" s="43"/>
      <c r="C752" s="44"/>
      <c r="D752" s="234" t="s">
        <v>414</v>
      </c>
      <c r="E752" s="44"/>
      <c r="F752" s="284" t="s">
        <v>1927</v>
      </c>
      <c r="G752" s="44"/>
      <c r="H752" s="44"/>
      <c r="I752" s="44"/>
      <c r="J752" s="44"/>
      <c r="K752" s="44"/>
      <c r="L752" s="48"/>
      <c r="M752" s="232"/>
      <c r="N752" s="233"/>
      <c r="O752" s="88"/>
      <c r="P752" s="88"/>
      <c r="Q752" s="88"/>
      <c r="R752" s="88"/>
      <c r="S752" s="88"/>
      <c r="T752" s="89"/>
      <c r="U752" s="42"/>
      <c r="V752" s="42"/>
      <c r="W752" s="42"/>
      <c r="X752" s="42"/>
      <c r="Y752" s="42"/>
      <c r="Z752" s="42"/>
      <c r="AA752" s="42"/>
      <c r="AB752" s="42"/>
      <c r="AC752" s="42"/>
      <c r="AD752" s="42"/>
      <c r="AE752" s="42"/>
      <c r="AU752" s="20" t="s">
        <v>90</v>
      </c>
    </row>
    <row r="753" s="2" customFormat="1">
      <c r="A753" s="42"/>
      <c r="B753" s="43"/>
      <c r="C753" s="44"/>
      <c r="D753" s="234" t="s">
        <v>414</v>
      </c>
      <c r="E753" s="44"/>
      <c r="F753" s="285" t="s">
        <v>1784</v>
      </c>
      <c r="G753" s="44"/>
      <c r="H753" s="286">
        <v>0</v>
      </c>
      <c r="I753" s="44"/>
      <c r="J753" s="44"/>
      <c r="K753" s="44"/>
      <c r="L753" s="48"/>
      <c r="M753" s="232"/>
      <c r="N753" s="233"/>
      <c r="O753" s="88"/>
      <c r="P753" s="88"/>
      <c r="Q753" s="88"/>
      <c r="R753" s="88"/>
      <c r="S753" s="88"/>
      <c r="T753" s="89"/>
      <c r="U753" s="42"/>
      <c r="V753" s="42"/>
      <c r="W753" s="42"/>
      <c r="X753" s="42"/>
      <c r="Y753" s="42"/>
      <c r="Z753" s="42"/>
      <c r="AA753" s="42"/>
      <c r="AB753" s="42"/>
      <c r="AC753" s="42"/>
      <c r="AD753" s="42"/>
      <c r="AE753" s="42"/>
      <c r="AU753" s="20" t="s">
        <v>90</v>
      </c>
    </row>
    <row r="754" s="2" customFormat="1">
      <c r="A754" s="42"/>
      <c r="B754" s="43"/>
      <c r="C754" s="44"/>
      <c r="D754" s="234" t="s">
        <v>414</v>
      </c>
      <c r="E754" s="44"/>
      <c r="F754" s="285" t="s">
        <v>1928</v>
      </c>
      <c r="G754" s="44"/>
      <c r="H754" s="286">
        <v>60.786000000000001</v>
      </c>
      <c r="I754" s="44"/>
      <c r="J754" s="44"/>
      <c r="K754" s="44"/>
      <c r="L754" s="48"/>
      <c r="M754" s="232"/>
      <c r="N754" s="233"/>
      <c r="O754" s="88"/>
      <c r="P754" s="88"/>
      <c r="Q754" s="88"/>
      <c r="R754" s="88"/>
      <c r="S754" s="88"/>
      <c r="T754" s="89"/>
      <c r="U754" s="42"/>
      <c r="V754" s="42"/>
      <c r="W754" s="42"/>
      <c r="X754" s="42"/>
      <c r="Y754" s="42"/>
      <c r="Z754" s="42"/>
      <c r="AA754" s="42"/>
      <c r="AB754" s="42"/>
      <c r="AC754" s="42"/>
      <c r="AD754" s="42"/>
      <c r="AE754" s="42"/>
      <c r="AU754" s="20" t="s">
        <v>90</v>
      </c>
    </row>
    <row r="755" s="2" customFormat="1">
      <c r="A755" s="42"/>
      <c r="B755" s="43"/>
      <c r="C755" s="44"/>
      <c r="D755" s="234" t="s">
        <v>414</v>
      </c>
      <c r="E755" s="44"/>
      <c r="F755" s="285" t="s">
        <v>1929</v>
      </c>
      <c r="G755" s="44"/>
      <c r="H755" s="286">
        <v>60.786000000000001</v>
      </c>
      <c r="I755" s="44"/>
      <c r="J755" s="44"/>
      <c r="K755" s="44"/>
      <c r="L755" s="48"/>
      <c r="M755" s="232"/>
      <c r="N755" s="233"/>
      <c r="O755" s="88"/>
      <c r="P755" s="88"/>
      <c r="Q755" s="88"/>
      <c r="R755" s="88"/>
      <c r="S755" s="88"/>
      <c r="T755" s="89"/>
      <c r="U755" s="42"/>
      <c r="V755" s="42"/>
      <c r="W755" s="42"/>
      <c r="X755" s="42"/>
      <c r="Y755" s="42"/>
      <c r="Z755" s="42"/>
      <c r="AA755" s="42"/>
      <c r="AB755" s="42"/>
      <c r="AC755" s="42"/>
      <c r="AD755" s="42"/>
      <c r="AE755" s="42"/>
      <c r="AU755" s="20" t="s">
        <v>90</v>
      </c>
    </row>
    <row r="756" s="2" customFormat="1">
      <c r="A756" s="42"/>
      <c r="B756" s="43"/>
      <c r="C756" s="44"/>
      <c r="D756" s="234" t="s">
        <v>414</v>
      </c>
      <c r="E756" s="44"/>
      <c r="F756" s="285" t="s">
        <v>1930</v>
      </c>
      <c r="G756" s="44"/>
      <c r="H756" s="286">
        <v>63.030000000000001</v>
      </c>
      <c r="I756" s="44"/>
      <c r="J756" s="44"/>
      <c r="K756" s="44"/>
      <c r="L756" s="48"/>
      <c r="M756" s="232"/>
      <c r="N756" s="233"/>
      <c r="O756" s="88"/>
      <c r="P756" s="88"/>
      <c r="Q756" s="88"/>
      <c r="R756" s="88"/>
      <c r="S756" s="88"/>
      <c r="T756" s="89"/>
      <c r="U756" s="42"/>
      <c r="V756" s="42"/>
      <c r="W756" s="42"/>
      <c r="X756" s="42"/>
      <c r="Y756" s="42"/>
      <c r="Z756" s="42"/>
      <c r="AA756" s="42"/>
      <c r="AB756" s="42"/>
      <c r="AC756" s="42"/>
      <c r="AD756" s="42"/>
      <c r="AE756" s="42"/>
      <c r="AU756" s="20" t="s">
        <v>90</v>
      </c>
    </row>
    <row r="757" s="2" customFormat="1">
      <c r="A757" s="42"/>
      <c r="B757" s="43"/>
      <c r="C757" s="44"/>
      <c r="D757" s="234" t="s">
        <v>414</v>
      </c>
      <c r="E757" s="44"/>
      <c r="F757" s="285" t="s">
        <v>1931</v>
      </c>
      <c r="G757" s="44"/>
      <c r="H757" s="286">
        <v>18.084</v>
      </c>
      <c r="I757" s="44"/>
      <c r="J757" s="44"/>
      <c r="K757" s="44"/>
      <c r="L757" s="48"/>
      <c r="M757" s="232"/>
      <c r="N757" s="233"/>
      <c r="O757" s="88"/>
      <c r="P757" s="88"/>
      <c r="Q757" s="88"/>
      <c r="R757" s="88"/>
      <c r="S757" s="88"/>
      <c r="T757" s="89"/>
      <c r="U757" s="42"/>
      <c r="V757" s="42"/>
      <c r="W757" s="42"/>
      <c r="X757" s="42"/>
      <c r="Y757" s="42"/>
      <c r="Z757" s="42"/>
      <c r="AA757" s="42"/>
      <c r="AB757" s="42"/>
      <c r="AC757" s="42"/>
      <c r="AD757" s="42"/>
      <c r="AE757" s="42"/>
      <c r="AU757" s="20" t="s">
        <v>90</v>
      </c>
    </row>
    <row r="758" s="2" customFormat="1">
      <c r="A758" s="42"/>
      <c r="B758" s="43"/>
      <c r="C758" s="44"/>
      <c r="D758" s="234" t="s">
        <v>414</v>
      </c>
      <c r="E758" s="44"/>
      <c r="F758" s="285" t="s">
        <v>1932</v>
      </c>
      <c r="G758" s="44"/>
      <c r="H758" s="286">
        <v>46.826999999999998</v>
      </c>
      <c r="I758" s="44"/>
      <c r="J758" s="44"/>
      <c r="K758" s="44"/>
      <c r="L758" s="48"/>
      <c r="M758" s="232"/>
      <c r="N758" s="233"/>
      <c r="O758" s="88"/>
      <c r="P758" s="88"/>
      <c r="Q758" s="88"/>
      <c r="R758" s="88"/>
      <c r="S758" s="88"/>
      <c r="T758" s="89"/>
      <c r="U758" s="42"/>
      <c r="V758" s="42"/>
      <c r="W758" s="42"/>
      <c r="X758" s="42"/>
      <c r="Y758" s="42"/>
      <c r="Z758" s="42"/>
      <c r="AA758" s="42"/>
      <c r="AB758" s="42"/>
      <c r="AC758" s="42"/>
      <c r="AD758" s="42"/>
      <c r="AE758" s="42"/>
      <c r="AU758" s="20" t="s">
        <v>90</v>
      </c>
    </row>
    <row r="759" s="2" customFormat="1">
      <c r="A759" s="42"/>
      <c r="B759" s="43"/>
      <c r="C759" s="44"/>
      <c r="D759" s="234" t="s">
        <v>414</v>
      </c>
      <c r="E759" s="44"/>
      <c r="F759" s="285" t="s">
        <v>1933</v>
      </c>
      <c r="G759" s="44"/>
      <c r="H759" s="286">
        <v>16.170000000000002</v>
      </c>
      <c r="I759" s="44"/>
      <c r="J759" s="44"/>
      <c r="K759" s="44"/>
      <c r="L759" s="48"/>
      <c r="M759" s="232"/>
      <c r="N759" s="233"/>
      <c r="O759" s="88"/>
      <c r="P759" s="88"/>
      <c r="Q759" s="88"/>
      <c r="R759" s="88"/>
      <c r="S759" s="88"/>
      <c r="T759" s="89"/>
      <c r="U759" s="42"/>
      <c r="V759" s="42"/>
      <c r="W759" s="42"/>
      <c r="X759" s="42"/>
      <c r="Y759" s="42"/>
      <c r="Z759" s="42"/>
      <c r="AA759" s="42"/>
      <c r="AB759" s="42"/>
      <c r="AC759" s="42"/>
      <c r="AD759" s="42"/>
      <c r="AE759" s="42"/>
      <c r="AU759" s="20" t="s">
        <v>90</v>
      </c>
    </row>
    <row r="760" s="2" customFormat="1">
      <c r="A760" s="42"/>
      <c r="B760" s="43"/>
      <c r="C760" s="44"/>
      <c r="D760" s="234" t="s">
        <v>414</v>
      </c>
      <c r="E760" s="44"/>
      <c r="F760" s="285" t="s">
        <v>1934</v>
      </c>
      <c r="G760" s="44"/>
      <c r="H760" s="286">
        <v>63.656999999999996</v>
      </c>
      <c r="I760" s="44"/>
      <c r="J760" s="44"/>
      <c r="K760" s="44"/>
      <c r="L760" s="48"/>
      <c r="M760" s="232"/>
      <c r="N760" s="233"/>
      <c r="O760" s="88"/>
      <c r="P760" s="88"/>
      <c r="Q760" s="88"/>
      <c r="R760" s="88"/>
      <c r="S760" s="88"/>
      <c r="T760" s="89"/>
      <c r="U760" s="42"/>
      <c r="V760" s="42"/>
      <c r="W760" s="42"/>
      <c r="X760" s="42"/>
      <c r="Y760" s="42"/>
      <c r="Z760" s="42"/>
      <c r="AA760" s="42"/>
      <c r="AB760" s="42"/>
      <c r="AC760" s="42"/>
      <c r="AD760" s="42"/>
      <c r="AE760" s="42"/>
      <c r="AU760" s="20" t="s">
        <v>90</v>
      </c>
    </row>
    <row r="761" s="2" customFormat="1">
      <c r="A761" s="42"/>
      <c r="B761" s="43"/>
      <c r="C761" s="44"/>
      <c r="D761" s="234" t="s">
        <v>414</v>
      </c>
      <c r="E761" s="44"/>
      <c r="F761" s="285" t="s">
        <v>1935</v>
      </c>
      <c r="G761" s="44"/>
      <c r="H761" s="286">
        <v>63.689999999999998</v>
      </c>
      <c r="I761" s="44"/>
      <c r="J761" s="44"/>
      <c r="K761" s="44"/>
      <c r="L761" s="48"/>
      <c r="M761" s="232"/>
      <c r="N761" s="233"/>
      <c r="O761" s="88"/>
      <c r="P761" s="88"/>
      <c r="Q761" s="88"/>
      <c r="R761" s="88"/>
      <c r="S761" s="88"/>
      <c r="T761" s="89"/>
      <c r="U761" s="42"/>
      <c r="V761" s="42"/>
      <c r="W761" s="42"/>
      <c r="X761" s="42"/>
      <c r="Y761" s="42"/>
      <c r="Z761" s="42"/>
      <c r="AA761" s="42"/>
      <c r="AB761" s="42"/>
      <c r="AC761" s="42"/>
      <c r="AD761" s="42"/>
      <c r="AE761" s="42"/>
      <c r="AU761" s="20" t="s">
        <v>90</v>
      </c>
    </row>
    <row r="762" s="2" customFormat="1">
      <c r="A762" s="42"/>
      <c r="B762" s="43"/>
      <c r="C762" s="44"/>
      <c r="D762" s="234" t="s">
        <v>414</v>
      </c>
      <c r="E762" s="44"/>
      <c r="F762" s="285" t="s">
        <v>1936</v>
      </c>
      <c r="G762" s="44"/>
      <c r="H762" s="286">
        <v>67.206999999999994</v>
      </c>
      <c r="I762" s="44"/>
      <c r="J762" s="44"/>
      <c r="K762" s="44"/>
      <c r="L762" s="48"/>
      <c r="M762" s="232"/>
      <c r="N762" s="233"/>
      <c r="O762" s="88"/>
      <c r="P762" s="88"/>
      <c r="Q762" s="88"/>
      <c r="R762" s="88"/>
      <c r="S762" s="88"/>
      <c r="T762" s="89"/>
      <c r="U762" s="42"/>
      <c r="V762" s="42"/>
      <c r="W762" s="42"/>
      <c r="X762" s="42"/>
      <c r="Y762" s="42"/>
      <c r="Z762" s="42"/>
      <c r="AA762" s="42"/>
      <c r="AB762" s="42"/>
      <c r="AC762" s="42"/>
      <c r="AD762" s="42"/>
      <c r="AE762" s="42"/>
      <c r="AU762" s="20" t="s">
        <v>90</v>
      </c>
    </row>
    <row r="763" s="2" customFormat="1">
      <c r="A763" s="42"/>
      <c r="B763" s="43"/>
      <c r="C763" s="44"/>
      <c r="D763" s="234" t="s">
        <v>414</v>
      </c>
      <c r="E763" s="44"/>
      <c r="F763" s="285" t="s">
        <v>285</v>
      </c>
      <c r="G763" s="44"/>
      <c r="H763" s="286">
        <v>460.23700000000002</v>
      </c>
      <c r="I763" s="44"/>
      <c r="J763" s="44"/>
      <c r="K763" s="44"/>
      <c r="L763" s="48"/>
      <c r="M763" s="232"/>
      <c r="N763" s="233"/>
      <c r="O763" s="88"/>
      <c r="P763" s="88"/>
      <c r="Q763" s="88"/>
      <c r="R763" s="88"/>
      <c r="S763" s="88"/>
      <c r="T763" s="89"/>
      <c r="U763" s="42"/>
      <c r="V763" s="42"/>
      <c r="W763" s="42"/>
      <c r="X763" s="42"/>
      <c r="Y763" s="42"/>
      <c r="Z763" s="42"/>
      <c r="AA763" s="42"/>
      <c r="AB763" s="42"/>
      <c r="AC763" s="42"/>
      <c r="AD763" s="42"/>
      <c r="AE763" s="42"/>
      <c r="AU763" s="20" t="s">
        <v>90</v>
      </c>
    </row>
    <row r="764" s="2" customFormat="1" ht="24.15" customHeight="1">
      <c r="A764" s="42"/>
      <c r="B764" s="43"/>
      <c r="C764" s="216" t="s">
        <v>1409</v>
      </c>
      <c r="D764" s="216" t="s">
        <v>144</v>
      </c>
      <c r="E764" s="217" t="s">
        <v>1452</v>
      </c>
      <c r="F764" s="218" t="s">
        <v>1453</v>
      </c>
      <c r="G764" s="219" t="s">
        <v>321</v>
      </c>
      <c r="H764" s="220">
        <v>460.23700000000002</v>
      </c>
      <c r="I764" s="221"/>
      <c r="J764" s="222">
        <f>ROUND(I764*H764,2)</f>
        <v>0</v>
      </c>
      <c r="K764" s="218" t="s">
        <v>148</v>
      </c>
      <c r="L764" s="48"/>
      <c r="M764" s="223" t="s">
        <v>78</v>
      </c>
      <c r="N764" s="224" t="s">
        <v>50</v>
      </c>
      <c r="O764" s="88"/>
      <c r="P764" s="225">
        <f>O764*H764</f>
        <v>0</v>
      </c>
      <c r="Q764" s="225">
        <v>3.3000000000000003E-05</v>
      </c>
      <c r="R764" s="225">
        <f>Q764*H764</f>
        <v>0.015187821000000002</v>
      </c>
      <c r="S764" s="225">
        <v>0</v>
      </c>
      <c r="T764" s="226">
        <f>S764*H764</f>
        <v>0</v>
      </c>
      <c r="U764" s="42"/>
      <c r="V764" s="42"/>
      <c r="W764" s="42"/>
      <c r="X764" s="42"/>
      <c r="Y764" s="42"/>
      <c r="Z764" s="42"/>
      <c r="AA764" s="42"/>
      <c r="AB764" s="42"/>
      <c r="AC764" s="42"/>
      <c r="AD764" s="42"/>
      <c r="AE764" s="42"/>
      <c r="AR764" s="227" t="s">
        <v>244</v>
      </c>
      <c r="AT764" s="227" t="s">
        <v>144</v>
      </c>
      <c r="AU764" s="227" t="s">
        <v>90</v>
      </c>
      <c r="AY764" s="20" t="s">
        <v>141</v>
      </c>
      <c r="BE764" s="228">
        <f>IF(N764="základní",J764,0)</f>
        <v>0</v>
      </c>
      <c r="BF764" s="228">
        <f>IF(N764="snížená",J764,0)</f>
        <v>0</v>
      </c>
      <c r="BG764" s="228">
        <f>IF(N764="zákl. přenesená",J764,0)</f>
        <v>0</v>
      </c>
      <c r="BH764" s="228">
        <f>IF(N764="sníž. přenesená",J764,0)</f>
        <v>0</v>
      </c>
      <c r="BI764" s="228">
        <f>IF(N764="nulová",J764,0)</f>
        <v>0</v>
      </c>
      <c r="BJ764" s="20" t="s">
        <v>88</v>
      </c>
      <c r="BK764" s="228">
        <f>ROUND(I764*H764,2)</f>
        <v>0</v>
      </c>
      <c r="BL764" s="20" t="s">
        <v>244</v>
      </c>
      <c r="BM764" s="227" t="s">
        <v>2235</v>
      </c>
    </row>
    <row r="765" s="2" customFormat="1">
      <c r="A765" s="42"/>
      <c r="B765" s="43"/>
      <c r="C765" s="44"/>
      <c r="D765" s="229" t="s">
        <v>151</v>
      </c>
      <c r="E765" s="44"/>
      <c r="F765" s="230" t="s">
        <v>1455</v>
      </c>
      <c r="G765" s="44"/>
      <c r="H765" s="44"/>
      <c r="I765" s="231"/>
      <c r="J765" s="44"/>
      <c r="K765" s="44"/>
      <c r="L765" s="48"/>
      <c r="M765" s="232"/>
      <c r="N765" s="233"/>
      <c r="O765" s="88"/>
      <c r="P765" s="88"/>
      <c r="Q765" s="88"/>
      <c r="R765" s="88"/>
      <c r="S765" s="88"/>
      <c r="T765" s="89"/>
      <c r="U765" s="42"/>
      <c r="V765" s="42"/>
      <c r="W765" s="42"/>
      <c r="X765" s="42"/>
      <c r="Y765" s="42"/>
      <c r="Z765" s="42"/>
      <c r="AA765" s="42"/>
      <c r="AB765" s="42"/>
      <c r="AC765" s="42"/>
      <c r="AD765" s="42"/>
      <c r="AE765" s="42"/>
      <c r="AT765" s="20" t="s">
        <v>151</v>
      </c>
      <c r="AU765" s="20" t="s">
        <v>90</v>
      </c>
    </row>
    <row r="766" s="13" customFormat="1">
      <c r="A766" s="13"/>
      <c r="B766" s="241"/>
      <c r="C766" s="242"/>
      <c r="D766" s="234" t="s">
        <v>283</v>
      </c>
      <c r="E766" s="243" t="s">
        <v>78</v>
      </c>
      <c r="F766" s="244" t="s">
        <v>1728</v>
      </c>
      <c r="G766" s="242"/>
      <c r="H766" s="245">
        <v>460.23700000000002</v>
      </c>
      <c r="I766" s="246"/>
      <c r="J766" s="242"/>
      <c r="K766" s="242"/>
      <c r="L766" s="247"/>
      <c r="M766" s="248"/>
      <c r="N766" s="249"/>
      <c r="O766" s="249"/>
      <c r="P766" s="249"/>
      <c r="Q766" s="249"/>
      <c r="R766" s="249"/>
      <c r="S766" s="249"/>
      <c r="T766" s="250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51" t="s">
        <v>283</v>
      </c>
      <c r="AU766" s="251" t="s">
        <v>90</v>
      </c>
      <c r="AV766" s="13" t="s">
        <v>90</v>
      </c>
      <c r="AW766" s="13" t="s">
        <v>40</v>
      </c>
      <c r="AX766" s="13" t="s">
        <v>88</v>
      </c>
      <c r="AY766" s="251" t="s">
        <v>141</v>
      </c>
    </row>
    <row r="767" s="2" customFormat="1">
      <c r="A767" s="42"/>
      <c r="B767" s="43"/>
      <c r="C767" s="44"/>
      <c r="D767" s="234" t="s">
        <v>414</v>
      </c>
      <c r="E767" s="44"/>
      <c r="F767" s="284" t="s">
        <v>1927</v>
      </c>
      <c r="G767" s="44"/>
      <c r="H767" s="44"/>
      <c r="I767" s="44"/>
      <c r="J767" s="44"/>
      <c r="K767" s="44"/>
      <c r="L767" s="48"/>
      <c r="M767" s="232"/>
      <c r="N767" s="233"/>
      <c r="O767" s="88"/>
      <c r="P767" s="88"/>
      <c r="Q767" s="88"/>
      <c r="R767" s="88"/>
      <c r="S767" s="88"/>
      <c r="T767" s="89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42"/>
      <c r="AU767" s="20" t="s">
        <v>90</v>
      </c>
    </row>
    <row r="768" s="2" customFormat="1">
      <c r="A768" s="42"/>
      <c r="B768" s="43"/>
      <c r="C768" s="44"/>
      <c r="D768" s="234" t="s">
        <v>414</v>
      </c>
      <c r="E768" s="44"/>
      <c r="F768" s="285" t="s">
        <v>1784</v>
      </c>
      <c r="G768" s="44"/>
      <c r="H768" s="286">
        <v>0</v>
      </c>
      <c r="I768" s="44"/>
      <c r="J768" s="44"/>
      <c r="K768" s="44"/>
      <c r="L768" s="48"/>
      <c r="M768" s="232"/>
      <c r="N768" s="233"/>
      <c r="O768" s="88"/>
      <c r="P768" s="88"/>
      <c r="Q768" s="88"/>
      <c r="R768" s="88"/>
      <c r="S768" s="88"/>
      <c r="T768" s="89"/>
      <c r="U768" s="42"/>
      <c r="V768" s="42"/>
      <c r="W768" s="42"/>
      <c r="X768" s="42"/>
      <c r="Y768" s="42"/>
      <c r="Z768" s="42"/>
      <c r="AA768" s="42"/>
      <c r="AB768" s="42"/>
      <c r="AC768" s="42"/>
      <c r="AD768" s="42"/>
      <c r="AE768" s="42"/>
      <c r="AU768" s="20" t="s">
        <v>90</v>
      </c>
    </row>
    <row r="769" s="2" customFormat="1">
      <c r="A769" s="42"/>
      <c r="B769" s="43"/>
      <c r="C769" s="44"/>
      <c r="D769" s="234" t="s">
        <v>414</v>
      </c>
      <c r="E769" s="44"/>
      <c r="F769" s="285" t="s">
        <v>1928</v>
      </c>
      <c r="G769" s="44"/>
      <c r="H769" s="286">
        <v>60.786000000000001</v>
      </c>
      <c r="I769" s="44"/>
      <c r="J769" s="44"/>
      <c r="K769" s="44"/>
      <c r="L769" s="48"/>
      <c r="M769" s="232"/>
      <c r="N769" s="233"/>
      <c r="O769" s="88"/>
      <c r="P769" s="88"/>
      <c r="Q769" s="88"/>
      <c r="R769" s="88"/>
      <c r="S769" s="88"/>
      <c r="T769" s="89"/>
      <c r="U769" s="42"/>
      <c r="V769" s="42"/>
      <c r="W769" s="42"/>
      <c r="X769" s="42"/>
      <c r="Y769" s="42"/>
      <c r="Z769" s="42"/>
      <c r="AA769" s="42"/>
      <c r="AB769" s="42"/>
      <c r="AC769" s="42"/>
      <c r="AD769" s="42"/>
      <c r="AE769" s="42"/>
      <c r="AU769" s="20" t="s">
        <v>90</v>
      </c>
    </row>
    <row r="770" s="2" customFormat="1">
      <c r="A770" s="42"/>
      <c r="B770" s="43"/>
      <c r="C770" s="44"/>
      <c r="D770" s="234" t="s">
        <v>414</v>
      </c>
      <c r="E770" s="44"/>
      <c r="F770" s="285" t="s">
        <v>1929</v>
      </c>
      <c r="G770" s="44"/>
      <c r="H770" s="286">
        <v>60.786000000000001</v>
      </c>
      <c r="I770" s="44"/>
      <c r="J770" s="44"/>
      <c r="K770" s="44"/>
      <c r="L770" s="48"/>
      <c r="M770" s="232"/>
      <c r="N770" s="233"/>
      <c r="O770" s="88"/>
      <c r="P770" s="88"/>
      <c r="Q770" s="88"/>
      <c r="R770" s="88"/>
      <c r="S770" s="88"/>
      <c r="T770" s="89"/>
      <c r="U770" s="42"/>
      <c r="V770" s="42"/>
      <c r="W770" s="42"/>
      <c r="X770" s="42"/>
      <c r="Y770" s="42"/>
      <c r="Z770" s="42"/>
      <c r="AA770" s="42"/>
      <c r="AB770" s="42"/>
      <c r="AC770" s="42"/>
      <c r="AD770" s="42"/>
      <c r="AE770" s="42"/>
      <c r="AU770" s="20" t="s">
        <v>90</v>
      </c>
    </row>
    <row r="771" s="2" customFormat="1">
      <c r="A771" s="42"/>
      <c r="B771" s="43"/>
      <c r="C771" s="44"/>
      <c r="D771" s="234" t="s">
        <v>414</v>
      </c>
      <c r="E771" s="44"/>
      <c r="F771" s="285" t="s">
        <v>1930</v>
      </c>
      <c r="G771" s="44"/>
      <c r="H771" s="286">
        <v>63.030000000000001</v>
      </c>
      <c r="I771" s="44"/>
      <c r="J771" s="44"/>
      <c r="K771" s="44"/>
      <c r="L771" s="48"/>
      <c r="M771" s="232"/>
      <c r="N771" s="233"/>
      <c r="O771" s="88"/>
      <c r="P771" s="88"/>
      <c r="Q771" s="88"/>
      <c r="R771" s="88"/>
      <c r="S771" s="88"/>
      <c r="T771" s="89"/>
      <c r="U771" s="42"/>
      <c r="V771" s="42"/>
      <c r="W771" s="42"/>
      <c r="X771" s="42"/>
      <c r="Y771" s="42"/>
      <c r="Z771" s="42"/>
      <c r="AA771" s="42"/>
      <c r="AB771" s="42"/>
      <c r="AC771" s="42"/>
      <c r="AD771" s="42"/>
      <c r="AE771" s="42"/>
      <c r="AU771" s="20" t="s">
        <v>90</v>
      </c>
    </row>
    <row r="772" s="2" customFormat="1">
      <c r="A772" s="42"/>
      <c r="B772" s="43"/>
      <c r="C772" s="44"/>
      <c r="D772" s="234" t="s">
        <v>414</v>
      </c>
      <c r="E772" s="44"/>
      <c r="F772" s="285" t="s">
        <v>1931</v>
      </c>
      <c r="G772" s="44"/>
      <c r="H772" s="286">
        <v>18.084</v>
      </c>
      <c r="I772" s="44"/>
      <c r="J772" s="44"/>
      <c r="K772" s="44"/>
      <c r="L772" s="48"/>
      <c r="M772" s="232"/>
      <c r="N772" s="233"/>
      <c r="O772" s="88"/>
      <c r="P772" s="88"/>
      <c r="Q772" s="88"/>
      <c r="R772" s="88"/>
      <c r="S772" s="88"/>
      <c r="T772" s="89"/>
      <c r="U772" s="42"/>
      <c r="V772" s="42"/>
      <c r="W772" s="42"/>
      <c r="X772" s="42"/>
      <c r="Y772" s="42"/>
      <c r="Z772" s="42"/>
      <c r="AA772" s="42"/>
      <c r="AB772" s="42"/>
      <c r="AC772" s="42"/>
      <c r="AD772" s="42"/>
      <c r="AE772" s="42"/>
      <c r="AU772" s="20" t="s">
        <v>90</v>
      </c>
    </row>
    <row r="773" s="2" customFormat="1">
      <c r="A773" s="42"/>
      <c r="B773" s="43"/>
      <c r="C773" s="44"/>
      <c r="D773" s="234" t="s">
        <v>414</v>
      </c>
      <c r="E773" s="44"/>
      <c r="F773" s="285" t="s">
        <v>1932</v>
      </c>
      <c r="G773" s="44"/>
      <c r="H773" s="286">
        <v>46.826999999999998</v>
      </c>
      <c r="I773" s="44"/>
      <c r="J773" s="44"/>
      <c r="K773" s="44"/>
      <c r="L773" s="48"/>
      <c r="M773" s="232"/>
      <c r="N773" s="233"/>
      <c r="O773" s="88"/>
      <c r="P773" s="88"/>
      <c r="Q773" s="88"/>
      <c r="R773" s="88"/>
      <c r="S773" s="88"/>
      <c r="T773" s="89"/>
      <c r="U773" s="42"/>
      <c r="V773" s="42"/>
      <c r="W773" s="42"/>
      <c r="X773" s="42"/>
      <c r="Y773" s="42"/>
      <c r="Z773" s="42"/>
      <c r="AA773" s="42"/>
      <c r="AB773" s="42"/>
      <c r="AC773" s="42"/>
      <c r="AD773" s="42"/>
      <c r="AE773" s="42"/>
      <c r="AU773" s="20" t="s">
        <v>90</v>
      </c>
    </row>
    <row r="774" s="2" customFormat="1">
      <c r="A774" s="42"/>
      <c r="B774" s="43"/>
      <c r="C774" s="44"/>
      <c r="D774" s="234" t="s">
        <v>414</v>
      </c>
      <c r="E774" s="44"/>
      <c r="F774" s="285" t="s">
        <v>1933</v>
      </c>
      <c r="G774" s="44"/>
      <c r="H774" s="286">
        <v>16.170000000000002</v>
      </c>
      <c r="I774" s="44"/>
      <c r="J774" s="44"/>
      <c r="K774" s="44"/>
      <c r="L774" s="48"/>
      <c r="M774" s="232"/>
      <c r="N774" s="233"/>
      <c r="O774" s="88"/>
      <c r="P774" s="88"/>
      <c r="Q774" s="88"/>
      <c r="R774" s="88"/>
      <c r="S774" s="88"/>
      <c r="T774" s="89"/>
      <c r="U774" s="42"/>
      <c r="V774" s="42"/>
      <c r="W774" s="42"/>
      <c r="X774" s="42"/>
      <c r="Y774" s="42"/>
      <c r="Z774" s="42"/>
      <c r="AA774" s="42"/>
      <c r="AB774" s="42"/>
      <c r="AC774" s="42"/>
      <c r="AD774" s="42"/>
      <c r="AE774" s="42"/>
      <c r="AU774" s="20" t="s">
        <v>90</v>
      </c>
    </row>
    <row r="775" s="2" customFormat="1">
      <c r="A775" s="42"/>
      <c r="B775" s="43"/>
      <c r="C775" s="44"/>
      <c r="D775" s="234" t="s">
        <v>414</v>
      </c>
      <c r="E775" s="44"/>
      <c r="F775" s="285" t="s">
        <v>1934</v>
      </c>
      <c r="G775" s="44"/>
      <c r="H775" s="286">
        <v>63.656999999999996</v>
      </c>
      <c r="I775" s="44"/>
      <c r="J775" s="44"/>
      <c r="K775" s="44"/>
      <c r="L775" s="48"/>
      <c r="M775" s="232"/>
      <c r="N775" s="233"/>
      <c r="O775" s="88"/>
      <c r="P775" s="88"/>
      <c r="Q775" s="88"/>
      <c r="R775" s="88"/>
      <c r="S775" s="88"/>
      <c r="T775" s="89"/>
      <c r="U775" s="42"/>
      <c r="V775" s="42"/>
      <c r="W775" s="42"/>
      <c r="X775" s="42"/>
      <c r="Y775" s="42"/>
      <c r="Z775" s="42"/>
      <c r="AA775" s="42"/>
      <c r="AB775" s="42"/>
      <c r="AC775" s="42"/>
      <c r="AD775" s="42"/>
      <c r="AE775" s="42"/>
      <c r="AU775" s="20" t="s">
        <v>90</v>
      </c>
    </row>
    <row r="776" s="2" customFormat="1">
      <c r="A776" s="42"/>
      <c r="B776" s="43"/>
      <c r="C776" s="44"/>
      <c r="D776" s="234" t="s">
        <v>414</v>
      </c>
      <c r="E776" s="44"/>
      <c r="F776" s="285" t="s">
        <v>1935</v>
      </c>
      <c r="G776" s="44"/>
      <c r="H776" s="286">
        <v>63.689999999999998</v>
      </c>
      <c r="I776" s="44"/>
      <c r="J776" s="44"/>
      <c r="K776" s="44"/>
      <c r="L776" s="48"/>
      <c r="M776" s="232"/>
      <c r="N776" s="233"/>
      <c r="O776" s="88"/>
      <c r="P776" s="88"/>
      <c r="Q776" s="88"/>
      <c r="R776" s="88"/>
      <c r="S776" s="88"/>
      <c r="T776" s="89"/>
      <c r="U776" s="42"/>
      <c r="V776" s="42"/>
      <c r="W776" s="42"/>
      <c r="X776" s="42"/>
      <c r="Y776" s="42"/>
      <c r="Z776" s="42"/>
      <c r="AA776" s="42"/>
      <c r="AB776" s="42"/>
      <c r="AC776" s="42"/>
      <c r="AD776" s="42"/>
      <c r="AE776" s="42"/>
      <c r="AU776" s="20" t="s">
        <v>90</v>
      </c>
    </row>
    <row r="777" s="2" customFormat="1">
      <c r="A777" s="42"/>
      <c r="B777" s="43"/>
      <c r="C777" s="44"/>
      <c r="D777" s="234" t="s">
        <v>414</v>
      </c>
      <c r="E777" s="44"/>
      <c r="F777" s="285" t="s">
        <v>1936</v>
      </c>
      <c r="G777" s="44"/>
      <c r="H777" s="286">
        <v>67.206999999999994</v>
      </c>
      <c r="I777" s="44"/>
      <c r="J777" s="44"/>
      <c r="K777" s="44"/>
      <c r="L777" s="48"/>
      <c r="M777" s="232"/>
      <c r="N777" s="233"/>
      <c r="O777" s="88"/>
      <c r="P777" s="88"/>
      <c r="Q777" s="88"/>
      <c r="R777" s="88"/>
      <c r="S777" s="88"/>
      <c r="T777" s="89"/>
      <c r="U777" s="42"/>
      <c r="V777" s="42"/>
      <c r="W777" s="42"/>
      <c r="X777" s="42"/>
      <c r="Y777" s="42"/>
      <c r="Z777" s="42"/>
      <c r="AA777" s="42"/>
      <c r="AB777" s="42"/>
      <c r="AC777" s="42"/>
      <c r="AD777" s="42"/>
      <c r="AE777" s="42"/>
      <c r="AU777" s="20" t="s">
        <v>90</v>
      </c>
    </row>
    <row r="778" s="2" customFormat="1">
      <c r="A778" s="42"/>
      <c r="B778" s="43"/>
      <c r="C778" s="44"/>
      <c r="D778" s="234" t="s">
        <v>414</v>
      </c>
      <c r="E778" s="44"/>
      <c r="F778" s="285" t="s">
        <v>285</v>
      </c>
      <c r="G778" s="44"/>
      <c r="H778" s="286">
        <v>460.23700000000002</v>
      </c>
      <c r="I778" s="44"/>
      <c r="J778" s="44"/>
      <c r="K778" s="44"/>
      <c r="L778" s="48"/>
      <c r="M778" s="232"/>
      <c r="N778" s="233"/>
      <c r="O778" s="88"/>
      <c r="P778" s="88"/>
      <c r="Q778" s="88"/>
      <c r="R778" s="88"/>
      <c r="S778" s="88"/>
      <c r="T778" s="89"/>
      <c r="U778" s="42"/>
      <c r="V778" s="42"/>
      <c r="W778" s="42"/>
      <c r="X778" s="42"/>
      <c r="Y778" s="42"/>
      <c r="Z778" s="42"/>
      <c r="AA778" s="42"/>
      <c r="AB778" s="42"/>
      <c r="AC778" s="42"/>
      <c r="AD778" s="42"/>
      <c r="AE778" s="42"/>
      <c r="AU778" s="20" t="s">
        <v>90</v>
      </c>
    </row>
    <row r="779" s="2" customFormat="1" ht="37.8" customHeight="1">
      <c r="A779" s="42"/>
      <c r="B779" s="43"/>
      <c r="C779" s="216" t="s">
        <v>1415</v>
      </c>
      <c r="D779" s="216" t="s">
        <v>144</v>
      </c>
      <c r="E779" s="217" t="s">
        <v>1457</v>
      </c>
      <c r="F779" s="218" t="s">
        <v>1458</v>
      </c>
      <c r="G779" s="219" t="s">
        <v>321</v>
      </c>
      <c r="H779" s="220">
        <v>460.23700000000002</v>
      </c>
      <c r="I779" s="221"/>
      <c r="J779" s="222">
        <f>ROUND(I779*H779,2)</f>
        <v>0</v>
      </c>
      <c r="K779" s="218" t="s">
        <v>148</v>
      </c>
      <c r="L779" s="48"/>
      <c r="M779" s="223" t="s">
        <v>78</v>
      </c>
      <c r="N779" s="224" t="s">
        <v>50</v>
      </c>
      <c r="O779" s="88"/>
      <c r="P779" s="225">
        <f>O779*H779</f>
        <v>0</v>
      </c>
      <c r="Q779" s="225">
        <v>0.0045450000000000004</v>
      </c>
      <c r="R779" s="225">
        <f>Q779*H779</f>
        <v>2.0917771650000003</v>
      </c>
      <c r="S779" s="225">
        <v>0</v>
      </c>
      <c r="T779" s="226">
        <f>S779*H779</f>
        <v>0</v>
      </c>
      <c r="U779" s="42"/>
      <c r="V779" s="42"/>
      <c r="W779" s="42"/>
      <c r="X779" s="42"/>
      <c r="Y779" s="42"/>
      <c r="Z779" s="42"/>
      <c r="AA779" s="42"/>
      <c r="AB779" s="42"/>
      <c r="AC779" s="42"/>
      <c r="AD779" s="42"/>
      <c r="AE779" s="42"/>
      <c r="AR779" s="227" t="s">
        <v>244</v>
      </c>
      <c r="AT779" s="227" t="s">
        <v>144</v>
      </c>
      <c r="AU779" s="227" t="s">
        <v>90</v>
      </c>
      <c r="AY779" s="20" t="s">
        <v>141</v>
      </c>
      <c r="BE779" s="228">
        <f>IF(N779="základní",J779,0)</f>
        <v>0</v>
      </c>
      <c r="BF779" s="228">
        <f>IF(N779="snížená",J779,0)</f>
        <v>0</v>
      </c>
      <c r="BG779" s="228">
        <f>IF(N779="zákl. přenesená",J779,0)</f>
        <v>0</v>
      </c>
      <c r="BH779" s="228">
        <f>IF(N779="sníž. přenesená",J779,0)</f>
        <v>0</v>
      </c>
      <c r="BI779" s="228">
        <f>IF(N779="nulová",J779,0)</f>
        <v>0</v>
      </c>
      <c r="BJ779" s="20" t="s">
        <v>88</v>
      </c>
      <c r="BK779" s="228">
        <f>ROUND(I779*H779,2)</f>
        <v>0</v>
      </c>
      <c r="BL779" s="20" t="s">
        <v>244</v>
      </c>
      <c r="BM779" s="227" t="s">
        <v>2236</v>
      </c>
    </row>
    <row r="780" s="2" customFormat="1">
      <c r="A780" s="42"/>
      <c r="B780" s="43"/>
      <c r="C780" s="44"/>
      <c r="D780" s="229" t="s">
        <v>151</v>
      </c>
      <c r="E780" s="44"/>
      <c r="F780" s="230" t="s">
        <v>1460</v>
      </c>
      <c r="G780" s="44"/>
      <c r="H780" s="44"/>
      <c r="I780" s="231"/>
      <c r="J780" s="44"/>
      <c r="K780" s="44"/>
      <c r="L780" s="48"/>
      <c r="M780" s="232"/>
      <c r="N780" s="233"/>
      <c r="O780" s="88"/>
      <c r="P780" s="88"/>
      <c r="Q780" s="88"/>
      <c r="R780" s="88"/>
      <c r="S780" s="88"/>
      <c r="T780" s="89"/>
      <c r="U780" s="42"/>
      <c r="V780" s="42"/>
      <c r="W780" s="42"/>
      <c r="X780" s="42"/>
      <c r="Y780" s="42"/>
      <c r="Z780" s="42"/>
      <c r="AA780" s="42"/>
      <c r="AB780" s="42"/>
      <c r="AC780" s="42"/>
      <c r="AD780" s="42"/>
      <c r="AE780" s="42"/>
      <c r="AT780" s="20" t="s">
        <v>151</v>
      </c>
      <c r="AU780" s="20" t="s">
        <v>90</v>
      </c>
    </row>
    <row r="781" s="2" customFormat="1" ht="33" customHeight="1">
      <c r="A781" s="42"/>
      <c r="B781" s="43"/>
      <c r="C781" s="216" t="s">
        <v>1421</v>
      </c>
      <c r="D781" s="216" t="s">
        <v>144</v>
      </c>
      <c r="E781" s="217" t="s">
        <v>1462</v>
      </c>
      <c r="F781" s="218" t="s">
        <v>1463</v>
      </c>
      <c r="G781" s="219" t="s">
        <v>321</v>
      </c>
      <c r="H781" s="220">
        <v>460.23700000000002</v>
      </c>
      <c r="I781" s="221"/>
      <c r="J781" s="222">
        <f>ROUND(I781*H781,2)</f>
        <v>0</v>
      </c>
      <c r="K781" s="218" t="s">
        <v>148</v>
      </c>
      <c r="L781" s="48"/>
      <c r="M781" s="223" t="s">
        <v>78</v>
      </c>
      <c r="N781" s="224" t="s">
        <v>50</v>
      </c>
      <c r="O781" s="88"/>
      <c r="P781" s="225">
        <f>O781*H781</f>
        <v>0</v>
      </c>
      <c r="Q781" s="225">
        <v>0.00040000000000000002</v>
      </c>
      <c r="R781" s="225">
        <f>Q781*H781</f>
        <v>0.18409480000000003</v>
      </c>
      <c r="S781" s="225">
        <v>0</v>
      </c>
      <c r="T781" s="226">
        <f>S781*H781</f>
        <v>0</v>
      </c>
      <c r="U781" s="42"/>
      <c r="V781" s="42"/>
      <c r="W781" s="42"/>
      <c r="X781" s="42"/>
      <c r="Y781" s="42"/>
      <c r="Z781" s="42"/>
      <c r="AA781" s="42"/>
      <c r="AB781" s="42"/>
      <c r="AC781" s="42"/>
      <c r="AD781" s="42"/>
      <c r="AE781" s="42"/>
      <c r="AR781" s="227" t="s">
        <v>244</v>
      </c>
      <c r="AT781" s="227" t="s">
        <v>144</v>
      </c>
      <c r="AU781" s="227" t="s">
        <v>90</v>
      </c>
      <c r="AY781" s="20" t="s">
        <v>141</v>
      </c>
      <c r="BE781" s="228">
        <f>IF(N781="základní",J781,0)</f>
        <v>0</v>
      </c>
      <c r="BF781" s="228">
        <f>IF(N781="snížená",J781,0)</f>
        <v>0</v>
      </c>
      <c r="BG781" s="228">
        <f>IF(N781="zákl. přenesená",J781,0)</f>
        <v>0</v>
      </c>
      <c r="BH781" s="228">
        <f>IF(N781="sníž. přenesená",J781,0)</f>
        <v>0</v>
      </c>
      <c r="BI781" s="228">
        <f>IF(N781="nulová",J781,0)</f>
        <v>0</v>
      </c>
      <c r="BJ781" s="20" t="s">
        <v>88</v>
      </c>
      <c r="BK781" s="228">
        <f>ROUND(I781*H781,2)</f>
        <v>0</v>
      </c>
      <c r="BL781" s="20" t="s">
        <v>244</v>
      </c>
      <c r="BM781" s="227" t="s">
        <v>2237</v>
      </c>
    </row>
    <row r="782" s="2" customFormat="1">
      <c r="A782" s="42"/>
      <c r="B782" s="43"/>
      <c r="C782" s="44"/>
      <c r="D782" s="229" t="s">
        <v>151</v>
      </c>
      <c r="E782" s="44"/>
      <c r="F782" s="230" t="s">
        <v>1465</v>
      </c>
      <c r="G782" s="44"/>
      <c r="H782" s="44"/>
      <c r="I782" s="231"/>
      <c r="J782" s="44"/>
      <c r="K782" s="44"/>
      <c r="L782" s="48"/>
      <c r="M782" s="232"/>
      <c r="N782" s="233"/>
      <c r="O782" s="88"/>
      <c r="P782" s="88"/>
      <c r="Q782" s="88"/>
      <c r="R782" s="88"/>
      <c r="S782" s="88"/>
      <c r="T782" s="89"/>
      <c r="U782" s="42"/>
      <c r="V782" s="42"/>
      <c r="W782" s="42"/>
      <c r="X782" s="42"/>
      <c r="Y782" s="42"/>
      <c r="Z782" s="42"/>
      <c r="AA782" s="42"/>
      <c r="AB782" s="42"/>
      <c r="AC782" s="42"/>
      <c r="AD782" s="42"/>
      <c r="AE782" s="42"/>
      <c r="AT782" s="20" t="s">
        <v>151</v>
      </c>
      <c r="AU782" s="20" t="s">
        <v>90</v>
      </c>
    </row>
    <row r="783" s="13" customFormat="1">
      <c r="A783" s="13"/>
      <c r="B783" s="241"/>
      <c r="C783" s="242"/>
      <c r="D783" s="234" t="s">
        <v>283</v>
      </c>
      <c r="E783" s="243" t="s">
        <v>78</v>
      </c>
      <c r="F783" s="244" t="s">
        <v>1728</v>
      </c>
      <c r="G783" s="242"/>
      <c r="H783" s="245">
        <v>460.23700000000002</v>
      </c>
      <c r="I783" s="246"/>
      <c r="J783" s="242"/>
      <c r="K783" s="242"/>
      <c r="L783" s="247"/>
      <c r="M783" s="248"/>
      <c r="N783" s="249"/>
      <c r="O783" s="249"/>
      <c r="P783" s="249"/>
      <c r="Q783" s="249"/>
      <c r="R783" s="249"/>
      <c r="S783" s="249"/>
      <c r="T783" s="250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51" t="s">
        <v>283</v>
      </c>
      <c r="AU783" s="251" t="s">
        <v>90</v>
      </c>
      <c r="AV783" s="13" t="s">
        <v>90</v>
      </c>
      <c r="AW783" s="13" t="s">
        <v>40</v>
      </c>
      <c r="AX783" s="13" t="s">
        <v>88</v>
      </c>
      <c r="AY783" s="251" t="s">
        <v>141</v>
      </c>
    </row>
    <row r="784" s="2" customFormat="1">
      <c r="A784" s="42"/>
      <c r="B784" s="43"/>
      <c r="C784" s="44"/>
      <c r="D784" s="234" t="s">
        <v>414</v>
      </c>
      <c r="E784" s="44"/>
      <c r="F784" s="284" t="s">
        <v>1927</v>
      </c>
      <c r="G784" s="44"/>
      <c r="H784" s="44"/>
      <c r="I784" s="44"/>
      <c r="J784" s="44"/>
      <c r="K784" s="44"/>
      <c r="L784" s="48"/>
      <c r="M784" s="232"/>
      <c r="N784" s="233"/>
      <c r="O784" s="88"/>
      <c r="P784" s="88"/>
      <c r="Q784" s="88"/>
      <c r="R784" s="88"/>
      <c r="S784" s="88"/>
      <c r="T784" s="89"/>
      <c r="U784" s="42"/>
      <c r="V784" s="42"/>
      <c r="W784" s="42"/>
      <c r="X784" s="42"/>
      <c r="Y784" s="42"/>
      <c r="Z784" s="42"/>
      <c r="AA784" s="42"/>
      <c r="AB784" s="42"/>
      <c r="AC784" s="42"/>
      <c r="AD784" s="42"/>
      <c r="AE784" s="42"/>
      <c r="AU784" s="20" t="s">
        <v>90</v>
      </c>
    </row>
    <row r="785" s="2" customFormat="1">
      <c r="A785" s="42"/>
      <c r="B785" s="43"/>
      <c r="C785" s="44"/>
      <c r="D785" s="234" t="s">
        <v>414</v>
      </c>
      <c r="E785" s="44"/>
      <c r="F785" s="285" t="s">
        <v>1784</v>
      </c>
      <c r="G785" s="44"/>
      <c r="H785" s="286">
        <v>0</v>
      </c>
      <c r="I785" s="44"/>
      <c r="J785" s="44"/>
      <c r="K785" s="44"/>
      <c r="L785" s="48"/>
      <c r="M785" s="232"/>
      <c r="N785" s="233"/>
      <c r="O785" s="88"/>
      <c r="P785" s="88"/>
      <c r="Q785" s="88"/>
      <c r="R785" s="88"/>
      <c r="S785" s="88"/>
      <c r="T785" s="89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/>
      <c r="AU785" s="20" t="s">
        <v>90</v>
      </c>
    </row>
    <row r="786" s="2" customFormat="1">
      <c r="A786" s="42"/>
      <c r="B786" s="43"/>
      <c r="C786" s="44"/>
      <c r="D786" s="234" t="s">
        <v>414</v>
      </c>
      <c r="E786" s="44"/>
      <c r="F786" s="285" t="s">
        <v>1928</v>
      </c>
      <c r="G786" s="44"/>
      <c r="H786" s="286">
        <v>60.786000000000001</v>
      </c>
      <c r="I786" s="44"/>
      <c r="J786" s="44"/>
      <c r="K786" s="44"/>
      <c r="L786" s="48"/>
      <c r="M786" s="232"/>
      <c r="N786" s="233"/>
      <c r="O786" s="88"/>
      <c r="P786" s="88"/>
      <c r="Q786" s="88"/>
      <c r="R786" s="88"/>
      <c r="S786" s="88"/>
      <c r="T786" s="89"/>
      <c r="U786" s="42"/>
      <c r="V786" s="42"/>
      <c r="W786" s="42"/>
      <c r="X786" s="42"/>
      <c r="Y786" s="42"/>
      <c r="Z786" s="42"/>
      <c r="AA786" s="42"/>
      <c r="AB786" s="42"/>
      <c r="AC786" s="42"/>
      <c r="AD786" s="42"/>
      <c r="AE786" s="42"/>
      <c r="AU786" s="20" t="s">
        <v>90</v>
      </c>
    </row>
    <row r="787" s="2" customFormat="1">
      <c r="A787" s="42"/>
      <c r="B787" s="43"/>
      <c r="C787" s="44"/>
      <c r="D787" s="234" t="s">
        <v>414</v>
      </c>
      <c r="E787" s="44"/>
      <c r="F787" s="285" t="s">
        <v>1929</v>
      </c>
      <c r="G787" s="44"/>
      <c r="H787" s="286">
        <v>60.786000000000001</v>
      </c>
      <c r="I787" s="44"/>
      <c r="J787" s="44"/>
      <c r="K787" s="44"/>
      <c r="L787" s="48"/>
      <c r="M787" s="232"/>
      <c r="N787" s="233"/>
      <c r="O787" s="88"/>
      <c r="P787" s="88"/>
      <c r="Q787" s="88"/>
      <c r="R787" s="88"/>
      <c r="S787" s="88"/>
      <c r="T787" s="89"/>
      <c r="U787" s="42"/>
      <c r="V787" s="42"/>
      <c r="W787" s="42"/>
      <c r="X787" s="42"/>
      <c r="Y787" s="42"/>
      <c r="Z787" s="42"/>
      <c r="AA787" s="42"/>
      <c r="AB787" s="42"/>
      <c r="AC787" s="42"/>
      <c r="AD787" s="42"/>
      <c r="AE787" s="42"/>
      <c r="AU787" s="20" t="s">
        <v>90</v>
      </c>
    </row>
    <row r="788" s="2" customFormat="1">
      <c r="A788" s="42"/>
      <c r="B788" s="43"/>
      <c r="C788" s="44"/>
      <c r="D788" s="234" t="s">
        <v>414</v>
      </c>
      <c r="E788" s="44"/>
      <c r="F788" s="285" t="s">
        <v>1930</v>
      </c>
      <c r="G788" s="44"/>
      <c r="H788" s="286">
        <v>63.030000000000001</v>
      </c>
      <c r="I788" s="44"/>
      <c r="J788" s="44"/>
      <c r="K788" s="44"/>
      <c r="L788" s="48"/>
      <c r="M788" s="232"/>
      <c r="N788" s="233"/>
      <c r="O788" s="88"/>
      <c r="P788" s="88"/>
      <c r="Q788" s="88"/>
      <c r="R788" s="88"/>
      <c r="S788" s="88"/>
      <c r="T788" s="89"/>
      <c r="U788" s="42"/>
      <c r="V788" s="42"/>
      <c r="W788" s="42"/>
      <c r="X788" s="42"/>
      <c r="Y788" s="42"/>
      <c r="Z788" s="42"/>
      <c r="AA788" s="42"/>
      <c r="AB788" s="42"/>
      <c r="AC788" s="42"/>
      <c r="AD788" s="42"/>
      <c r="AE788" s="42"/>
      <c r="AU788" s="20" t="s">
        <v>90</v>
      </c>
    </row>
    <row r="789" s="2" customFormat="1">
      <c r="A789" s="42"/>
      <c r="B789" s="43"/>
      <c r="C789" s="44"/>
      <c r="D789" s="234" t="s">
        <v>414</v>
      </c>
      <c r="E789" s="44"/>
      <c r="F789" s="285" t="s">
        <v>1931</v>
      </c>
      <c r="G789" s="44"/>
      <c r="H789" s="286">
        <v>18.084</v>
      </c>
      <c r="I789" s="44"/>
      <c r="J789" s="44"/>
      <c r="K789" s="44"/>
      <c r="L789" s="48"/>
      <c r="M789" s="232"/>
      <c r="N789" s="233"/>
      <c r="O789" s="88"/>
      <c r="P789" s="88"/>
      <c r="Q789" s="88"/>
      <c r="R789" s="88"/>
      <c r="S789" s="88"/>
      <c r="T789" s="89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U789" s="20" t="s">
        <v>90</v>
      </c>
    </row>
    <row r="790" s="2" customFormat="1">
      <c r="A790" s="42"/>
      <c r="B790" s="43"/>
      <c r="C790" s="44"/>
      <c r="D790" s="234" t="s">
        <v>414</v>
      </c>
      <c r="E790" s="44"/>
      <c r="F790" s="285" t="s">
        <v>1932</v>
      </c>
      <c r="G790" s="44"/>
      <c r="H790" s="286">
        <v>46.826999999999998</v>
      </c>
      <c r="I790" s="44"/>
      <c r="J790" s="44"/>
      <c r="K790" s="44"/>
      <c r="L790" s="48"/>
      <c r="M790" s="232"/>
      <c r="N790" s="233"/>
      <c r="O790" s="88"/>
      <c r="P790" s="88"/>
      <c r="Q790" s="88"/>
      <c r="R790" s="88"/>
      <c r="S790" s="88"/>
      <c r="T790" s="89"/>
      <c r="U790" s="42"/>
      <c r="V790" s="42"/>
      <c r="W790" s="42"/>
      <c r="X790" s="42"/>
      <c r="Y790" s="42"/>
      <c r="Z790" s="42"/>
      <c r="AA790" s="42"/>
      <c r="AB790" s="42"/>
      <c r="AC790" s="42"/>
      <c r="AD790" s="42"/>
      <c r="AE790" s="42"/>
      <c r="AU790" s="20" t="s">
        <v>90</v>
      </c>
    </row>
    <row r="791" s="2" customFormat="1">
      <c r="A791" s="42"/>
      <c r="B791" s="43"/>
      <c r="C791" s="44"/>
      <c r="D791" s="234" t="s">
        <v>414</v>
      </c>
      <c r="E791" s="44"/>
      <c r="F791" s="285" t="s">
        <v>1933</v>
      </c>
      <c r="G791" s="44"/>
      <c r="H791" s="286">
        <v>16.170000000000002</v>
      </c>
      <c r="I791" s="44"/>
      <c r="J791" s="44"/>
      <c r="K791" s="44"/>
      <c r="L791" s="48"/>
      <c r="M791" s="232"/>
      <c r="N791" s="233"/>
      <c r="O791" s="88"/>
      <c r="P791" s="88"/>
      <c r="Q791" s="88"/>
      <c r="R791" s="88"/>
      <c r="S791" s="88"/>
      <c r="T791" s="89"/>
      <c r="U791" s="42"/>
      <c r="V791" s="42"/>
      <c r="W791" s="42"/>
      <c r="X791" s="42"/>
      <c r="Y791" s="42"/>
      <c r="Z791" s="42"/>
      <c r="AA791" s="42"/>
      <c r="AB791" s="42"/>
      <c r="AC791" s="42"/>
      <c r="AD791" s="42"/>
      <c r="AE791" s="42"/>
      <c r="AU791" s="20" t="s">
        <v>90</v>
      </c>
    </row>
    <row r="792" s="2" customFormat="1">
      <c r="A792" s="42"/>
      <c r="B792" s="43"/>
      <c r="C792" s="44"/>
      <c r="D792" s="234" t="s">
        <v>414</v>
      </c>
      <c r="E792" s="44"/>
      <c r="F792" s="285" t="s">
        <v>1934</v>
      </c>
      <c r="G792" s="44"/>
      <c r="H792" s="286">
        <v>63.656999999999996</v>
      </c>
      <c r="I792" s="44"/>
      <c r="J792" s="44"/>
      <c r="K792" s="44"/>
      <c r="L792" s="48"/>
      <c r="M792" s="232"/>
      <c r="N792" s="233"/>
      <c r="O792" s="88"/>
      <c r="P792" s="88"/>
      <c r="Q792" s="88"/>
      <c r="R792" s="88"/>
      <c r="S792" s="88"/>
      <c r="T792" s="89"/>
      <c r="U792" s="42"/>
      <c r="V792" s="42"/>
      <c r="W792" s="42"/>
      <c r="X792" s="42"/>
      <c r="Y792" s="42"/>
      <c r="Z792" s="42"/>
      <c r="AA792" s="42"/>
      <c r="AB792" s="42"/>
      <c r="AC792" s="42"/>
      <c r="AD792" s="42"/>
      <c r="AE792" s="42"/>
      <c r="AU792" s="20" t="s">
        <v>90</v>
      </c>
    </row>
    <row r="793" s="2" customFormat="1">
      <c r="A793" s="42"/>
      <c r="B793" s="43"/>
      <c r="C793" s="44"/>
      <c r="D793" s="234" t="s">
        <v>414</v>
      </c>
      <c r="E793" s="44"/>
      <c r="F793" s="285" t="s">
        <v>1935</v>
      </c>
      <c r="G793" s="44"/>
      <c r="H793" s="286">
        <v>63.689999999999998</v>
      </c>
      <c r="I793" s="44"/>
      <c r="J793" s="44"/>
      <c r="K793" s="44"/>
      <c r="L793" s="48"/>
      <c r="M793" s="232"/>
      <c r="N793" s="233"/>
      <c r="O793" s="88"/>
      <c r="P793" s="88"/>
      <c r="Q793" s="88"/>
      <c r="R793" s="88"/>
      <c r="S793" s="88"/>
      <c r="T793" s="89"/>
      <c r="U793" s="42"/>
      <c r="V793" s="42"/>
      <c r="W793" s="42"/>
      <c r="X793" s="42"/>
      <c r="Y793" s="42"/>
      <c r="Z793" s="42"/>
      <c r="AA793" s="42"/>
      <c r="AB793" s="42"/>
      <c r="AC793" s="42"/>
      <c r="AD793" s="42"/>
      <c r="AE793" s="42"/>
      <c r="AU793" s="20" t="s">
        <v>90</v>
      </c>
    </row>
    <row r="794" s="2" customFormat="1">
      <c r="A794" s="42"/>
      <c r="B794" s="43"/>
      <c r="C794" s="44"/>
      <c r="D794" s="234" t="s">
        <v>414</v>
      </c>
      <c r="E794" s="44"/>
      <c r="F794" s="285" t="s">
        <v>1936</v>
      </c>
      <c r="G794" s="44"/>
      <c r="H794" s="286">
        <v>67.206999999999994</v>
      </c>
      <c r="I794" s="44"/>
      <c r="J794" s="44"/>
      <c r="K794" s="44"/>
      <c r="L794" s="48"/>
      <c r="M794" s="232"/>
      <c r="N794" s="233"/>
      <c r="O794" s="88"/>
      <c r="P794" s="88"/>
      <c r="Q794" s="88"/>
      <c r="R794" s="88"/>
      <c r="S794" s="88"/>
      <c r="T794" s="89"/>
      <c r="U794" s="42"/>
      <c r="V794" s="42"/>
      <c r="W794" s="42"/>
      <c r="X794" s="42"/>
      <c r="Y794" s="42"/>
      <c r="Z794" s="42"/>
      <c r="AA794" s="42"/>
      <c r="AB794" s="42"/>
      <c r="AC794" s="42"/>
      <c r="AD794" s="42"/>
      <c r="AE794" s="42"/>
      <c r="AU794" s="20" t="s">
        <v>90</v>
      </c>
    </row>
    <row r="795" s="2" customFormat="1">
      <c r="A795" s="42"/>
      <c r="B795" s="43"/>
      <c r="C795" s="44"/>
      <c r="D795" s="234" t="s">
        <v>414</v>
      </c>
      <c r="E795" s="44"/>
      <c r="F795" s="285" t="s">
        <v>285</v>
      </c>
      <c r="G795" s="44"/>
      <c r="H795" s="286">
        <v>460.23700000000002</v>
      </c>
      <c r="I795" s="44"/>
      <c r="J795" s="44"/>
      <c r="K795" s="44"/>
      <c r="L795" s="48"/>
      <c r="M795" s="232"/>
      <c r="N795" s="233"/>
      <c r="O795" s="88"/>
      <c r="P795" s="88"/>
      <c r="Q795" s="88"/>
      <c r="R795" s="88"/>
      <c r="S795" s="88"/>
      <c r="T795" s="89"/>
      <c r="U795" s="42"/>
      <c r="V795" s="42"/>
      <c r="W795" s="42"/>
      <c r="X795" s="42"/>
      <c r="Y795" s="42"/>
      <c r="Z795" s="42"/>
      <c r="AA795" s="42"/>
      <c r="AB795" s="42"/>
      <c r="AC795" s="42"/>
      <c r="AD795" s="42"/>
      <c r="AE795" s="42"/>
      <c r="AU795" s="20" t="s">
        <v>90</v>
      </c>
    </row>
    <row r="796" s="2" customFormat="1" ht="24.15" customHeight="1">
      <c r="A796" s="42"/>
      <c r="B796" s="43"/>
      <c r="C796" s="290" t="s">
        <v>1426</v>
      </c>
      <c r="D796" s="290" t="s">
        <v>864</v>
      </c>
      <c r="E796" s="291" t="s">
        <v>2238</v>
      </c>
      <c r="F796" s="292" t="s">
        <v>2239</v>
      </c>
      <c r="G796" s="293" t="s">
        <v>321</v>
      </c>
      <c r="H796" s="294">
        <v>506.26100000000002</v>
      </c>
      <c r="I796" s="295"/>
      <c r="J796" s="296">
        <f>ROUND(I796*H796,2)</f>
        <v>0</v>
      </c>
      <c r="K796" s="292" t="s">
        <v>148</v>
      </c>
      <c r="L796" s="297"/>
      <c r="M796" s="298" t="s">
        <v>78</v>
      </c>
      <c r="N796" s="299" t="s">
        <v>50</v>
      </c>
      <c r="O796" s="88"/>
      <c r="P796" s="225">
        <f>O796*H796</f>
        <v>0</v>
      </c>
      <c r="Q796" s="225">
        <v>0.0028999999999999998</v>
      </c>
      <c r="R796" s="225">
        <f>Q796*H796</f>
        <v>1.4681568999999999</v>
      </c>
      <c r="S796" s="225">
        <v>0</v>
      </c>
      <c r="T796" s="226">
        <f>S796*H796</f>
        <v>0</v>
      </c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R796" s="227" t="s">
        <v>487</v>
      </c>
      <c r="AT796" s="227" t="s">
        <v>864</v>
      </c>
      <c r="AU796" s="227" t="s">
        <v>90</v>
      </c>
      <c r="AY796" s="20" t="s">
        <v>141</v>
      </c>
      <c r="BE796" s="228">
        <f>IF(N796="základní",J796,0)</f>
        <v>0</v>
      </c>
      <c r="BF796" s="228">
        <f>IF(N796="snížená",J796,0)</f>
        <v>0</v>
      </c>
      <c r="BG796" s="228">
        <f>IF(N796="zákl. přenesená",J796,0)</f>
        <v>0</v>
      </c>
      <c r="BH796" s="228">
        <f>IF(N796="sníž. přenesená",J796,0)</f>
        <v>0</v>
      </c>
      <c r="BI796" s="228">
        <f>IF(N796="nulová",J796,0)</f>
        <v>0</v>
      </c>
      <c r="BJ796" s="20" t="s">
        <v>88</v>
      </c>
      <c r="BK796" s="228">
        <f>ROUND(I796*H796,2)</f>
        <v>0</v>
      </c>
      <c r="BL796" s="20" t="s">
        <v>244</v>
      </c>
      <c r="BM796" s="227" t="s">
        <v>2240</v>
      </c>
    </row>
    <row r="797" s="2" customFormat="1">
      <c r="A797" s="42"/>
      <c r="B797" s="43"/>
      <c r="C797" s="44"/>
      <c r="D797" s="234" t="s">
        <v>153</v>
      </c>
      <c r="E797" s="44"/>
      <c r="F797" s="235" t="s">
        <v>2241</v>
      </c>
      <c r="G797" s="44"/>
      <c r="H797" s="44"/>
      <c r="I797" s="231"/>
      <c r="J797" s="44"/>
      <c r="K797" s="44"/>
      <c r="L797" s="48"/>
      <c r="M797" s="232"/>
      <c r="N797" s="233"/>
      <c r="O797" s="88"/>
      <c r="P797" s="88"/>
      <c r="Q797" s="88"/>
      <c r="R797" s="88"/>
      <c r="S797" s="88"/>
      <c r="T797" s="89"/>
      <c r="U797" s="42"/>
      <c r="V797" s="42"/>
      <c r="W797" s="42"/>
      <c r="X797" s="42"/>
      <c r="Y797" s="42"/>
      <c r="Z797" s="42"/>
      <c r="AA797" s="42"/>
      <c r="AB797" s="42"/>
      <c r="AC797" s="42"/>
      <c r="AD797" s="42"/>
      <c r="AE797" s="42"/>
      <c r="AT797" s="20" t="s">
        <v>153</v>
      </c>
      <c r="AU797" s="20" t="s">
        <v>90</v>
      </c>
    </row>
    <row r="798" s="13" customFormat="1">
      <c r="A798" s="13"/>
      <c r="B798" s="241"/>
      <c r="C798" s="242"/>
      <c r="D798" s="234" t="s">
        <v>283</v>
      </c>
      <c r="E798" s="242"/>
      <c r="F798" s="244" t="s">
        <v>2242</v>
      </c>
      <c r="G798" s="242"/>
      <c r="H798" s="245">
        <v>506.26100000000002</v>
      </c>
      <c r="I798" s="246"/>
      <c r="J798" s="242"/>
      <c r="K798" s="242"/>
      <c r="L798" s="247"/>
      <c r="M798" s="248"/>
      <c r="N798" s="249"/>
      <c r="O798" s="249"/>
      <c r="P798" s="249"/>
      <c r="Q798" s="249"/>
      <c r="R798" s="249"/>
      <c r="S798" s="249"/>
      <c r="T798" s="250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51" t="s">
        <v>283</v>
      </c>
      <c r="AU798" s="251" t="s">
        <v>90</v>
      </c>
      <c r="AV798" s="13" t="s">
        <v>90</v>
      </c>
      <c r="AW798" s="13" t="s">
        <v>4</v>
      </c>
      <c r="AX798" s="13" t="s">
        <v>88</v>
      </c>
      <c r="AY798" s="251" t="s">
        <v>141</v>
      </c>
    </row>
    <row r="799" s="2" customFormat="1" ht="24.15" customHeight="1">
      <c r="A799" s="42"/>
      <c r="B799" s="43"/>
      <c r="C799" s="216" t="s">
        <v>1431</v>
      </c>
      <c r="D799" s="216" t="s">
        <v>144</v>
      </c>
      <c r="E799" s="217" t="s">
        <v>2243</v>
      </c>
      <c r="F799" s="218" t="s">
        <v>2244</v>
      </c>
      <c r="G799" s="219" t="s">
        <v>448</v>
      </c>
      <c r="H799" s="220">
        <v>230.119</v>
      </c>
      <c r="I799" s="221"/>
      <c r="J799" s="222">
        <f>ROUND(I799*H799,2)</f>
        <v>0</v>
      </c>
      <c r="K799" s="218" t="s">
        <v>148</v>
      </c>
      <c r="L799" s="48"/>
      <c r="M799" s="223" t="s">
        <v>78</v>
      </c>
      <c r="N799" s="224" t="s">
        <v>50</v>
      </c>
      <c r="O799" s="88"/>
      <c r="P799" s="225">
        <f>O799*H799</f>
        <v>0</v>
      </c>
      <c r="Q799" s="225">
        <v>1.84E-05</v>
      </c>
      <c r="R799" s="225">
        <f>Q799*H799</f>
        <v>0.0042341896000000004</v>
      </c>
      <c r="S799" s="225">
        <v>0</v>
      </c>
      <c r="T799" s="226">
        <f>S799*H799</f>
        <v>0</v>
      </c>
      <c r="U799" s="42"/>
      <c r="V799" s="42"/>
      <c r="W799" s="42"/>
      <c r="X799" s="42"/>
      <c r="Y799" s="42"/>
      <c r="Z799" s="42"/>
      <c r="AA799" s="42"/>
      <c r="AB799" s="42"/>
      <c r="AC799" s="42"/>
      <c r="AD799" s="42"/>
      <c r="AE799" s="42"/>
      <c r="AR799" s="227" t="s">
        <v>244</v>
      </c>
      <c r="AT799" s="227" t="s">
        <v>144</v>
      </c>
      <c r="AU799" s="227" t="s">
        <v>90</v>
      </c>
      <c r="AY799" s="20" t="s">
        <v>141</v>
      </c>
      <c r="BE799" s="228">
        <f>IF(N799="základní",J799,0)</f>
        <v>0</v>
      </c>
      <c r="BF799" s="228">
        <f>IF(N799="snížená",J799,0)</f>
        <v>0</v>
      </c>
      <c r="BG799" s="228">
        <f>IF(N799="zákl. přenesená",J799,0)</f>
        <v>0</v>
      </c>
      <c r="BH799" s="228">
        <f>IF(N799="sníž. přenesená",J799,0)</f>
        <v>0</v>
      </c>
      <c r="BI799" s="228">
        <f>IF(N799="nulová",J799,0)</f>
        <v>0</v>
      </c>
      <c r="BJ799" s="20" t="s">
        <v>88</v>
      </c>
      <c r="BK799" s="228">
        <f>ROUND(I799*H799,2)</f>
        <v>0</v>
      </c>
      <c r="BL799" s="20" t="s">
        <v>244</v>
      </c>
      <c r="BM799" s="227" t="s">
        <v>2245</v>
      </c>
    </row>
    <row r="800" s="2" customFormat="1">
      <c r="A800" s="42"/>
      <c r="B800" s="43"/>
      <c r="C800" s="44"/>
      <c r="D800" s="229" t="s">
        <v>151</v>
      </c>
      <c r="E800" s="44"/>
      <c r="F800" s="230" t="s">
        <v>2246</v>
      </c>
      <c r="G800" s="44"/>
      <c r="H800" s="44"/>
      <c r="I800" s="231"/>
      <c r="J800" s="44"/>
      <c r="K800" s="44"/>
      <c r="L800" s="48"/>
      <c r="M800" s="232"/>
      <c r="N800" s="233"/>
      <c r="O800" s="88"/>
      <c r="P800" s="88"/>
      <c r="Q800" s="88"/>
      <c r="R800" s="88"/>
      <c r="S800" s="88"/>
      <c r="T800" s="89"/>
      <c r="U800" s="42"/>
      <c r="V800" s="42"/>
      <c r="W800" s="42"/>
      <c r="X800" s="42"/>
      <c r="Y800" s="42"/>
      <c r="Z800" s="42"/>
      <c r="AA800" s="42"/>
      <c r="AB800" s="42"/>
      <c r="AC800" s="42"/>
      <c r="AD800" s="42"/>
      <c r="AE800" s="42"/>
      <c r="AT800" s="20" t="s">
        <v>151</v>
      </c>
      <c r="AU800" s="20" t="s">
        <v>90</v>
      </c>
    </row>
    <row r="801" s="13" customFormat="1">
      <c r="A801" s="13"/>
      <c r="B801" s="241"/>
      <c r="C801" s="242"/>
      <c r="D801" s="234" t="s">
        <v>283</v>
      </c>
      <c r="E801" s="243" t="s">
        <v>78</v>
      </c>
      <c r="F801" s="244" t="s">
        <v>2247</v>
      </c>
      <c r="G801" s="242"/>
      <c r="H801" s="245">
        <v>230.119</v>
      </c>
      <c r="I801" s="246"/>
      <c r="J801" s="242"/>
      <c r="K801" s="242"/>
      <c r="L801" s="247"/>
      <c r="M801" s="248"/>
      <c r="N801" s="249"/>
      <c r="O801" s="249"/>
      <c r="P801" s="249"/>
      <c r="Q801" s="249"/>
      <c r="R801" s="249"/>
      <c r="S801" s="249"/>
      <c r="T801" s="250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51" t="s">
        <v>283</v>
      </c>
      <c r="AU801" s="251" t="s">
        <v>90</v>
      </c>
      <c r="AV801" s="13" t="s">
        <v>90</v>
      </c>
      <c r="AW801" s="13" t="s">
        <v>40</v>
      </c>
      <c r="AX801" s="13" t="s">
        <v>88</v>
      </c>
      <c r="AY801" s="251" t="s">
        <v>141</v>
      </c>
    </row>
    <row r="802" s="2" customFormat="1">
      <c r="A802" s="42"/>
      <c r="B802" s="43"/>
      <c r="C802" s="44"/>
      <c r="D802" s="234" t="s">
        <v>414</v>
      </c>
      <c r="E802" s="44"/>
      <c r="F802" s="284" t="s">
        <v>1927</v>
      </c>
      <c r="G802" s="44"/>
      <c r="H802" s="44"/>
      <c r="I802" s="44"/>
      <c r="J802" s="44"/>
      <c r="K802" s="44"/>
      <c r="L802" s="48"/>
      <c r="M802" s="232"/>
      <c r="N802" s="233"/>
      <c r="O802" s="88"/>
      <c r="P802" s="88"/>
      <c r="Q802" s="88"/>
      <c r="R802" s="88"/>
      <c r="S802" s="88"/>
      <c r="T802" s="89"/>
      <c r="U802" s="42"/>
      <c r="V802" s="42"/>
      <c r="W802" s="42"/>
      <c r="X802" s="42"/>
      <c r="Y802" s="42"/>
      <c r="Z802" s="42"/>
      <c r="AA802" s="42"/>
      <c r="AB802" s="42"/>
      <c r="AC802" s="42"/>
      <c r="AD802" s="42"/>
      <c r="AE802" s="42"/>
      <c r="AU802" s="20" t="s">
        <v>90</v>
      </c>
    </row>
    <row r="803" s="2" customFormat="1">
      <c r="A803" s="42"/>
      <c r="B803" s="43"/>
      <c r="C803" s="44"/>
      <c r="D803" s="234" t="s">
        <v>414</v>
      </c>
      <c r="E803" s="44"/>
      <c r="F803" s="285" t="s">
        <v>1784</v>
      </c>
      <c r="G803" s="44"/>
      <c r="H803" s="286">
        <v>0</v>
      </c>
      <c r="I803" s="44"/>
      <c r="J803" s="44"/>
      <c r="K803" s="44"/>
      <c r="L803" s="48"/>
      <c r="M803" s="232"/>
      <c r="N803" s="233"/>
      <c r="O803" s="88"/>
      <c r="P803" s="88"/>
      <c r="Q803" s="88"/>
      <c r="R803" s="88"/>
      <c r="S803" s="88"/>
      <c r="T803" s="89"/>
      <c r="U803" s="42"/>
      <c r="V803" s="42"/>
      <c r="W803" s="42"/>
      <c r="X803" s="42"/>
      <c r="Y803" s="42"/>
      <c r="Z803" s="42"/>
      <c r="AA803" s="42"/>
      <c r="AB803" s="42"/>
      <c r="AC803" s="42"/>
      <c r="AD803" s="42"/>
      <c r="AE803" s="42"/>
      <c r="AU803" s="20" t="s">
        <v>90</v>
      </c>
    </row>
    <row r="804" s="2" customFormat="1">
      <c r="A804" s="42"/>
      <c r="B804" s="43"/>
      <c r="C804" s="44"/>
      <c r="D804" s="234" t="s">
        <v>414</v>
      </c>
      <c r="E804" s="44"/>
      <c r="F804" s="285" t="s">
        <v>1928</v>
      </c>
      <c r="G804" s="44"/>
      <c r="H804" s="286">
        <v>60.786000000000001</v>
      </c>
      <c r="I804" s="44"/>
      <c r="J804" s="44"/>
      <c r="K804" s="44"/>
      <c r="L804" s="48"/>
      <c r="M804" s="232"/>
      <c r="N804" s="233"/>
      <c r="O804" s="88"/>
      <c r="P804" s="88"/>
      <c r="Q804" s="88"/>
      <c r="R804" s="88"/>
      <c r="S804" s="88"/>
      <c r="T804" s="89"/>
      <c r="U804" s="42"/>
      <c r="V804" s="42"/>
      <c r="W804" s="42"/>
      <c r="X804" s="42"/>
      <c r="Y804" s="42"/>
      <c r="Z804" s="42"/>
      <c r="AA804" s="42"/>
      <c r="AB804" s="42"/>
      <c r="AC804" s="42"/>
      <c r="AD804" s="42"/>
      <c r="AE804" s="42"/>
      <c r="AU804" s="20" t="s">
        <v>90</v>
      </c>
    </row>
    <row r="805" s="2" customFormat="1">
      <c r="A805" s="42"/>
      <c r="B805" s="43"/>
      <c r="C805" s="44"/>
      <c r="D805" s="234" t="s">
        <v>414</v>
      </c>
      <c r="E805" s="44"/>
      <c r="F805" s="285" t="s">
        <v>1929</v>
      </c>
      <c r="G805" s="44"/>
      <c r="H805" s="286">
        <v>60.786000000000001</v>
      </c>
      <c r="I805" s="44"/>
      <c r="J805" s="44"/>
      <c r="K805" s="44"/>
      <c r="L805" s="48"/>
      <c r="M805" s="232"/>
      <c r="N805" s="233"/>
      <c r="O805" s="88"/>
      <c r="P805" s="88"/>
      <c r="Q805" s="88"/>
      <c r="R805" s="88"/>
      <c r="S805" s="88"/>
      <c r="T805" s="89"/>
      <c r="U805" s="42"/>
      <c r="V805" s="42"/>
      <c r="W805" s="42"/>
      <c r="X805" s="42"/>
      <c r="Y805" s="42"/>
      <c r="Z805" s="42"/>
      <c r="AA805" s="42"/>
      <c r="AB805" s="42"/>
      <c r="AC805" s="42"/>
      <c r="AD805" s="42"/>
      <c r="AE805" s="42"/>
      <c r="AU805" s="20" t="s">
        <v>90</v>
      </c>
    </row>
    <row r="806" s="2" customFormat="1">
      <c r="A806" s="42"/>
      <c r="B806" s="43"/>
      <c r="C806" s="44"/>
      <c r="D806" s="234" t="s">
        <v>414</v>
      </c>
      <c r="E806" s="44"/>
      <c r="F806" s="285" t="s">
        <v>1930</v>
      </c>
      <c r="G806" s="44"/>
      <c r="H806" s="286">
        <v>63.030000000000001</v>
      </c>
      <c r="I806" s="44"/>
      <c r="J806" s="44"/>
      <c r="K806" s="44"/>
      <c r="L806" s="48"/>
      <c r="M806" s="232"/>
      <c r="N806" s="233"/>
      <c r="O806" s="88"/>
      <c r="P806" s="88"/>
      <c r="Q806" s="88"/>
      <c r="R806" s="88"/>
      <c r="S806" s="88"/>
      <c r="T806" s="89"/>
      <c r="U806" s="42"/>
      <c r="V806" s="42"/>
      <c r="W806" s="42"/>
      <c r="X806" s="42"/>
      <c r="Y806" s="42"/>
      <c r="Z806" s="42"/>
      <c r="AA806" s="42"/>
      <c r="AB806" s="42"/>
      <c r="AC806" s="42"/>
      <c r="AD806" s="42"/>
      <c r="AE806" s="42"/>
      <c r="AU806" s="20" t="s">
        <v>90</v>
      </c>
    </row>
    <row r="807" s="2" customFormat="1">
      <c r="A807" s="42"/>
      <c r="B807" s="43"/>
      <c r="C807" s="44"/>
      <c r="D807" s="234" t="s">
        <v>414</v>
      </c>
      <c r="E807" s="44"/>
      <c r="F807" s="285" t="s">
        <v>1931</v>
      </c>
      <c r="G807" s="44"/>
      <c r="H807" s="286">
        <v>18.084</v>
      </c>
      <c r="I807" s="44"/>
      <c r="J807" s="44"/>
      <c r="K807" s="44"/>
      <c r="L807" s="48"/>
      <c r="M807" s="232"/>
      <c r="N807" s="233"/>
      <c r="O807" s="88"/>
      <c r="P807" s="88"/>
      <c r="Q807" s="88"/>
      <c r="R807" s="88"/>
      <c r="S807" s="88"/>
      <c r="T807" s="89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U807" s="20" t="s">
        <v>90</v>
      </c>
    </row>
    <row r="808" s="2" customFormat="1">
      <c r="A808" s="42"/>
      <c r="B808" s="43"/>
      <c r="C808" s="44"/>
      <c r="D808" s="234" t="s">
        <v>414</v>
      </c>
      <c r="E808" s="44"/>
      <c r="F808" s="285" t="s">
        <v>1932</v>
      </c>
      <c r="G808" s="44"/>
      <c r="H808" s="286">
        <v>46.826999999999998</v>
      </c>
      <c r="I808" s="44"/>
      <c r="J808" s="44"/>
      <c r="K808" s="44"/>
      <c r="L808" s="48"/>
      <c r="M808" s="232"/>
      <c r="N808" s="233"/>
      <c r="O808" s="88"/>
      <c r="P808" s="88"/>
      <c r="Q808" s="88"/>
      <c r="R808" s="88"/>
      <c r="S808" s="88"/>
      <c r="T808" s="89"/>
      <c r="U808" s="42"/>
      <c r="V808" s="42"/>
      <c r="W808" s="42"/>
      <c r="X808" s="42"/>
      <c r="Y808" s="42"/>
      <c r="Z808" s="42"/>
      <c r="AA808" s="42"/>
      <c r="AB808" s="42"/>
      <c r="AC808" s="42"/>
      <c r="AD808" s="42"/>
      <c r="AE808" s="42"/>
      <c r="AU808" s="20" t="s">
        <v>90</v>
      </c>
    </row>
    <row r="809" s="2" customFormat="1">
      <c r="A809" s="42"/>
      <c r="B809" s="43"/>
      <c r="C809" s="44"/>
      <c r="D809" s="234" t="s">
        <v>414</v>
      </c>
      <c r="E809" s="44"/>
      <c r="F809" s="285" t="s">
        <v>1933</v>
      </c>
      <c r="G809" s="44"/>
      <c r="H809" s="286">
        <v>16.170000000000002</v>
      </c>
      <c r="I809" s="44"/>
      <c r="J809" s="44"/>
      <c r="K809" s="44"/>
      <c r="L809" s="48"/>
      <c r="M809" s="232"/>
      <c r="N809" s="233"/>
      <c r="O809" s="88"/>
      <c r="P809" s="88"/>
      <c r="Q809" s="88"/>
      <c r="R809" s="88"/>
      <c r="S809" s="88"/>
      <c r="T809" s="89"/>
      <c r="U809" s="42"/>
      <c r="V809" s="42"/>
      <c r="W809" s="42"/>
      <c r="X809" s="42"/>
      <c r="Y809" s="42"/>
      <c r="Z809" s="42"/>
      <c r="AA809" s="42"/>
      <c r="AB809" s="42"/>
      <c r="AC809" s="42"/>
      <c r="AD809" s="42"/>
      <c r="AE809" s="42"/>
      <c r="AU809" s="20" t="s">
        <v>90</v>
      </c>
    </row>
    <row r="810" s="2" customFormat="1">
      <c r="A810" s="42"/>
      <c r="B810" s="43"/>
      <c r="C810" s="44"/>
      <c r="D810" s="234" t="s">
        <v>414</v>
      </c>
      <c r="E810" s="44"/>
      <c r="F810" s="285" t="s">
        <v>1934</v>
      </c>
      <c r="G810" s="44"/>
      <c r="H810" s="286">
        <v>63.656999999999996</v>
      </c>
      <c r="I810" s="44"/>
      <c r="J810" s="44"/>
      <c r="K810" s="44"/>
      <c r="L810" s="48"/>
      <c r="M810" s="232"/>
      <c r="N810" s="233"/>
      <c r="O810" s="88"/>
      <c r="P810" s="88"/>
      <c r="Q810" s="88"/>
      <c r="R810" s="88"/>
      <c r="S810" s="88"/>
      <c r="T810" s="89"/>
      <c r="U810" s="42"/>
      <c r="V810" s="42"/>
      <c r="W810" s="42"/>
      <c r="X810" s="42"/>
      <c r="Y810" s="42"/>
      <c r="Z810" s="42"/>
      <c r="AA810" s="42"/>
      <c r="AB810" s="42"/>
      <c r="AC810" s="42"/>
      <c r="AD810" s="42"/>
      <c r="AE810" s="42"/>
      <c r="AU810" s="20" t="s">
        <v>90</v>
      </c>
    </row>
    <row r="811" s="2" customFormat="1">
      <c r="A811" s="42"/>
      <c r="B811" s="43"/>
      <c r="C811" s="44"/>
      <c r="D811" s="234" t="s">
        <v>414</v>
      </c>
      <c r="E811" s="44"/>
      <c r="F811" s="285" t="s">
        <v>1935</v>
      </c>
      <c r="G811" s="44"/>
      <c r="H811" s="286">
        <v>63.689999999999998</v>
      </c>
      <c r="I811" s="44"/>
      <c r="J811" s="44"/>
      <c r="K811" s="44"/>
      <c r="L811" s="48"/>
      <c r="M811" s="232"/>
      <c r="N811" s="233"/>
      <c r="O811" s="88"/>
      <c r="P811" s="88"/>
      <c r="Q811" s="88"/>
      <c r="R811" s="88"/>
      <c r="S811" s="88"/>
      <c r="T811" s="89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U811" s="20" t="s">
        <v>90</v>
      </c>
    </row>
    <row r="812" s="2" customFormat="1">
      <c r="A812" s="42"/>
      <c r="B812" s="43"/>
      <c r="C812" s="44"/>
      <c r="D812" s="234" t="s">
        <v>414</v>
      </c>
      <c r="E812" s="44"/>
      <c r="F812" s="285" t="s">
        <v>1936</v>
      </c>
      <c r="G812" s="44"/>
      <c r="H812" s="286">
        <v>67.206999999999994</v>
      </c>
      <c r="I812" s="44"/>
      <c r="J812" s="44"/>
      <c r="K812" s="44"/>
      <c r="L812" s="48"/>
      <c r="M812" s="232"/>
      <c r="N812" s="233"/>
      <c r="O812" s="88"/>
      <c r="P812" s="88"/>
      <c r="Q812" s="88"/>
      <c r="R812" s="88"/>
      <c r="S812" s="88"/>
      <c r="T812" s="89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U812" s="20" t="s">
        <v>90</v>
      </c>
    </row>
    <row r="813" s="2" customFormat="1">
      <c r="A813" s="42"/>
      <c r="B813" s="43"/>
      <c r="C813" s="44"/>
      <c r="D813" s="234" t="s">
        <v>414</v>
      </c>
      <c r="E813" s="44"/>
      <c r="F813" s="285" t="s">
        <v>285</v>
      </c>
      <c r="G813" s="44"/>
      <c r="H813" s="286">
        <v>460.23700000000002</v>
      </c>
      <c r="I813" s="44"/>
      <c r="J813" s="44"/>
      <c r="K813" s="44"/>
      <c r="L813" s="48"/>
      <c r="M813" s="232"/>
      <c r="N813" s="233"/>
      <c r="O813" s="88"/>
      <c r="P813" s="88"/>
      <c r="Q813" s="88"/>
      <c r="R813" s="88"/>
      <c r="S813" s="88"/>
      <c r="T813" s="89"/>
      <c r="U813" s="42"/>
      <c r="V813" s="42"/>
      <c r="W813" s="42"/>
      <c r="X813" s="42"/>
      <c r="Y813" s="42"/>
      <c r="Z813" s="42"/>
      <c r="AA813" s="42"/>
      <c r="AB813" s="42"/>
      <c r="AC813" s="42"/>
      <c r="AD813" s="42"/>
      <c r="AE813" s="42"/>
      <c r="AU813" s="20" t="s">
        <v>90</v>
      </c>
    </row>
    <row r="814" s="2" customFormat="1" ht="16.5" customHeight="1">
      <c r="A814" s="42"/>
      <c r="B814" s="43"/>
      <c r="C814" s="216" t="s">
        <v>1436</v>
      </c>
      <c r="D814" s="216" t="s">
        <v>144</v>
      </c>
      <c r="E814" s="217" t="s">
        <v>2248</v>
      </c>
      <c r="F814" s="218" t="s">
        <v>2249</v>
      </c>
      <c r="G814" s="219" t="s">
        <v>448</v>
      </c>
      <c r="H814" s="220">
        <v>258.04000000000002</v>
      </c>
      <c r="I814" s="221"/>
      <c r="J814" s="222">
        <f>ROUND(I814*H814,2)</f>
        <v>0</v>
      </c>
      <c r="K814" s="218" t="s">
        <v>148</v>
      </c>
      <c r="L814" s="48"/>
      <c r="M814" s="223" t="s">
        <v>78</v>
      </c>
      <c r="N814" s="224" t="s">
        <v>50</v>
      </c>
      <c r="O814" s="88"/>
      <c r="P814" s="225">
        <f>O814*H814</f>
        <v>0</v>
      </c>
      <c r="Q814" s="225">
        <v>1.26999E-05</v>
      </c>
      <c r="R814" s="225">
        <f>Q814*H814</f>
        <v>0.0032770821960000003</v>
      </c>
      <c r="S814" s="225">
        <v>0</v>
      </c>
      <c r="T814" s="226">
        <f>S814*H814</f>
        <v>0</v>
      </c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42"/>
      <c r="AR814" s="227" t="s">
        <v>244</v>
      </c>
      <c r="AT814" s="227" t="s">
        <v>144</v>
      </c>
      <c r="AU814" s="227" t="s">
        <v>90</v>
      </c>
      <c r="AY814" s="20" t="s">
        <v>141</v>
      </c>
      <c r="BE814" s="228">
        <f>IF(N814="základní",J814,0)</f>
        <v>0</v>
      </c>
      <c r="BF814" s="228">
        <f>IF(N814="snížená",J814,0)</f>
        <v>0</v>
      </c>
      <c r="BG814" s="228">
        <f>IF(N814="zákl. přenesená",J814,0)</f>
        <v>0</v>
      </c>
      <c r="BH814" s="228">
        <f>IF(N814="sníž. přenesená",J814,0)</f>
        <v>0</v>
      </c>
      <c r="BI814" s="228">
        <f>IF(N814="nulová",J814,0)</f>
        <v>0</v>
      </c>
      <c r="BJ814" s="20" t="s">
        <v>88</v>
      </c>
      <c r="BK814" s="228">
        <f>ROUND(I814*H814,2)</f>
        <v>0</v>
      </c>
      <c r="BL814" s="20" t="s">
        <v>244</v>
      </c>
      <c r="BM814" s="227" t="s">
        <v>2250</v>
      </c>
    </row>
    <row r="815" s="2" customFormat="1">
      <c r="A815" s="42"/>
      <c r="B815" s="43"/>
      <c r="C815" s="44"/>
      <c r="D815" s="229" t="s">
        <v>151</v>
      </c>
      <c r="E815" s="44"/>
      <c r="F815" s="230" t="s">
        <v>2251</v>
      </c>
      <c r="G815" s="44"/>
      <c r="H815" s="44"/>
      <c r="I815" s="231"/>
      <c r="J815" s="44"/>
      <c r="K815" s="44"/>
      <c r="L815" s="48"/>
      <c r="M815" s="232"/>
      <c r="N815" s="233"/>
      <c r="O815" s="88"/>
      <c r="P815" s="88"/>
      <c r="Q815" s="88"/>
      <c r="R815" s="88"/>
      <c r="S815" s="88"/>
      <c r="T815" s="89"/>
      <c r="U815" s="42"/>
      <c r="V815" s="42"/>
      <c r="W815" s="42"/>
      <c r="X815" s="42"/>
      <c r="Y815" s="42"/>
      <c r="Z815" s="42"/>
      <c r="AA815" s="42"/>
      <c r="AB815" s="42"/>
      <c r="AC815" s="42"/>
      <c r="AD815" s="42"/>
      <c r="AE815" s="42"/>
      <c r="AT815" s="20" t="s">
        <v>151</v>
      </c>
      <c r="AU815" s="20" t="s">
        <v>90</v>
      </c>
    </row>
    <row r="816" s="15" customFormat="1">
      <c r="A816" s="15"/>
      <c r="B816" s="263"/>
      <c r="C816" s="264"/>
      <c r="D816" s="234" t="s">
        <v>283</v>
      </c>
      <c r="E816" s="265" t="s">
        <v>78</v>
      </c>
      <c r="F816" s="266" t="s">
        <v>1784</v>
      </c>
      <c r="G816" s="264"/>
      <c r="H816" s="265" t="s">
        <v>78</v>
      </c>
      <c r="I816" s="267"/>
      <c r="J816" s="264"/>
      <c r="K816" s="264"/>
      <c r="L816" s="268"/>
      <c r="M816" s="269"/>
      <c r="N816" s="270"/>
      <c r="O816" s="270"/>
      <c r="P816" s="270"/>
      <c r="Q816" s="270"/>
      <c r="R816" s="270"/>
      <c r="S816" s="270"/>
      <c r="T816" s="271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T816" s="272" t="s">
        <v>283</v>
      </c>
      <c r="AU816" s="272" t="s">
        <v>90</v>
      </c>
      <c r="AV816" s="15" t="s">
        <v>88</v>
      </c>
      <c r="AW816" s="15" t="s">
        <v>40</v>
      </c>
      <c r="AX816" s="15" t="s">
        <v>80</v>
      </c>
      <c r="AY816" s="272" t="s">
        <v>141</v>
      </c>
    </row>
    <row r="817" s="13" customFormat="1">
      <c r="A817" s="13"/>
      <c r="B817" s="241"/>
      <c r="C817" s="242"/>
      <c r="D817" s="234" t="s">
        <v>283</v>
      </c>
      <c r="E817" s="243" t="s">
        <v>78</v>
      </c>
      <c r="F817" s="244" t="s">
        <v>1904</v>
      </c>
      <c r="G817" s="242"/>
      <c r="H817" s="245">
        <v>31.620000000000001</v>
      </c>
      <c r="I817" s="246"/>
      <c r="J817" s="242"/>
      <c r="K817" s="242"/>
      <c r="L817" s="247"/>
      <c r="M817" s="248"/>
      <c r="N817" s="249"/>
      <c r="O817" s="249"/>
      <c r="P817" s="249"/>
      <c r="Q817" s="249"/>
      <c r="R817" s="249"/>
      <c r="S817" s="249"/>
      <c r="T817" s="250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51" t="s">
        <v>283</v>
      </c>
      <c r="AU817" s="251" t="s">
        <v>90</v>
      </c>
      <c r="AV817" s="13" t="s">
        <v>90</v>
      </c>
      <c r="AW817" s="13" t="s">
        <v>40</v>
      </c>
      <c r="AX817" s="13" t="s">
        <v>80</v>
      </c>
      <c r="AY817" s="251" t="s">
        <v>141</v>
      </c>
    </row>
    <row r="818" s="13" customFormat="1">
      <c r="A818" s="13"/>
      <c r="B818" s="241"/>
      <c r="C818" s="242"/>
      <c r="D818" s="234" t="s">
        <v>283</v>
      </c>
      <c r="E818" s="243" t="s">
        <v>78</v>
      </c>
      <c r="F818" s="244" t="s">
        <v>1905</v>
      </c>
      <c r="G818" s="242"/>
      <c r="H818" s="245">
        <v>31.620000000000001</v>
      </c>
      <c r="I818" s="246"/>
      <c r="J818" s="242"/>
      <c r="K818" s="242"/>
      <c r="L818" s="247"/>
      <c r="M818" s="248"/>
      <c r="N818" s="249"/>
      <c r="O818" s="249"/>
      <c r="P818" s="249"/>
      <c r="Q818" s="249"/>
      <c r="R818" s="249"/>
      <c r="S818" s="249"/>
      <c r="T818" s="250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51" t="s">
        <v>283</v>
      </c>
      <c r="AU818" s="251" t="s">
        <v>90</v>
      </c>
      <c r="AV818" s="13" t="s">
        <v>90</v>
      </c>
      <c r="AW818" s="13" t="s">
        <v>40</v>
      </c>
      <c r="AX818" s="13" t="s">
        <v>80</v>
      </c>
      <c r="AY818" s="251" t="s">
        <v>141</v>
      </c>
    </row>
    <row r="819" s="13" customFormat="1">
      <c r="A819" s="13"/>
      <c r="B819" s="241"/>
      <c r="C819" s="242"/>
      <c r="D819" s="234" t="s">
        <v>283</v>
      </c>
      <c r="E819" s="243" t="s">
        <v>78</v>
      </c>
      <c r="F819" s="244" t="s">
        <v>1906</v>
      </c>
      <c r="G819" s="242"/>
      <c r="H819" s="245">
        <v>32.299999999999997</v>
      </c>
      <c r="I819" s="246"/>
      <c r="J819" s="242"/>
      <c r="K819" s="242"/>
      <c r="L819" s="247"/>
      <c r="M819" s="248"/>
      <c r="N819" s="249"/>
      <c r="O819" s="249"/>
      <c r="P819" s="249"/>
      <c r="Q819" s="249"/>
      <c r="R819" s="249"/>
      <c r="S819" s="249"/>
      <c r="T819" s="250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51" t="s">
        <v>283</v>
      </c>
      <c r="AU819" s="251" t="s">
        <v>90</v>
      </c>
      <c r="AV819" s="13" t="s">
        <v>90</v>
      </c>
      <c r="AW819" s="13" t="s">
        <v>40</v>
      </c>
      <c r="AX819" s="13" t="s">
        <v>80</v>
      </c>
      <c r="AY819" s="251" t="s">
        <v>141</v>
      </c>
    </row>
    <row r="820" s="13" customFormat="1">
      <c r="A820" s="13"/>
      <c r="B820" s="241"/>
      <c r="C820" s="242"/>
      <c r="D820" s="234" t="s">
        <v>283</v>
      </c>
      <c r="E820" s="243" t="s">
        <v>78</v>
      </c>
      <c r="F820" s="244" t="s">
        <v>2252</v>
      </c>
      <c r="G820" s="242"/>
      <c r="H820" s="245">
        <v>18.68</v>
      </c>
      <c r="I820" s="246"/>
      <c r="J820" s="242"/>
      <c r="K820" s="242"/>
      <c r="L820" s="247"/>
      <c r="M820" s="248"/>
      <c r="N820" s="249"/>
      <c r="O820" s="249"/>
      <c r="P820" s="249"/>
      <c r="Q820" s="249"/>
      <c r="R820" s="249"/>
      <c r="S820" s="249"/>
      <c r="T820" s="250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51" t="s">
        <v>283</v>
      </c>
      <c r="AU820" s="251" t="s">
        <v>90</v>
      </c>
      <c r="AV820" s="13" t="s">
        <v>90</v>
      </c>
      <c r="AW820" s="13" t="s">
        <v>40</v>
      </c>
      <c r="AX820" s="13" t="s">
        <v>80</v>
      </c>
      <c r="AY820" s="251" t="s">
        <v>141</v>
      </c>
    </row>
    <row r="821" s="13" customFormat="1">
      <c r="A821" s="13"/>
      <c r="B821" s="241"/>
      <c r="C821" s="242"/>
      <c r="D821" s="234" t="s">
        <v>283</v>
      </c>
      <c r="E821" s="243" t="s">
        <v>78</v>
      </c>
      <c r="F821" s="244" t="s">
        <v>2253</v>
      </c>
      <c r="G821" s="242"/>
      <c r="H821" s="245">
        <v>27.390000000000001</v>
      </c>
      <c r="I821" s="246"/>
      <c r="J821" s="242"/>
      <c r="K821" s="242"/>
      <c r="L821" s="247"/>
      <c r="M821" s="248"/>
      <c r="N821" s="249"/>
      <c r="O821" s="249"/>
      <c r="P821" s="249"/>
      <c r="Q821" s="249"/>
      <c r="R821" s="249"/>
      <c r="S821" s="249"/>
      <c r="T821" s="250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51" t="s">
        <v>283</v>
      </c>
      <c r="AU821" s="251" t="s">
        <v>90</v>
      </c>
      <c r="AV821" s="13" t="s">
        <v>90</v>
      </c>
      <c r="AW821" s="13" t="s">
        <v>40</v>
      </c>
      <c r="AX821" s="13" t="s">
        <v>80</v>
      </c>
      <c r="AY821" s="251" t="s">
        <v>141</v>
      </c>
    </row>
    <row r="822" s="13" customFormat="1">
      <c r="A822" s="13"/>
      <c r="B822" s="241"/>
      <c r="C822" s="242"/>
      <c r="D822" s="234" t="s">
        <v>283</v>
      </c>
      <c r="E822" s="243" t="s">
        <v>78</v>
      </c>
      <c r="F822" s="244" t="s">
        <v>2254</v>
      </c>
      <c r="G822" s="242"/>
      <c r="H822" s="245">
        <v>18.100000000000001</v>
      </c>
      <c r="I822" s="246"/>
      <c r="J822" s="242"/>
      <c r="K822" s="242"/>
      <c r="L822" s="247"/>
      <c r="M822" s="248"/>
      <c r="N822" s="249"/>
      <c r="O822" s="249"/>
      <c r="P822" s="249"/>
      <c r="Q822" s="249"/>
      <c r="R822" s="249"/>
      <c r="S822" s="249"/>
      <c r="T822" s="250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51" t="s">
        <v>283</v>
      </c>
      <c r="AU822" s="251" t="s">
        <v>90</v>
      </c>
      <c r="AV822" s="13" t="s">
        <v>90</v>
      </c>
      <c r="AW822" s="13" t="s">
        <v>40</v>
      </c>
      <c r="AX822" s="13" t="s">
        <v>80</v>
      </c>
      <c r="AY822" s="251" t="s">
        <v>141</v>
      </c>
    </row>
    <row r="823" s="13" customFormat="1">
      <c r="A823" s="13"/>
      <c r="B823" s="241"/>
      <c r="C823" s="242"/>
      <c r="D823" s="234" t="s">
        <v>283</v>
      </c>
      <c r="E823" s="243" t="s">
        <v>78</v>
      </c>
      <c r="F823" s="244" t="s">
        <v>2255</v>
      </c>
      <c r="G823" s="242"/>
      <c r="H823" s="245">
        <v>32.490000000000002</v>
      </c>
      <c r="I823" s="246"/>
      <c r="J823" s="242"/>
      <c r="K823" s="242"/>
      <c r="L823" s="247"/>
      <c r="M823" s="248"/>
      <c r="N823" s="249"/>
      <c r="O823" s="249"/>
      <c r="P823" s="249"/>
      <c r="Q823" s="249"/>
      <c r="R823" s="249"/>
      <c r="S823" s="249"/>
      <c r="T823" s="250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51" t="s">
        <v>283</v>
      </c>
      <c r="AU823" s="251" t="s">
        <v>90</v>
      </c>
      <c r="AV823" s="13" t="s">
        <v>90</v>
      </c>
      <c r="AW823" s="13" t="s">
        <v>40</v>
      </c>
      <c r="AX823" s="13" t="s">
        <v>80</v>
      </c>
      <c r="AY823" s="251" t="s">
        <v>141</v>
      </c>
    </row>
    <row r="824" s="13" customFormat="1">
      <c r="A824" s="13"/>
      <c r="B824" s="241"/>
      <c r="C824" s="242"/>
      <c r="D824" s="234" t="s">
        <v>283</v>
      </c>
      <c r="E824" s="243" t="s">
        <v>78</v>
      </c>
      <c r="F824" s="244" t="s">
        <v>1909</v>
      </c>
      <c r="G824" s="242"/>
      <c r="H824" s="245">
        <v>32.5</v>
      </c>
      <c r="I824" s="246"/>
      <c r="J824" s="242"/>
      <c r="K824" s="242"/>
      <c r="L824" s="247"/>
      <c r="M824" s="248"/>
      <c r="N824" s="249"/>
      <c r="O824" s="249"/>
      <c r="P824" s="249"/>
      <c r="Q824" s="249"/>
      <c r="R824" s="249"/>
      <c r="S824" s="249"/>
      <c r="T824" s="250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51" t="s">
        <v>283</v>
      </c>
      <c r="AU824" s="251" t="s">
        <v>90</v>
      </c>
      <c r="AV824" s="13" t="s">
        <v>90</v>
      </c>
      <c r="AW824" s="13" t="s">
        <v>40</v>
      </c>
      <c r="AX824" s="13" t="s">
        <v>80</v>
      </c>
      <c r="AY824" s="251" t="s">
        <v>141</v>
      </c>
    </row>
    <row r="825" s="13" customFormat="1">
      <c r="A825" s="13"/>
      <c r="B825" s="241"/>
      <c r="C825" s="242"/>
      <c r="D825" s="234" t="s">
        <v>283</v>
      </c>
      <c r="E825" s="243" t="s">
        <v>78</v>
      </c>
      <c r="F825" s="244" t="s">
        <v>1910</v>
      </c>
      <c r="G825" s="242"/>
      <c r="H825" s="245">
        <v>33.340000000000003</v>
      </c>
      <c r="I825" s="246"/>
      <c r="J825" s="242"/>
      <c r="K825" s="242"/>
      <c r="L825" s="247"/>
      <c r="M825" s="248"/>
      <c r="N825" s="249"/>
      <c r="O825" s="249"/>
      <c r="P825" s="249"/>
      <c r="Q825" s="249"/>
      <c r="R825" s="249"/>
      <c r="S825" s="249"/>
      <c r="T825" s="250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51" t="s">
        <v>283</v>
      </c>
      <c r="AU825" s="251" t="s">
        <v>90</v>
      </c>
      <c r="AV825" s="13" t="s">
        <v>90</v>
      </c>
      <c r="AW825" s="13" t="s">
        <v>40</v>
      </c>
      <c r="AX825" s="13" t="s">
        <v>80</v>
      </c>
      <c r="AY825" s="251" t="s">
        <v>141</v>
      </c>
    </row>
    <row r="826" s="14" customFormat="1">
      <c r="A826" s="14"/>
      <c r="B826" s="252"/>
      <c r="C826" s="253"/>
      <c r="D826" s="234" t="s">
        <v>283</v>
      </c>
      <c r="E826" s="254" t="s">
        <v>78</v>
      </c>
      <c r="F826" s="255" t="s">
        <v>285</v>
      </c>
      <c r="G826" s="253"/>
      <c r="H826" s="256">
        <v>258.04000000000002</v>
      </c>
      <c r="I826" s="257"/>
      <c r="J826" s="253"/>
      <c r="K826" s="253"/>
      <c r="L826" s="258"/>
      <c r="M826" s="259"/>
      <c r="N826" s="260"/>
      <c r="O826" s="260"/>
      <c r="P826" s="260"/>
      <c r="Q826" s="260"/>
      <c r="R826" s="260"/>
      <c r="S826" s="260"/>
      <c r="T826" s="261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62" t="s">
        <v>283</v>
      </c>
      <c r="AU826" s="262" t="s">
        <v>90</v>
      </c>
      <c r="AV826" s="14" t="s">
        <v>166</v>
      </c>
      <c r="AW826" s="14" t="s">
        <v>40</v>
      </c>
      <c r="AX826" s="14" t="s">
        <v>88</v>
      </c>
      <c r="AY826" s="262" t="s">
        <v>141</v>
      </c>
    </row>
    <row r="827" s="2" customFormat="1" ht="24.15" customHeight="1">
      <c r="A827" s="42"/>
      <c r="B827" s="43"/>
      <c r="C827" s="290" t="s">
        <v>1441</v>
      </c>
      <c r="D827" s="290" t="s">
        <v>864</v>
      </c>
      <c r="E827" s="291" t="s">
        <v>2256</v>
      </c>
      <c r="F827" s="292" t="s">
        <v>2257</v>
      </c>
      <c r="G827" s="293" t="s">
        <v>448</v>
      </c>
      <c r="H827" s="294">
        <v>263.20100000000002</v>
      </c>
      <c r="I827" s="295"/>
      <c r="J827" s="296">
        <f>ROUND(I827*H827,2)</f>
        <v>0</v>
      </c>
      <c r="K827" s="292" t="s">
        <v>1983</v>
      </c>
      <c r="L827" s="297"/>
      <c r="M827" s="298" t="s">
        <v>78</v>
      </c>
      <c r="N827" s="299" t="s">
        <v>50</v>
      </c>
      <c r="O827" s="88"/>
      <c r="P827" s="225">
        <f>O827*H827</f>
        <v>0</v>
      </c>
      <c r="Q827" s="225">
        <v>0.00035</v>
      </c>
      <c r="R827" s="225">
        <f>Q827*H827</f>
        <v>0.092120350000000004</v>
      </c>
      <c r="S827" s="225">
        <v>0</v>
      </c>
      <c r="T827" s="226">
        <f>S827*H827</f>
        <v>0</v>
      </c>
      <c r="U827" s="42"/>
      <c r="V827" s="42"/>
      <c r="W827" s="42"/>
      <c r="X827" s="42"/>
      <c r="Y827" s="42"/>
      <c r="Z827" s="42"/>
      <c r="AA827" s="42"/>
      <c r="AB827" s="42"/>
      <c r="AC827" s="42"/>
      <c r="AD827" s="42"/>
      <c r="AE827" s="42"/>
      <c r="AR827" s="227" t="s">
        <v>487</v>
      </c>
      <c r="AT827" s="227" t="s">
        <v>864</v>
      </c>
      <c r="AU827" s="227" t="s">
        <v>90</v>
      </c>
      <c r="AY827" s="20" t="s">
        <v>141</v>
      </c>
      <c r="BE827" s="228">
        <f>IF(N827="základní",J827,0)</f>
        <v>0</v>
      </c>
      <c r="BF827" s="228">
        <f>IF(N827="snížená",J827,0)</f>
        <v>0</v>
      </c>
      <c r="BG827" s="228">
        <f>IF(N827="zákl. přenesená",J827,0)</f>
        <v>0</v>
      </c>
      <c r="BH827" s="228">
        <f>IF(N827="sníž. přenesená",J827,0)</f>
        <v>0</v>
      </c>
      <c r="BI827" s="228">
        <f>IF(N827="nulová",J827,0)</f>
        <v>0</v>
      </c>
      <c r="BJ827" s="20" t="s">
        <v>88</v>
      </c>
      <c r="BK827" s="228">
        <f>ROUND(I827*H827,2)</f>
        <v>0</v>
      </c>
      <c r="BL827" s="20" t="s">
        <v>244</v>
      </c>
      <c r="BM827" s="227" t="s">
        <v>2258</v>
      </c>
    </row>
    <row r="828" s="2" customFormat="1">
      <c r="A828" s="42"/>
      <c r="B828" s="43"/>
      <c r="C828" s="44"/>
      <c r="D828" s="234" t="s">
        <v>153</v>
      </c>
      <c r="E828" s="44"/>
      <c r="F828" s="235" t="s">
        <v>2259</v>
      </c>
      <c r="G828" s="44"/>
      <c r="H828" s="44"/>
      <c r="I828" s="231"/>
      <c r="J828" s="44"/>
      <c r="K828" s="44"/>
      <c r="L828" s="48"/>
      <c r="M828" s="232"/>
      <c r="N828" s="233"/>
      <c r="O828" s="88"/>
      <c r="P828" s="88"/>
      <c r="Q828" s="88"/>
      <c r="R828" s="88"/>
      <c r="S828" s="88"/>
      <c r="T828" s="89"/>
      <c r="U828" s="42"/>
      <c r="V828" s="42"/>
      <c r="W828" s="42"/>
      <c r="X828" s="42"/>
      <c r="Y828" s="42"/>
      <c r="Z828" s="42"/>
      <c r="AA828" s="42"/>
      <c r="AB828" s="42"/>
      <c r="AC828" s="42"/>
      <c r="AD828" s="42"/>
      <c r="AE828" s="42"/>
      <c r="AT828" s="20" t="s">
        <v>153</v>
      </c>
      <c r="AU828" s="20" t="s">
        <v>90</v>
      </c>
    </row>
    <row r="829" s="13" customFormat="1">
      <c r="A829" s="13"/>
      <c r="B829" s="241"/>
      <c r="C829" s="242"/>
      <c r="D829" s="234" t="s">
        <v>283</v>
      </c>
      <c r="E829" s="242"/>
      <c r="F829" s="244" t="s">
        <v>2260</v>
      </c>
      <c r="G829" s="242"/>
      <c r="H829" s="245">
        <v>263.20100000000002</v>
      </c>
      <c r="I829" s="246"/>
      <c r="J829" s="242"/>
      <c r="K829" s="242"/>
      <c r="L829" s="247"/>
      <c r="M829" s="248"/>
      <c r="N829" s="249"/>
      <c r="O829" s="249"/>
      <c r="P829" s="249"/>
      <c r="Q829" s="249"/>
      <c r="R829" s="249"/>
      <c r="S829" s="249"/>
      <c r="T829" s="250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51" t="s">
        <v>283</v>
      </c>
      <c r="AU829" s="251" t="s">
        <v>90</v>
      </c>
      <c r="AV829" s="13" t="s">
        <v>90</v>
      </c>
      <c r="AW829" s="13" t="s">
        <v>4</v>
      </c>
      <c r="AX829" s="13" t="s">
        <v>88</v>
      </c>
      <c r="AY829" s="251" t="s">
        <v>141</v>
      </c>
    </row>
    <row r="830" s="2" customFormat="1" ht="16.5" customHeight="1">
      <c r="A830" s="42"/>
      <c r="B830" s="43"/>
      <c r="C830" s="216" t="s">
        <v>1446</v>
      </c>
      <c r="D830" s="216" t="s">
        <v>144</v>
      </c>
      <c r="E830" s="217" t="s">
        <v>2261</v>
      </c>
      <c r="F830" s="218" t="s">
        <v>2262</v>
      </c>
      <c r="G830" s="219" t="s">
        <v>448</v>
      </c>
      <c r="H830" s="220">
        <v>12.324999999999999</v>
      </c>
      <c r="I830" s="221"/>
      <c r="J830" s="222">
        <f>ROUND(I830*H830,2)</f>
        <v>0</v>
      </c>
      <c r="K830" s="218" t="s">
        <v>148</v>
      </c>
      <c r="L830" s="48"/>
      <c r="M830" s="223" t="s">
        <v>78</v>
      </c>
      <c r="N830" s="224" t="s">
        <v>50</v>
      </c>
      <c r="O830" s="88"/>
      <c r="P830" s="225">
        <f>O830*H830</f>
        <v>0</v>
      </c>
      <c r="Q830" s="225">
        <v>0</v>
      </c>
      <c r="R830" s="225">
        <f>Q830*H830</f>
        <v>0</v>
      </c>
      <c r="S830" s="225">
        <v>0</v>
      </c>
      <c r="T830" s="226">
        <f>S830*H830</f>
        <v>0</v>
      </c>
      <c r="U830" s="42"/>
      <c r="V830" s="42"/>
      <c r="W830" s="42"/>
      <c r="X830" s="42"/>
      <c r="Y830" s="42"/>
      <c r="Z830" s="42"/>
      <c r="AA830" s="42"/>
      <c r="AB830" s="42"/>
      <c r="AC830" s="42"/>
      <c r="AD830" s="42"/>
      <c r="AE830" s="42"/>
      <c r="AR830" s="227" t="s">
        <v>244</v>
      </c>
      <c r="AT830" s="227" t="s">
        <v>144</v>
      </c>
      <c r="AU830" s="227" t="s">
        <v>90</v>
      </c>
      <c r="AY830" s="20" t="s">
        <v>141</v>
      </c>
      <c r="BE830" s="228">
        <f>IF(N830="základní",J830,0)</f>
        <v>0</v>
      </c>
      <c r="BF830" s="228">
        <f>IF(N830="snížená",J830,0)</f>
        <v>0</v>
      </c>
      <c r="BG830" s="228">
        <f>IF(N830="zákl. přenesená",J830,0)</f>
        <v>0</v>
      </c>
      <c r="BH830" s="228">
        <f>IF(N830="sníž. přenesená",J830,0)</f>
        <v>0</v>
      </c>
      <c r="BI830" s="228">
        <f>IF(N830="nulová",J830,0)</f>
        <v>0</v>
      </c>
      <c r="BJ830" s="20" t="s">
        <v>88</v>
      </c>
      <c r="BK830" s="228">
        <f>ROUND(I830*H830,2)</f>
        <v>0</v>
      </c>
      <c r="BL830" s="20" t="s">
        <v>244</v>
      </c>
      <c r="BM830" s="227" t="s">
        <v>2263</v>
      </c>
    </row>
    <row r="831" s="2" customFormat="1">
      <c r="A831" s="42"/>
      <c r="B831" s="43"/>
      <c r="C831" s="44"/>
      <c r="D831" s="229" t="s">
        <v>151</v>
      </c>
      <c r="E831" s="44"/>
      <c r="F831" s="230" t="s">
        <v>2264</v>
      </c>
      <c r="G831" s="44"/>
      <c r="H831" s="44"/>
      <c r="I831" s="231"/>
      <c r="J831" s="44"/>
      <c r="K831" s="44"/>
      <c r="L831" s="48"/>
      <c r="M831" s="232"/>
      <c r="N831" s="233"/>
      <c r="O831" s="88"/>
      <c r="P831" s="88"/>
      <c r="Q831" s="88"/>
      <c r="R831" s="88"/>
      <c r="S831" s="88"/>
      <c r="T831" s="89"/>
      <c r="U831" s="42"/>
      <c r="V831" s="42"/>
      <c r="W831" s="42"/>
      <c r="X831" s="42"/>
      <c r="Y831" s="42"/>
      <c r="Z831" s="42"/>
      <c r="AA831" s="42"/>
      <c r="AB831" s="42"/>
      <c r="AC831" s="42"/>
      <c r="AD831" s="42"/>
      <c r="AE831" s="42"/>
      <c r="AT831" s="20" t="s">
        <v>151</v>
      </c>
      <c r="AU831" s="20" t="s">
        <v>90</v>
      </c>
    </row>
    <row r="832" s="13" customFormat="1">
      <c r="A832" s="13"/>
      <c r="B832" s="241"/>
      <c r="C832" s="242"/>
      <c r="D832" s="234" t="s">
        <v>283</v>
      </c>
      <c r="E832" s="243" t="s">
        <v>78</v>
      </c>
      <c r="F832" s="244" t="s">
        <v>2265</v>
      </c>
      <c r="G832" s="242"/>
      <c r="H832" s="245">
        <v>1.6000000000000001</v>
      </c>
      <c r="I832" s="246"/>
      <c r="J832" s="242"/>
      <c r="K832" s="242"/>
      <c r="L832" s="247"/>
      <c r="M832" s="248"/>
      <c r="N832" s="249"/>
      <c r="O832" s="249"/>
      <c r="P832" s="249"/>
      <c r="Q832" s="249"/>
      <c r="R832" s="249"/>
      <c r="S832" s="249"/>
      <c r="T832" s="250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51" t="s">
        <v>283</v>
      </c>
      <c r="AU832" s="251" t="s">
        <v>90</v>
      </c>
      <c r="AV832" s="13" t="s">
        <v>90</v>
      </c>
      <c r="AW832" s="13" t="s">
        <v>40</v>
      </c>
      <c r="AX832" s="13" t="s">
        <v>80</v>
      </c>
      <c r="AY832" s="251" t="s">
        <v>141</v>
      </c>
    </row>
    <row r="833" s="13" customFormat="1">
      <c r="A833" s="13"/>
      <c r="B833" s="241"/>
      <c r="C833" s="242"/>
      <c r="D833" s="234" t="s">
        <v>283</v>
      </c>
      <c r="E833" s="243" t="s">
        <v>78</v>
      </c>
      <c r="F833" s="244" t="s">
        <v>2266</v>
      </c>
      <c r="G833" s="242"/>
      <c r="H833" s="245">
        <v>0.80000000000000004</v>
      </c>
      <c r="I833" s="246"/>
      <c r="J833" s="242"/>
      <c r="K833" s="242"/>
      <c r="L833" s="247"/>
      <c r="M833" s="248"/>
      <c r="N833" s="249"/>
      <c r="O833" s="249"/>
      <c r="P833" s="249"/>
      <c r="Q833" s="249"/>
      <c r="R833" s="249"/>
      <c r="S833" s="249"/>
      <c r="T833" s="250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51" t="s">
        <v>283</v>
      </c>
      <c r="AU833" s="251" t="s">
        <v>90</v>
      </c>
      <c r="AV833" s="13" t="s">
        <v>90</v>
      </c>
      <c r="AW833" s="13" t="s">
        <v>40</v>
      </c>
      <c r="AX833" s="13" t="s">
        <v>80</v>
      </c>
      <c r="AY833" s="251" t="s">
        <v>141</v>
      </c>
    </row>
    <row r="834" s="13" customFormat="1">
      <c r="A834" s="13"/>
      <c r="B834" s="241"/>
      <c r="C834" s="242"/>
      <c r="D834" s="234" t="s">
        <v>283</v>
      </c>
      <c r="E834" s="243" t="s">
        <v>78</v>
      </c>
      <c r="F834" s="244" t="s">
        <v>2267</v>
      </c>
      <c r="G834" s="242"/>
      <c r="H834" s="245">
        <v>6.75</v>
      </c>
      <c r="I834" s="246"/>
      <c r="J834" s="242"/>
      <c r="K834" s="242"/>
      <c r="L834" s="247"/>
      <c r="M834" s="248"/>
      <c r="N834" s="249"/>
      <c r="O834" s="249"/>
      <c r="P834" s="249"/>
      <c r="Q834" s="249"/>
      <c r="R834" s="249"/>
      <c r="S834" s="249"/>
      <c r="T834" s="250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51" t="s">
        <v>283</v>
      </c>
      <c r="AU834" s="251" t="s">
        <v>90</v>
      </c>
      <c r="AV834" s="13" t="s">
        <v>90</v>
      </c>
      <c r="AW834" s="13" t="s">
        <v>40</v>
      </c>
      <c r="AX834" s="13" t="s">
        <v>80</v>
      </c>
      <c r="AY834" s="251" t="s">
        <v>141</v>
      </c>
    </row>
    <row r="835" s="13" customFormat="1">
      <c r="A835" s="13"/>
      <c r="B835" s="241"/>
      <c r="C835" s="242"/>
      <c r="D835" s="234" t="s">
        <v>283</v>
      </c>
      <c r="E835" s="243" t="s">
        <v>78</v>
      </c>
      <c r="F835" s="244" t="s">
        <v>2268</v>
      </c>
      <c r="G835" s="242"/>
      <c r="H835" s="245">
        <v>2.25</v>
      </c>
      <c r="I835" s="246"/>
      <c r="J835" s="242"/>
      <c r="K835" s="242"/>
      <c r="L835" s="247"/>
      <c r="M835" s="248"/>
      <c r="N835" s="249"/>
      <c r="O835" s="249"/>
      <c r="P835" s="249"/>
      <c r="Q835" s="249"/>
      <c r="R835" s="249"/>
      <c r="S835" s="249"/>
      <c r="T835" s="250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51" t="s">
        <v>283</v>
      </c>
      <c r="AU835" s="251" t="s">
        <v>90</v>
      </c>
      <c r="AV835" s="13" t="s">
        <v>90</v>
      </c>
      <c r="AW835" s="13" t="s">
        <v>40</v>
      </c>
      <c r="AX835" s="13" t="s">
        <v>80</v>
      </c>
      <c r="AY835" s="251" t="s">
        <v>141</v>
      </c>
    </row>
    <row r="836" s="13" customFormat="1">
      <c r="A836" s="13"/>
      <c r="B836" s="241"/>
      <c r="C836" s="242"/>
      <c r="D836" s="234" t="s">
        <v>283</v>
      </c>
      <c r="E836" s="243" t="s">
        <v>78</v>
      </c>
      <c r="F836" s="244" t="s">
        <v>2269</v>
      </c>
      <c r="G836" s="242"/>
      <c r="H836" s="245">
        <v>0.92500000000000004</v>
      </c>
      <c r="I836" s="246"/>
      <c r="J836" s="242"/>
      <c r="K836" s="242"/>
      <c r="L836" s="247"/>
      <c r="M836" s="248"/>
      <c r="N836" s="249"/>
      <c r="O836" s="249"/>
      <c r="P836" s="249"/>
      <c r="Q836" s="249"/>
      <c r="R836" s="249"/>
      <c r="S836" s="249"/>
      <c r="T836" s="250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51" t="s">
        <v>283</v>
      </c>
      <c r="AU836" s="251" t="s">
        <v>90</v>
      </c>
      <c r="AV836" s="13" t="s">
        <v>90</v>
      </c>
      <c r="AW836" s="13" t="s">
        <v>40</v>
      </c>
      <c r="AX836" s="13" t="s">
        <v>80</v>
      </c>
      <c r="AY836" s="251" t="s">
        <v>141</v>
      </c>
    </row>
    <row r="837" s="14" customFormat="1">
      <c r="A837" s="14"/>
      <c r="B837" s="252"/>
      <c r="C837" s="253"/>
      <c r="D837" s="234" t="s">
        <v>283</v>
      </c>
      <c r="E837" s="254" t="s">
        <v>78</v>
      </c>
      <c r="F837" s="255" t="s">
        <v>285</v>
      </c>
      <c r="G837" s="253"/>
      <c r="H837" s="256">
        <v>12.324999999999999</v>
      </c>
      <c r="I837" s="257"/>
      <c r="J837" s="253"/>
      <c r="K837" s="253"/>
      <c r="L837" s="258"/>
      <c r="M837" s="259"/>
      <c r="N837" s="260"/>
      <c r="O837" s="260"/>
      <c r="P837" s="260"/>
      <c r="Q837" s="260"/>
      <c r="R837" s="260"/>
      <c r="S837" s="260"/>
      <c r="T837" s="261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62" t="s">
        <v>283</v>
      </c>
      <c r="AU837" s="262" t="s">
        <v>90</v>
      </c>
      <c r="AV837" s="14" t="s">
        <v>166</v>
      </c>
      <c r="AW837" s="14" t="s">
        <v>40</v>
      </c>
      <c r="AX837" s="14" t="s">
        <v>88</v>
      </c>
      <c r="AY837" s="262" t="s">
        <v>141</v>
      </c>
    </row>
    <row r="838" s="2" customFormat="1" ht="16.5" customHeight="1">
      <c r="A838" s="42"/>
      <c r="B838" s="43"/>
      <c r="C838" s="290" t="s">
        <v>1451</v>
      </c>
      <c r="D838" s="290" t="s">
        <v>864</v>
      </c>
      <c r="E838" s="291" t="s">
        <v>2270</v>
      </c>
      <c r="F838" s="292" t="s">
        <v>2271</v>
      </c>
      <c r="G838" s="293" t="s">
        <v>448</v>
      </c>
      <c r="H838" s="294">
        <v>12.571999999999999</v>
      </c>
      <c r="I838" s="295"/>
      <c r="J838" s="296">
        <f>ROUND(I838*H838,2)</f>
        <v>0</v>
      </c>
      <c r="K838" s="292" t="s">
        <v>148</v>
      </c>
      <c r="L838" s="297"/>
      <c r="M838" s="298" t="s">
        <v>78</v>
      </c>
      <c r="N838" s="299" t="s">
        <v>50</v>
      </c>
      <c r="O838" s="88"/>
      <c r="P838" s="225">
        <f>O838*H838</f>
        <v>0</v>
      </c>
      <c r="Q838" s="225">
        <v>0.00016000000000000001</v>
      </c>
      <c r="R838" s="225">
        <f>Q838*H838</f>
        <v>0.0020115200000000001</v>
      </c>
      <c r="S838" s="225">
        <v>0</v>
      </c>
      <c r="T838" s="226">
        <f>S838*H838</f>
        <v>0</v>
      </c>
      <c r="U838" s="42"/>
      <c r="V838" s="42"/>
      <c r="W838" s="42"/>
      <c r="X838" s="42"/>
      <c r="Y838" s="42"/>
      <c r="Z838" s="42"/>
      <c r="AA838" s="42"/>
      <c r="AB838" s="42"/>
      <c r="AC838" s="42"/>
      <c r="AD838" s="42"/>
      <c r="AE838" s="42"/>
      <c r="AR838" s="227" t="s">
        <v>487</v>
      </c>
      <c r="AT838" s="227" t="s">
        <v>864</v>
      </c>
      <c r="AU838" s="227" t="s">
        <v>90</v>
      </c>
      <c r="AY838" s="20" t="s">
        <v>141</v>
      </c>
      <c r="BE838" s="228">
        <f>IF(N838="základní",J838,0)</f>
        <v>0</v>
      </c>
      <c r="BF838" s="228">
        <f>IF(N838="snížená",J838,0)</f>
        <v>0</v>
      </c>
      <c r="BG838" s="228">
        <f>IF(N838="zákl. přenesená",J838,0)</f>
        <v>0</v>
      </c>
      <c r="BH838" s="228">
        <f>IF(N838="sníž. přenesená",J838,0)</f>
        <v>0</v>
      </c>
      <c r="BI838" s="228">
        <f>IF(N838="nulová",J838,0)</f>
        <v>0</v>
      </c>
      <c r="BJ838" s="20" t="s">
        <v>88</v>
      </c>
      <c r="BK838" s="228">
        <f>ROUND(I838*H838,2)</f>
        <v>0</v>
      </c>
      <c r="BL838" s="20" t="s">
        <v>244</v>
      </c>
      <c r="BM838" s="227" t="s">
        <v>2272</v>
      </c>
    </row>
    <row r="839" s="13" customFormat="1">
      <c r="A839" s="13"/>
      <c r="B839" s="241"/>
      <c r="C839" s="242"/>
      <c r="D839" s="234" t="s">
        <v>283</v>
      </c>
      <c r="E839" s="242"/>
      <c r="F839" s="244" t="s">
        <v>2273</v>
      </c>
      <c r="G839" s="242"/>
      <c r="H839" s="245">
        <v>12.571999999999999</v>
      </c>
      <c r="I839" s="246"/>
      <c r="J839" s="242"/>
      <c r="K839" s="242"/>
      <c r="L839" s="247"/>
      <c r="M839" s="248"/>
      <c r="N839" s="249"/>
      <c r="O839" s="249"/>
      <c r="P839" s="249"/>
      <c r="Q839" s="249"/>
      <c r="R839" s="249"/>
      <c r="S839" s="249"/>
      <c r="T839" s="250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51" t="s">
        <v>283</v>
      </c>
      <c r="AU839" s="251" t="s">
        <v>90</v>
      </c>
      <c r="AV839" s="13" t="s">
        <v>90</v>
      </c>
      <c r="AW839" s="13" t="s">
        <v>4</v>
      </c>
      <c r="AX839" s="13" t="s">
        <v>88</v>
      </c>
      <c r="AY839" s="251" t="s">
        <v>141</v>
      </c>
    </row>
    <row r="840" s="2" customFormat="1" ht="24.15" customHeight="1">
      <c r="A840" s="42"/>
      <c r="B840" s="43"/>
      <c r="C840" s="216" t="s">
        <v>1456</v>
      </c>
      <c r="D840" s="216" t="s">
        <v>144</v>
      </c>
      <c r="E840" s="217" t="s">
        <v>2274</v>
      </c>
      <c r="F840" s="218" t="s">
        <v>2275</v>
      </c>
      <c r="G840" s="219" t="s">
        <v>448</v>
      </c>
      <c r="H840" s="220">
        <v>258.04000000000002</v>
      </c>
      <c r="I840" s="221"/>
      <c r="J840" s="222">
        <f>ROUND(I840*H840,2)</f>
        <v>0</v>
      </c>
      <c r="K840" s="218" t="s">
        <v>148</v>
      </c>
      <c r="L840" s="48"/>
      <c r="M840" s="223" t="s">
        <v>78</v>
      </c>
      <c r="N840" s="224" t="s">
        <v>50</v>
      </c>
      <c r="O840" s="88"/>
      <c r="P840" s="225">
        <f>O840*H840</f>
        <v>0</v>
      </c>
      <c r="Q840" s="225">
        <v>0</v>
      </c>
      <c r="R840" s="225">
        <f>Q840*H840</f>
        <v>0</v>
      </c>
      <c r="S840" s="225">
        <v>0</v>
      </c>
      <c r="T840" s="226">
        <f>S840*H840</f>
        <v>0</v>
      </c>
      <c r="U840" s="42"/>
      <c r="V840" s="42"/>
      <c r="W840" s="42"/>
      <c r="X840" s="42"/>
      <c r="Y840" s="42"/>
      <c r="Z840" s="42"/>
      <c r="AA840" s="42"/>
      <c r="AB840" s="42"/>
      <c r="AC840" s="42"/>
      <c r="AD840" s="42"/>
      <c r="AE840" s="42"/>
      <c r="AR840" s="227" t="s">
        <v>244</v>
      </c>
      <c r="AT840" s="227" t="s">
        <v>144</v>
      </c>
      <c r="AU840" s="227" t="s">
        <v>90</v>
      </c>
      <c r="AY840" s="20" t="s">
        <v>141</v>
      </c>
      <c r="BE840" s="228">
        <f>IF(N840="základní",J840,0)</f>
        <v>0</v>
      </c>
      <c r="BF840" s="228">
        <f>IF(N840="snížená",J840,0)</f>
        <v>0</v>
      </c>
      <c r="BG840" s="228">
        <f>IF(N840="zákl. přenesená",J840,0)</f>
        <v>0</v>
      </c>
      <c r="BH840" s="228">
        <f>IF(N840="sníž. přenesená",J840,0)</f>
        <v>0</v>
      </c>
      <c r="BI840" s="228">
        <f>IF(N840="nulová",J840,0)</f>
        <v>0</v>
      </c>
      <c r="BJ840" s="20" t="s">
        <v>88</v>
      </c>
      <c r="BK840" s="228">
        <f>ROUND(I840*H840,2)</f>
        <v>0</v>
      </c>
      <c r="BL840" s="20" t="s">
        <v>244</v>
      </c>
      <c r="BM840" s="227" t="s">
        <v>2276</v>
      </c>
    </row>
    <row r="841" s="2" customFormat="1">
      <c r="A841" s="42"/>
      <c r="B841" s="43"/>
      <c r="C841" s="44"/>
      <c r="D841" s="229" t="s">
        <v>151</v>
      </c>
      <c r="E841" s="44"/>
      <c r="F841" s="230" t="s">
        <v>2277</v>
      </c>
      <c r="G841" s="44"/>
      <c r="H841" s="44"/>
      <c r="I841" s="231"/>
      <c r="J841" s="44"/>
      <c r="K841" s="44"/>
      <c r="L841" s="48"/>
      <c r="M841" s="232"/>
      <c r="N841" s="233"/>
      <c r="O841" s="88"/>
      <c r="P841" s="88"/>
      <c r="Q841" s="88"/>
      <c r="R841" s="88"/>
      <c r="S841" s="88"/>
      <c r="T841" s="89"/>
      <c r="U841" s="42"/>
      <c r="V841" s="42"/>
      <c r="W841" s="42"/>
      <c r="X841" s="42"/>
      <c r="Y841" s="42"/>
      <c r="Z841" s="42"/>
      <c r="AA841" s="42"/>
      <c r="AB841" s="42"/>
      <c r="AC841" s="42"/>
      <c r="AD841" s="42"/>
      <c r="AE841" s="42"/>
      <c r="AT841" s="20" t="s">
        <v>151</v>
      </c>
      <c r="AU841" s="20" t="s">
        <v>90</v>
      </c>
    </row>
    <row r="842" s="15" customFormat="1">
      <c r="A842" s="15"/>
      <c r="B842" s="263"/>
      <c r="C842" s="264"/>
      <c r="D842" s="234" t="s">
        <v>283</v>
      </c>
      <c r="E842" s="265" t="s">
        <v>78</v>
      </c>
      <c r="F842" s="266" t="s">
        <v>1784</v>
      </c>
      <c r="G842" s="264"/>
      <c r="H842" s="265" t="s">
        <v>78</v>
      </c>
      <c r="I842" s="267"/>
      <c r="J842" s="264"/>
      <c r="K842" s="264"/>
      <c r="L842" s="268"/>
      <c r="M842" s="269"/>
      <c r="N842" s="270"/>
      <c r="O842" s="270"/>
      <c r="P842" s="270"/>
      <c r="Q842" s="270"/>
      <c r="R842" s="270"/>
      <c r="S842" s="270"/>
      <c r="T842" s="271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T842" s="272" t="s">
        <v>283</v>
      </c>
      <c r="AU842" s="272" t="s">
        <v>90</v>
      </c>
      <c r="AV842" s="15" t="s">
        <v>88</v>
      </c>
      <c r="AW842" s="15" t="s">
        <v>40</v>
      </c>
      <c r="AX842" s="15" t="s">
        <v>80</v>
      </c>
      <c r="AY842" s="272" t="s">
        <v>141</v>
      </c>
    </row>
    <row r="843" s="13" customFormat="1">
      <c r="A843" s="13"/>
      <c r="B843" s="241"/>
      <c r="C843" s="242"/>
      <c r="D843" s="234" t="s">
        <v>283</v>
      </c>
      <c r="E843" s="243" t="s">
        <v>78</v>
      </c>
      <c r="F843" s="244" t="s">
        <v>1904</v>
      </c>
      <c r="G843" s="242"/>
      <c r="H843" s="245">
        <v>31.620000000000001</v>
      </c>
      <c r="I843" s="246"/>
      <c r="J843" s="242"/>
      <c r="K843" s="242"/>
      <c r="L843" s="247"/>
      <c r="M843" s="248"/>
      <c r="N843" s="249"/>
      <c r="O843" s="249"/>
      <c r="P843" s="249"/>
      <c r="Q843" s="249"/>
      <c r="R843" s="249"/>
      <c r="S843" s="249"/>
      <c r="T843" s="250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51" t="s">
        <v>283</v>
      </c>
      <c r="AU843" s="251" t="s">
        <v>90</v>
      </c>
      <c r="AV843" s="13" t="s">
        <v>90</v>
      </c>
      <c r="AW843" s="13" t="s">
        <v>40</v>
      </c>
      <c r="AX843" s="13" t="s">
        <v>80</v>
      </c>
      <c r="AY843" s="251" t="s">
        <v>141</v>
      </c>
    </row>
    <row r="844" s="13" customFormat="1">
      <c r="A844" s="13"/>
      <c r="B844" s="241"/>
      <c r="C844" s="242"/>
      <c r="D844" s="234" t="s">
        <v>283</v>
      </c>
      <c r="E844" s="243" t="s">
        <v>78</v>
      </c>
      <c r="F844" s="244" t="s">
        <v>1905</v>
      </c>
      <c r="G844" s="242"/>
      <c r="H844" s="245">
        <v>31.620000000000001</v>
      </c>
      <c r="I844" s="246"/>
      <c r="J844" s="242"/>
      <c r="K844" s="242"/>
      <c r="L844" s="247"/>
      <c r="M844" s="248"/>
      <c r="N844" s="249"/>
      <c r="O844" s="249"/>
      <c r="P844" s="249"/>
      <c r="Q844" s="249"/>
      <c r="R844" s="249"/>
      <c r="S844" s="249"/>
      <c r="T844" s="250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51" t="s">
        <v>283</v>
      </c>
      <c r="AU844" s="251" t="s">
        <v>90</v>
      </c>
      <c r="AV844" s="13" t="s">
        <v>90</v>
      </c>
      <c r="AW844" s="13" t="s">
        <v>40</v>
      </c>
      <c r="AX844" s="13" t="s">
        <v>80</v>
      </c>
      <c r="AY844" s="251" t="s">
        <v>141</v>
      </c>
    </row>
    <row r="845" s="13" customFormat="1">
      <c r="A845" s="13"/>
      <c r="B845" s="241"/>
      <c r="C845" s="242"/>
      <c r="D845" s="234" t="s">
        <v>283</v>
      </c>
      <c r="E845" s="243" t="s">
        <v>78</v>
      </c>
      <c r="F845" s="244" t="s">
        <v>1906</v>
      </c>
      <c r="G845" s="242"/>
      <c r="H845" s="245">
        <v>32.299999999999997</v>
      </c>
      <c r="I845" s="246"/>
      <c r="J845" s="242"/>
      <c r="K845" s="242"/>
      <c r="L845" s="247"/>
      <c r="M845" s="248"/>
      <c r="N845" s="249"/>
      <c r="O845" s="249"/>
      <c r="P845" s="249"/>
      <c r="Q845" s="249"/>
      <c r="R845" s="249"/>
      <c r="S845" s="249"/>
      <c r="T845" s="250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51" t="s">
        <v>283</v>
      </c>
      <c r="AU845" s="251" t="s">
        <v>90</v>
      </c>
      <c r="AV845" s="13" t="s">
        <v>90</v>
      </c>
      <c r="AW845" s="13" t="s">
        <v>40</v>
      </c>
      <c r="AX845" s="13" t="s">
        <v>80</v>
      </c>
      <c r="AY845" s="251" t="s">
        <v>141</v>
      </c>
    </row>
    <row r="846" s="13" customFormat="1">
      <c r="A846" s="13"/>
      <c r="B846" s="241"/>
      <c r="C846" s="242"/>
      <c r="D846" s="234" t="s">
        <v>283</v>
      </c>
      <c r="E846" s="243" t="s">
        <v>78</v>
      </c>
      <c r="F846" s="244" t="s">
        <v>2252</v>
      </c>
      <c r="G846" s="242"/>
      <c r="H846" s="245">
        <v>18.68</v>
      </c>
      <c r="I846" s="246"/>
      <c r="J846" s="242"/>
      <c r="K846" s="242"/>
      <c r="L846" s="247"/>
      <c r="M846" s="248"/>
      <c r="N846" s="249"/>
      <c r="O846" s="249"/>
      <c r="P846" s="249"/>
      <c r="Q846" s="249"/>
      <c r="R846" s="249"/>
      <c r="S846" s="249"/>
      <c r="T846" s="250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T846" s="251" t="s">
        <v>283</v>
      </c>
      <c r="AU846" s="251" t="s">
        <v>90</v>
      </c>
      <c r="AV846" s="13" t="s">
        <v>90</v>
      </c>
      <c r="AW846" s="13" t="s">
        <v>40</v>
      </c>
      <c r="AX846" s="13" t="s">
        <v>80</v>
      </c>
      <c r="AY846" s="251" t="s">
        <v>141</v>
      </c>
    </row>
    <row r="847" s="13" customFormat="1">
      <c r="A847" s="13"/>
      <c r="B847" s="241"/>
      <c r="C847" s="242"/>
      <c r="D847" s="234" t="s">
        <v>283</v>
      </c>
      <c r="E847" s="243" t="s">
        <v>78</v>
      </c>
      <c r="F847" s="244" t="s">
        <v>2253</v>
      </c>
      <c r="G847" s="242"/>
      <c r="H847" s="245">
        <v>27.390000000000001</v>
      </c>
      <c r="I847" s="246"/>
      <c r="J847" s="242"/>
      <c r="K847" s="242"/>
      <c r="L847" s="247"/>
      <c r="M847" s="248"/>
      <c r="N847" s="249"/>
      <c r="O847" s="249"/>
      <c r="P847" s="249"/>
      <c r="Q847" s="249"/>
      <c r="R847" s="249"/>
      <c r="S847" s="249"/>
      <c r="T847" s="250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51" t="s">
        <v>283</v>
      </c>
      <c r="AU847" s="251" t="s">
        <v>90</v>
      </c>
      <c r="AV847" s="13" t="s">
        <v>90</v>
      </c>
      <c r="AW847" s="13" t="s">
        <v>40</v>
      </c>
      <c r="AX847" s="13" t="s">
        <v>80</v>
      </c>
      <c r="AY847" s="251" t="s">
        <v>141</v>
      </c>
    </row>
    <row r="848" s="13" customFormat="1">
      <c r="A848" s="13"/>
      <c r="B848" s="241"/>
      <c r="C848" s="242"/>
      <c r="D848" s="234" t="s">
        <v>283</v>
      </c>
      <c r="E848" s="243" t="s">
        <v>78</v>
      </c>
      <c r="F848" s="244" t="s">
        <v>2254</v>
      </c>
      <c r="G848" s="242"/>
      <c r="H848" s="245">
        <v>18.100000000000001</v>
      </c>
      <c r="I848" s="246"/>
      <c r="J848" s="242"/>
      <c r="K848" s="242"/>
      <c r="L848" s="247"/>
      <c r="M848" s="248"/>
      <c r="N848" s="249"/>
      <c r="O848" s="249"/>
      <c r="P848" s="249"/>
      <c r="Q848" s="249"/>
      <c r="R848" s="249"/>
      <c r="S848" s="249"/>
      <c r="T848" s="250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51" t="s">
        <v>283</v>
      </c>
      <c r="AU848" s="251" t="s">
        <v>90</v>
      </c>
      <c r="AV848" s="13" t="s">
        <v>90</v>
      </c>
      <c r="AW848" s="13" t="s">
        <v>40</v>
      </c>
      <c r="AX848" s="13" t="s">
        <v>80</v>
      </c>
      <c r="AY848" s="251" t="s">
        <v>141</v>
      </c>
    </row>
    <row r="849" s="13" customFormat="1">
      <c r="A849" s="13"/>
      <c r="B849" s="241"/>
      <c r="C849" s="242"/>
      <c r="D849" s="234" t="s">
        <v>283</v>
      </c>
      <c r="E849" s="243" t="s">
        <v>78</v>
      </c>
      <c r="F849" s="244" t="s">
        <v>2255</v>
      </c>
      <c r="G849" s="242"/>
      <c r="H849" s="245">
        <v>32.490000000000002</v>
      </c>
      <c r="I849" s="246"/>
      <c r="J849" s="242"/>
      <c r="K849" s="242"/>
      <c r="L849" s="247"/>
      <c r="M849" s="248"/>
      <c r="N849" s="249"/>
      <c r="O849" s="249"/>
      <c r="P849" s="249"/>
      <c r="Q849" s="249"/>
      <c r="R849" s="249"/>
      <c r="S849" s="249"/>
      <c r="T849" s="250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51" t="s">
        <v>283</v>
      </c>
      <c r="AU849" s="251" t="s">
        <v>90</v>
      </c>
      <c r="AV849" s="13" t="s">
        <v>90</v>
      </c>
      <c r="AW849" s="13" t="s">
        <v>40</v>
      </c>
      <c r="AX849" s="13" t="s">
        <v>80</v>
      </c>
      <c r="AY849" s="251" t="s">
        <v>141</v>
      </c>
    </row>
    <row r="850" s="13" customFormat="1">
      <c r="A850" s="13"/>
      <c r="B850" s="241"/>
      <c r="C850" s="242"/>
      <c r="D850" s="234" t="s">
        <v>283</v>
      </c>
      <c r="E850" s="243" t="s">
        <v>78</v>
      </c>
      <c r="F850" s="244" t="s">
        <v>1909</v>
      </c>
      <c r="G850" s="242"/>
      <c r="H850" s="245">
        <v>32.5</v>
      </c>
      <c r="I850" s="246"/>
      <c r="J850" s="242"/>
      <c r="K850" s="242"/>
      <c r="L850" s="247"/>
      <c r="M850" s="248"/>
      <c r="N850" s="249"/>
      <c r="O850" s="249"/>
      <c r="P850" s="249"/>
      <c r="Q850" s="249"/>
      <c r="R850" s="249"/>
      <c r="S850" s="249"/>
      <c r="T850" s="250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51" t="s">
        <v>283</v>
      </c>
      <c r="AU850" s="251" t="s">
        <v>90</v>
      </c>
      <c r="AV850" s="13" t="s">
        <v>90</v>
      </c>
      <c r="AW850" s="13" t="s">
        <v>40</v>
      </c>
      <c r="AX850" s="13" t="s">
        <v>80</v>
      </c>
      <c r="AY850" s="251" t="s">
        <v>141</v>
      </c>
    </row>
    <row r="851" s="13" customFormat="1">
      <c r="A851" s="13"/>
      <c r="B851" s="241"/>
      <c r="C851" s="242"/>
      <c r="D851" s="234" t="s">
        <v>283</v>
      </c>
      <c r="E851" s="243" t="s">
        <v>78</v>
      </c>
      <c r="F851" s="244" t="s">
        <v>1910</v>
      </c>
      <c r="G851" s="242"/>
      <c r="H851" s="245">
        <v>33.340000000000003</v>
      </c>
      <c r="I851" s="246"/>
      <c r="J851" s="242"/>
      <c r="K851" s="242"/>
      <c r="L851" s="247"/>
      <c r="M851" s="248"/>
      <c r="N851" s="249"/>
      <c r="O851" s="249"/>
      <c r="P851" s="249"/>
      <c r="Q851" s="249"/>
      <c r="R851" s="249"/>
      <c r="S851" s="249"/>
      <c r="T851" s="250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51" t="s">
        <v>283</v>
      </c>
      <c r="AU851" s="251" t="s">
        <v>90</v>
      </c>
      <c r="AV851" s="13" t="s">
        <v>90</v>
      </c>
      <c r="AW851" s="13" t="s">
        <v>40</v>
      </c>
      <c r="AX851" s="13" t="s">
        <v>80</v>
      </c>
      <c r="AY851" s="251" t="s">
        <v>141</v>
      </c>
    </row>
    <row r="852" s="14" customFormat="1">
      <c r="A852" s="14"/>
      <c r="B852" s="252"/>
      <c r="C852" s="253"/>
      <c r="D852" s="234" t="s">
        <v>283</v>
      </c>
      <c r="E852" s="254" t="s">
        <v>78</v>
      </c>
      <c r="F852" s="255" t="s">
        <v>285</v>
      </c>
      <c r="G852" s="253"/>
      <c r="H852" s="256">
        <v>258.04000000000002</v>
      </c>
      <c r="I852" s="257"/>
      <c r="J852" s="253"/>
      <c r="K852" s="253"/>
      <c r="L852" s="258"/>
      <c r="M852" s="259"/>
      <c r="N852" s="260"/>
      <c r="O852" s="260"/>
      <c r="P852" s="260"/>
      <c r="Q852" s="260"/>
      <c r="R852" s="260"/>
      <c r="S852" s="260"/>
      <c r="T852" s="261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62" t="s">
        <v>283</v>
      </c>
      <c r="AU852" s="262" t="s">
        <v>90</v>
      </c>
      <c r="AV852" s="14" t="s">
        <v>166</v>
      </c>
      <c r="AW852" s="14" t="s">
        <v>40</v>
      </c>
      <c r="AX852" s="14" t="s">
        <v>88</v>
      </c>
      <c r="AY852" s="262" t="s">
        <v>141</v>
      </c>
    </row>
    <row r="853" s="2" customFormat="1" ht="24.15" customHeight="1">
      <c r="A853" s="42"/>
      <c r="B853" s="43"/>
      <c r="C853" s="290" t="s">
        <v>1461</v>
      </c>
      <c r="D853" s="290" t="s">
        <v>864</v>
      </c>
      <c r="E853" s="291" t="s">
        <v>2238</v>
      </c>
      <c r="F853" s="292" t="s">
        <v>2239</v>
      </c>
      <c r="G853" s="293" t="s">
        <v>321</v>
      </c>
      <c r="H853" s="294">
        <v>28.384</v>
      </c>
      <c r="I853" s="295"/>
      <c r="J853" s="296">
        <f>ROUND(I853*H853,2)</f>
        <v>0</v>
      </c>
      <c r="K853" s="292" t="s">
        <v>148</v>
      </c>
      <c r="L853" s="297"/>
      <c r="M853" s="298" t="s">
        <v>78</v>
      </c>
      <c r="N853" s="299" t="s">
        <v>50</v>
      </c>
      <c r="O853" s="88"/>
      <c r="P853" s="225">
        <f>O853*H853</f>
        <v>0</v>
      </c>
      <c r="Q853" s="225">
        <v>0.0028999999999999998</v>
      </c>
      <c r="R853" s="225">
        <f>Q853*H853</f>
        <v>0.082313600000000001</v>
      </c>
      <c r="S853" s="225">
        <v>0</v>
      </c>
      <c r="T853" s="226">
        <f>S853*H853</f>
        <v>0</v>
      </c>
      <c r="U853" s="42"/>
      <c r="V853" s="42"/>
      <c r="W853" s="42"/>
      <c r="X853" s="42"/>
      <c r="Y853" s="42"/>
      <c r="Z853" s="42"/>
      <c r="AA853" s="42"/>
      <c r="AB853" s="42"/>
      <c r="AC853" s="42"/>
      <c r="AD853" s="42"/>
      <c r="AE853" s="42"/>
      <c r="AR853" s="227" t="s">
        <v>487</v>
      </c>
      <c r="AT853" s="227" t="s">
        <v>864</v>
      </c>
      <c r="AU853" s="227" t="s">
        <v>90</v>
      </c>
      <c r="AY853" s="20" t="s">
        <v>141</v>
      </c>
      <c r="BE853" s="228">
        <f>IF(N853="základní",J853,0)</f>
        <v>0</v>
      </c>
      <c r="BF853" s="228">
        <f>IF(N853="snížená",J853,0)</f>
        <v>0</v>
      </c>
      <c r="BG853" s="228">
        <f>IF(N853="zákl. přenesená",J853,0)</f>
        <v>0</v>
      </c>
      <c r="BH853" s="228">
        <f>IF(N853="sníž. přenesená",J853,0)</f>
        <v>0</v>
      </c>
      <c r="BI853" s="228">
        <f>IF(N853="nulová",J853,0)</f>
        <v>0</v>
      </c>
      <c r="BJ853" s="20" t="s">
        <v>88</v>
      </c>
      <c r="BK853" s="228">
        <f>ROUND(I853*H853,2)</f>
        <v>0</v>
      </c>
      <c r="BL853" s="20" t="s">
        <v>244</v>
      </c>
      <c r="BM853" s="227" t="s">
        <v>2278</v>
      </c>
    </row>
    <row r="854" s="13" customFormat="1">
      <c r="A854" s="13"/>
      <c r="B854" s="241"/>
      <c r="C854" s="242"/>
      <c r="D854" s="234" t="s">
        <v>283</v>
      </c>
      <c r="E854" s="242"/>
      <c r="F854" s="244" t="s">
        <v>2279</v>
      </c>
      <c r="G854" s="242"/>
      <c r="H854" s="245">
        <v>28.384</v>
      </c>
      <c r="I854" s="246"/>
      <c r="J854" s="242"/>
      <c r="K854" s="242"/>
      <c r="L854" s="247"/>
      <c r="M854" s="248"/>
      <c r="N854" s="249"/>
      <c r="O854" s="249"/>
      <c r="P854" s="249"/>
      <c r="Q854" s="249"/>
      <c r="R854" s="249"/>
      <c r="S854" s="249"/>
      <c r="T854" s="250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51" t="s">
        <v>283</v>
      </c>
      <c r="AU854" s="251" t="s">
        <v>90</v>
      </c>
      <c r="AV854" s="13" t="s">
        <v>90</v>
      </c>
      <c r="AW854" s="13" t="s">
        <v>4</v>
      </c>
      <c r="AX854" s="13" t="s">
        <v>88</v>
      </c>
      <c r="AY854" s="251" t="s">
        <v>141</v>
      </c>
    </row>
    <row r="855" s="2" customFormat="1" ht="24.15" customHeight="1">
      <c r="A855" s="42"/>
      <c r="B855" s="43"/>
      <c r="C855" s="216" t="s">
        <v>1466</v>
      </c>
      <c r="D855" s="216" t="s">
        <v>144</v>
      </c>
      <c r="E855" s="217" t="s">
        <v>1483</v>
      </c>
      <c r="F855" s="218" t="s">
        <v>1484</v>
      </c>
      <c r="G855" s="219" t="s">
        <v>321</v>
      </c>
      <c r="H855" s="220">
        <v>460.23700000000002</v>
      </c>
      <c r="I855" s="221"/>
      <c r="J855" s="222">
        <f>ROUND(I855*H855,2)</f>
        <v>0</v>
      </c>
      <c r="K855" s="218" t="s">
        <v>148</v>
      </c>
      <c r="L855" s="48"/>
      <c r="M855" s="223" t="s">
        <v>78</v>
      </c>
      <c r="N855" s="224" t="s">
        <v>50</v>
      </c>
      <c r="O855" s="88"/>
      <c r="P855" s="225">
        <f>O855*H855</f>
        <v>0</v>
      </c>
      <c r="Q855" s="225">
        <v>0</v>
      </c>
      <c r="R855" s="225">
        <f>Q855*H855</f>
        <v>0</v>
      </c>
      <c r="S855" s="225">
        <v>0</v>
      </c>
      <c r="T855" s="226">
        <f>S855*H855</f>
        <v>0</v>
      </c>
      <c r="U855" s="42"/>
      <c r="V855" s="42"/>
      <c r="W855" s="42"/>
      <c r="X855" s="42"/>
      <c r="Y855" s="42"/>
      <c r="Z855" s="42"/>
      <c r="AA855" s="42"/>
      <c r="AB855" s="42"/>
      <c r="AC855" s="42"/>
      <c r="AD855" s="42"/>
      <c r="AE855" s="42"/>
      <c r="AR855" s="227" t="s">
        <v>244</v>
      </c>
      <c r="AT855" s="227" t="s">
        <v>144</v>
      </c>
      <c r="AU855" s="227" t="s">
        <v>90</v>
      </c>
      <c r="AY855" s="20" t="s">
        <v>141</v>
      </c>
      <c r="BE855" s="228">
        <f>IF(N855="základní",J855,0)</f>
        <v>0</v>
      </c>
      <c r="BF855" s="228">
        <f>IF(N855="snížená",J855,0)</f>
        <v>0</v>
      </c>
      <c r="BG855" s="228">
        <f>IF(N855="zákl. přenesená",J855,0)</f>
        <v>0</v>
      </c>
      <c r="BH855" s="228">
        <f>IF(N855="sníž. přenesená",J855,0)</f>
        <v>0</v>
      </c>
      <c r="BI855" s="228">
        <f>IF(N855="nulová",J855,0)</f>
        <v>0</v>
      </c>
      <c r="BJ855" s="20" t="s">
        <v>88</v>
      </c>
      <c r="BK855" s="228">
        <f>ROUND(I855*H855,2)</f>
        <v>0</v>
      </c>
      <c r="BL855" s="20" t="s">
        <v>244</v>
      </c>
      <c r="BM855" s="227" t="s">
        <v>2280</v>
      </c>
    </row>
    <row r="856" s="2" customFormat="1">
      <c r="A856" s="42"/>
      <c r="B856" s="43"/>
      <c r="C856" s="44"/>
      <c r="D856" s="229" t="s">
        <v>151</v>
      </c>
      <c r="E856" s="44"/>
      <c r="F856" s="230" t="s">
        <v>1486</v>
      </c>
      <c r="G856" s="44"/>
      <c r="H856" s="44"/>
      <c r="I856" s="231"/>
      <c r="J856" s="44"/>
      <c r="K856" s="44"/>
      <c r="L856" s="48"/>
      <c r="M856" s="232"/>
      <c r="N856" s="233"/>
      <c r="O856" s="88"/>
      <c r="P856" s="88"/>
      <c r="Q856" s="88"/>
      <c r="R856" s="88"/>
      <c r="S856" s="88"/>
      <c r="T856" s="89"/>
      <c r="U856" s="42"/>
      <c r="V856" s="42"/>
      <c r="W856" s="42"/>
      <c r="X856" s="42"/>
      <c r="Y856" s="42"/>
      <c r="Z856" s="42"/>
      <c r="AA856" s="42"/>
      <c r="AB856" s="42"/>
      <c r="AC856" s="42"/>
      <c r="AD856" s="42"/>
      <c r="AE856" s="42"/>
      <c r="AT856" s="20" t="s">
        <v>151</v>
      </c>
      <c r="AU856" s="20" t="s">
        <v>90</v>
      </c>
    </row>
    <row r="857" s="13" customFormat="1">
      <c r="A857" s="13"/>
      <c r="B857" s="241"/>
      <c r="C857" s="242"/>
      <c r="D857" s="234" t="s">
        <v>283</v>
      </c>
      <c r="E857" s="243" t="s">
        <v>78</v>
      </c>
      <c r="F857" s="244" t="s">
        <v>1728</v>
      </c>
      <c r="G857" s="242"/>
      <c r="H857" s="245">
        <v>460.23700000000002</v>
      </c>
      <c r="I857" s="246"/>
      <c r="J857" s="242"/>
      <c r="K857" s="242"/>
      <c r="L857" s="247"/>
      <c r="M857" s="248"/>
      <c r="N857" s="249"/>
      <c r="O857" s="249"/>
      <c r="P857" s="249"/>
      <c r="Q857" s="249"/>
      <c r="R857" s="249"/>
      <c r="S857" s="249"/>
      <c r="T857" s="250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51" t="s">
        <v>283</v>
      </c>
      <c r="AU857" s="251" t="s">
        <v>90</v>
      </c>
      <c r="AV857" s="13" t="s">
        <v>90</v>
      </c>
      <c r="AW857" s="13" t="s">
        <v>40</v>
      </c>
      <c r="AX857" s="13" t="s">
        <v>88</v>
      </c>
      <c r="AY857" s="251" t="s">
        <v>141</v>
      </c>
    </row>
    <row r="858" s="2" customFormat="1">
      <c r="A858" s="42"/>
      <c r="B858" s="43"/>
      <c r="C858" s="44"/>
      <c r="D858" s="234" t="s">
        <v>414</v>
      </c>
      <c r="E858" s="44"/>
      <c r="F858" s="284" t="s">
        <v>1927</v>
      </c>
      <c r="G858" s="44"/>
      <c r="H858" s="44"/>
      <c r="I858" s="44"/>
      <c r="J858" s="44"/>
      <c r="K858" s="44"/>
      <c r="L858" s="48"/>
      <c r="M858" s="232"/>
      <c r="N858" s="233"/>
      <c r="O858" s="88"/>
      <c r="P858" s="88"/>
      <c r="Q858" s="88"/>
      <c r="R858" s="88"/>
      <c r="S858" s="88"/>
      <c r="T858" s="89"/>
      <c r="U858" s="42"/>
      <c r="V858" s="42"/>
      <c r="W858" s="42"/>
      <c r="X858" s="42"/>
      <c r="Y858" s="42"/>
      <c r="Z858" s="42"/>
      <c r="AA858" s="42"/>
      <c r="AB858" s="42"/>
      <c r="AC858" s="42"/>
      <c r="AD858" s="42"/>
      <c r="AE858" s="42"/>
      <c r="AU858" s="20" t="s">
        <v>90</v>
      </c>
    </row>
    <row r="859" s="2" customFormat="1">
      <c r="A859" s="42"/>
      <c r="B859" s="43"/>
      <c r="C859" s="44"/>
      <c r="D859" s="234" t="s">
        <v>414</v>
      </c>
      <c r="E859" s="44"/>
      <c r="F859" s="285" t="s">
        <v>1784</v>
      </c>
      <c r="G859" s="44"/>
      <c r="H859" s="286">
        <v>0</v>
      </c>
      <c r="I859" s="44"/>
      <c r="J859" s="44"/>
      <c r="K859" s="44"/>
      <c r="L859" s="48"/>
      <c r="M859" s="232"/>
      <c r="N859" s="233"/>
      <c r="O859" s="88"/>
      <c r="P859" s="88"/>
      <c r="Q859" s="88"/>
      <c r="R859" s="88"/>
      <c r="S859" s="88"/>
      <c r="T859" s="89"/>
      <c r="U859" s="42"/>
      <c r="V859" s="42"/>
      <c r="W859" s="42"/>
      <c r="X859" s="42"/>
      <c r="Y859" s="42"/>
      <c r="Z859" s="42"/>
      <c r="AA859" s="42"/>
      <c r="AB859" s="42"/>
      <c r="AC859" s="42"/>
      <c r="AD859" s="42"/>
      <c r="AE859" s="42"/>
      <c r="AU859" s="20" t="s">
        <v>90</v>
      </c>
    </row>
    <row r="860" s="2" customFormat="1">
      <c r="A860" s="42"/>
      <c r="B860" s="43"/>
      <c r="C860" s="44"/>
      <c r="D860" s="234" t="s">
        <v>414</v>
      </c>
      <c r="E860" s="44"/>
      <c r="F860" s="285" t="s">
        <v>1928</v>
      </c>
      <c r="G860" s="44"/>
      <c r="H860" s="286">
        <v>60.786000000000001</v>
      </c>
      <c r="I860" s="44"/>
      <c r="J860" s="44"/>
      <c r="K860" s="44"/>
      <c r="L860" s="48"/>
      <c r="M860" s="232"/>
      <c r="N860" s="233"/>
      <c r="O860" s="88"/>
      <c r="P860" s="88"/>
      <c r="Q860" s="88"/>
      <c r="R860" s="88"/>
      <c r="S860" s="88"/>
      <c r="T860" s="89"/>
      <c r="U860" s="42"/>
      <c r="V860" s="42"/>
      <c r="W860" s="42"/>
      <c r="X860" s="42"/>
      <c r="Y860" s="42"/>
      <c r="Z860" s="42"/>
      <c r="AA860" s="42"/>
      <c r="AB860" s="42"/>
      <c r="AC860" s="42"/>
      <c r="AD860" s="42"/>
      <c r="AE860" s="42"/>
      <c r="AU860" s="20" t="s">
        <v>90</v>
      </c>
    </row>
    <row r="861" s="2" customFormat="1">
      <c r="A861" s="42"/>
      <c r="B861" s="43"/>
      <c r="C861" s="44"/>
      <c r="D861" s="234" t="s">
        <v>414</v>
      </c>
      <c r="E861" s="44"/>
      <c r="F861" s="285" t="s">
        <v>1929</v>
      </c>
      <c r="G861" s="44"/>
      <c r="H861" s="286">
        <v>60.786000000000001</v>
      </c>
      <c r="I861" s="44"/>
      <c r="J861" s="44"/>
      <c r="K861" s="44"/>
      <c r="L861" s="48"/>
      <c r="M861" s="232"/>
      <c r="N861" s="233"/>
      <c r="O861" s="88"/>
      <c r="P861" s="88"/>
      <c r="Q861" s="88"/>
      <c r="R861" s="88"/>
      <c r="S861" s="88"/>
      <c r="T861" s="89"/>
      <c r="U861" s="42"/>
      <c r="V861" s="42"/>
      <c r="W861" s="42"/>
      <c r="X861" s="42"/>
      <c r="Y861" s="42"/>
      <c r="Z861" s="42"/>
      <c r="AA861" s="42"/>
      <c r="AB861" s="42"/>
      <c r="AC861" s="42"/>
      <c r="AD861" s="42"/>
      <c r="AE861" s="42"/>
      <c r="AU861" s="20" t="s">
        <v>90</v>
      </c>
    </row>
    <row r="862" s="2" customFormat="1">
      <c r="A862" s="42"/>
      <c r="B862" s="43"/>
      <c r="C862" s="44"/>
      <c r="D862" s="234" t="s">
        <v>414</v>
      </c>
      <c r="E862" s="44"/>
      <c r="F862" s="285" t="s">
        <v>1930</v>
      </c>
      <c r="G862" s="44"/>
      <c r="H862" s="286">
        <v>63.030000000000001</v>
      </c>
      <c r="I862" s="44"/>
      <c r="J862" s="44"/>
      <c r="K862" s="44"/>
      <c r="L862" s="48"/>
      <c r="M862" s="232"/>
      <c r="N862" s="233"/>
      <c r="O862" s="88"/>
      <c r="P862" s="88"/>
      <c r="Q862" s="88"/>
      <c r="R862" s="88"/>
      <c r="S862" s="88"/>
      <c r="T862" s="89"/>
      <c r="U862" s="42"/>
      <c r="V862" s="42"/>
      <c r="W862" s="42"/>
      <c r="X862" s="42"/>
      <c r="Y862" s="42"/>
      <c r="Z862" s="42"/>
      <c r="AA862" s="42"/>
      <c r="AB862" s="42"/>
      <c r="AC862" s="42"/>
      <c r="AD862" s="42"/>
      <c r="AE862" s="42"/>
      <c r="AU862" s="20" t="s">
        <v>90</v>
      </c>
    </row>
    <row r="863" s="2" customFormat="1">
      <c r="A863" s="42"/>
      <c r="B863" s="43"/>
      <c r="C863" s="44"/>
      <c r="D863" s="234" t="s">
        <v>414</v>
      </c>
      <c r="E863" s="44"/>
      <c r="F863" s="285" t="s">
        <v>1931</v>
      </c>
      <c r="G863" s="44"/>
      <c r="H863" s="286">
        <v>18.084</v>
      </c>
      <c r="I863" s="44"/>
      <c r="J863" s="44"/>
      <c r="K863" s="44"/>
      <c r="L863" s="48"/>
      <c r="M863" s="232"/>
      <c r="N863" s="233"/>
      <c r="O863" s="88"/>
      <c r="P863" s="88"/>
      <c r="Q863" s="88"/>
      <c r="R863" s="88"/>
      <c r="S863" s="88"/>
      <c r="T863" s="89"/>
      <c r="U863" s="42"/>
      <c r="V863" s="42"/>
      <c r="W863" s="42"/>
      <c r="X863" s="42"/>
      <c r="Y863" s="42"/>
      <c r="Z863" s="42"/>
      <c r="AA863" s="42"/>
      <c r="AB863" s="42"/>
      <c r="AC863" s="42"/>
      <c r="AD863" s="42"/>
      <c r="AE863" s="42"/>
      <c r="AU863" s="20" t="s">
        <v>90</v>
      </c>
    </row>
    <row r="864" s="2" customFormat="1">
      <c r="A864" s="42"/>
      <c r="B864" s="43"/>
      <c r="C864" s="44"/>
      <c r="D864" s="234" t="s">
        <v>414</v>
      </c>
      <c r="E864" s="44"/>
      <c r="F864" s="285" t="s">
        <v>1932</v>
      </c>
      <c r="G864" s="44"/>
      <c r="H864" s="286">
        <v>46.826999999999998</v>
      </c>
      <c r="I864" s="44"/>
      <c r="J864" s="44"/>
      <c r="K864" s="44"/>
      <c r="L864" s="48"/>
      <c r="M864" s="232"/>
      <c r="N864" s="233"/>
      <c r="O864" s="88"/>
      <c r="P864" s="88"/>
      <c r="Q864" s="88"/>
      <c r="R864" s="88"/>
      <c r="S864" s="88"/>
      <c r="T864" s="89"/>
      <c r="U864" s="42"/>
      <c r="V864" s="42"/>
      <c r="W864" s="42"/>
      <c r="X864" s="42"/>
      <c r="Y864" s="42"/>
      <c r="Z864" s="42"/>
      <c r="AA864" s="42"/>
      <c r="AB864" s="42"/>
      <c r="AC864" s="42"/>
      <c r="AD864" s="42"/>
      <c r="AE864" s="42"/>
      <c r="AU864" s="20" t="s">
        <v>90</v>
      </c>
    </row>
    <row r="865" s="2" customFormat="1">
      <c r="A865" s="42"/>
      <c r="B865" s="43"/>
      <c r="C865" s="44"/>
      <c r="D865" s="234" t="s">
        <v>414</v>
      </c>
      <c r="E865" s="44"/>
      <c r="F865" s="285" t="s">
        <v>1933</v>
      </c>
      <c r="G865" s="44"/>
      <c r="H865" s="286">
        <v>16.170000000000002</v>
      </c>
      <c r="I865" s="44"/>
      <c r="J865" s="44"/>
      <c r="K865" s="44"/>
      <c r="L865" s="48"/>
      <c r="M865" s="232"/>
      <c r="N865" s="233"/>
      <c r="O865" s="88"/>
      <c r="P865" s="88"/>
      <c r="Q865" s="88"/>
      <c r="R865" s="88"/>
      <c r="S865" s="88"/>
      <c r="T865" s="89"/>
      <c r="U865" s="42"/>
      <c r="V865" s="42"/>
      <c r="W865" s="42"/>
      <c r="X865" s="42"/>
      <c r="Y865" s="42"/>
      <c r="Z865" s="42"/>
      <c r="AA865" s="42"/>
      <c r="AB865" s="42"/>
      <c r="AC865" s="42"/>
      <c r="AD865" s="42"/>
      <c r="AE865" s="42"/>
      <c r="AU865" s="20" t="s">
        <v>90</v>
      </c>
    </row>
    <row r="866" s="2" customFormat="1">
      <c r="A866" s="42"/>
      <c r="B866" s="43"/>
      <c r="C866" s="44"/>
      <c r="D866" s="234" t="s">
        <v>414</v>
      </c>
      <c r="E866" s="44"/>
      <c r="F866" s="285" t="s">
        <v>1934</v>
      </c>
      <c r="G866" s="44"/>
      <c r="H866" s="286">
        <v>63.656999999999996</v>
      </c>
      <c r="I866" s="44"/>
      <c r="J866" s="44"/>
      <c r="K866" s="44"/>
      <c r="L866" s="48"/>
      <c r="M866" s="232"/>
      <c r="N866" s="233"/>
      <c r="O866" s="88"/>
      <c r="P866" s="88"/>
      <c r="Q866" s="88"/>
      <c r="R866" s="88"/>
      <c r="S866" s="88"/>
      <c r="T866" s="89"/>
      <c r="U866" s="42"/>
      <c r="V866" s="42"/>
      <c r="W866" s="42"/>
      <c r="X866" s="42"/>
      <c r="Y866" s="42"/>
      <c r="Z866" s="42"/>
      <c r="AA866" s="42"/>
      <c r="AB866" s="42"/>
      <c r="AC866" s="42"/>
      <c r="AD866" s="42"/>
      <c r="AE866" s="42"/>
      <c r="AU866" s="20" t="s">
        <v>90</v>
      </c>
    </row>
    <row r="867" s="2" customFormat="1">
      <c r="A867" s="42"/>
      <c r="B867" s="43"/>
      <c r="C867" s="44"/>
      <c r="D867" s="234" t="s">
        <v>414</v>
      </c>
      <c r="E867" s="44"/>
      <c r="F867" s="285" t="s">
        <v>1935</v>
      </c>
      <c r="G867" s="44"/>
      <c r="H867" s="286">
        <v>63.689999999999998</v>
      </c>
      <c r="I867" s="44"/>
      <c r="J867" s="44"/>
      <c r="K867" s="44"/>
      <c r="L867" s="48"/>
      <c r="M867" s="232"/>
      <c r="N867" s="233"/>
      <c r="O867" s="88"/>
      <c r="P867" s="88"/>
      <c r="Q867" s="88"/>
      <c r="R867" s="88"/>
      <c r="S867" s="88"/>
      <c r="T867" s="89"/>
      <c r="U867" s="42"/>
      <c r="V867" s="42"/>
      <c r="W867" s="42"/>
      <c r="X867" s="42"/>
      <c r="Y867" s="42"/>
      <c r="Z867" s="42"/>
      <c r="AA867" s="42"/>
      <c r="AB867" s="42"/>
      <c r="AC867" s="42"/>
      <c r="AD867" s="42"/>
      <c r="AE867" s="42"/>
      <c r="AU867" s="20" t="s">
        <v>90</v>
      </c>
    </row>
    <row r="868" s="2" customFormat="1">
      <c r="A868" s="42"/>
      <c r="B868" s="43"/>
      <c r="C868" s="44"/>
      <c r="D868" s="234" t="s">
        <v>414</v>
      </c>
      <c r="E868" s="44"/>
      <c r="F868" s="285" t="s">
        <v>1936</v>
      </c>
      <c r="G868" s="44"/>
      <c r="H868" s="286">
        <v>67.206999999999994</v>
      </c>
      <c r="I868" s="44"/>
      <c r="J868" s="44"/>
      <c r="K868" s="44"/>
      <c r="L868" s="48"/>
      <c r="M868" s="232"/>
      <c r="N868" s="233"/>
      <c r="O868" s="88"/>
      <c r="P868" s="88"/>
      <c r="Q868" s="88"/>
      <c r="R868" s="88"/>
      <c r="S868" s="88"/>
      <c r="T868" s="89"/>
      <c r="U868" s="42"/>
      <c r="V868" s="42"/>
      <c r="W868" s="42"/>
      <c r="X868" s="42"/>
      <c r="Y868" s="42"/>
      <c r="Z868" s="42"/>
      <c r="AA868" s="42"/>
      <c r="AB868" s="42"/>
      <c r="AC868" s="42"/>
      <c r="AD868" s="42"/>
      <c r="AE868" s="42"/>
      <c r="AU868" s="20" t="s">
        <v>90</v>
      </c>
    </row>
    <row r="869" s="2" customFormat="1">
      <c r="A869" s="42"/>
      <c r="B869" s="43"/>
      <c r="C869" s="44"/>
      <c r="D869" s="234" t="s">
        <v>414</v>
      </c>
      <c r="E869" s="44"/>
      <c r="F869" s="285" t="s">
        <v>285</v>
      </c>
      <c r="G869" s="44"/>
      <c r="H869" s="286">
        <v>460.23700000000002</v>
      </c>
      <c r="I869" s="44"/>
      <c r="J869" s="44"/>
      <c r="K869" s="44"/>
      <c r="L869" s="48"/>
      <c r="M869" s="232"/>
      <c r="N869" s="233"/>
      <c r="O869" s="88"/>
      <c r="P869" s="88"/>
      <c r="Q869" s="88"/>
      <c r="R869" s="88"/>
      <c r="S869" s="88"/>
      <c r="T869" s="89"/>
      <c r="U869" s="42"/>
      <c r="V869" s="42"/>
      <c r="W869" s="42"/>
      <c r="X869" s="42"/>
      <c r="Y869" s="42"/>
      <c r="Z869" s="42"/>
      <c r="AA869" s="42"/>
      <c r="AB869" s="42"/>
      <c r="AC869" s="42"/>
      <c r="AD869" s="42"/>
      <c r="AE869" s="42"/>
      <c r="AU869" s="20" t="s">
        <v>90</v>
      </c>
    </row>
    <row r="870" s="2" customFormat="1" ht="49.05" customHeight="1">
      <c r="A870" s="42"/>
      <c r="B870" s="43"/>
      <c r="C870" s="216" t="s">
        <v>1471</v>
      </c>
      <c r="D870" s="216" t="s">
        <v>144</v>
      </c>
      <c r="E870" s="217" t="s">
        <v>1488</v>
      </c>
      <c r="F870" s="218" t="s">
        <v>1489</v>
      </c>
      <c r="G870" s="219" t="s">
        <v>310</v>
      </c>
      <c r="H870" s="220">
        <v>3.944</v>
      </c>
      <c r="I870" s="221"/>
      <c r="J870" s="222">
        <f>ROUND(I870*H870,2)</f>
        <v>0</v>
      </c>
      <c r="K870" s="218" t="s">
        <v>148</v>
      </c>
      <c r="L870" s="48"/>
      <c r="M870" s="223" t="s">
        <v>78</v>
      </c>
      <c r="N870" s="224" t="s">
        <v>50</v>
      </c>
      <c r="O870" s="88"/>
      <c r="P870" s="225">
        <f>O870*H870</f>
        <v>0</v>
      </c>
      <c r="Q870" s="225">
        <v>0</v>
      </c>
      <c r="R870" s="225">
        <f>Q870*H870</f>
        <v>0</v>
      </c>
      <c r="S870" s="225">
        <v>0</v>
      </c>
      <c r="T870" s="226">
        <f>S870*H870</f>
        <v>0</v>
      </c>
      <c r="U870" s="42"/>
      <c r="V870" s="42"/>
      <c r="W870" s="42"/>
      <c r="X870" s="42"/>
      <c r="Y870" s="42"/>
      <c r="Z870" s="42"/>
      <c r="AA870" s="42"/>
      <c r="AB870" s="42"/>
      <c r="AC870" s="42"/>
      <c r="AD870" s="42"/>
      <c r="AE870" s="42"/>
      <c r="AR870" s="227" t="s">
        <v>244</v>
      </c>
      <c r="AT870" s="227" t="s">
        <v>144</v>
      </c>
      <c r="AU870" s="227" t="s">
        <v>90</v>
      </c>
      <c r="AY870" s="20" t="s">
        <v>141</v>
      </c>
      <c r="BE870" s="228">
        <f>IF(N870="základní",J870,0)</f>
        <v>0</v>
      </c>
      <c r="BF870" s="228">
        <f>IF(N870="snížená",J870,0)</f>
        <v>0</v>
      </c>
      <c r="BG870" s="228">
        <f>IF(N870="zákl. přenesená",J870,0)</f>
        <v>0</v>
      </c>
      <c r="BH870" s="228">
        <f>IF(N870="sníž. přenesená",J870,0)</f>
        <v>0</v>
      </c>
      <c r="BI870" s="228">
        <f>IF(N870="nulová",J870,0)</f>
        <v>0</v>
      </c>
      <c r="BJ870" s="20" t="s">
        <v>88</v>
      </c>
      <c r="BK870" s="228">
        <f>ROUND(I870*H870,2)</f>
        <v>0</v>
      </c>
      <c r="BL870" s="20" t="s">
        <v>244</v>
      </c>
      <c r="BM870" s="227" t="s">
        <v>2281</v>
      </c>
    </row>
    <row r="871" s="2" customFormat="1">
      <c r="A871" s="42"/>
      <c r="B871" s="43"/>
      <c r="C871" s="44"/>
      <c r="D871" s="229" t="s">
        <v>151</v>
      </c>
      <c r="E871" s="44"/>
      <c r="F871" s="230" t="s">
        <v>1491</v>
      </c>
      <c r="G871" s="44"/>
      <c r="H871" s="44"/>
      <c r="I871" s="231"/>
      <c r="J871" s="44"/>
      <c r="K871" s="44"/>
      <c r="L871" s="48"/>
      <c r="M871" s="232"/>
      <c r="N871" s="233"/>
      <c r="O871" s="88"/>
      <c r="P871" s="88"/>
      <c r="Q871" s="88"/>
      <c r="R871" s="88"/>
      <c r="S871" s="88"/>
      <c r="T871" s="89"/>
      <c r="U871" s="42"/>
      <c r="V871" s="42"/>
      <c r="W871" s="42"/>
      <c r="X871" s="42"/>
      <c r="Y871" s="42"/>
      <c r="Z871" s="42"/>
      <c r="AA871" s="42"/>
      <c r="AB871" s="42"/>
      <c r="AC871" s="42"/>
      <c r="AD871" s="42"/>
      <c r="AE871" s="42"/>
      <c r="AT871" s="20" t="s">
        <v>151</v>
      </c>
      <c r="AU871" s="20" t="s">
        <v>90</v>
      </c>
    </row>
    <row r="872" s="2" customFormat="1" ht="49.05" customHeight="1">
      <c r="A872" s="42"/>
      <c r="B872" s="43"/>
      <c r="C872" s="216" t="s">
        <v>1477</v>
      </c>
      <c r="D872" s="216" t="s">
        <v>144</v>
      </c>
      <c r="E872" s="217" t="s">
        <v>1493</v>
      </c>
      <c r="F872" s="218" t="s">
        <v>1494</v>
      </c>
      <c r="G872" s="219" t="s">
        <v>310</v>
      </c>
      <c r="H872" s="220">
        <v>3.944</v>
      </c>
      <c r="I872" s="221"/>
      <c r="J872" s="222">
        <f>ROUND(I872*H872,2)</f>
        <v>0</v>
      </c>
      <c r="K872" s="218" t="s">
        <v>148</v>
      </c>
      <c r="L872" s="48"/>
      <c r="M872" s="223" t="s">
        <v>78</v>
      </c>
      <c r="N872" s="224" t="s">
        <v>50</v>
      </c>
      <c r="O872" s="88"/>
      <c r="P872" s="225">
        <f>O872*H872</f>
        <v>0</v>
      </c>
      <c r="Q872" s="225">
        <v>0</v>
      </c>
      <c r="R872" s="225">
        <f>Q872*H872</f>
        <v>0</v>
      </c>
      <c r="S872" s="225">
        <v>0</v>
      </c>
      <c r="T872" s="226">
        <f>S872*H872</f>
        <v>0</v>
      </c>
      <c r="U872" s="42"/>
      <c r="V872" s="42"/>
      <c r="W872" s="42"/>
      <c r="X872" s="42"/>
      <c r="Y872" s="42"/>
      <c r="Z872" s="42"/>
      <c r="AA872" s="42"/>
      <c r="AB872" s="42"/>
      <c r="AC872" s="42"/>
      <c r="AD872" s="42"/>
      <c r="AE872" s="42"/>
      <c r="AR872" s="227" t="s">
        <v>244</v>
      </c>
      <c r="AT872" s="227" t="s">
        <v>144</v>
      </c>
      <c r="AU872" s="227" t="s">
        <v>90</v>
      </c>
      <c r="AY872" s="20" t="s">
        <v>141</v>
      </c>
      <c r="BE872" s="228">
        <f>IF(N872="základní",J872,0)</f>
        <v>0</v>
      </c>
      <c r="BF872" s="228">
        <f>IF(N872="snížená",J872,0)</f>
        <v>0</v>
      </c>
      <c r="BG872" s="228">
        <f>IF(N872="zákl. přenesená",J872,0)</f>
        <v>0</v>
      </c>
      <c r="BH872" s="228">
        <f>IF(N872="sníž. přenesená",J872,0)</f>
        <v>0</v>
      </c>
      <c r="BI872" s="228">
        <f>IF(N872="nulová",J872,0)</f>
        <v>0</v>
      </c>
      <c r="BJ872" s="20" t="s">
        <v>88</v>
      </c>
      <c r="BK872" s="228">
        <f>ROUND(I872*H872,2)</f>
        <v>0</v>
      </c>
      <c r="BL872" s="20" t="s">
        <v>244</v>
      </c>
      <c r="BM872" s="227" t="s">
        <v>2282</v>
      </c>
    </row>
    <row r="873" s="2" customFormat="1">
      <c r="A873" s="42"/>
      <c r="B873" s="43"/>
      <c r="C873" s="44"/>
      <c r="D873" s="229" t="s">
        <v>151</v>
      </c>
      <c r="E873" s="44"/>
      <c r="F873" s="230" t="s">
        <v>1496</v>
      </c>
      <c r="G873" s="44"/>
      <c r="H873" s="44"/>
      <c r="I873" s="231"/>
      <c r="J873" s="44"/>
      <c r="K873" s="44"/>
      <c r="L873" s="48"/>
      <c r="M873" s="232"/>
      <c r="N873" s="233"/>
      <c r="O873" s="88"/>
      <c r="P873" s="88"/>
      <c r="Q873" s="88"/>
      <c r="R873" s="88"/>
      <c r="S873" s="88"/>
      <c r="T873" s="89"/>
      <c r="U873" s="42"/>
      <c r="V873" s="42"/>
      <c r="W873" s="42"/>
      <c r="X873" s="42"/>
      <c r="Y873" s="42"/>
      <c r="Z873" s="42"/>
      <c r="AA873" s="42"/>
      <c r="AB873" s="42"/>
      <c r="AC873" s="42"/>
      <c r="AD873" s="42"/>
      <c r="AE873" s="42"/>
      <c r="AT873" s="20" t="s">
        <v>151</v>
      </c>
      <c r="AU873" s="20" t="s">
        <v>90</v>
      </c>
    </row>
    <row r="874" s="2" customFormat="1" ht="62.7" customHeight="1">
      <c r="A874" s="42"/>
      <c r="B874" s="43"/>
      <c r="C874" s="216" t="s">
        <v>1482</v>
      </c>
      <c r="D874" s="216" t="s">
        <v>144</v>
      </c>
      <c r="E874" s="217" t="s">
        <v>1498</v>
      </c>
      <c r="F874" s="218" t="s">
        <v>1499</v>
      </c>
      <c r="G874" s="219" t="s">
        <v>310</v>
      </c>
      <c r="H874" s="220">
        <v>3.944</v>
      </c>
      <c r="I874" s="221"/>
      <c r="J874" s="222">
        <f>ROUND(I874*H874,2)</f>
        <v>0</v>
      </c>
      <c r="K874" s="218" t="s">
        <v>148</v>
      </c>
      <c r="L874" s="48"/>
      <c r="M874" s="223" t="s">
        <v>78</v>
      </c>
      <c r="N874" s="224" t="s">
        <v>50</v>
      </c>
      <c r="O874" s="88"/>
      <c r="P874" s="225">
        <f>O874*H874</f>
        <v>0</v>
      </c>
      <c r="Q874" s="225">
        <v>0</v>
      </c>
      <c r="R874" s="225">
        <f>Q874*H874</f>
        <v>0</v>
      </c>
      <c r="S874" s="225">
        <v>0</v>
      </c>
      <c r="T874" s="226">
        <f>S874*H874</f>
        <v>0</v>
      </c>
      <c r="U874" s="42"/>
      <c r="V874" s="42"/>
      <c r="W874" s="42"/>
      <c r="X874" s="42"/>
      <c r="Y874" s="42"/>
      <c r="Z874" s="42"/>
      <c r="AA874" s="42"/>
      <c r="AB874" s="42"/>
      <c r="AC874" s="42"/>
      <c r="AD874" s="42"/>
      <c r="AE874" s="42"/>
      <c r="AR874" s="227" t="s">
        <v>244</v>
      </c>
      <c r="AT874" s="227" t="s">
        <v>144</v>
      </c>
      <c r="AU874" s="227" t="s">
        <v>90</v>
      </c>
      <c r="AY874" s="20" t="s">
        <v>141</v>
      </c>
      <c r="BE874" s="228">
        <f>IF(N874="základní",J874,0)</f>
        <v>0</v>
      </c>
      <c r="BF874" s="228">
        <f>IF(N874="snížená",J874,0)</f>
        <v>0</v>
      </c>
      <c r="BG874" s="228">
        <f>IF(N874="zákl. přenesená",J874,0)</f>
        <v>0</v>
      </c>
      <c r="BH874" s="228">
        <f>IF(N874="sníž. přenesená",J874,0)</f>
        <v>0</v>
      </c>
      <c r="BI874" s="228">
        <f>IF(N874="nulová",J874,0)</f>
        <v>0</v>
      </c>
      <c r="BJ874" s="20" t="s">
        <v>88</v>
      </c>
      <c r="BK874" s="228">
        <f>ROUND(I874*H874,2)</f>
        <v>0</v>
      </c>
      <c r="BL874" s="20" t="s">
        <v>244</v>
      </c>
      <c r="BM874" s="227" t="s">
        <v>2283</v>
      </c>
    </row>
    <row r="875" s="2" customFormat="1">
      <c r="A875" s="42"/>
      <c r="B875" s="43"/>
      <c r="C875" s="44"/>
      <c r="D875" s="229" t="s">
        <v>151</v>
      </c>
      <c r="E875" s="44"/>
      <c r="F875" s="230" t="s">
        <v>1501</v>
      </c>
      <c r="G875" s="44"/>
      <c r="H875" s="44"/>
      <c r="I875" s="231"/>
      <c r="J875" s="44"/>
      <c r="K875" s="44"/>
      <c r="L875" s="48"/>
      <c r="M875" s="232"/>
      <c r="N875" s="233"/>
      <c r="O875" s="88"/>
      <c r="P875" s="88"/>
      <c r="Q875" s="88"/>
      <c r="R875" s="88"/>
      <c r="S875" s="88"/>
      <c r="T875" s="89"/>
      <c r="U875" s="42"/>
      <c r="V875" s="42"/>
      <c r="W875" s="42"/>
      <c r="X875" s="42"/>
      <c r="Y875" s="42"/>
      <c r="Z875" s="42"/>
      <c r="AA875" s="42"/>
      <c r="AB875" s="42"/>
      <c r="AC875" s="42"/>
      <c r="AD875" s="42"/>
      <c r="AE875" s="42"/>
      <c r="AT875" s="20" t="s">
        <v>151</v>
      </c>
      <c r="AU875" s="20" t="s">
        <v>90</v>
      </c>
    </row>
    <row r="876" s="12" customFormat="1" ht="22.8" customHeight="1">
      <c r="A876" s="12"/>
      <c r="B876" s="200"/>
      <c r="C876" s="201"/>
      <c r="D876" s="202" t="s">
        <v>79</v>
      </c>
      <c r="E876" s="214" t="s">
        <v>736</v>
      </c>
      <c r="F876" s="214" t="s">
        <v>737</v>
      </c>
      <c r="G876" s="201"/>
      <c r="H876" s="201"/>
      <c r="I876" s="204"/>
      <c r="J876" s="215">
        <f>BK876</f>
        <v>0</v>
      </c>
      <c r="K876" s="201"/>
      <c r="L876" s="206"/>
      <c r="M876" s="207"/>
      <c r="N876" s="208"/>
      <c r="O876" s="208"/>
      <c r="P876" s="209">
        <f>SUM(P877:P978)</f>
        <v>0</v>
      </c>
      <c r="Q876" s="208"/>
      <c r="R876" s="209">
        <f>SUM(R877:R978)</f>
        <v>0.96764760999999999</v>
      </c>
      <c r="S876" s="208"/>
      <c r="T876" s="210">
        <f>SUM(T877:T978)</f>
        <v>0</v>
      </c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R876" s="211" t="s">
        <v>90</v>
      </c>
      <c r="AT876" s="212" t="s">
        <v>79</v>
      </c>
      <c r="AU876" s="212" t="s">
        <v>88</v>
      </c>
      <c r="AY876" s="211" t="s">
        <v>141</v>
      </c>
      <c r="BK876" s="213">
        <f>SUM(BK877:BK978)</f>
        <v>0</v>
      </c>
    </row>
    <row r="877" s="2" customFormat="1" ht="24.15" customHeight="1">
      <c r="A877" s="42"/>
      <c r="B877" s="43"/>
      <c r="C877" s="216" t="s">
        <v>1487</v>
      </c>
      <c r="D877" s="216" t="s">
        <v>144</v>
      </c>
      <c r="E877" s="217" t="s">
        <v>1503</v>
      </c>
      <c r="F877" s="218" t="s">
        <v>1504</v>
      </c>
      <c r="G877" s="219" t="s">
        <v>321</v>
      </c>
      <c r="H877" s="220">
        <v>49.090000000000003</v>
      </c>
      <c r="I877" s="221"/>
      <c r="J877" s="222">
        <f>ROUND(I877*H877,2)</f>
        <v>0</v>
      </c>
      <c r="K877" s="218" t="s">
        <v>148</v>
      </c>
      <c r="L877" s="48"/>
      <c r="M877" s="223" t="s">
        <v>78</v>
      </c>
      <c r="N877" s="224" t="s">
        <v>50</v>
      </c>
      <c r="O877" s="88"/>
      <c r="P877" s="225">
        <f>O877*H877</f>
        <v>0</v>
      </c>
      <c r="Q877" s="225">
        <v>0</v>
      </c>
      <c r="R877" s="225">
        <f>Q877*H877</f>
        <v>0</v>
      </c>
      <c r="S877" s="225">
        <v>0</v>
      </c>
      <c r="T877" s="226">
        <f>S877*H877</f>
        <v>0</v>
      </c>
      <c r="U877" s="42"/>
      <c r="V877" s="42"/>
      <c r="W877" s="42"/>
      <c r="X877" s="42"/>
      <c r="Y877" s="42"/>
      <c r="Z877" s="42"/>
      <c r="AA877" s="42"/>
      <c r="AB877" s="42"/>
      <c r="AC877" s="42"/>
      <c r="AD877" s="42"/>
      <c r="AE877" s="42"/>
      <c r="AR877" s="227" t="s">
        <v>244</v>
      </c>
      <c r="AT877" s="227" t="s">
        <v>144</v>
      </c>
      <c r="AU877" s="227" t="s">
        <v>90</v>
      </c>
      <c r="AY877" s="20" t="s">
        <v>141</v>
      </c>
      <c r="BE877" s="228">
        <f>IF(N877="základní",J877,0)</f>
        <v>0</v>
      </c>
      <c r="BF877" s="228">
        <f>IF(N877="snížená",J877,0)</f>
        <v>0</v>
      </c>
      <c r="BG877" s="228">
        <f>IF(N877="zákl. přenesená",J877,0)</f>
        <v>0</v>
      </c>
      <c r="BH877" s="228">
        <f>IF(N877="sníž. přenesená",J877,0)</f>
        <v>0</v>
      </c>
      <c r="BI877" s="228">
        <f>IF(N877="nulová",J877,0)</f>
        <v>0</v>
      </c>
      <c r="BJ877" s="20" t="s">
        <v>88</v>
      </c>
      <c r="BK877" s="228">
        <f>ROUND(I877*H877,2)</f>
        <v>0</v>
      </c>
      <c r="BL877" s="20" t="s">
        <v>244</v>
      </c>
      <c r="BM877" s="227" t="s">
        <v>2284</v>
      </c>
    </row>
    <row r="878" s="2" customFormat="1">
      <c r="A878" s="42"/>
      <c r="B878" s="43"/>
      <c r="C878" s="44"/>
      <c r="D878" s="229" t="s">
        <v>151</v>
      </c>
      <c r="E878" s="44"/>
      <c r="F878" s="230" t="s">
        <v>1506</v>
      </c>
      <c r="G878" s="44"/>
      <c r="H878" s="44"/>
      <c r="I878" s="231"/>
      <c r="J878" s="44"/>
      <c r="K878" s="44"/>
      <c r="L878" s="48"/>
      <c r="M878" s="232"/>
      <c r="N878" s="233"/>
      <c r="O878" s="88"/>
      <c r="P878" s="88"/>
      <c r="Q878" s="88"/>
      <c r="R878" s="88"/>
      <c r="S878" s="88"/>
      <c r="T878" s="89"/>
      <c r="U878" s="42"/>
      <c r="V878" s="42"/>
      <c r="W878" s="42"/>
      <c r="X878" s="42"/>
      <c r="Y878" s="42"/>
      <c r="Z878" s="42"/>
      <c r="AA878" s="42"/>
      <c r="AB878" s="42"/>
      <c r="AC878" s="42"/>
      <c r="AD878" s="42"/>
      <c r="AE878" s="42"/>
      <c r="AT878" s="20" t="s">
        <v>151</v>
      </c>
      <c r="AU878" s="20" t="s">
        <v>90</v>
      </c>
    </row>
    <row r="879" s="13" customFormat="1">
      <c r="A879" s="13"/>
      <c r="B879" s="241"/>
      <c r="C879" s="242"/>
      <c r="D879" s="234" t="s">
        <v>283</v>
      </c>
      <c r="E879" s="243" t="s">
        <v>78</v>
      </c>
      <c r="F879" s="244" t="s">
        <v>782</v>
      </c>
      <c r="G879" s="242"/>
      <c r="H879" s="245">
        <v>39.359999999999999</v>
      </c>
      <c r="I879" s="246"/>
      <c r="J879" s="242"/>
      <c r="K879" s="242"/>
      <c r="L879" s="247"/>
      <c r="M879" s="248"/>
      <c r="N879" s="249"/>
      <c r="O879" s="249"/>
      <c r="P879" s="249"/>
      <c r="Q879" s="249"/>
      <c r="R879" s="249"/>
      <c r="S879" s="249"/>
      <c r="T879" s="250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51" t="s">
        <v>283</v>
      </c>
      <c r="AU879" s="251" t="s">
        <v>90</v>
      </c>
      <c r="AV879" s="13" t="s">
        <v>90</v>
      </c>
      <c r="AW879" s="13" t="s">
        <v>40</v>
      </c>
      <c r="AX879" s="13" t="s">
        <v>80</v>
      </c>
      <c r="AY879" s="251" t="s">
        <v>141</v>
      </c>
    </row>
    <row r="880" s="13" customFormat="1">
      <c r="A880" s="13"/>
      <c r="B880" s="241"/>
      <c r="C880" s="242"/>
      <c r="D880" s="234" t="s">
        <v>283</v>
      </c>
      <c r="E880" s="243" t="s">
        <v>78</v>
      </c>
      <c r="F880" s="244" t="s">
        <v>1507</v>
      </c>
      <c r="G880" s="242"/>
      <c r="H880" s="245">
        <v>4.726</v>
      </c>
      <c r="I880" s="246"/>
      <c r="J880" s="242"/>
      <c r="K880" s="242"/>
      <c r="L880" s="247"/>
      <c r="M880" s="248"/>
      <c r="N880" s="249"/>
      <c r="O880" s="249"/>
      <c r="P880" s="249"/>
      <c r="Q880" s="249"/>
      <c r="R880" s="249"/>
      <c r="S880" s="249"/>
      <c r="T880" s="250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51" t="s">
        <v>283</v>
      </c>
      <c r="AU880" s="251" t="s">
        <v>90</v>
      </c>
      <c r="AV880" s="13" t="s">
        <v>90</v>
      </c>
      <c r="AW880" s="13" t="s">
        <v>40</v>
      </c>
      <c r="AX880" s="13" t="s">
        <v>80</v>
      </c>
      <c r="AY880" s="251" t="s">
        <v>141</v>
      </c>
    </row>
    <row r="881" s="13" customFormat="1">
      <c r="A881" s="13"/>
      <c r="B881" s="241"/>
      <c r="C881" s="242"/>
      <c r="D881" s="234" t="s">
        <v>283</v>
      </c>
      <c r="E881" s="243" t="s">
        <v>78</v>
      </c>
      <c r="F881" s="244" t="s">
        <v>2285</v>
      </c>
      <c r="G881" s="242"/>
      <c r="H881" s="245">
        <v>5.0039999999999996</v>
      </c>
      <c r="I881" s="246"/>
      <c r="J881" s="242"/>
      <c r="K881" s="242"/>
      <c r="L881" s="247"/>
      <c r="M881" s="248"/>
      <c r="N881" s="249"/>
      <c r="O881" s="249"/>
      <c r="P881" s="249"/>
      <c r="Q881" s="249"/>
      <c r="R881" s="249"/>
      <c r="S881" s="249"/>
      <c r="T881" s="250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51" t="s">
        <v>283</v>
      </c>
      <c r="AU881" s="251" t="s">
        <v>90</v>
      </c>
      <c r="AV881" s="13" t="s">
        <v>90</v>
      </c>
      <c r="AW881" s="13" t="s">
        <v>40</v>
      </c>
      <c r="AX881" s="13" t="s">
        <v>80</v>
      </c>
      <c r="AY881" s="251" t="s">
        <v>141</v>
      </c>
    </row>
    <row r="882" s="14" customFormat="1">
      <c r="A882" s="14"/>
      <c r="B882" s="252"/>
      <c r="C882" s="253"/>
      <c r="D882" s="234" t="s">
        <v>283</v>
      </c>
      <c r="E882" s="254" t="s">
        <v>78</v>
      </c>
      <c r="F882" s="255" t="s">
        <v>285</v>
      </c>
      <c r="G882" s="253"/>
      <c r="H882" s="256">
        <v>49.090000000000003</v>
      </c>
      <c r="I882" s="257"/>
      <c r="J882" s="253"/>
      <c r="K882" s="253"/>
      <c r="L882" s="258"/>
      <c r="M882" s="259"/>
      <c r="N882" s="260"/>
      <c r="O882" s="260"/>
      <c r="P882" s="260"/>
      <c r="Q882" s="260"/>
      <c r="R882" s="260"/>
      <c r="S882" s="260"/>
      <c r="T882" s="261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62" t="s">
        <v>283</v>
      </c>
      <c r="AU882" s="262" t="s">
        <v>90</v>
      </c>
      <c r="AV882" s="14" t="s">
        <v>166</v>
      </c>
      <c r="AW882" s="14" t="s">
        <v>40</v>
      </c>
      <c r="AX882" s="14" t="s">
        <v>88</v>
      </c>
      <c r="AY882" s="262" t="s">
        <v>141</v>
      </c>
    </row>
    <row r="883" s="2" customFormat="1">
      <c r="A883" s="42"/>
      <c r="B883" s="43"/>
      <c r="C883" s="44"/>
      <c r="D883" s="234" t="s">
        <v>414</v>
      </c>
      <c r="E883" s="44"/>
      <c r="F883" s="284" t="s">
        <v>1508</v>
      </c>
      <c r="G883" s="44"/>
      <c r="H883" s="44"/>
      <c r="I883" s="44"/>
      <c r="J883" s="44"/>
      <c r="K883" s="44"/>
      <c r="L883" s="48"/>
      <c r="M883" s="232"/>
      <c r="N883" s="233"/>
      <c r="O883" s="88"/>
      <c r="P883" s="88"/>
      <c r="Q883" s="88"/>
      <c r="R883" s="88"/>
      <c r="S883" s="88"/>
      <c r="T883" s="89"/>
      <c r="U883" s="42"/>
      <c r="V883" s="42"/>
      <c r="W883" s="42"/>
      <c r="X883" s="42"/>
      <c r="Y883" s="42"/>
      <c r="Z883" s="42"/>
      <c r="AA883" s="42"/>
      <c r="AB883" s="42"/>
      <c r="AC883" s="42"/>
      <c r="AD883" s="42"/>
      <c r="AE883" s="42"/>
      <c r="AU883" s="20" t="s">
        <v>90</v>
      </c>
    </row>
    <row r="884" s="2" customFormat="1">
      <c r="A884" s="42"/>
      <c r="B884" s="43"/>
      <c r="C884" s="44"/>
      <c r="D884" s="234" t="s">
        <v>414</v>
      </c>
      <c r="E884" s="44"/>
      <c r="F884" s="285" t="s">
        <v>1872</v>
      </c>
      <c r="G884" s="44"/>
      <c r="H884" s="286">
        <v>0</v>
      </c>
      <c r="I884" s="44"/>
      <c r="J884" s="44"/>
      <c r="K884" s="44"/>
      <c r="L884" s="48"/>
      <c r="M884" s="232"/>
      <c r="N884" s="233"/>
      <c r="O884" s="88"/>
      <c r="P884" s="88"/>
      <c r="Q884" s="88"/>
      <c r="R884" s="88"/>
      <c r="S884" s="88"/>
      <c r="T884" s="89"/>
      <c r="U884" s="42"/>
      <c r="V884" s="42"/>
      <c r="W884" s="42"/>
      <c r="X884" s="42"/>
      <c r="Y884" s="42"/>
      <c r="Z884" s="42"/>
      <c r="AA884" s="42"/>
      <c r="AB884" s="42"/>
      <c r="AC884" s="42"/>
      <c r="AD884" s="42"/>
      <c r="AE884" s="42"/>
      <c r="AU884" s="20" t="s">
        <v>90</v>
      </c>
    </row>
    <row r="885" s="2" customFormat="1">
      <c r="A885" s="42"/>
      <c r="B885" s="43"/>
      <c r="C885" s="44"/>
      <c r="D885" s="234" t="s">
        <v>414</v>
      </c>
      <c r="E885" s="44"/>
      <c r="F885" s="285" t="s">
        <v>1873</v>
      </c>
      <c r="G885" s="44"/>
      <c r="H885" s="286">
        <v>39.359999999999999</v>
      </c>
      <c r="I885" s="44"/>
      <c r="J885" s="44"/>
      <c r="K885" s="44"/>
      <c r="L885" s="48"/>
      <c r="M885" s="232"/>
      <c r="N885" s="233"/>
      <c r="O885" s="88"/>
      <c r="P885" s="88"/>
      <c r="Q885" s="88"/>
      <c r="R885" s="88"/>
      <c r="S885" s="88"/>
      <c r="T885" s="89"/>
      <c r="U885" s="42"/>
      <c r="V885" s="42"/>
      <c r="W885" s="42"/>
      <c r="X885" s="42"/>
      <c r="Y885" s="42"/>
      <c r="Z885" s="42"/>
      <c r="AA885" s="42"/>
      <c r="AB885" s="42"/>
      <c r="AC885" s="42"/>
      <c r="AD885" s="42"/>
      <c r="AE885" s="42"/>
      <c r="AU885" s="20" t="s">
        <v>90</v>
      </c>
    </row>
    <row r="886" s="2" customFormat="1">
      <c r="A886" s="42"/>
      <c r="B886" s="43"/>
      <c r="C886" s="44"/>
      <c r="D886" s="234" t="s">
        <v>414</v>
      </c>
      <c r="E886" s="44"/>
      <c r="F886" s="285" t="s">
        <v>285</v>
      </c>
      <c r="G886" s="44"/>
      <c r="H886" s="286">
        <v>39.359999999999999</v>
      </c>
      <c r="I886" s="44"/>
      <c r="J886" s="44"/>
      <c r="K886" s="44"/>
      <c r="L886" s="48"/>
      <c r="M886" s="232"/>
      <c r="N886" s="233"/>
      <c r="O886" s="88"/>
      <c r="P886" s="88"/>
      <c r="Q886" s="88"/>
      <c r="R886" s="88"/>
      <c r="S886" s="88"/>
      <c r="T886" s="89"/>
      <c r="U886" s="42"/>
      <c r="V886" s="42"/>
      <c r="W886" s="42"/>
      <c r="X886" s="42"/>
      <c r="Y886" s="42"/>
      <c r="Z886" s="42"/>
      <c r="AA886" s="42"/>
      <c r="AB886" s="42"/>
      <c r="AC886" s="42"/>
      <c r="AD886" s="42"/>
      <c r="AE886" s="42"/>
      <c r="AU886" s="20" t="s">
        <v>90</v>
      </c>
    </row>
    <row r="887" s="2" customFormat="1">
      <c r="A887" s="42"/>
      <c r="B887" s="43"/>
      <c r="C887" s="44"/>
      <c r="D887" s="234" t="s">
        <v>414</v>
      </c>
      <c r="E887" s="44"/>
      <c r="F887" s="284" t="s">
        <v>1513</v>
      </c>
      <c r="G887" s="44"/>
      <c r="H887" s="44"/>
      <c r="I887" s="44"/>
      <c r="J887" s="44"/>
      <c r="K887" s="44"/>
      <c r="L887" s="48"/>
      <c r="M887" s="232"/>
      <c r="N887" s="233"/>
      <c r="O887" s="88"/>
      <c r="P887" s="88"/>
      <c r="Q887" s="88"/>
      <c r="R887" s="88"/>
      <c r="S887" s="88"/>
      <c r="T887" s="89"/>
      <c r="U887" s="42"/>
      <c r="V887" s="42"/>
      <c r="W887" s="42"/>
      <c r="X887" s="42"/>
      <c r="Y887" s="42"/>
      <c r="Z887" s="42"/>
      <c r="AA887" s="42"/>
      <c r="AB887" s="42"/>
      <c r="AC887" s="42"/>
      <c r="AD887" s="42"/>
      <c r="AE887" s="42"/>
      <c r="AU887" s="20" t="s">
        <v>90</v>
      </c>
    </row>
    <row r="888" s="2" customFormat="1">
      <c r="A888" s="42"/>
      <c r="B888" s="43"/>
      <c r="C888" s="44"/>
      <c r="D888" s="234" t="s">
        <v>414</v>
      </c>
      <c r="E888" s="44"/>
      <c r="F888" s="285" t="s">
        <v>2286</v>
      </c>
      <c r="G888" s="44"/>
      <c r="H888" s="286">
        <v>23.629999999999999</v>
      </c>
      <c r="I888" s="44"/>
      <c r="J888" s="44"/>
      <c r="K888" s="44"/>
      <c r="L888" s="48"/>
      <c r="M888" s="232"/>
      <c r="N888" s="233"/>
      <c r="O888" s="88"/>
      <c r="P888" s="88"/>
      <c r="Q888" s="88"/>
      <c r="R888" s="88"/>
      <c r="S888" s="88"/>
      <c r="T888" s="89"/>
      <c r="U888" s="42"/>
      <c r="V888" s="42"/>
      <c r="W888" s="42"/>
      <c r="X888" s="42"/>
      <c r="Y888" s="42"/>
      <c r="Z888" s="42"/>
      <c r="AA888" s="42"/>
      <c r="AB888" s="42"/>
      <c r="AC888" s="42"/>
      <c r="AD888" s="42"/>
      <c r="AE888" s="42"/>
      <c r="AU888" s="20" t="s">
        <v>90</v>
      </c>
    </row>
    <row r="889" s="2" customFormat="1">
      <c r="A889" s="42"/>
      <c r="B889" s="43"/>
      <c r="C889" s="44"/>
      <c r="D889" s="234" t="s">
        <v>414</v>
      </c>
      <c r="E889" s="44"/>
      <c r="F889" s="285" t="s">
        <v>285</v>
      </c>
      <c r="G889" s="44"/>
      <c r="H889" s="286">
        <v>23.629999999999999</v>
      </c>
      <c r="I889" s="44"/>
      <c r="J889" s="44"/>
      <c r="K889" s="44"/>
      <c r="L889" s="48"/>
      <c r="M889" s="232"/>
      <c r="N889" s="233"/>
      <c r="O889" s="88"/>
      <c r="P889" s="88"/>
      <c r="Q889" s="88"/>
      <c r="R889" s="88"/>
      <c r="S889" s="88"/>
      <c r="T889" s="89"/>
      <c r="U889" s="42"/>
      <c r="V889" s="42"/>
      <c r="W889" s="42"/>
      <c r="X889" s="42"/>
      <c r="Y889" s="42"/>
      <c r="Z889" s="42"/>
      <c r="AA889" s="42"/>
      <c r="AB889" s="42"/>
      <c r="AC889" s="42"/>
      <c r="AD889" s="42"/>
      <c r="AE889" s="42"/>
      <c r="AU889" s="20" t="s">
        <v>90</v>
      </c>
    </row>
    <row r="890" s="2" customFormat="1">
      <c r="A890" s="42"/>
      <c r="B890" s="43"/>
      <c r="C890" s="44"/>
      <c r="D890" s="234" t="s">
        <v>414</v>
      </c>
      <c r="E890" s="44"/>
      <c r="F890" s="284" t="s">
        <v>2287</v>
      </c>
      <c r="G890" s="44"/>
      <c r="H890" s="44"/>
      <c r="I890" s="44"/>
      <c r="J890" s="44"/>
      <c r="K890" s="44"/>
      <c r="L890" s="48"/>
      <c r="M890" s="232"/>
      <c r="N890" s="233"/>
      <c r="O890" s="88"/>
      <c r="P890" s="88"/>
      <c r="Q890" s="88"/>
      <c r="R890" s="88"/>
      <c r="S890" s="88"/>
      <c r="T890" s="89"/>
      <c r="U890" s="42"/>
      <c r="V890" s="42"/>
      <c r="W890" s="42"/>
      <c r="X890" s="42"/>
      <c r="Y890" s="42"/>
      <c r="Z890" s="42"/>
      <c r="AA890" s="42"/>
      <c r="AB890" s="42"/>
      <c r="AC890" s="42"/>
      <c r="AD890" s="42"/>
      <c r="AE890" s="42"/>
      <c r="AU890" s="20" t="s">
        <v>90</v>
      </c>
    </row>
    <row r="891" s="2" customFormat="1">
      <c r="A891" s="42"/>
      <c r="B891" s="43"/>
      <c r="C891" s="44"/>
      <c r="D891" s="234" t="s">
        <v>414</v>
      </c>
      <c r="E891" s="44"/>
      <c r="F891" s="285" t="s">
        <v>2288</v>
      </c>
      <c r="G891" s="44"/>
      <c r="H891" s="286">
        <v>11.119999999999999</v>
      </c>
      <c r="I891" s="44"/>
      <c r="J891" s="44"/>
      <c r="K891" s="44"/>
      <c r="L891" s="48"/>
      <c r="M891" s="232"/>
      <c r="N891" s="233"/>
      <c r="O891" s="88"/>
      <c r="P891" s="88"/>
      <c r="Q891" s="88"/>
      <c r="R891" s="88"/>
      <c r="S891" s="88"/>
      <c r="T891" s="89"/>
      <c r="U891" s="42"/>
      <c r="V891" s="42"/>
      <c r="W891" s="42"/>
      <c r="X891" s="42"/>
      <c r="Y891" s="42"/>
      <c r="Z891" s="42"/>
      <c r="AA891" s="42"/>
      <c r="AB891" s="42"/>
      <c r="AC891" s="42"/>
      <c r="AD891" s="42"/>
      <c r="AE891" s="42"/>
      <c r="AU891" s="20" t="s">
        <v>90</v>
      </c>
    </row>
    <row r="892" s="2" customFormat="1">
      <c r="A892" s="42"/>
      <c r="B892" s="43"/>
      <c r="C892" s="44"/>
      <c r="D892" s="234" t="s">
        <v>414</v>
      </c>
      <c r="E892" s="44"/>
      <c r="F892" s="285" t="s">
        <v>2289</v>
      </c>
      <c r="G892" s="44"/>
      <c r="H892" s="286">
        <v>5.5599999999999996</v>
      </c>
      <c r="I892" s="44"/>
      <c r="J892" s="44"/>
      <c r="K892" s="44"/>
      <c r="L892" s="48"/>
      <c r="M892" s="232"/>
      <c r="N892" s="233"/>
      <c r="O892" s="88"/>
      <c r="P892" s="88"/>
      <c r="Q892" s="88"/>
      <c r="R892" s="88"/>
      <c r="S892" s="88"/>
      <c r="T892" s="89"/>
      <c r="U892" s="42"/>
      <c r="V892" s="42"/>
      <c r="W892" s="42"/>
      <c r="X892" s="42"/>
      <c r="Y892" s="42"/>
      <c r="Z892" s="42"/>
      <c r="AA892" s="42"/>
      <c r="AB892" s="42"/>
      <c r="AC892" s="42"/>
      <c r="AD892" s="42"/>
      <c r="AE892" s="42"/>
      <c r="AU892" s="20" t="s">
        <v>90</v>
      </c>
    </row>
    <row r="893" s="2" customFormat="1">
      <c r="A893" s="42"/>
      <c r="B893" s="43"/>
      <c r="C893" s="44"/>
      <c r="D893" s="234" t="s">
        <v>414</v>
      </c>
      <c r="E893" s="44"/>
      <c r="F893" s="285" t="s">
        <v>285</v>
      </c>
      <c r="G893" s="44"/>
      <c r="H893" s="286">
        <v>16.68</v>
      </c>
      <c r="I893" s="44"/>
      <c r="J893" s="44"/>
      <c r="K893" s="44"/>
      <c r="L893" s="48"/>
      <c r="M893" s="232"/>
      <c r="N893" s="233"/>
      <c r="O893" s="88"/>
      <c r="P893" s="88"/>
      <c r="Q893" s="88"/>
      <c r="R893" s="88"/>
      <c r="S893" s="88"/>
      <c r="T893" s="89"/>
      <c r="U893" s="42"/>
      <c r="V893" s="42"/>
      <c r="W893" s="42"/>
      <c r="X893" s="42"/>
      <c r="Y893" s="42"/>
      <c r="Z893" s="42"/>
      <c r="AA893" s="42"/>
      <c r="AB893" s="42"/>
      <c r="AC893" s="42"/>
      <c r="AD893" s="42"/>
      <c r="AE893" s="42"/>
      <c r="AU893" s="20" t="s">
        <v>90</v>
      </c>
    </row>
    <row r="894" s="2" customFormat="1" ht="24.15" customHeight="1">
      <c r="A894" s="42"/>
      <c r="B894" s="43"/>
      <c r="C894" s="216" t="s">
        <v>1492</v>
      </c>
      <c r="D894" s="216" t="s">
        <v>144</v>
      </c>
      <c r="E894" s="217" t="s">
        <v>1517</v>
      </c>
      <c r="F894" s="218" t="s">
        <v>1518</v>
      </c>
      <c r="G894" s="219" t="s">
        <v>321</v>
      </c>
      <c r="H894" s="220">
        <v>49.090000000000003</v>
      </c>
      <c r="I894" s="221"/>
      <c r="J894" s="222">
        <f>ROUND(I894*H894,2)</f>
        <v>0</v>
      </c>
      <c r="K894" s="218" t="s">
        <v>148</v>
      </c>
      <c r="L894" s="48"/>
      <c r="M894" s="223" t="s">
        <v>78</v>
      </c>
      <c r="N894" s="224" t="s">
        <v>50</v>
      </c>
      <c r="O894" s="88"/>
      <c r="P894" s="225">
        <f>O894*H894</f>
        <v>0</v>
      </c>
      <c r="Q894" s="225">
        <v>0.00029999999999999997</v>
      </c>
      <c r="R894" s="225">
        <f>Q894*H894</f>
        <v>0.014727000000000001</v>
      </c>
      <c r="S894" s="225">
        <v>0</v>
      </c>
      <c r="T894" s="226">
        <f>S894*H894</f>
        <v>0</v>
      </c>
      <c r="U894" s="42"/>
      <c r="V894" s="42"/>
      <c r="W894" s="42"/>
      <c r="X894" s="42"/>
      <c r="Y894" s="42"/>
      <c r="Z894" s="42"/>
      <c r="AA894" s="42"/>
      <c r="AB894" s="42"/>
      <c r="AC894" s="42"/>
      <c r="AD894" s="42"/>
      <c r="AE894" s="42"/>
      <c r="AR894" s="227" t="s">
        <v>244</v>
      </c>
      <c r="AT894" s="227" t="s">
        <v>144</v>
      </c>
      <c r="AU894" s="227" t="s">
        <v>90</v>
      </c>
      <c r="AY894" s="20" t="s">
        <v>141</v>
      </c>
      <c r="BE894" s="228">
        <f>IF(N894="základní",J894,0)</f>
        <v>0</v>
      </c>
      <c r="BF894" s="228">
        <f>IF(N894="snížená",J894,0)</f>
        <v>0</v>
      </c>
      <c r="BG894" s="228">
        <f>IF(N894="zákl. přenesená",J894,0)</f>
        <v>0</v>
      </c>
      <c r="BH894" s="228">
        <f>IF(N894="sníž. přenesená",J894,0)</f>
        <v>0</v>
      </c>
      <c r="BI894" s="228">
        <f>IF(N894="nulová",J894,0)</f>
        <v>0</v>
      </c>
      <c r="BJ894" s="20" t="s">
        <v>88</v>
      </c>
      <c r="BK894" s="228">
        <f>ROUND(I894*H894,2)</f>
        <v>0</v>
      </c>
      <c r="BL894" s="20" t="s">
        <v>244</v>
      </c>
      <c r="BM894" s="227" t="s">
        <v>2290</v>
      </c>
    </row>
    <row r="895" s="2" customFormat="1">
      <c r="A895" s="42"/>
      <c r="B895" s="43"/>
      <c r="C895" s="44"/>
      <c r="D895" s="229" t="s">
        <v>151</v>
      </c>
      <c r="E895" s="44"/>
      <c r="F895" s="230" t="s">
        <v>1520</v>
      </c>
      <c r="G895" s="44"/>
      <c r="H895" s="44"/>
      <c r="I895" s="231"/>
      <c r="J895" s="44"/>
      <c r="K895" s="44"/>
      <c r="L895" s="48"/>
      <c r="M895" s="232"/>
      <c r="N895" s="233"/>
      <c r="O895" s="88"/>
      <c r="P895" s="88"/>
      <c r="Q895" s="88"/>
      <c r="R895" s="88"/>
      <c r="S895" s="88"/>
      <c r="T895" s="89"/>
      <c r="U895" s="42"/>
      <c r="V895" s="42"/>
      <c r="W895" s="42"/>
      <c r="X895" s="42"/>
      <c r="Y895" s="42"/>
      <c r="Z895" s="42"/>
      <c r="AA895" s="42"/>
      <c r="AB895" s="42"/>
      <c r="AC895" s="42"/>
      <c r="AD895" s="42"/>
      <c r="AE895" s="42"/>
      <c r="AT895" s="20" t="s">
        <v>151</v>
      </c>
      <c r="AU895" s="20" t="s">
        <v>90</v>
      </c>
    </row>
    <row r="896" s="13" customFormat="1">
      <c r="A896" s="13"/>
      <c r="B896" s="241"/>
      <c r="C896" s="242"/>
      <c r="D896" s="234" t="s">
        <v>283</v>
      </c>
      <c r="E896" s="243" t="s">
        <v>78</v>
      </c>
      <c r="F896" s="244" t="s">
        <v>782</v>
      </c>
      <c r="G896" s="242"/>
      <c r="H896" s="245">
        <v>39.359999999999999</v>
      </c>
      <c r="I896" s="246"/>
      <c r="J896" s="242"/>
      <c r="K896" s="242"/>
      <c r="L896" s="247"/>
      <c r="M896" s="248"/>
      <c r="N896" s="249"/>
      <c r="O896" s="249"/>
      <c r="P896" s="249"/>
      <c r="Q896" s="249"/>
      <c r="R896" s="249"/>
      <c r="S896" s="249"/>
      <c r="T896" s="250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51" t="s">
        <v>283</v>
      </c>
      <c r="AU896" s="251" t="s">
        <v>90</v>
      </c>
      <c r="AV896" s="13" t="s">
        <v>90</v>
      </c>
      <c r="AW896" s="13" t="s">
        <v>40</v>
      </c>
      <c r="AX896" s="13" t="s">
        <v>80</v>
      </c>
      <c r="AY896" s="251" t="s">
        <v>141</v>
      </c>
    </row>
    <row r="897" s="13" customFormat="1">
      <c r="A897" s="13"/>
      <c r="B897" s="241"/>
      <c r="C897" s="242"/>
      <c r="D897" s="234" t="s">
        <v>283</v>
      </c>
      <c r="E897" s="243" t="s">
        <v>78</v>
      </c>
      <c r="F897" s="244" t="s">
        <v>1507</v>
      </c>
      <c r="G897" s="242"/>
      <c r="H897" s="245">
        <v>4.726</v>
      </c>
      <c r="I897" s="246"/>
      <c r="J897" s="242"/>
      <c r="K897" s="242"/>
      <c r="L897" s="247"/>
      <c r="M897" s="248"/>
      <c r="N897" s="249"/>
      <c r="O897" s="249"/>
      <c r="P897" s="249"/>
      <c r="Q897" s="249"/>
      <c r="R897" s="249"/>
      <c r="S897" s="249"/>
      <c r="T897" s="250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51" t="s">
        <v>283</v>
      </c>
      <c r="AU897" s="251" t="s">
        <v>90</v>
      </c>
      <c r="AV897" s="13" t="s">
        <v>90</v>
      </c>
      <c r="AW897" s="13" t="s">
        <v>40</v>
      </c>
      <c r="AX897" s="13" t="s">
        <v>80</v>
      </c>
      <c r="AY897" s="251" t="s">
        <v>141</v>
      </c>
    </row>
    <row r="898" s="13" customFormat="1">
      <c r="A898" s="13"/>
      <c r="B898" s="241"/>
      <c r="C898" s="242"/>
      <c r="D898" s="234" t="s">
        <v>283</v>
      </c>
      <c r="E898" s="243" t="s">
        <v>78</v>
      </c>
      <c r="F898" s="244" t="s">
        <v>2285</v>
      </c>
      <c r="G898" s="242"/>
      <c r="H898" s="245">
        <v>5.0039999999999996</v>
      </c>
      <c r="I898" s="246"/>
      <c r="J898" s="242"/>
      <c r="K898" s="242"/>
      <c r="L898" s="247"/>
      <c r="M898" s="248"/>
      <c r="N898" s="249"/>
      <c r="O898" s="249"/>
      <c r="P898" s="249"/>
      <c r="Q898" s="249"/>
      <c r="R898" s="249"/>
      <c r="S898" s="249"/>
      <c r="T898" s="250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51" t="s">
        <v>283</v>
      </c>
      <c r="AU898" s="251" t="s">
        <v>90</v>
      </c>
      <c r="AV898" s="13" t="s">
        <v>90</v>
      </c>
      <c r="AW898" s="13" t="s">
        <v>40</v>
      </c>
      <c r="AX898" s="13" t="s">
        <v>80</v>
      </c>
      <c r="AY898" s="251" t="s">
        <v>141</v>
      </c>
    </row>
    <row r="899" s="14" customFormat="1">
      <c r="A899" s="14"/>
      <c r="B899" s="252"/>
      <c r="C899" s="253"/>
      <c r="D899" s="234" t="s">
        <v>283</v>
      </c>
      <c r="E899" s="254" t="s">
        <v>78</v>
      </c>
      <c r="F899" s="255" t="s">
        <v>285</v>
      </c>
      <c r="G899" s="253"/>
      <c r="H899" s="256">
        <v>49.090000000000003</v>
      </c>
      <c r="I899" s="257"/>
      <c r="J899" s="253"/>
      <c r="K899" s="253"/>
      <c r="L899" s="258"/>
      <c r="M899" s="259"/>
      <c r="N899" s="260"/>
      <c r="O899" s="260"/>
      <c r="P899" s="260"/>
      <c r="Q899" s="260"/>
      <c r="R899" s="260"/>
      <c r="S899" s="260"/>
      <c r="T899" s="261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62" t="s">
        <v>283</v>
      </c>
      <c r="AU899" s="262" t="s">
        <v>90</v>
      </c>
      <c r="AV899" s="14" t="s">
        <v>166</v>
      </c>
      <c r="AW899" s="14" t="s">
        <v>40</v>
      </c>
      <c r="AX899" s="14" t="s">
        <v>88</v>
      </c>
      <c r="AY899" s="262" t="s">
        <v>141</v>
      </c>
    </row>
    <row r="900" s="2" customFormat="1">
      <c r="A900" s="42"/>
      <c r="B900" s="43"/>
      <c r="C900" s="44"/>
      <c r="D900" s="234" t="s">
        <v>414</v>
      </c>
      <c r="E900" s="44"/>
      <c r="F900" s="284" t="s">
        <v>1508</v>
      </c>
      <c r="G900" s="44"/>
      <c r="H900" s="44"/>
      <c r="I900" s="44"/>
      <c r="J900" s="44"/>
      <c r="K900" s="44"/>
      <c r="L900" s="48"/>
      <c r="M900" s="232"/>
      <c r="N900" s="233"/>
      <c r="O900" s="88"/>
      <c r="P900" s="88"/>
      <c r="Q900" s="88"/>
      <c r="R900" s="88"/>
      <c r="S900" s="88"/>
      <c r="T900" s="89"/>
      <c r="U900" s="42"/>
      <c r="V900" s="42"/>
      <c r="W900" s="42"/>
      <c r="X900" s="42"/>
      <c r="Y900" s="42"/>
      <c r="Z900" s="42"/>
      <c r="AA900" s="42"/>
      <c r="AB900" s="42"/>
      <c r="AC900" s="42"/>
      <c r="AD900" s="42"/>
      <c r="AE900" s="42"/>
      <c r="AU900" s="20" t="s">
        <v>90</v>
      </c>
    </row>
    <row r="901" s="2" customFormat="1">
      <c r="A901" s="42"/>
      <c r="B901" s="43"/>
      <c r="C901" s="44"/>
      <c r="D901" s="234" t="s">
        <v>414</v>
      </c>
      <c r="E901" s="44"/>
      <c r="F901" s="285" t="s">
        <v>1872</v>
      </c>
      <c r="G901" s="44"/>
      <c r="H901" s="286">
        <v>0</v>
      </c>
      <c r="I901" s="44"/>
      <c r="J901" s="44"/>
      <c r="K901" s="44"/>
      <c r="L901" s="48"/>
      <c r="M901" s="232"/>
      <c r="N901" s="233"/>
      <c r="O901" s="88"/>
      <c r="P901" s="88"/>
      <c r="Q901" s="88"/>
      <c r="R901" s="88"/>
      <c r="S901" s="88"/>
      <c r="T901" s="89"/>
      <c r="U901" s="42"/>
      <c r="V901" s="42"/>
      <c r="W901" s="42"/>
      <c r="X901" s="42"/>
      <c r="Y901" s="42"/>
      <c r="Z901" s="42"/>
      <c r="AA901" s="42"/>
      <c r="AB901" s="42"/>
      <c r="AC901" s="42"/>
      <c r="AD901" s="42"/>
      <c r="AE901" s="42"/>
      <c r="AU901" s="20" t="s">
        <v>90</v>
      </c>
    </row>
    <row r="902" s="2" customFormat="1">
      <c r="A902" s="42"/>
      <c r="B902" s="43"/>
      <c r="C902" s="44"/>
      <c r="D902" s="234" t="s">
        <v>414</v>
      </c>
      <c r="E902" s="44"/>
      <c r="F902" s="285" t="s">
        <v>1873</v>
      </c>
      <c r="G902" s="44"/>
      <c r="H902" s="286">
        <v>39.359999999999999</v>
      </c>
      <c r="I902" s="44"/>
      <c r="J902" s="44"/>
      <c r="K902" s="44"/>
      <c r="L902" s="48"/>
      <c r="M902" s="232"/>
      <c r="N902" s="233"/>
      <c r="O902" s="88"/>
      <c r="P902" s="88"/>
      <c r="Q902" s="88"/>
      <c r="R902" s="88"/>
      <c r="S902" s="88"/>
      <c r="T902" s="89"/>
      <c r="U902" s="42"/>
      <c r="V902" s="42"/>
      <c r="W902" s="42"/>
      <c r="X902" s="42"/>
      <c r="Y902" s="42"/>
      <c r="Z902" s="42"/>
      <c r="AA902" s="42"/>
      <c r="AB902" s="42"/>
      <c r="AC902" s="42"/>
      <c r="AD902" s="42"/>
      <c r="AE902" s="42"/>
      <c r="AU902" s="20" t="s">
        <v>90</v>
      </c>
    </row>
    <row r="903" s="2" customFormat="1">
      <c r="A903" s="42"/>
      <c r="B903" s="43"/>
      <c r="C903" s="44"/>
      <c r="D903" s="234" t="s">
        <v>414</v>
      </c>
      <c r="E903" s="44"/>
      <c r="F903" s="285" t="s">
        <v>285</v>
      </c>
      <c r="G903" s="44"/>
      <c r="H903" s="286">
        <v>39.359999999999999</v>
      </c>
      <c r="I903" s="44"/>
      <c r="J903" s="44"/>
      <c r="K903" s="44"/>
      <c r="L903" s="48"/>
      <c r="M903" s="232"/>
      <c r="N903" s="233"/>
      <c r="O903" s="88"/>
      <c r="P903" s="88"/>
      <c r="Q903" s="88"/>
      <c r="R903" s="88"/>
      <c r="S903" s="88"/>
      <c r="T903" s="89"/>
      <c r="U903" s="42"/>
      <c r="V903" s="42"/>
      <c r="W903" s="42"/>
      <c r="X903" s="42"/>
      <c r="Y903" s="42"/>
      <c r="Z903" s="42"/>
      <c r="AA903" s="42"/>
      <c r="AB903" s="42"/>
      <c r="AC903" s="42"/>
      <c r="AD903" s="42"/>
      <c r="AE903" s="42"/>
      <c r="AU903" s="20" t="s">
        <v>90</v>
      </c>
    </row>
    <row r="904" s="2" customFormat="1">
      <c r="A904" s="42"/>
      <c r="B904" s="43"/>
      <c r="C904" s="44"/>
      <c r="D904" s="234" t="s">
        <v>414</v>
      </c>
      <c r="E904" s="44"/>
      <c r="F904" s="284" t="s">
        <v>1513</v>
      </c>
      <c r="G904" s="44"/>
      <c r="H904" s="44"/>
      <c r="I904" s="44"/>
      <c r="J904" s="44"/>
      <c r="K904" s="44"/>
      <c r="L904" s="48"/>
      <c r="M904" s="232"/>
      <c r="N904" s="233"/>
      <c r="O904" s="88"/>
      <c r="P904" s="88"/>
      <c r="Q904" s="88"/>
      <c r="R904" s="88"/>
      <c r="S904" s="88"/>
      <c r="T904" s="89"/>
      <c r="U904" s="42"/>
      <c r="V904" s="42"/>
      <c r="W904" s="42"/>
      <c r="X904" s="42"/>
      <c r="Y904" s="42"/>
      <c r="Z904" s="42"/>
      <c r="AA904" s="42"/>
      <c r="AB904" s="42"/>
      <c r="AC904" s="42"/>
      <c r="AD904" s="42"/>
      <c r="AE904" s="42"/>
      <c r="AU904" s="20" t="s">
        <v>90</v>
      </c>
    </row>
    <row r="905" s="2" customFormat="1">
      <c r="A905" s="42"/>
      <c r="B905" s="43"/>
      <c r="C905" s="44"/>
      <c r="D905" s="234" t="s">
        <v>414</v>
      </c>
      <c r="E905" s="44"/>
      <c r="F905" s="285" t="s">
        <v>2286</v>
      </c>
      <c r="G905" s="44"/>
      <c r="H905" s="286">
        <v>23.629999999999999</v>
      </c>
      <c r="I905" s="44"/>
      <c r="J905" s="44"/>
      <c r="K905" s="44"/>
      <c r="L905" s="48"/>
      <c r="M905" s="232"/>
      <c r="N905" s="233"/>
      <c r="O905" s="88"/>
      <c r="P905" s="88"/>
      <c r="Q905" s="88"/>
      <c r="R905" s="88"/>
      <c r="S905" s="88"/>
      <c r="T905" s="89"/>
      <c r="U905" s="42"/>
      <c r="V905" s="42"/>
      <c r="W905" s="42"/>
      <c r="X905" s="42"/>
      <c r="Y905" s="42"/>
      <c r="Z905" s="42"/>
      <c r="AA905" s="42"/>
      <c r="AB905" s="42"/>
      <c r="AC905" s="42"/>
      <c r="AD905" s="42"/>
      <c r="AE905" s="42"/>
      <c r="AU905" s="20" t="s">
        <v>90</v>
      </c>
    </row>
    <row r="906" s="2" customFormat="1">
      <c r="A906" s="42"/>
      <c r="B906" s="43"/>
      <c r="C906" s="44"/>
      <c r="D906" s="234" t="s">
        <v>414</v>
      </c>
      <c r="E906" s="44"/>
      <c r="F906" s="285" t="s">
        <v>285</v>
      </c>
      <c r="G906" s="44"/>
      <c r="H906" s="286">
        <v>23.629999999999999</v>
      </c>
      <c r="I906" s="44"/>
      <c r="J906" s="44"/>
      <c r="K906" s="44"/>
      <c r="L906" s="48"/>
      <c r="M906" s="232"/>
      <c r="N906" s="233"/>
      <c r="O906" s="88"/>
      <c r="P906" s="88"/>
      <c r="Q906" s="88"/>
      <c r="R906" s="88"/>
      <c r="S906" s="88"/>
      <c r="T906" s="89"/>
      <c r="U906" s="42"/>
      <c r="V906" s="42"/>
      <c r="W906" s="42"/>
      <c r="X906" s="42"/>
      <c r="Y906" s="42"/>
      <c r="Z906" s="42"/>
      <c r="AA906" s="42"/>
      <c r="AB906" s="42"/>
      <c r="AC906" s="42"/>
      <c r="AD906" s="42"/>
      <c r="AE906" s="42"/>
      <c r="AU906" s="20" t="s">
        <v>90</v>
      </c>
    </row>
    <row r="907" s="2" customFormat="1">
      <c r="A907" s="42"/>
      <c r="B907" s="43"/>
      <c r="C907" s="44"/>
      <c r="D907" s="234" t="s">
        <v>414</v>
      </c>
      <c r="E907" s="44"/>
      <c r="F907" s="284" t="s">
        <v>2287</v>
      </c>
      <c r="G907" s="44"/>
      <c r="H907" s="44"/>
      <c r="I907" s="44"/>
      <c r="J907" s="44"/>
      <c r="K907" s="44"/>
      <c r="L907" s="48"/>
      <c r="M907" s="232"/>
      <c r="N907" s="233"/>
      <c r="O907" s="88"/>
      <c r="P907" s="88"/>
      <c r="Q907" s="88"/>
      <c r="R907" s="88"/>
      <c r="S907" s="88"/>
      <c r="T907" s="89"/>
      <c r="U907" s="42"/>
      <c r="V907" s="42"/>
      <c r="W907" s="42"/>
      <c r="X907" s="42"/>
      <c r="Y907" s="42"/>
      <c r="Z907" s="42"/>
      <c r="AA907" s="42"/>
      <c r="AB907" s="42"/>
      <c r="AC907" s="42"/>
      <c r="AD907" s="42"/>
      <c r="AE907" s="42"/>
      <c r="AU907" s="20" t="s">
        <v>90</v>
      </c>
    </row>
    <row r="908" s="2" customFormat="1">
      <c r="A908" s="42"/>
      <c r="B908" s="43"/>
      <c r="C908" s="44"/>
      <c r="D908" s="234" t="s">
        <v>414</v>
      </c>
      <c r="E908" s="44"/>
      <c r="F908" s="285" t="s">
        <v>2288</v>
      </c>
      <c r="G908" s="44"/>
      <c r="H908" s="286">
        <v>11.119999999999999</v>
      </c>
      <c r="I908" s="44"/>
      <c r="J908" s="44"/>
      <c r="K908" s="44"/>
      <c r="L908" s="48"/>
      <c r="M908" s="232"/>
      <c r="N908" s="233"/>
      <c r="O908" s="88"/>
      <c r="P908" s="88"/>
      <c r="Q908" s="88"/>
      <c r="R908" s="88"/>
      <c r="S908" s="88"/>
      <c r="T908" s="89"/>
      <c r="U908" s="42"/>
      <c r="V908" s="42"/>
      <c r="W908" s="42"/>
      <c r="X908" s="42"/>
      <c r="Y908" s="42"/>
      <c r="Z908" s="42"/>
      <c r="AA908" s="42"/>
      <c r="AB908" s="42"/>
      <c r="AC908" s="42"/>
      <c r="AD908" s="42"/>
      <c r="AE908" s="42"/>
      <c r="AU908" s="20" t="s">
        <v>90</v>
      </c>
    </row>
    <row r="909" s="2" customFormat="1">
      <c r="A909" s="42"/>
      <c r="B909" s="43"/>
      <c r="C909" s="44"/>
      <c r="D909" s="234" t="s">
        <v>414</v>
      </c>
      <c r="E909" s="44"/>
      <c r="F909" s="285" t="s">
        <v>2289</v>
      </c>
      <c r="G909" s="44"/>
      <c r="H909" s="286">
        <v>5.5599999999999996</v>
      </c>
      <c r="I909" s="44"/>
      <c r="J909" s="44"/>
      <c r="K909" s="44"/>
      <c r="L909" s="48"/>
      <c r="M909" s="232"/>
      <c r="N909" s="233"/>
      <c r="O909" s="88"/>
      <c r="P909" s="88"/>
      <c r="Q909" s="88"/>
      <c r="R909" s="88"/>
      <c r="S909" s="88"/>
      <c r="T909" s="89"/>
      <c r="U909" s="42"/>
      <c r="V909" s="42"/>
      <c r="W909" s="42"/>
      <c r="X909" s="42"/>
      <c r="Y909" s="42"/>
      <c r="Z909" s="42"/>
      <c r="AA909" s="42"/>
      <c r="AB909" s="42"/>
      <c r="AC909" s="42"/>
      <c r="AD909" s="42"/>
      <c r="AE909" s="42"/>
      <c r="AU909" s="20" t="s">
        <v>90</v>
      </c>
    </row>
    <row r="910" s="2" customFormat="1">
      <c r="A910" s="42"/>
      <c r="B910" s="43"/>
      <c r="C910" s="44"/>
      <c r="D910" s="234" t="s">
        <v>414</v>
      </c>
      <c r="E910" s="44"/>
      <c r="F910" s="285" t="s">
        <v>285</v>
      </c>
      <c r="G910" s="44"/>
      <c r="H910" s="286">
        <v>16.68</v>
      </c>
      <c r="I910" s="44"/>
      <c r="J910" s="44"/>
      <c r="K910" s="44"/>
      <c r="L910" s="48"/>
      <c r="M910" s="232"/>
      <c r="N910" s="233"/>
      <c r="O910" s="88"/>
      <c r="P910" s="88"/>
      <c r="Q910" s="88"/>
      <c r="R910" s="88"/>
      <c r="S910" s="88"/>
      <c r="T910" s="89"/>
      <c r="U910" s="42"/>
      <c r="V910" s="42"/>
      <c r="W910" s="42"/>
      <c r="X910" s="42"/>
      <c r="Y910" s="42"/>
      <c r="Z910" s="42"/>
      <c r="AA910" s="42"/>
      <c r="AB910" s="42"/>
      <c r="AC910" s="42"/>
      <c r="AD910" s="42"/>
      <c r="AE910" s="42"/>
      <c r="AU910" s="20" t="s">
        <v>90</v>
      </c>
    </row>
    <row r="911" s="2" customFormat="1" ht="37.8" customHeight="1">
      <c r="A911" s="42"/>
      <c r="B911" s="43"/>
      <c r="C911" s="216" t="s">
        <v>1497</v>
      </c>
      <c r="D911" s="216" t="s">
        <v>144</v>
      </c>
      <c r="E911" s="217" t="s">
        <v>1522</v>
      </c>
      <c r="F911" s="218" t="s">
        <v>1523</v>
      </c>
      <c r="G911" s="219" t="s">
        <v>321</v>
      </c>
      <c r="H911" s="220">
        <v>39.359999999999999</v>
      </c>
      <c r="I911" s="221"/>
      <c r="J911" s="222">
        <f>ROUND(I911*H911,2)</f>
        <v>0</v>
      </c>
      <c r="K911" s="218" t="s">
        <v>148</v>
      </c>
      <c r="L911" s="48"/>
      <c r="M911" s="223" t="s">
        <v>78</v>
      </c>
      <c r="N911" s="224" t="s">
        <v>50</v>
      </c>
      <c r="O911" s="88"/>
      <c r="P911" s="225">
        <f>O911*H911</f>
        <v>0</v>
      </c>
      <c r="Q911" s="225">
        <v>0.0053759999999999997</v>
      </c>
      <c r="R911" s="225">
        <f>Q911*H911</f>
        <v>0.21159935999999999</v>
      </c>
      <c r="S911" s="225">
        <v>0</v>
      </c>
      <c r="T911" s="226">
        <f>S911*H911</f>
        <v>0</v>
      </c>
      <c r="U911" s="42"/>
      <c r="V911" s="42"/>
      <c r="W911" s="42"/>
      <c r="X911" s="42"/>
      <c r="Y911" s="42"/>
      <c r="Z911" s="42"/>
      <c r="AA911" s="42"/>
      <c r="AB911" s="42"/>
      <c r="AC911" s="42"/>
      <c r="AD911" s="42"/>
      <c r="AE911" s="42"/>
      <c r="AR911" s="227" t="s">
        <v>244</v>
      </c>
      <c r="AT911" s="227" t="s">
        <v>144</v>
      </c>
      <c r="AU911" s="227" t="s">
        <v>90</v>
      </c>
      <c r="AY911" s="20" t="s">
        <v>141</v>
      </c>
      <c r="BE911" s="228">
        <f>IF(N911="základní",J911,0)</f>
        <v>0</v>
      </c>
      <c r="BF911" s="228">
        <f>IF(N911="snížená",J911,0)</f>
        <v>0</v>
      </c>
      <c r="BG911" s="228">
        <f>IF(N911="zákl. přenesená",J911,0)</f>
        <v>0</v>
      </c>
      <c r="BH911" s="228">
        <f>IF(N911="sníž. přenesená",J911,0)</f>
        <v>0</v>
      </c>
      <c r="BI911" s="228">
        <f>IF(N911="nulová",J911,0)</f>
        <v>0</v>
      </c>
      <c r="BJ911" s="20" t="s">
        <v>88</v>
      </c>
      <c r="BK911" s="228">
        <f>ROUND(I911*H911,2)</f>
        <v>0</v>
      </c>
      <c r="BL911" s="20" t="s">
        <v>244</v>
      </c>
      <c r="BM911" s="227" t="s">
        <v>2291</v>
      </c>
    </row>
    <row r="912" s="2" customFormat="1">
      <c r="A912" s="42"/>
      <c r="B912" s="43"/>
      <c r="C912" s="44"/>
      <c r="D912" s="229" t="s">
        <v>151</v>
      </c>
      <c r="E912" s="44"/>
      <c r="F912" s="230" t="s">
        <v>1525</v>
      </c>
      <c r="G912" s="44"/>
      <c r="H912" s="44"/>
      <c r="I912" s="231"/>
      <c r="J912" s="44"/>
      <c r="K912" s="44"/>
      <c r="L912" s="48"/>
      <c r="M912" s="232"/>
      <c r="N912" s="233"/>
      <c r="O912" s="88"/>
      <c r="P912" s="88"/>
      <c r="Q912" s="88"/>
      <c r="R912" s="88"/>
      <c r="S912" s="88"/>
      <c r="T912" s="89"/>
      <c r="U912" s="42"/>
      <c r="V912" s="42"/>
      <c r="W912" s="42"/>
      <c r="X912" s="42"/>
      <c r="Y912" s="42"/>
      <c r="Z912" s="42"/>
      <c r="AA912" s="42"/>
      <c r="AB912" s="42"/>
      <c r="AC912" s="42"/>
      <c r="AD912" s="42"/>
      <c r="AE912" s="42"/>
      <c r="AT912" s="20" t="s">
        <v>151</v>
      </c>
      <c r="AU912" s="20" t="s">
        <v>90</v>
      </c>
    </row>
    <row r="913" s="15" customFormat="1">
      <c r="A913" s="15"/>
      <c r="B913" s="263"/>
      <c r="C913" s="264"/>
      <c r="D913" s="234" t="s">
        <v>283</v>
      </c>
      <c r="E913" s="265" t="s">
        <v>78</v>
      </c>
      <c r="F913" s="266" t="s">
        <v>1872</v>
      </c>
      <c r="G913" s="264"/>
      <c r="H913" s="265" t="s">
        <v>78</v>
      </c>
      <c r="I913" s="267"/>
      <c r="J913" s="264"/>
      <c r="K913" s="264"/>
      <c r="L913" s="268"/>
      <c r="M913" s="269"/>
      <c r="N913" s="270"/>
      <c r="O913" s="270"/>
      <c r="P913" s="270"/>
      <c r="Q913" s="270"/>
      <c r="R913" s="270"/>
      <c r="S913" s="270"/>
      <c r="T913" s="271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  <c r="AE913" s="15"/>
      <c r="AT913" s="272" t="s">
        <v>283</v>
      </c>
      <c r="AU913" s="272" t="s">
        <v>90</v>
      </c>
      <c r="AV913" s="15" t="s">
        <v>88</v>
      </c>
      <c r="AW913" s="15" t="s">
        <v>40</v>
      </c>
      <c r="AX913" s="15" t="s">
        <v>80</v>
      </c>
      <c r="AY913" s="272" t="s">
        <v>141</v>
      </c>
    </row>
    <row r="914" s="13" customFormat="1">
      <c r="A914" s="13"/>
      <c r="B914" s="241"/>
      <c r="C914" s="242"/>
      <c r="D914" s="234" t="s">
        <v>283</v>
      </c>
      <c r="E914" s="243" t="s">
        <v>78</v>
      </c>
      <c r="F914" s="244" t="s">
        <v>1873</v>
      </c>
      <c r="G914" s="242"/>
      <c r="H914" s="245">
        <v>39.359999999999999</v>
      </c>
      <c r="I914" s="246"/>
      <c r="J914" s="242"/>
      <c r="K914" s="242"/>
      <c r="L914" s="247"/>
      <c r="M914" s="248"/>
      <c r="N914" s="249"/>
      <c r="O914" s="249"/>
      <c r="P914" s="249"/>
      <c r="Q914" s="249"/>
      <c r="R914" s="249"/>
      <c r="S914" s="249"/>
      <c r="T914" s="250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51" t="s">
        <v>283</v>
      </c>
      <c r="AU914" s="251" t="s">
        <v>90</v>
      </c>
      <c r="AV914" s="13" t="s">
        <v>90</v>
      </c>
      <c r="AW914" s="13" t="s">
        <v>40</v>
      </c>
      <c r="AX914" s="13" t="s">
        <v>80</v>
      </c>
      <c r="AY914" s="251" t="s">
        <v>141</v>
      </c>
    </row>
    <row r="915" s="14" customFormat="1">
      <c r="A915" s="14"/>
      <c r="B915" s="252"/>
      <c r="C915" s="253"/>
      <c r="D915" s="234" t="s">
        <v>283</v>
      </c>
      <c r="E915" s="254" t="s">
        <v>782</v>
      </c>
      <c r="F915" s="255" t="s">
        <v>285</v>
      </c>
      <c r="G915" s="253"/>
      <c r="H915" s="256">
        <v>39.359999999999999</v>
      </c>
      <c r="I915" s="257"/>
      <c r="J915" s="253"/>
      <c r="K915" s="253"/>
      <c r="L915" s="258"/>
      <c r="M915" s="259"/>
      <c r="N915" s="260"/>
      <c r="O915" s="260"/>
      <c r="P915" s="260"/>
      <c r="Q915" s="260"/>
      <c r="R915" s="260"/>
      <c r="S915" s="260"/>
      <c r="T915" s="261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62" t="s">
        <v>283</v>
      </c>
      <c r="AU915" s="262" t="s">
        <v>90</v>
      </c>
      <c r="AV915" s="14" t="s">
        <v>166</v>
      </c>
      <c r="AW915" s="14" t="s">
        <v>40</v>
      </c>
      <c r="AX915" s="14" t="s">
        <v>88</v>
      </c>
      <c r="AY915" s="262" t="s">
        <v>141</v>
      </c>
    </row>
    <row r="916" s="2" customFormat="1" ht="16.5" customHeight="1">
      <c r="A916" s="42"/>
      <c r="B916" s="43"/>
      <c r="C916" s="290" t="s">
        <v>1502</v>
      </c>
      <c r="D916" s="290" t="s">
        <v>864</v>
      </c>
      <c r="E916" s="291" t="s">
        <v>1527</v>
      </c>
      <c r="F916" s="292" t="s">
        <v>1528</v>
      </c>
      <c r="G916" s="293" t="s">
        <v>321</v>
      </c>
      <c r="H916" s="294">
        <v>43.295999999999999</v>
      </c>
      <c r="I916" s="295"/>
      <c r="J916" s="296">
        <f>ROUND(I916*H916,2)</f>
        <v>0</v>
      </c>
      <c r="K916" s="292" t="s">
        <v>148</v>
      </c>
      <c r="L916" s="297"/>
      <c r="M916" s="298" t="s">
        <v>78</v>
      </c>
      <c r="N916" s="299" t="s">
        <v>50</v>
      </c>
      <c r="O916" s="88"/>
      <c r="P916" s="225">
        <f>O916*H916</f>
        <v>0</v>
      </c>
      <c r="Q916" s="225">
        <v>0.0126</v>
      </c>
      <c r="R916" s="225">
        <f>Q916*H916</f>
        <v>0.54552959999999995</v>
      </c>
      <c r="S916" s="225">
        <v>0</v>
      </c>
      <c r="T916" s="226">
        <f>S916*H916</f>
        <v>0</v>
      </c>
      <c r="U916" s="42"/>
      <c r="V916" s="42"/>
      <c r="W916" s="42"/>
      <c r="X916" s="42"/>
      <c r="Y916" s="42"/>
      <c r="Z916" s="42"/>
      <c r="AA916" s="42"/>
      <c r="AB916" s="42"/>
      <c r="AC916" s="42"/>
      <c r="AD916" s="42"/>
      <c r="AE916" s="42"/>
      <c r="AR916" s="227" t="s">
        <v>487</v>
      </c>
      <c r="AT916" s="227" t="s">
        <v>864</v>
      </c>
      <c r="AU916" s="227" t="s">
        <v>90</v>
      </c>
      <c r="AY916" s="20" t="s">
        <v>141</v>
      </c>
      <c r="BE916" s="228">
        <f>IF(N916="základní",J916,0)</f>
        <v>0</v>
      </c>
      <c r="BF916" s="228">
        <f>IF(N916="snížená",J916,0)</f>
        <v>0</v>
      </c>
      <c r="BG916" s="228">
        <f>IF(N916="zákl. přenesená",J916,0)</f>
        <v>0</v>
      </c>
      <c r="BH916" s="228">
        <f>IF(N916="sníž. přenesená",J916,0)</f>
        <v>0</v>
      </c>
      <c r="BI916" s="228">
        <f>IF(N916="nulová",J916,0)</f>
        <v>0</v>
      </c>
      <c r="BJ916" s="20" t="s">
        <v>88</v>
      </c>
      <c r="BK916" s="228">
        <f>ROUND(I916*H916,2)</f>
        <v>0</v>
      </c>
      <c r="BL916" s="20" t="s">
        <v>244</v>
      </c>
      <c r="BM916" s="227" t="s">
        <v>2292</v>
      </c>
    </row>
    <row r="917" s="13" customFormat="1">
      <c r="A917" s="13"/>
      <c r="B917" s="241"/>
      <c r="C917" s="242"/>
      <c r="D917" s="234" t="s">
        <v>283</v>
      </c>
      <c r="E917" s="242"/>
      <c r="F917" s="244" t="s">
        <v>2293</v>
      </c>
      <c r="G917" s="242"/>
      <c r="H917" s="245">
        <v>43.295999999999999</v>
      </c>
      <c r="I917" s="246"/>
      <c r="J917" s="242"/>
      <c r="K917" s="242"/>
      <c r="L917" s="247"/>
      <c r="M917" s="248"/>
      <c r="N917" s="249"/>
      <c r="O917" s="249"/>
      <c r="P917" s="249"/>
      <c r="Q917" s="249"/>
      <c r="R917" s="249"/>
      <c r="S917" s="249"/>
      <c r="T917" s="250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51" t="s">
        <v>283</v>
      </c>
      <c r="AU917" s="251" t="s">
        <v>90</v>
      </c>
      <c r="AV917" s="13" t="s">
        <v>90</v>
      </c>
      <c r="AW917" s="13" t="s">
        <v>4</v>
      </c>
      <c r="AX917" s="13" t="s">
        <v>88</v>
      </c>
      <c r="AY917" s="251" t="s">
        <v>141</v>
      </c>
    </row>
    <row r="918" s="2" customFormat="1" ht="33" customHeight="1">
      <c r="A918" s="42"/>
      <c r="B918" s="43"/>
      <c r="C918" s="216" t="s">
        <v>1516</v>
      </c>
      <c r="D918" s="216" t="s">
        <v>144</v>
      </c>
      <c r="E918" s="217" t="s">
        <v>1542</v>
      </c>
      <c r="F918" s="218" t="s">
        <v>1543</v>
      </c>
      <c r="G918" s="219" t="s">
        <v>321</v>
      </c>
      <c r="H918" s="220">
        <v>39.359999999999999</v>
      </c>
      <c r="I918" s="221"/>
      <c r="J918" s="222">
        <f>ROUND(I918*H918,2)</f>
        <v>0</v>
      </c>
      <c r="K918" s="218" t="s">
        <v>148</v>
      </c>
      <c r="L918" s="48"/>
      <c r="M918" s="223" t="s">
        <v>78</v>
      </c>
      <c r="N918" s="224" t="s">
        <v>50</v>
      </c>
      <c r="O918" s="88"/>
      <c r="P918" s="225">
        <f>O918*H918</f>
        <v>0</v>
      </c>
      <c r="Q918" s="225">
        <v>0</v>
      </c>
      <c r="R918" s="225">
        <f>Q918*H918</f>
        <v>0</v>
      </c>
      <c r="S918" s="225">
        <v>0</v>
      </c>
      <c r="T918" s="226">
        <f>S918*H918</f>
        <v>0</v>
      </c>
      <c r="U918" s="42"/>
      <c r="V918" s="42"/>
      <c r="W918" s="42"/>
      <c r="X918" s="42"/>
      <c r="Y918" s="42"/>
      <c r="Z918" s="42"/>
      <c r="AA918" s="42"/>
      <c r="AB918" s="42"/>
      <c r="AC918" s="42"/>
      <c r="AD918" s="42"/>
      <c r="AE918" s="42"/>
      <c r="AR918" s="227" t="s">
        <v>244</v>
      </c>
      <c r="AT918" s="227" t="s">
        <v>144</v>
      </c>
      <c r="AU918" s="227" t="s">
        <v>90</v>
      </c>
      <c r="AY918" s="20" t="s">
        <v>141</v>
      </c>
      <c r="BE918" s="228">
        <f>IF(N918="základní",J918,0)</f>
        <v>0</v>
      </c>
      <c r="BF918" s="228">
        <f>IF(N918="snížená",J918,0)</f>
        <v>0</v>
      </c>
      <c r="BG918" s="228">
        <f>IF(N918="zákl. přenesená",J918,0)</f>
        <v>0</v>
      </c>
      <c r="BH918" s="228">
        <f>IF(N918="sníž. přenesená",J918,0)</f>
        <v>0</v>
      </c>
      <c r="BI918" s="228">
        <f>IF(N918="nulová",J918,0)</f>
        <v>0</v>
      </c>
      <c r="BJ918" s="20" t="s">
        <v>88</v>
      </c>
      <c r="BK918" s="228">
        <f>ROUND(I918*H918,2)</f>
        <v>0</v>
      </c>
      <c r="BL918" s="20" t="s">
        <v>244</v>
      </c>
      <c r="BM918" s="227" t="s">
        <v>2294</v>
      </c>
    </row>
    <row r="919" s="2" customFormat="1">
      <c r="A919" s="42"/>
      <c r="B919" s="43"/>
      <c r="C919" s="44"/>
      <c r="D919" s="229" t="s">
        <v>151</v>
      </c>
      <c r="E919" s="44"/>
      <c r="F919" s="230" t="s">
        <v>1545</v>
      </c>
      <c r="G919" s="44"/>
      <c r="H919" s="44"/>
      <c r="I919" s="231"/>
      <c r="J919" s="44"/>
      <c r="K919" s="44"/>
      <c r="L919" s="48"/>
      <c r="M919" s="232"/>
      <c r="N919" s="233"/>
      <c r="O919" s="88"/>
      <c r="P919" s="88"/>
      <c r="Q919" s="88"/>
      <c r="R919" s="88"/>
      <c r="S919" s="88"/>
      <c r="T919" s="89"/>
      <c r="U919" s="42"/>
      <c r="V919" s="42"/>
      <c r="W919" s="42"/>
      <c r="X919" s="42"/>
      <c r="Y919" s="42"/>
      <c r="Z919" s="42"/>
      <c r="AA919" s="42"/>
      <c r="AB919" s="42"/>
      <c r="AC919" s="42"/>
      <c r="AD919" s="42"/>
      <c r="AE919" s="42"/>
      <c r="AT919" s="20" t="s">
        <v>151</v>
      </c>
      <c r="AU919" s="20" t="s">
        <v>90</v>
      </c>
    </row>
    <row r="920" s="13" customFormat="1">
      <c r="A920" s="13"/>
      <c r="B920" s="241"/>
      <c r="C920" s="242"/>
      <c r="D920" s="234" t="s">
        <v>283</v>
      </c>
      <c r="E920" s="243" t="s">
        <v>78</v>
      </c>
      <c r="F920" s="244" t="s">
        <v>782</v>
      </c>
      <c r="G920" s="242"/>
      <c r="H920" s="245">
        <v>39.359999999999999</v>
      </c>
      <c r="I920" s="246"/>
      <c r="J920" s="242"/>
      <c r="K920" s="242"/>
      <c r="L920" s="247"/>
      <c r="M920" s="248"/>
      <c r="N920" s="249"/>
      <c r="O920" s="249"/>
      <c r="P920" s="249"/>
      <c r="Q920" s="249"/>
      <c r="R920" s="249"/>
      <c r="S920" s="249"/>
      <c r="T920" s="250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51" t="s">
        <v>283</v>
      </c>
      <c r="AU920" s="251" t="s">
        <v>90</v>
      </c>
      <c r="AV920" s="13" t="s">
        <v>90</v>
      </c>
      <c r="AW920" s="13" t="s">
        <v>40</v>
      </c>
      <c r="AX920" s="13" t="s">
        <v>80</v>
      </c>
      <c r="AY920" s="251" t="s">
        <v>141</v>
      </c>
    </row>
    <row r="921" s="14" customFormat="1">
      <c r="A921" s="14"/>
      <c r="B921" s="252"/>
      <c r="C921" s="253"/>
      <c r="D921" s="234" t="s">
        <v>283</v>
      </c>
      <c r="E921" s="254" t="s">
        <v>78</v>
      </c>
      <c r="F921" s="255" t="s">
        <v>285</v>
      </c>
      <c r="G921" s="253"/>
      <c r="H921" s="256">
        <v>39.359999999999999</v>
      </c>
      <c r="I921" s="257"/>
      <c r="J921" s="253"/>
      <c r="K921" s="253"/>
      <c r="L921" s="258"/>
      <c r="M921" s="259"/>
      <c r="N921" s="260"/>
      <c r="O921" s="260"/>
      <c r="P921" s="260"/>
      <c r="Q921" s="260"/>
      <c r="R921" s="260"/>
      <c r="S921" s="260"/>
      <c r="T921" s="261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62" t="s">
        <v>283</v>
      </c>
      <c r="AU921" s="262" t="s">
        <v>90</v>
      </c>
      <c r="AV921" s="14" t="s">
        <v>166</v>
      </c>
      <c r="AW921" s="14" t="s">
        <v>40</v>
      </c>
      <c r="AX921" s="14" t="s">
        <v>88</v>
      </c>
      <c r="AY921" s="262" t="s">
        <v>141</v>
      </c>
    </row>
    <row r="922" s="2" customFormat="1">
      <c r="A922" s="42"/>
      <c r="B922" s="43"/>
      <c r="C922" s="44"/>
      <c r="D922" s="234" t="s">
        <v>414</v>
      </c>
      <c r="E922" s="44"/>
      <c r="F922" s="284" t="s">
        <v>1508</v>
      </c>
      <c r="G922" s="44"/>
      <c r="H922" s="44"/>
      <c r="I922" s="44"/>
      <c r="J922" s="44"/>
      <c r="K922" s="44"/>
      <c r="L922" s="48"/>
      <c r="M922" s="232"/>
      <c r="N922" s="233"/>
      <c r="O922" s="88"/>
      <c r="P922" s="88"/>
      <c r="Q922" s="88"/>
      <c r="R922" s="88"/>
      <c r="S922" s="88"/>
      <c r="T922" s="89"/>
      <c r="U922" s="42"/>
      <c r="V922" s="42"/>
      <c r="W922" s="42"/>
      <c r="X922" s="42"/>
      <c r="Y922" s="42"/>
      <c r="Z922" s="42"/>
      <c r="AA922" s="42"/>
      <c r="AB922" s="42"/>
      <c r="AC922" s="42"/>
      <c r="AD922" s="42"/>
      <c r="AE922" s="42"/>
      <c r="AU922" s="20" t="s">
        <v>90</v>
      </c>
    </row>
    <row r="923" s="2" customFormat="1">
      <c r="A923" s="42"/>
      <c r="B923" s="43"/>
      <c r="C923" s="44"/>
      <c r="D923" s="234" t="s">
        <v>414</v>
      </c>
      <c r="E923" s="44"/>
      <c r="F923" s="285" t="s">
        <v>1872</v>
      </c>
      <c r="G923" s="44"/>
      <c r="H923" s="286">
        <v>0</v>
      </c>
      <c r="I923" s="44"/>
      <c r="J923" s="44"/>
      <c r="K923" s="44"/>
      <c r="L923" s="48"/>
      <c r="M923" s="232"/>
      <c r="N923" s="233"/>
      <c r="O923" s="88"/>
      <c r="P923" s="88"/>
      <c r="Q923" s="88"/>
      <c r="R923" s="88"/>
      <c r="S923" s="88"/>
      <c r="T923" s="89"/>
      <c r="U923" s="42"/>
      <c r="V923" s="42"/>
      <c r="W923" s="42"/>
      <c r="X923" s="42"/>
      <c r="Y923" s="42"/>
      <c r="Z923" s="42"/>
      <c r="AA923" s="42"/>
      <c r="AB923" s="42"/>
      <c r="AC923" s="42"/>
      <c r="AD923" s="42"/>
      <c r="AE923" s="42"/>
      <c r="AU923" s="20" t="s">
        <v>90</v>
      </c>
    </row>
    <row r="924" s="2" customFormat="1">
      <c r="A924" s="42"/>
      <c r="B924" s="43"/>
      <c r="C924" s="44"/>
      <c r="D924" s="234" t="s">
        <v>414</v>
      </c>
      <c r="E924" s="44"/>
      <c r="F924" s="285" t="s">
        <v>1873</v>
      </c>
      <c r="G924" s="44"/>
      <c r="H924" s="286">
        <v>39.359999999999999</v>
      </c>
      <c r="I924" s="44"/>
      <c r="J924" s="44"/>
      <c r="K924" s="44"/>
      <c r="L924" s="48"/>
      <c r="M924" s="232"/>
      <c r="N924" s="233"/>
      <c r="O924" s="88"/>
      <c r="P924" s="88"/>
      <c r="Q924" s="88"/>
      <c r="R924" s="88"/>
      <c r="S924" s="88"/>
      <c r="T924" s="89"/>
      <c r="U924" s="42"/>
      <c r="V924" s="42"/>
      <c r="W924" s="42"/>
      <c r="X924" s="42"/>
      <c r="Y924" s="42"/>
      <c r="Z924" s="42"/>
      <c r="AA924" s="42"/>
      <c r="AB924" s="42"/>
      <c r="AC924" s="42"/>
      <c r="AD924" s="42"/>
      <c r="AE924" s="42"/>
      <c r="AU924" s="20" t="s">
        <v>90</v>
      </c>
    </row>
    <row r="925" s="2" customFormat="1">
      <c r="A925" s="42"/>
      <c r="B925" s="43"/>
      <c r="C925" s="44"/>
      <c r="D925" s="234" t="s">
        <v>414</v>
      </c>
      <c r="E925" s="44"/>
      <c r="F925" s="285" t="s">
        <v>285</v>
      </c>
      <c r="G925" s="44"/>
      <c r="H925" s="286">
        <v>39.359999999999999</v>
      </c>
      <c r="I925" s="44"/>
      <c r="J925" s="44"/>
      <c r="K925" s="44"/>
      <c r="L925" s="48"/>
      <c r="M925" s="232"/>
      <c r="N925" s="233"/>
      <c r="O925" s="88"/>
      <c r="P925" s="88"/>
      <c r="Q925" s="88"/>
      <c r="R925" s="88"/>
      <c r="S925" s="88"/>
      <c r="T925" s="89"/>
      <c r="U925" s="42"/>
      <c r="V925" s="42"/>
      <c r="W925" s="42"/>
      <c r="X925" s="42"/>
      <c r="Y925" s="42"/>
      <c r="Z925" s="42"/>
      <c r="AA925" s="42"/>
      <c r="AB925" s="42"/>
      <c r="AC925" s="42"/>
      <c r="AD925" s="42"/>
      <c r="AE925" s="42"/>
      <c r="AU925" s="20" t="s">
        <v>90</v>
      </c>
    </row>
    <row r="926" s="2" customFormat="1" ht="33" customHeight="1">
      <c r="A926" s="42"/>
      <c r="B926" s="43"/>
      <c r="C926" s="216" t="s">
        <v>1521</v>
      </c>
      <c r="D926" s="216" t="s">
        <v>144</v>
      </c>
      <c r="E926" s="217" t="s">
        <v>1547</v>
      </c>
      <c r="F926" s="218" t="s">
        <v>1548</v>
      </c>
      <c r="G926" s="219" t="s">
        <v>448</v>
      </c>
      <c r="H926" s="220">
        <v>38.399999999999999</v>
      </c>
      <c r="I926" s="221"/>
      <c r="J926" s="222">
        <f>ROUND(I926*H926,2)</f>
        <v>0</v>
      </c>
      <c r="K926" s="218" t="s">
        <v>148</v>
      </c>
      <c r="L926" s="48"/>
      <c r="M926" s="223" t="s">
        <v>78</v>
      </c>
      <c r="N926" s="224" t="s">
        <v>50</v>
      </c>
      <c r="O926" s="88"/>
      <c r="P926" s="225">
        <f>O926*H926</f>
        <v>0</v>
      </c>
      <c r="Q926" s="225">
        <v>0.00018000000000000001</v>
      </c>
      <c r="R926" s="225">
        <f>Q926*H926</f>
        <v>0.0069120000000000006</v>
      </c>
      <c r="S926" s="225">
        <v>0</v>
      </c>
      <c r="T926" s="226">
        <f>S926*H926</f>
        <v>0</v>
      </c>
      <c r="U926" s="42"/>
      <c r="V926" s="42"/>
      <c r="W926" s="42"/>
      <c r="X926" s="42"/>
      <c r="Y926" s="42"/>
      <c r="Z926" s="42"/>
      <c r="AA926" s="42"/>
      <c r="AB926" s="42"/>
      <c r="AC926" s="42"/>
      <c r="AD926" s="42"/>
      <c r="AE926" s="42"/>
      <c r="AR926" s="227" t="s">
        <v>244</v>
      </c>
      <c r="AT926" s="227" t="s">
        <v>144</v>
      </c>
      <c r="AU926" s="227" t="s">
        <v>90</v>
      </c>
      <c r="AY926" s="20" t="s">
        <v>141</v>
      </c>
      <c r="BE926" s="228">
        <f>IF(N926="základní",J926,0)</f>
        <v>0</v>
      </c>
      <c r="BF926" s="228">
        <f>IF(N926="snížená",J926,0)</f>
        <v>0</v>
      </c>
      <c r="BG926" s="228">
        <f>IF(N926="zákl. přenesená",J926,0)</f>
        <v>0</v>
      </c>
      <c r="BH926" s="228">
        <f>IF(N926="sníž. přenesená",J926,0)</f>
        <v>0</v>
      </c>
      <c r="BI926" s="228">
        <f>IF(N926="nulová",J926,0)</f>
        <v>0</v>
      </c>
      <c r="BJ926" s="20" t="s">
        <v>88</v>
      </c>
      <c r="BK926" s="228">
        <f>ROUND(I926*H926,2)</f>
        <v>0</v>
      </c>
      <c r="BL926" s="20" t="s">
        <v>244</v>
      </c>
      <c r="BM926" s="227" t="s">
        <v>2295</v>
      </c>
    </row>
    <row r="927" s="2" customFormat="1">
      <c r="A927" s="42"/>
      <c r="B927" s="43"/>
      <c r="C927" s="44"/>
      <c r="D927" s="229" t="s">
        <v>151</v>
      </c>
      <c r="E927" s="44"/>
      <c r="F927" s="230" t="s">
        <v>1550</v>
      </c>
      <c r="G927" s="44"/>
      <c r="H927" s="44"/>
      <c r="I927" s="231"/>
      <c r="J927" s="44"/>
      <c r="K927" s="44"/>
      <c r="L927" s="48"/>
      <c r="M927" s="232"/>
      <c r="N927" s="233"/>
      <c r="O927" s="88"/>
      <c r="P927" s="88"/>
      <c r="Q927" s="88"/>
      <c r="R927" s="88"/>
      <c r="S927" s="88"/>
      <c r="T927" s="89"/>
      <c r="U927" s="42"/>
      <c r="V927" s="42"/>
      <c r="W927" s="42"/>
      <c r="X927" s="42"/>
      <c r="Y927" s="42"/>
      <c r="Z927" s="42"/>
      <c r="AA927" s="42"/>
      <c r="AB927" s="42"/>
      <c r="AC927" s="42"/>
      <c r="AD927" s="42"/>
      <c r="AE927" s="42"/>
      <c r="AT927" s="20" t="s">
        <v>151</v>
      </c>
      <c r="AU927" s="20" t="s">
        <v>90</v>
      </c>
    </row>
    <row r="928" s="15" customFormat="1">
      <c r="A928" s="15"/>
      <c r="B928" s="263"/>
      <c r="C928" s="264"/>
      <c r="D928" s="234" t="s">
        <v>283</v>
      </c>
      <c r="E928" s="265" t="s">
        <v>78</v>
      </c>
      <c r="F928" s="266" t="s">
        <v>1872</v>
      </c>
      <c r="G928" s="264"/>
      <c r="H928" s="265" t="s">
        <v>78</v>
      </c>
      <c r="I928" s="267"/>
      <c r="J928" s="264"/>
      <c r="K928" s="264"/>
      <c r="L928" s="268"/>
      <c r="M928" s="269"/>
      <c r="N928" s="270"/>
      <c r="O928" s="270"/>
      <c r="P928" s="270"/>
      <c r="Q928" s="270"/>
      <c r="R928" s="270"/>
      <c r="S928" s="270"/>
      <c r="T928" s="271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T928" s="272" t="s">
        <v>283</v>
      </c>
      <c r="AU928" s="272" t="s">
        <v>90</v>
      </c>
      <c r="AV928" s="15" t="s">
        <v>88</v>
      </c>
      <c r="AW928" s="15" t="s">
        <v>40</v>
      </c>
      <c r="AX928" s="15" t="s">
        <v>80</v>
      </c>
      <c r="AY928" s="272" t="s">
        <v>141</v>
      </c>
    </row>
    <row r="929" s="13" customFormat="1">
      <c r="A929" s="13"/>
      <c r="B929" s="241"/>
      <c r="C929" s="242"/>
      <c r="D929" s="234" t="s">
        <v>283</v>
      </c>
      <c r="E929" s="243" t="s">
        <v>78</v>
      </c>
      <c r="F929" s="244" t="s">
        <v>2296</v>
      </c>
      <c r="G929" s="242"/>
      <c r="H929" s="245">
        <v>38.399999999999999</v>
      </c>
      <c r="I929" s="246"/>
      <c r="J929" s="242"/>
      <c r="K929" s="242"/>
      <c r="L929" s="247"/>
      <c r="M929" s="248"/>
      <c r="N929" s="249"/>
      <c r="O929" s="249"/>
      <c r="P929" s="249"/>
      <c r="Q929" s="249"/>
      <c r="R929" s="249"/>
      <c r="S929" s="249"/>
      <c r="T929" s="250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51" t="s">
        <v>283</v>
      </c>
      <c r="AU929" s="251" t="s">
        <v>90</v>
      </c>
      <c r="AV929" s="13" t="s">
        <v>90</v>
      </c>
      <c r="AW929" s="13" t="s">
        <v>40</v>
      </c>
      <c r="AX929" s="13" t="s">
        <v>80</v>
      </c>
      <c r="AY929" s="251" t="s">
        <v>141</v>
      </c>
    </row>
    <row r="930" s="14" customFormat="1">
      <c r="A930" s="14"/>
      <c r="B930" s="252"/>
      <c r="C930" s="253"/>
      <c r="D930" s="234" t="s">
        <v>283</v>
      </c>
      <c r="E930" s="254" t="s">
        <v>78</v>
      </c>
      <c r="F930" s="255" t="s">
        <v>285</v>
      </c>
      <c r="G930" s="253"/>
      <c r="H930" s="256">
        <v>38.399999999999999</v>
      </c>
      <c r="I930" s="257"/>
      <c r="J930" s="253"/>
      <c r="K930" s="253"/>
      <c r="L930" s="258"/>
      <c r="M930" s="259"/>
      <c r="N930" s="260"/>
      <c r="O930" s="260"/>
      <c r="P930" s="260"/>
      <c r="Q930" s="260"/>
      <c r="R930" s="260"/>
      <c r="S930" s="260"/>
      <c r="T930" s="261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62" t="s">
        <v>283</v>
      </c>
      <c r="AU930" s="262" t="s">
        <v>90</v>
      </c>
      <c r="AV930" s="14" t="s">
        <v>166</v>
      </c>
      <c r="AW930" s="14" t="s">
        <v>40</v>
      </c>
      <c r="AX930" s="14" t="s">
        <v>88</v>
      </c>
      <c r="AY930" s="262" t="s">
        <v>141</v>
      </c>
    </row>
    <row r="931" s="2" customFormat="1" ht="16.5" customHeight="1">
      <c r="A931" s="42"/>
      <c r="B931" s="43"/>
      <c r="C931" s="290" t="s">
        <v>1526</v>
      </c>
      <c r="D931" s="290" t="s">
        <v>864</v>
      </c>
      <c r="E931" s="291" t="s">
        <v>1554</v>
      </c>
      <c r="F931" s="292" t="s">
        <v>1555</v>
      </c>
      <c r="G931" s="293" t="s">
        <v>448</v>
      </c>
      <c r="H931" s="294">
        <v>40.32</v>
      </c>
      <c r="I931" s="295"/>
      <c r="J931" s="296">
        <f>ROUND(I931*H931,2)</f>
        <v>0</v>
      </c>
      <c r="K931" s="292" t="s">
        <v>148</v>
      </c>
      <c r="L931" s="297"/>
      <c r="M931" s="298" t="s">
        <v>78</v>
      </c>
      <c r="N931" s="299" t="s">
        <v>50</v>
      </c>
      <c r="O931" s="88"/>
      <c r="P931" s="225">
        <f>O931*H931</f>
        <v>0</v>
      </c>
      <c r="Q931" s="225">
        <v>0.00012</v>
      </c>
      <c r="R931" s="225">
        <f>Q931*H931</f>
        <v>0.0048384000000000005</v>
      </c>
      <c r="S931" s="225">
        <v>0</v>
      </c>
      <c r="T931" s="226">
        <f>S931*H931</f>
        <v>0</v>
      </c>
      <c r="U931" s="42"/>
      <c r="V931" s="42"/>
      <c r="W931" s="42"/>
      <c r="X931" s="42"/>
      <c r="Y931" s="42"/>
      <c r="Z931" s="42"/>
      <c r="AA931" s="42"/>
      <c r="AB931" s="42"/>
      <c r="AC931" s="42"/>
      <c r="AD931" s="42"/>
      <c r="AE931" s="42"/>
      <c r="AR931" s="227" t="s">
        <v>487</v>
      </c>
      <c r="AT931" s="227" t="s">
        <v>864</v>
      </c>
      <c r="AU931" s="227" t="s">
        <v>90</v>
      </c>
      <c r="AY931" s="20" t="s">
        <v>141</v>
      </c>
      <c r="BE931" s="228">
        <f>IF(N931="základní",J931,0)</f>
        <v>0</v>
      </c>
      <c r="BF931" s="228">
        <f>IF(N931="snížená",J931,0)</f>
        <v>0</v>
      </c>
      <c r="BG931" s="228">
        <f>IF(N931="zákl. přenesená",J931,0)</f>
        <v>0</v>
      </c>
      <c r="BH931" s="228">
        <f>IF(N931="sníž. přenesená",J931,0)</f>
        <v>0</v>
      </c>
      <c r="BI931" s="228">
        <f>IF(N931="nulová",J931,0)</f>
        <v>0</v>
      </c>
      <c r="BJ931" s="20" t="s">
        <v>88</v>
      </c>
      <c r="BK931" s="228">
        <f>ROUND(I931*H931,2)</f>
        <v>0</v>
      </c>
      <c r="BL931" s="20" t="s">
        <v>244</v>
      </c>
      <c r="BM931" s="227" t="s">
        <v>2297</v>
      </c>
    </row>
    <row r="932" s="13" customFormat="1">
      <c r="A932" s="13"/>
      <c r="B932" s="241"/>
      <c r="C932" s="242"/>
      <c r="D932" s="234" t="s">
        <v>283</v>
      </c>
      <c r="E932" s="242"/>
      <c r="F932" s="244" t="s">
        <v>2298</v>
      </c>
      <c r="G932" s="242"/>
      <c r="H932" s="245">
        <v>40.32</v>
      </c>
      <c r="I932" s="246"/>
      <c r="J932" s="242"/>
      <c r="K932" s="242"/>
      <c r="L932" s="247"/>
      <c r="M932" s="248"/>
      <c r="N932" s="249"/>
      <c r="O932" s="249"/>
      <c r="P932" s="249"/>
      <c r="Q932" s="249"/>
      <c r="R932" s="249"/>
      <c r="S932" s="249"/>
      <c r="T932" s="250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51" t="s">
        <v>283</v>
      </c>
      <c r="AU932" s="251" t="s">
        <v>90</v>
      </c>
      <c r="AV932" s="13" t="s">
        <v>90</v>
      </c>
      <c r="AW932" s="13" t="s">
        <v>4</v>
      </c>
      <c r="AX932" s="13" t="s">
        <v>88</v>
      </c>
      <c r="AY932" s="251" t="s">
        <v>141</v>
      </c>
    </row>
    <row r="933" s="2" customFormat="1" ht="24.15" customHeight="1">
      <c r="A933" s="42"/>
      <c r="B933" s="43"/>
      <c r="C933" s="216" t="s">
        <v>1531</v>
      </c>
      <c r="D933" s="216" t="s">
        <v>144</v>
      </c>
      <c r="E933" s="217" t="s">
        <v>1559</v>
      </c>
      <c r="F933" s="218" t="s">
        <v>1560</v>
      </c>
      <c r="G933" s="219" t="s">
        <v>448</v>
      </c>
      <c r="H933" s="220">
        <v>17.600000000000001</v>
      </c>
      <c r="I933" s="221"/>
      <c r="J933" s="222">
        <f>ROUND(I933*H933,2)</f>
        <v>0</v>
      </c>
      <c r="K933" s="218" t="s">
        <v>148</v>
      </c>
      <c r="L933" s="48"/>
      <c r="M933" s="223" t="s">
        <v>78</v>
      </c>
      <c r="N933" s="224" t="s">
        <v>50</v>
      </c>
      <c r="O933" s="88"/>
      <c r="P933" s="225">
        <f>O933*H933</f>
        <v>0</v>
      </c>
      <c r="Q933" s="225">
        <v>3.0000000000000001E-05</v>
      </c>
      <c r="R933" s="225">
        <f>Q933*H933</f>
        <v>0.00052800000000000004</v>
      </c>
      <c r="S933" s="225">
        <v>0</v>
      </c>
      <c r="T933" s="226">
        <f>S933*H933</f>
        <v>0</v>
      </c>
      <c r="U933" s="42"/>
      <c r="V933" s="42"/>
      <c r="W933" s="42"/>
      <c r="X933" s="42"/>
      <c r="Y933" s="42"/>
      <c r="Z933" s="42"/>
      <c r="AA933" s="42"/>
      <c r="AB933" s="42"/>
      <c r="AC933" s="42"/>
      <c r="AD933" s="42"/>
      <c r="AE933" s="42"/>
      <c r="AR933" s="227" t="s">
        <v>244</v>
      </c>
      <c r="AT933" s="227" t="s">
        <v>144</v>
      </c>
      <c r="AU933" s="227" t="s">
        <v>90</v>
      </c>
      <c r="AY933" s="20" t="s">
        <v>141</v>
      </c>
      <c r="BE933" s="228">
        <f>IF(N933="základní",J933,0)</f>
        <v>0</v>
      </c>
      <c r="BF933" s="228">
        <f>IF(N933="snížená",J933,0)</f>
        <v>0</v>
      </c>
      <c r="BG933" s="228">
        <f>IF(N933="zákl. přenesená",J933,0)</f>
        <v>0</v>
      </c>
      <c r="BH933" s="228">
        <f>IF(N933="sníž. přenesená",J933,0)</f>
        <v>0</v>
      </c>
      <c r="BI933" s="228">
        <f>IF(N933="nulová",J933,0)</f>
        <v>0</v>
      </c>
      <c r="BJ933" s="20" t="s">
        <v>88</v>
      </c>
      <c r="BK933" s="228">
        <f>ROUND(I933*H933,2)</f>
        <v>0</v>
      </c>
      <c r="BL933" s="20" t="s">
        <v>244</v>
      </c>
      <c r="BM933" s="227" t="s">
        <v>2299</v>
      </c>
    </row>
    <row r="934" s="2" customFormat="1">
      <c r="A934" s="42"/>
      <c r="B934" s="43"/>
      <c r="C934" s="44"/>
      <c r="D934" s="229" t="s">
        <v>151</v>
      </c>
      <c r="E934" s="44"/>
      <c r="F934" s="230" t="s">
        <v>1562</v>
      </c>
      <c r="G934" s="44"/>
      <c r="H934" s="44"/>
      <c r="I934" s="231"/>
      <c r="J934" s="44"/>
      <c r="K934" s="44"/>
      <c r="L934" s="48"/>
      <c r="M934" s="232"/>
      <c r="N934" s="233"/>
      <c r="O934" s="88"/>
      <c r="P934" s="88"/>
      <c r="Q934" s="88"/>
      <c r="R934" s="88"/>
      <c r="S934" s="88"/>
      <c r="T934" s="89"/>
      <c r="U934" s="42"/>
      <c r="V934" s="42"/>
      <c r="W934" s="42"/>
      <c r="X934" s="42"/>
      <c r="Y934" s="42"/>
      <c r="Z934" s="42"/>
      <c r="AA934" s="42"/>
      <c r="AB934" s="42"/>
      <c r="AC934" s="42"/>
      <c r="AD934" s="42"/>
      <c r="AE934" s="42"/>
      <c r="AT934" s="20" t="s">
        <v>151</v>
      </c>
      <c r="AU934" s="20" t="s">
        <v>90</v>
      </c>
    </row>
    <row r="935" s="15" customFormat="1">
      <c r="A935" s="15"/>
      <c r="B935" s="263"/>
      <c r="C935" s="264"/>
      <c r="D935" s="234" t="s">
        <v>283</v>
      </c>
      <c r="E935" s="265" t="s">
        <v>78</v>
      </c>
      <c r="F935" s="266" t="s">
        <v>1872</v>
      </c>
      <c r="G935" s="264"/>
      <c r="H935" s="265" t="s">
        <v>78</v>
      </c>
      <c r="I935" s="267"/>
      <c r="J935" s="264"/>
      <c r="K935" s="264"/>
      <c r="L935" s="268"/>
      <c r="M935" s="269"/>
      <c r="N935" s="270"/>
      <c r="O935" s="270"/>
      <c r="P935" s="270"/>
      <c r="Q935" s="270"/>
      <c r="R935" s="270"/>
      <c r="S935" s="270"/>
      <c r="T935" s="271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T935" s="272" t="s">
        <v>283</v>
      </c>
      <c r="AU935" s="272" t="s">
        <v>90</v>
      </c>
      <c r="AV935" s="15" t="s">
        <v>88</v>
      </c>
      <c r="AW935" s="15" t="s">
        <v>40</v>
      </c>
      <c r="AX935" s="15" t="s">
        <v>80</v>
      </c>
      <c r="AY935" s="272" t="s">
        <v>141</v>
      </c>
    </row>
    <row r="936" s="13" customFormat="1">
      <c r="A936" s="13"/>
      <c r="B936" s="241"/>
      <c r="C936" s="242"/>
      <c r="D936" s="234" t="s">
        <v>283</v>
      </c>
      <c r="E936" s="243" t="s">
        <v>78</v>
      </c>
      <c r="F936" s="244" t="s">
        <v>2300</v>
      </c>
      <c r="G936" s="242"/>
      <c r="H936" s="245">
        <v>17.600000000000001</v>
      </c>
      <c r="I936" s="246"/>
      <c r="J936" s="242"/>
      <c r="K936" s="242"/>
      <c r="L936" s="247"/>
      <c r="M936" s="248"/>
      <c r="N936" s="249"/>
      <c r="O936" s="249"/>
      <c r="P936" s="249"/>
      <c r="Q936" s="249"/>
      <c r="R936" s="249"/>
      <c r="S936" s="249"/>
      <c r="T936" s="250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51" t="s">
        <v>283</v>
      </c>
      <c r="AU936" s="251" t="s">
        <v>90</v>
      </c>
      <c r="AV936" s="13" t="s">
        <v>90</v>
      </c>
      <c r="AW936" s="13" t="s">
        <v>40</v>
      </c>
      <c r="AX936" s="13" t="s">
        <v>80</v>
      </c>
      <c r="AY936" s="251" t="s">
        <v>141</v>
      </c>
    </row>
    <row r="937" s="14" customFormat="1">
      <c r="A937" s="14"/>
      <c r="B937" s="252"/>
      <c r="C937" s="253"/>
      <c r="D937" s="234" t="s">
        <v>283</v>
      </c>
      <c r="E937" s="254" t="s">
        <v>78</v>
      </c>
      <c r="F937" s="255" t="s">
        <v>285</v>
      </c>
      <c r="G937" s="253"/>
      <c r="H937" s="256">
        <v>17.600000000000001</v>
      </c>
      <c r="I937" s="257"/>
      <c r="J937" s="253"/>
      <c r="K937" s="253"/>
      <c r="L937" s="258"/>
      <c r="M937" s="259"/>
      <c r="N937" s="260"/>
      <c r="O937" s="260"/>
      <c r="P937" s="260"/>
      <c r="Q937" s="260"/>
      <c r="R937" s="260"/>
      <c r="S937" s="260"/>
      <c r="T937" s="261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T937" s="262" t="s">
        <v>283</v>
      </c>
      <c r="AU937" s="262" t="s">
        <v>90</v>
      </c>
      <c r="AV937" s="14" t="s">
        <v>166</v>
      </c>
      <c r="AW937" s="14" t="s">
        <v>40</v>
      </c>
      <c r="AX937" s="14" t="s">
        <v>88</v>
      </c>
      <c r="AY937" s="262" t="s">
        <v>141</v>
      </c>
    </row>
    <row r="938" s="2" customFormat="1" ht="24.15" customHeight="1">
      <c r="A938" s="42"/>
      <c r="B938" s="43"/>
      <c r="C938" s="216" t="s">
        <v>1536</v>
      </c>
      <c r="D938" s="216" t="s">
        <v>144</v>
      </c>
      <c r="E938" s="217" t="s">
        <v>1565</v>
      </c>
      <c r="F938" s="218" t="s">
        <v>1566</v>
      </c>
      <c r="G938" s="219" t="s">
        <v>618</v>
      </c>
      <c r="H938" s="220">
        <v>24</v>
      </c>
      <c r="I938" s="221"/>
      <c r="J938" s="222">
        <f>ROUND(I938*H938,2)</f>
        <v>0</v>
      </c>
      <c r="K938" s="218" t="s">
        <v>148</v>
      </c>
      <c r="L938" s="48"/>
      <c r="M938" s="223" t="s">
        <v>78</v>
      </c>
      <c r="N938" s="224" t="s">
        <v>50</v>
      </c>
      <c r="O938" s="88"/>
      <c r="P938" s="225">
        <f>O938*H938</f>
        <v>0</v>
      </c>
      <c r="Q938" s="225">
        <v>0</v>
      </c>
      <c r="R938" s="225">
        <f>Q938*H938</f>
        <v>0</v>
      </c>
      <c r="S938" s="225">
        <v>0</v>
      </c>
      <c r="T938" s="226">
        <f>S938*H938</f>
        <v>0</v>
      </c>
      <c r="U938" s="42"/>
      <c r="V938" s="42"/>
      <c r="W938" s="42"/>
      <c r="X938" s="42"/>
      <c r="Y938" s="42"/>
      <c r="Z938" s="42"/>
      <c r="AA938" s="42"/>
      <c r="AB938" s="42"/>
      <c r="AC938" s="42"/>
      <c r="AD938" s="42"/>
      <c r="AE938" s="42"/>
      <c r="AR938" s="227" t="s">
        <v>244</v>
      </c>
      <c r="AT938" s="227" t="s">
        <v>144</v>
      </c>
      <c r="AU938" s="227" t="s">
        <v>90</v>
      </c>
      <c r="AY938" s="20" t="s">
        <v>141</v>
      </c>
      <c r="BE938" s="228">
        <f>IF(N938="základní",J938,0)</f>
        <v>0</v>
      </c>
      <c r="BF938" s="228">
        <f>IF(N938="snížená",J938,0)</f>
        <v>0</v>
      </c>
      <c r="BG938" s="228">
        <f>IF(N938="zákl. přenesená",J938,0)</f>
        <v>0</v>
      </c>
      <c r="BH938" s="228">
        <f>IF(N938="sníž. přenesená",J938,0)</f>
        <v>0</v>
      </c>
      <c r="BI938" s="228">
        <f>IF(N938="nulová",J938,0)</f>
        <v>0</v>
      </c>
      <c r="BJ938" s="20" t="s">
        <v>88</v>
      </c>
      <c r="BK938" s="228">
        <f>ROUND(I938*H938,2)</f>
        <v>0</v>
      </c>
      <c r="BL938" s="20" t="s">
        <v>244</v>
      </c>
      <c r="BM938" s="227" t="s">
        <v>2301</v>
      </c>
    </row>
    <row r="939" s="2" customFormat="1">
      <c r="A939" s="42"/>
      <c r="B939" s="43"/>
      <c r="C939" s="44"/>
      <c r="D939" s="229" t="s">
        <v>151</v>
      </c>
      <c r="E939" s="44"/>
      <c r="F939" s="230" t="s">
        <v>1568</v>
      </c>
      <c r="G939" s="44"/>
      <c r="H939" s="44"/>
      <c r="I939" s="231"/>
      <c r="J939" s="44"/>
      <c r="K939" s="44"/>
      <c r="L939" s="48"/>
      <c r="M939" s="232"/>
      <c r="N939" s="233"/>
      <c r="O939" s="88"/>
      <c r="P939" s="88"/>
      <c r="Q939" s="88"/>
      <c r="R939" s="88"/>
      <c r="S939" s="88"/>
      <c r="T939" s="89"/>
      <c r="U939" s="42"/>
      <c r="V939" s="42"/>
      <c r="W939" s="42"/>
      <c r="X939" s="42"/>
      <c r="Y939" s="42"/>
      <c r="Z939" s="42"/>
      <c r="AA939" s="42"/>
      <c r="AB939" s="42"/>
      <c r="AC939" s="42"/>
      <c r="AD939" s="42"/>
      <c r="AE939" s="42"/>
      <c r="AT939" s="20" t="s">
        <v>151</v>
      </c>
      <c r="AU939" s="20" t="s">
        <v>90</v>
      </c>
    </row>
    <row r="940" s="13" customFormat="1">
      <c r="A940" s="13"/>
      <c r="B940" s="241"/>
      <c r="C940" s="242"/>
      <c r="D940" s="234" t="s">
        <v>283</v>
      </c>
      <c r="E940" s="243" t="s">
        <v>78</v>
      </c>
      <c r="F940" s="244" t="s">
        <v>2302</v>
      </c>
      <c r="G940" s="242"/>
      <c r="H940" s="245">
        <v>24</v>
      </c>
      <c r="I940" s="246"/>
      <c r="J940" s="242"/>
      <c r="K940" s="242"/>
      <c r="L940" s="247"/>
      <c r="M940" s="248"/>
      <c r="N940" s="249"/>
      <c r="O940" s="249"/>
      <c r="P940" s="249"/>
      <c r="Q940" s="249"/>
      <c r="R940" s="249"/>
      <c r="S940" s="249"/>
      <c r="T940" s="250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51" t="s">
        <v>283</v>
      </c>
      <c r="AU940" s="251" t="s">
        <v>90</v>
      </c>
      <c r="AV940" s="13" t="s">
        <v>90</v>
      </c>
      <c r="AW940" s="13" t="s">
        <v>40</v>
      </c>
      <c r="AX940" s="13" t="s">
        <v>88</v>
      </c>
      <c r="AY940" s="251" t="s">
        <v>141</v>
      </c>
    </row>
    <row r="941" s="2" customFormat="1" ht="24.15" customHeight="1">
      <c r="A941" s="42"/>
      <c r="B941" s="43"/>
      <c r="C941" s="216" t="s">
        <v>1541</v>
      </c>
      <c r="D941" s="216" t="s">
        <v>144</v>
      </c>
      <c r="E941" s="217" t="s">
        <v>1571</v>
      </c>
      <c r="F941" s="218" t="s">
        <v>1572</v>
      </c>
      <c r="G941" s="219" t="s">
        <v>618</v>
      </c>
      <c r="H941" s="220">
        <v>12</v>
      </c>
      <c r="I941" s="221"/>
      <c r="J941" s="222">
        <f>ROUND(I941*H941,2)</f>
        <v>0</v>
      </c>
      <c r="K941" s="218" t="s">
        <v>148</v>
      </c>
      <c r="L941" s="48"/>
      <c r="M941" s="223" t="s">
        <v>78</v>
      </c>
      <c r="N941" s="224" t="s">
        <v>50</v>
      </c>
      <c r="O941" s="88"/>
      <c r="P941" s="225">
        <f>O941*H941</f>
        <v>0</v>
      </c>
      <c r="Q941" s="225">
        <v>0</v>
      </c>
      <c r="R941" s="225">
        <f>Q941*H941</f>
        <v>0</v>
      </c>
      <c r="S941" s="225">
        <v>0</v>
      </c>
      <c r="T941" s="226">
        <f>S941*H941</f>
        <v>0</v>
      </c>
      <c r="U941" s="42"/>
      <c r="V941" s="42"/>
      <c r="W941" s="42"/>
      <c r="X941" s="42"/>
      <c r="Y941" s="42"/>
      <c r="Z941" s="42"/>
      <c r="AA941" s="42"/>
      <c r="AB941" s="42"/>
      <c r="AC941" s="42"/>
      <c r="AD941" s="42"/>
      <c r="AE941" s="42"/>
      <c r="AR941" s="227" t="s">
        <v>244</v>
      </c>
      <c r="AT941" s="227" t="s">
        <v>144</v>
      </c>
      <c r="AU941" s="227" t="s">
        <v>90</v>
      </c>
      <c r="AY941" s="20" t="s">
        <v>141</v>
      </c>
      <c r="BE941" s="228">
        <f>IF(N941="základní",J941,0)</f>
        <v>0</v>
      </c>
      <c r="BF941" s="228">
        <f>IF(N941="snížená",J941,0)</f>
        <v>0</v>
      </c>
      <c r="BG941" s="228">
        <f>IF(N941="zákl. přenesená",J941,0)</f>
        <v>0</v>
      </c>
      <c r="BH941" s="228">
        <f>IF(N941="sníž. přenesená",J941,0)</f>
        <v>0</v>
      </c>
      <c r="BI941" s="228">
        <f>IF(N941="nulová",J941,0)</f>
        <v>0</v>
      </c>
      <c r="BJ941" s="20" t="s">
        <v>88</v>
      </c>
      <c r="BK941" s="228">
        <f>ROUND(I941*H941,2)</f>
        <v>0</v>
      </c>
      <c r="BL941" s="20" t="s">
        <v>244</v>
      </c>
      <c r="BM941" s="227" t="s">
        <v>2303</v>
      </c>
    </row>
    <row r="942" s="2" customFormat="1">
      <c r="A942" s="42"/>
      <c r="B942" s="43"/>
      <c r="C942" s="44"/>
      <c r="D942" s="229" t="s">
        <v>151</v>
      </c>
      <c r="E942" s="44"/>
      <c r="F942" s="230" t="s">
        <v>1574</v>
      </c>
      <c r="G942" s="44"/>
      <c r="H942" s="44"/>
      <c r="I942" s="231"/>
      <c r="J942" s="44"/>
      <c r="K942" s="44"/>
      <c r="L942" s="48"/>
      <c r="M942" s="232"/>
      <c r="N942" s="233"/>
      <c r="O942" s="88"/>
      <c r="P942" s="88"/>
      <c r="Q942" s="88"/>
      <c r="R942" s="88"/>
      <c r="S942" s="88"/>
      <c r="T942" s="89"/>
      <c r="U942" s="42"/>
      <c r="V942" s="42"/>
      <c r="W942" s="42"/>
      <c r="X942" s="42"/>
      <c r="Y942" s="42"/>
      <c r="Z942" s="42"/>
      <c r="AA942" s="42"/>
      <c r="AB942" s="42"/>
      <c r="AC942" s="42"/>
      <c r="AD942" s="42"/>
      <c r="AE942" s="42"/>
      <c r="AT942" s="20" t="s">
        <v>151</v>
      </c>
      <c r="AU942" s="20" t="s">
        <v>90</v>
      </c>
    </row>
    <row r="943" s="13" customFormat="1">
      <c r="A943" s="13"/>
      <c r="B943" s="241"/>
      <c r="C943" s="242"/>
      <c r="D943" s="234" t="s">
        <v>283</v>
      </c>
      <c r="E943" s="243" t="s">
        <v>78</v>
      </c>
      <c r="F943" s="244" t="s">
        <v>2304</v>
      </c>
      <c r="G943" s="242"/>
      <c r="H943" s="245">
        <v>12</v>
      </c>
      <c r="I943" s="246"/>
      <c r="J943" s="242"/>
      <c r="K943" s="242"/>
      <c r="L943" s="247"/>
      <c r="M943" s="248"/>
      <c r="N943" s="249"/>
      <c r="O943" s="249"/>
      <c r="P943" s="249"/>
      <c r="Q943" s="249"/>
      <c r="R943" s="249"/>
      <c r="S943" s="249"/>
      <c r="T943" s="250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51" t="s">
        <v>283</v>
      </c>
      <c r="AU943" s="251" t="s">
        <v>90</v>
      </c>
      <c r="AV943" s="13" t="s">
        <v>90</v>
      </c>
      <c r="AW943" s="13" t="s">
        <v>40</v>
      </c>
      <c r="AX943" s="13" t="s">
        <v>88</v>
      </c>
      <c r="AY943" s="251" t="s">
        <v>141</v>
      </c>
    </row>
    <row r="944" s="2" customFormat="1" ht="24.15" customHeight="1">
      <c r="A944" s="42"/>
      <c r="B944" s="43"/>
      <c r="C944" s="216" t="s">
        <v>1546</v>
      </c>
      <c r="D944" s="216" t="s">
        <v>144</v>
      </c>
      <c r="E944" s="217" t="s">
        <v>1583</v>
      </c>
      <c r="F944" s="218" t="s">
        <v>1584</v>
      </c>
      <c r="G944" s="219" t="s">
        <v>321</v>
      </c>
      <c r="H944" s="220">
        <v>49.090000000000003</v>
      </c>
      <c r="I944" s="221"/>
      <c r="J944" s="222">
        <f>ROUND(I944*H944,2)</f>
        <v>0</v>
      </c>
      <c r="K944" s="218" t="s">
        <v>148</v>
      </c>
      <c r="L944" s="48"/>
      <c r="M944" s="223" t="s">
        <v>78</v>
      </c>
      <c r="N944" s="224" t="s">
        <v>50</v>
      </c>
      <c r="O944" s="88"/>
      <c r="P944" s="225">
        <f>O944*H944</f>
        <v>0</v>
      </c>
      <c r="Q944" s="225">
        <v>4.5000000000000003E-05</v>
      </c>
      <c r="R944" s="225">
        <f>Q944*H944</f>
        <v>0.0022090500000000002</v>
      </c>
      <c r="S944" s="225">
        <v>0</v>
      </c>
      <c r="T944" s="226">
        <f>S944*H944</f>
        <v>0</v>
      </c>
      <c r="U944" s="42"/>
      <c r="V944" s="42"/>
      <c r="W944" s="42"/>
      <c r="X944" s="42"/>
      <c r="Y944" s="42"/>
      <c r="Z944" s="42"/>
      <c r="AA944" s="42"/>
      <c r="AB944" s="42"/>
      <c r="AC944" s="42"/>
      <c r="AD944" s="42"/>
      <c r="AE944" s="42"/>
      <c r="AR944" s="227" t="s">
        <v>244</v>
      </c>
      <c r="AT944" s="227" t="s">
        <v>144</v>
      </c>
      <c r="AU944" s="227" t="s">
        <v>90</v>
      </c>
      <c r="AY944" s="20" t="s">
        <v>141</v>
      </c>
      <c r="BE944" s="228">
        <f>IF(N944="základní",J944,0)</f>
        <v>0</v>
      </c>
      <c r="BF944" s="228">
        <f>IF(N944="snížená",J944,0)</f>
        <v>0</v>
      </c>
      <c r="BG944" s="228">
        <f>IF(N944="zákl. přenesená",J944,0)</f>
        <v>0</v>
      </c>
      <c r="BH944" s="228">
        <f>IF(N944="sníž. přenesená",J944,0)</f>
        <v>0</v>
      </c>
      <c r="BI944" s="228">
        <f>IF(N944="nulová",J944,0)</f>
        <v>0</v>
      </c>
      <c r="BJ944" s="20" t="s">
        <v>88</v>
      </c>
      <c r="BK944" s="228">
        <f>ROUND(I944*H944,2)</f>
        <v>0</v>
      </c>
      <c r="BL944" s="20" t="s">
        <v>244</v>
      </c>
      <c r="BM944" s="227" t="s">
        <v>2305</v>
      </c>
    </row>
    <row r="945" s="2" customFormat="1">
      <c r="A945" s="42"/>
      <c r="B945" s="43"/>
      <c r="C945" s="44"/>
      <c r="D945" s="229" t="s">
        <v>151</v>
      </c>
      <c r="E945" s="44"/>
      <c r="F945" s="230" t="s">
        <v>1586</v>
      </c>
      <c r="G945" s="44"/>
      <c r="H945" s="44"/>
      <c r="I945" s="231"/>
      <c r="J945" s="44"/>
      <c r="K945" s="44"/>
      <c r="L945" s="48"/>
      <c r="M945" s="232"/>
      <c r="N945" s="233"/>
      <c r="O945" s="88"/>
      <c r="P945" s="88"/>
      <c r="Q945" s="88"/>
      <c r="R945" s="88"/>
      <c r="S945" s="88"/>
      <c r="T945" s="89"/>
      <c r="U945" s="42"/>
      <c r="V945" s="42"/>
      <c r="W945" s="42"/>
      <c r="X945" s="42"/>
      <c r="Y945" s="42"/>
      <c r="Z945" s="42"/>
      <c r="AA945" s="42"/>
      <c r="AB945" s="42"/>
      <c r="AC945" s="42"/>
      <c r="AD945" s="42"/>
      <c r="AE945" s="42"/>
      <c r="AT945" s="20" t="s">
        <v>151</v>
      </c>
      <c r="AU945" s="20" t="s">
        <v>90</v>
      </c>
    </row>
    <row r="946" s="13" customFormat="1">
      <c r="A946" s="13"/>
      <c r="B946" s="241"/>
      <c r="C946" s="242"/>
      <c r="D946" s="234" t="s">
        <v>283</v>
      </c>
      <c r="E946" s="243" t="s">
        <v>78</v>
      </c>
      <c r="F946" s="244" t="s">
        <v>782</v>
      </c>
      <c r="G946" s="242"/>
      <c r="H946" s="245">
        <v>39.359999999999999</v>
      </c>
      <c r="I946" s="246"/>
      <c r="J946" s="242"/>
      <c r="K946" s="242"/>
      <c r="L946" s="247"/>
      <c r="M946" s="248"/>
      <c r="N946" s="249"/>
      <c r="O946" s="249"/>
      <c r="P946" s="249"/>
      <c r="Q946" s="249"/>
      <c r="R946" s="249"/>
      <c r="S946" s="249"/>
      <c r="T946" s="250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51" t="s">
        <v>283</v>
      </c>
      <c r="AU946" s="251" t="s">
        <v>90</v>
      </c>
      <c r="AV946" s="13" t="s">
        <v>90</v>
      </c>
      <c r="AW946" s="13" t="s">
        <v>40</v>
      </c>
      <c r="AX946" s="13" t="s">
        <v>80</v>
      </c>
      <c r="AY946" s="251" t="s">
        <v>141</v>
      </c>
    </row>
    <row r="947" s="13" customFormat="1">
      <c r="A947" s="13"/>
      <c r="B947" s="241"/>
      <c r="C947" s="242"/>
      <c r="D947" s="234" t="s">
        <v>283</v>
      </c>
      <c r="E947" s="243" t="s">
        <v>78</v>
      </c>
      <c r="F947" s="244" t="s">
        <v>1507</v>
      </c>
      <c r="G947" s="242"/>
      <c r="H947" s="245">
        <v>4.726</v>
      </c>
      <c r="I947" s="246"/>
      <c r="J947" s="242"/>
      <c r="K947" s="242"/>
      <c r="L947" s="247"/>
      <c r="M947" s="248"/>
      <c r="N947" s="249"/>
      <c r="O947" s="249"/>
      <c r="P947" s="249"/>
      <c r="Q947" s="249"/>
      <c r="R947" s="249"/>
      <c r="S947" s="249"/>
      <c r="T947" s="250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51" t="s">
        <v>283</v>
      </c>
      <c r="AU947" s="251" t="s">
        <v>90</v>
      </c>
      <c r="AV947" s="13" t="s">
        <v>90</v>
      </c>
      <c r="AW947" s="13" t="s">
        <v>40</v>
      </c>
      <c r="AX947" s="13" t="s">
        <v>80</v>
      </c>
      <c r="AY947" s="251" t="s">
        <v>141</v>
      </c>
    </row>
    <row r="948" s="13" customFormat="1">
      <c r="A948" s="13"/>
      <c r="B948" s="241"/>
      <c r="C948" s="242"/>
      <c r="D948" s="234" t="s">
        <v>283</v>
      </c>
      <c r="E948" s="243" t="s">
        <v>78</v>
      </c>
      <c r="F948" s="244" t="s">
        <v>2285</v>
      </c>
      <c r="G948" s="242"/>
      <c r="H948" s="245">
        <v>5.0039999999999996</v>
      </c>
      <c r="I948" s="246"/>
      <c r="J948" s="242"/>
      <c r="K948" s="242"/>
      <c r="L948" s="247"/>
      <c r="M948" s="248"/>
      <c r="N948" s="249"/>
      <c r="O948" s="249"/>
      <c r="P948" s="249"/>
      <c r="Q948" s="249"/>
      <c r="R948" s="249"/>
      <c r="S948" s="249"/>
      <c r="T948" s="250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51" t="s">
        <v>283</v>
      </c>
      <c r="AU948" s="251" t="s">
        <v>90</v>
      </c>
      <c r="AV948" s="13" t="s">
        <v>90</v>
      </c>
      <c r="AW948" s="13" t="s">
        <v>40</v>
      </c>
      <c r="AX948" s="13" t="s">
        <v>80</v>
      </c>
      <c r="AY948" s="251" t="s">
        <v>141</v>
      </c>
    </row>
    <row r="949" s="14" customFormat="1">
      <c r="A949" s="14"/>
      <c r="B949" s="252"/>
      <c r="C949" s="253"/>
      <c r="D949" s="234" t="s">
        <v>283</v>
      </c>
      <c r="E949" s="254" t="s">
        <v>78</v>
      </c>
      <c r="F949" s="255" t="s">
        <v>285</v>
      </c>
      <c r="G949" s="253"/>
      <c r="H949" s="256">
        <v>49.090000000000003</v>
      </c>
      <c r="I949" s="257"/>
      <c r="J949" s="253"/>
      <c r="K949" s="253"/>
      <c r="L949" s="258"/>
      <c r="M949" s="259"/>
      <c r="N949" s="260"/>
      <c r="O949" s="260"/>
      <c r="P949" s="260"/>
      <c r="Q949" s="260"/>
      <c r="R949" s="260"/>
      <c r="S949" s="260"/>
      <c r="T949" s="261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62" t="s">
        <v>283</v>
      </c>
      <c r="AU949" s="262" t="s">
        <v>90</v>
      </c>
      <c r="AV949" s="14" t="s">
        <v>166</v>
      </c>
      <c r="AW949" s="14" t="s">
        <v>40</v>
      </c>
      <c r="AX949" s="14" t="s">
        <v>88</v>
      </c>
      <c r="AY949" s="262" t="s">
        <v>141</v>
      </c>
    </row>
    <row r="950" s="2" customFormat="1">
      <c r="A950" s="42"/>
      <c r="B950" s="43"/>
      <c r="C950" s="44"/>
      <c r="D950" s="234" t="s">
        <v>414</v>
      </c>
      <c r="E950" s="44"/>
      <c r="F950" s="284" t="s">
        <v>1508</v>
      </c>
      <c r="G950" s="44"/>
      <c r="H950" s="44"/>
      <c r="I950" s="44"/>
      <c r="J950" s="44"/>
      <c r="K950" s="44"/>
      <c r="L950" s="48"/>
      <c r="M950" s="232"/>
      <c r="N950" s="233"/>
      <c r="O950" s="88"/>
      <c r="P950" s="88"/>
      <c r="Q950" s="88"/>
      <c r="R950" s="88"/>
      <c r="S950" s="88"/>
      <c r="T950" s="89"/>
      <c r="U950" s="42"/>
      <c r="V950" s="42"/>
      <c r="W950" s="42"/>
      <c r="X950" s="42"/>
      <c r="Y950" s="42"/>
      <c r="Z950" s="42"/>
      <c r="AA950" s="42"/>
      <c r="AB950" s="42"/>
      <c r="AC950" s="42"/>
      <c r="AD950" s="42"/>
      <c r="AE950" s="42"/>
      <c r="AU950" s="20" t="s">
        <v>90</v>
      </c>
    </row>
    <row r="951" s="2" customFormat="1">
      <c r="A951" s="42"/>
      <c r="B951" s="43"/>
      <c r="C951" s="44"/>
      <c r="D951" s="234" t="s">
        <v>414</v>
      </c>
      <c r="E951" s="44"/>
      <c r="F951" s="285" t="s">
        <v>1872</v>
      </c>
      <c r="G951" s="44"/>
      <c r="H951" s="286">
        <v>0</v>
      </c>
      <c r="I951" s="44"/>
      <c r="J951" s="44"/>
      <c r="K951" s="44"/>
      <c r="L951" s="48"/>
      <c r="M951" s="232"/>
      <c r="N951" s="233"/>
      <c r="O951" s="88"/>
      <c r="P951" s="88"/>
      <c r="Q951" s="88"/>
      <c r="R951" s="88"/>
      <c r="S951" s="88"/>
      <c r="T951" s="89"/>
      <c r="U951" s="42"/>
      <c r="V951" s="42"/>
      <c r="W951" s="42"/>
      <c r="X951" s="42"/>
      <c r="Y951" s="42"/>
      <c r="Z951" s="42"/>
      <c r="AA951" s="42"/>
      <c r="AB951" s="42"/>
      <c r="AC951" s="42"/>
      <c r="AD951" s="42"/>
      <c r="AE951" s="42"/>
      <c r="AU951" s="20" t="s">
        <v>90</v>
      </c>
    </row>
    <row r="952" s="2" customFormat="1">
      <c r="A952" s="42"/>
      <c r="B952" s="43"/>
      <c r="C952" s="44"/>
      <c r="D952" s="234" t="s">
        <v>414</v>
      </c>
      <c r="E952" s="44"/>
      <c r="F952" s="285" t="s">
        <v>1873</v>
      </c>
      <c r="G952" s="44"/>
      <c r="H952" s="286">
        <v>39.359999999999999</v>
      </c>
      <c r="I952" s="44"/>
      <c r="J952" s="44"/>
      <c r="K952" s="44"/>
      <c r="L952" s="48"/>
      <c r="M952" s="232"/>
      <c r="N952" s="233"/>
      <c r="O952" s="88"/>
      <c r="P952" s="88"/>
      <c r="Q952" s="88"/>
      <c r="R952" s="88"/>
      <c r="S952" s="88"/>
      <c r="T952" s="89"/>
      <c r="U952" s="42"/>
      <c r="V952" s="42"/>
      <c r="W952" s="42"/>
      <c r="X952" s="42"/>
      <c r="Y952" s="42"/>
      <c r="Z952" s="42"/>
      <c r="AA952" s="42"/>
      <c r="AB952" s="42"/>
      <c r="AC952" s="42"/>
      <c r="AD952" s="42"/>
      <c r="AE952" s="42"/>
      <c r="AU952" s="20" t="s">
        <v>90</v>
      </c>
    </row>
    <row r="953" s="2" customFormat="1">
      <c r="A953" s="42"/>
      <c r="B953" s="43"/>
      <c r="C953" s="44"/>
      <c r="D953" s="234" t="s">
        <v>414</v>
      </c>
      <c r="E953" s="44"/>
      <c r="F953" s="285" t="s">
        <v>285</v>
      </c>
      <c r="G953" s="44"/>
      <c r="H953" s="286">
        <v>39.359999999999999</v>
      </c>
      <c r="I953" s="44"/>
      <c r="J953" s="44"/>
      <c r="K953" s="44"/>
      <c r="L953" s="48"/>
      <c r="M953" s="232"/>
      <c r="N953" s="233"/>
      <c r="O953" s="88"/>
      <c r="P953" s="88"/>
      <c r="Q953" s="88"/>
      <c r="R953" s="88"/>
      <c r="S953" s="88"/>
      <c r="T953" s="89"/>
      <c r="U953" s="42"/>
      <c r="V953" s="42"/>
      <c r="W953" s="42"/>
      <c r="X953" s="42"/>
      <c r="Y953" s="42"/>
      <c r="Z953" s="42"/>
      <c r="AA953" s="42"/>
      <c r="AB953" s="42"/>
      <c r="AC953" s="42"/>
      <c r="AD953" s="42"/>
      <c r="AE953" s="42"/>
      <c r="AU953" s="20" t="s">
        <v>90</v>
      </c>
    </row>
    <row r="954" s="2" customFormat="1">
      <c r="A954" s="42"/>
      <c r="B954" s="43"/>
      <c r="C954" s="44"/>
      <c r="D954" s="234" t="s">
        <v>414</v>
      </c>
      <c r="E954" s="44"/>
      <c r="F954" s="284" t="s">
        <v>1513</v>
      </c>
      <c r="G954" s="44"/>
      <c r="H954" s="44"/>
      <c r="I954" s="44"/>
      <c r="J954" s="44"/>
      <c r="K954" s="44"/>
      <c r="L954" s="48"/>
      <c r="M954" s="232"/>
      <c r="N954" s="233"/>
      <c r="O954" s="88"/>
      <c r="P954" s="88"/>
      <c r="Q954" s="88"/>
      <c r="R954" s="88"/>
      <c r="S954" s="88"/>
      <c r="T954" s="89"/>
      <c r="U954" s="42"/>
      <c r="V954" s="42"/>
      <c r="W954" s="42"/>
      <c r="X954" s="42"/>
      <c r="Y954" s="42"/>
      <c r="Z954" s="42"/>
      <c r="AA954" s="42"/>
      <c r="AB954" s="42"/>
      <c r="AC954" s="42"/>
      <c r="AD954" s="42"/>
      <c r="AE954" s="42"/>
      <c r="AU954" s="20" t="s">
        <v>90</v>
      </c>
    </row>
    <row r="955" s="2" customFormat="1">
      <c r="A955" s="42"/>
      <c r="B955" s="43"/>
      <c r="C955" s="44"/>
      <c r="D955" s="234" t="s">
        <v>414</v>
      </c>
      <c r="E955" s="44"/>
      <c r="F955" s="285" t="s">
        <v>2286</v>
      </c>
      <c r="G955" s="44"/>
      <c r="H955" s="286">
        <v>23.629999999999999</v>
      </c>
      <c r="I955" s="44"/>
      <c r="J955" s="44"/>
      <c r="K955" s="44"/>
      <c r="L955" s="48"/>
      <c r="M955" s="232"/>
      <c r="N955" s="233"/>
      <c r="O955" s="88"/>
      <c r="P955" s="88"/>
      <c r="Q955" s="88"/>
      <c r="R955" s="88"/>
      <c r="S955" s="88"/>
      <c r="T955" s="89"/>
      <c r="U955" s="42"/>
      <c r="V955" s="42"/>
      <c r="W955" s="42"/>
      <c r="X955" s="42"/>
      <c r="Y955" s="42"/>
      <c r="Z955" s="42"/>
      <c r="AA955" s="42"/>
      <c r="AB955" s="42"/>
      <c r="AC955" s="42"/>
      <c r="AD955" s="42"/>
      <c r="AE955" s="42"/>
      <c r="AU955" s="20" t="s">
        <v>90</v>
      </c>
    </row>
    <row r="956" s="2" customFormat="1">
      <c r="A956" s="42"/>
      <c r="B956" s="43"/>
      <c r="C956" s="44"/>
      <c r="D956" s="234" t="s">
        <v>414</v>
      </c>
      <c r="E956" s="44"/>
      <c r="F956" s="285" t="s">
        <v>285</v>
      </c>
      <c r="G956" s="44"/>
      <c r="H956" s="286">
        <v>23.629999999999999</v>
      </c>
      <c r="I956" s="44"/>
      <c r="J956" s="44"/>
      <c r="K956" s="44"/>
      <c r="L956" s="48"/>
      <c r="M956" s="232"/>
      <c r="N956" s="233"/>
      <c r="O956" s="88"/>
      <c r="P956" s="88"/>
      <c r="Q956" s="88"/>
      <c r="R956" s="88"/>
      <c r="S956" s="88"/>
      <c r="T956" s="89"/>
      <c r="U956" s="42"/>
      <c r="V956" s="42"/>
      <c r="W956" s="42"/>
      <c r="X956" s="42"/>
      <c r="Y956" s="42"/>
      <c r="Z956" s="42"/>
      <c r="AA956" s="42"/>
      <c r="AB956" s="42"/>
      <c r="AC956" s="42"/>
      <c r="AD956" s="42"/>
      <c r="AE956" s="42"/>
      <c r="AU956" s="20" t="s">
        <v>90</v>
      </c>
    </row>
    <row r="957" s="2" customFormat="1">
      <c r="A957" s="42"/>
      <c r="B957" s="43"/>
      <c r="C957" s="44"/>
      <c r="D957" s="234" t="s">
        <v>414</v>
      </c>
      <c r="E957" s="44"/>
      <c r="F957" s="284" t="s">
        <v>2287</v>
      </c>
      <c r="G957" s="44"/>
      <c r="H957" s="44"/>
      <c r="I957" s="44"/>
      <c r="J957" s="44"/>
      <c r="K957" s="44"/>
      <c r="L957" s="48"/>
      <c r="M957" s="232"/>
      <c r="N957" s="233"/>
      <c r="O957" s="88"/>
      <c r="P957" s="88"/>
      <c r="Q957" s="88"/>
      <c r="R957" s="88"/>
      <c r="S957" s="88"/>
      <c r="T957" s="89"/>
      <c r="U957" s="42"/>
      <c r="V957" s="42"/>
      <c r="W957" s="42"/>
      <c r="X957" s="42"/>
      <c r="Y957" s="42"/>
      <c r="Z957" s="42"/>
      <c r="AA957" s="42"/>
      <c r="AB957" s="42"/>
      <c r="AC957" s="42"/>
      <c r="AD957" s="42"/>
      <c r="AE957" s="42"/>
      <c r="AU957" s="20" t="s">
        <v>90</v>
      </c>
    </row>
    <row r="958" s="2" customFormat="1">
      <c r="A958" s="42"/>
      <c r="B958" s="43"/>
      <c r="C958" s="44"/>
      <c r="D958" s="234" t="s">
        <v>414</v>
      </c>
      <c r="E958" s="44"/>
      <c r="F958" s="285" t="s">
        <v>2288</v>
      </c>
      <c r="G958" s="44"/>
      <c r="H958" s="286">
        <v>11.119999999999999</v>
      </c>
      <c r="I958" s="44"/>
      <c r="J958" s="44"/>
      <c r="K958" s="44"/>
      <c r="L958" s="48"/>
      <c r="M958" s="232"/>
      <c r="N958" s="233"/>
      <c r="O958" s="88"/>
      <c r="P958" s="88"/>
      <c r="Q958" s="88"/>
      <c r="R958" s="88"/>
      <c r="S958" s="88"/>
      <c r="T958" s="89"/>
      <c r="U958" s="42"/>
      <c r="V958" s="42"/>
      <c r="W958" s="42"/>
      <c r="X958" s="42"/>
      <c r="Y958" s="42"/>
      <c r="Z958" s="42"/>
      <c r="AA958" s="42"/>
      <c r="AB958" s="42"/>
      <c r="AC958" s="42"/>
      <c r="AD958" s="42"/>
      <c r="AE958" s="42"/>
      <c r="AU958" s="20" t="s">
        <v>90</v>
      </c>
    </row>
    <row r="959" s="2" customFormat="1">
      <c r="A959" s="42"/>
      <c r="B959" s="43"/>
      <c r="C959" s="44"/>
      <c r="D959" s="234" t="s">
        <v>414</v>
      </c>
      <c r="E959" s="44"/>
      <c r="F959" s="285" t="s">
        <v>2289</v>
      </c>
      <c r="G959" s="44"/>
      <c r="H959" s="286">
        <v>5.5599999999999996</v>
      </c>
      <c r="I959" s="44"/>
      <c r="J959" s="44"/>
      <c r="K959" s="44"/>
      <c r="L959" s="48"/>
      <c r="M959" s="232"/>
      <c r="N959" s="233"/>
      <c r="O959" s="88"/>
      <c r="P959" s="88"/>
      <c r="Q959" s="88"/>
      <c r="R959" s="88"/>
      <c r="S959" s="88"/>
      <c r="T959" s="89"/>
      <c r="U959" s="42"/>
      <c r="V959" s="42"/>
      <c r="W959" s="42"/>
      <c r="X959" s="42"/>
      <c r="Y959" s="42"/>
      <c r="Z959" s="42"/>
      <c r="AA959" s="42"/>
      <c r="AB959" s="42"/>
      <c r="AC959" s="42"/>
      <c r="AD959" s="42"/>
      <c r="AE959" s="42"/>
      <c r="AU959" s="20" t="s">
        <v>90</v>
      </c>
    </row>
    <row r="960" s="2" customFormat="1">
      <c r="A960" s="42"/>
      <c r="B960" s="43"/>
      <c r="C960" s="44"/>
      <c r="D960" s="234" t="s">
        <v>414</v>
      </c>
      <c r="E960" s="44"/>
      <c r="F960" s="285" t="s">
        <v>285</v>
      </c>
      <c r="G960" s="44"/>
      <c r="H960" s="286">
        <v>16.68</v>
      </c>
      <c r="I960" s="44"/>
      <c r="J960" s="44"/>
      <c r="K960" s="44"/>
      <c r="L960" s="48"/>
      <c r="M960" s="232"/>
      <c r="N960" s="233"/>
      <c r="O960" s="88"/>
      <c r="P960" s="88"/>
      <c r="Q960" s="88"/>
      <c r="R960" s="88"/>
      <c r="S960" s="88"/>
      <c r="T960" s="89"/>
      <c r="U960" s="42"/>
      <c r="V960" s="42"/>
      <c r="W960" s="42"/>
      <c r="X960" s="42"/>
      <c r="Y960" s="42"/>
      <c r="Z960" s="42"/>
      <c r="AA960" s="42"/>
      <c r="AB960" s="42"/>
      <c r="AC960" s="42"/>
      <c r="AD960" s="42"/>
      <c r="AE960" s="42"/>
      <c r="AU960" s="20" t="s">
        <v>90</v>
      </c>
    </row>
    <row r="961" s="2" customFormat="1" ht="37.8" customHeight="1">
      <c r="A961" s="42"/>
      <c r="B961" s="43"/>
      <c r="C961" s="216" t="s">
        <v>1553</v>
      </c>
      <c r="D961" s="216" t="s">
        <v>144</v>
      </c>
      <c r="E961" s="217" t="s">
        <v>1588</v>
      </c>
      <c r="F961" s="218" t="s">
        <v>1589</v>
      </c>
      <c r="G961" s="219" t="s">
        <v>448</v>
      </c>
      <c r="H961" s="220">
        <v>23.629999999999999</v>
      </c>
      <c r="I961" s="221"/>
      <c r="J961" s="222">
        <f>ROUND(I961*H961,2)</f>
        <v>0</v>
      </c>
      <c r="K961" s="218" t="s">
        <v>148</v>
      </c>
      <c r="L961" s="48"/>
      <c r="M961" s="223" t="s">
        <v>78</v>
      </c>
      <c r="N961" s="224" t="s">
        <v>50</v>
      </c>
      <c r="O961" s="88"/>
      <c r="P961" s="225">
        <f>O961*H961</f>
        <v>0</v>
      </c>
      <c r="Q961" s="225">
        <v>0.00097999999999999997</v>
      </c>
      <c r="R961" s="225">
        <f>Q961*H961</f>
        <v>0.023157399999999998</v>
      </c>
      <c r="S961" s="225">
        <v>0</v>
      </c>
      <c r="T961" s="226">
        <f>S961*H961</f>
        <v>0</v>
      </c>
      <c r="U961" s="42"/>
      <c r="V961" s="42"/>
      <c r="W961" s="42"/>
      <c r="X961" s="42"/>
      <c r="Y961" s="42"/>
      <c r="Z961" s="42"/>
      <c r="AA961" s="42"/>
      <c r="AB961" s="42"/>
      <c r="AC961" s="42"/>
      <c r="AD961" s="42"/>
      <c r="AE961" s="42"/>
      <c r="AR961" s="227" t="s">
        <v>244</v>
      </c>
      <c r="AT961" s="227" t="s">
        <v>144</v>
      </c>
      <c r="AU961" s="227" t="s">
        <v>90</v>
      </c>
      <c r="AY961" s="20" t="s">
        <v>141</v>
      </c>
      <c r="BE961" s="228">
        <f>IF(N961="základní",J961,0)</f>
        <v>0</v>
      </c>
      <c r="BF961" s="228">
        <f>IF(N961="snížená",J961,0)</f>
        <v>0</v>
      </c>
      <c r="BG961" s="228">
        <f>IF(N961="zákl. přenesená",J961,0)</f>
        <v>0</v>
      </c>
      <c r="BH961" s="228">
        <f>IF(N961="sníž. přenesená",J961,0)</f>
        <v>0</v>
      </c>
      <c r="BI961" s="228">
        <f>IF(N961="nulová",J961,0)</f>
        <v>0</v>
      </c>
      <c r="BJ961" s="20" t="s">
        <v>88</v>
      </c>
      <c r="BK961" s="228">
        <f>ROUND(I961*H961,2)</f>
        <v>0</v>
      </c>
      <c r="BL961" s="20" t="s">
        <v>244</v>
      </c>
      <c r="BM961" s="227" t="s">
        <v>2306</v>
      </c>
    </row>
    <row r="962" s="2" customFormat="1">
      <c r="A962" s="42"/>
      <c r="B962" s="43"/>
      <c r="C962" s="44"/>
      <c r="D962" s="229" t="s">
        <v>151</v>
      </c>
      <c r="E962" s="44"/>
      <c r="F962" s="230" t="s">
        <v>1591</v>
      </c>
      <c r="G962" s="44"/>
      <c r="H962" s="44"/>
      <c r="I962" s="231"/>
      <c r="J962" s="44"/>
      <c r="K962" s="44"/>
      <c r="L962" s="48"/>
      <c r="M962" s="232"/>
      <c r="N962" s="233"/>
      <c r="O962" s="88"/>
      <c r="P962" s="88"/>
      <c r="Q962" s="88"/>
      <c r="R962" s="88"/>
      <c r="S962" s="88"/>
      <c r="T962" s="89"/>
      <c r="U962" s="42"/>
      <c r="V962" s="42"/>
      <c r="W962" s="42"/>
      <c r="X962" s="42"/>
      <c r="Y962" s="42"/>
      <c r="Z962" s="42"/>
      <c r="AA962" s="42"/>
      <c r="AB962" s="42"/>
      <c r="AC962" s="42"/>
      <c r="AD962" s="42"/>
      <c r="AE962" s="42"/>
      <c r="AT962" s="20" t="s">
        <v>151</v>
      </c>
      <c r="AU962" s="20" t="s">
        <v>90</v>
      </c>
    </row>
    <row r="963" s="13" customFormat="1">
      <c r="A963" s="13"/>
      <c r="B963" s="241"/>
      <c r="C963" s="242"/>
      <c r="D963" s="234" t="s">
        <v>283</v>
      </c>
      <c r="E963" s="243" t="s">
        <v>78</v>
      </c>
      <c r="F963" s="244" t="s">
        <v>2286</v>
      </c>
      <c r="G963" s="242"/>
      <c r="H963" s="245">
        <v>23.629999999999999</v>
      </c>
      <c r="I963" s="246"/>
      <c r="J963" s="242"/>
      <c r="K963" s="242"/>
      <c r="L963" s="247"/>
      <c r="M963" s="248"/>
      <c r="N963" s="249"/>
      <c r="O963" s="249"/>
      <c r="P963" s="249"/>
      <c r="Q963" s="249"/>
      <c r="R963" s="249"/>
      <c r="S963" s="249"/>
      <c r="T963" s="250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51" t="s">
        <v>283</v>
      </c>
      <c r="AU963" s="251" t="s">
        <v>90</v>
      </c>
      <c r="AV963" s="13" t="s">
        <v>90</v>
      </c>
      <c r="AW963" s="13" t="s">
        <v>40</v>
      </c>
      <c r="AX963" s="13" t="s">
        <v>80</v>
      </c>
      <c r="AY963" s="251" t="s">
        <v>141</v>
      </c>
    </row>
    <row r="964" s="14" customFormat="1">
      <c r="A964" s="14"/>
      <c r="B964" s="252"/>
      <c r="C964" s="253"/>
      <c r="D964" s="234" t="s">
        <v>283</v>
      </c>
      <c r="E964" s="254" t="s">
        <v>779</v>
      </c>
      <c r="F964" s="255" t="s">
        <v>285</v>
      </c>
      <c r="G964" s="253"/>
      <c r="H964" s="256">
        <v>23.629999999999999</v>
      </c>
      <c r="I964" s="257"/>
      <c r="J964" s="253"/>
      <c r="K964" s="253"/>
      <c r="L964" s="258"/>
      <c r="M964" s="259"/>
      <c r="N964" s="260"/>
      <c r="O964" s="260"/>
      <c r="P964" s="260"/>
      <c r="Q964" s="260"/>
      <c r="R964" s="260"/>
      <c r="S964" s="260"/>
      <c r="T964" s="261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262" t="s">
        <v>283</v>
      </c>
      <c r="AU964" s="262" t="s">
        <v>90</v>
      </c>
      <c r="AV964" s="14" t="s">
        <v>166</v>
      </c>
      <c r="AW964" s="14" t="s">
        <v>40</v>
      </c>
      <c r="AX964" s="14" t="s">
        <v>88</v>
      </c>
      <c r="AY964" s="262" t="s">
        <v>141</v>
      </c>
    </row>
    <row r="965" s="2" customFormat="1" ht="16.5" customHeight="1">
      <c r="A965" s="42"/>
      <c r="B965" s="43"/>
      <c r="C965" s="290" t="s">
        <v>1558</v>
      </c>
      <c r="D965" s="290" t="s">
        <v>864</v>
      </c>
      <c r="E965" s="291" t="s">
        <v>1527</v>
      </c>
      <c r="F965" s="292" t="s">
        <v>1528</v>
      </c>
      <c r="G965" s="293" t="s">
        <v>321</v>
      </c>
      <c r="H965" s="294">
        <v>5.1989999999999998</v>
      </c>
      <c r="I965" s="295"/>
      <c r="J965" s="296">
        <f>ROUND(I965*H965,2)</f>
        <v>0</v>
      </c>
      <c r="K965" s="292" t="s">
        <v>148</v>
      </c>
      <c r="L965" s="297"/>
      <c r="M965" s="298" t="s">
        <v>78</v>
      </c>
      <c r="N965" s="299" t="s">
        <v>50</v>
      </c>
      <c r="O965" s="88"/>
      <c r="P965" s="225">
        <f>O965*H965</f>
        <v>0</v>
      </c>
      <c r="Q965" s="225">
        <v>0.0126</v>
      </c>
      <c r="R965" s="225">
        <f>Q965*H965</f>
        <v>0.065507399999999993</v>
      </c>
      <c r="S965" s="225">
        <v>0</v>
      </c>
      <c r="T965" s="226">
        <f>S965*H965</f>
        <v>0</v>
      </c>
      <c r="U965" s="42"/>
      <c r="V965" s="42"/>
      <c r="W965" s="42"/>
      <c r="X965" s="42"/>
      <c r="Y965" s="42"/>
      <c r="Z965" s="42"/>
      <c r="AA965" s="42"/>
      <c r="AB965" s="42"/>
      <c r="AC965" s="42"/>
      <c r="AD965" s="42"/>
      <c r="AE965" s="42"/>
      <c r="AR965" s="227" t="s">
        <v>487</v>
      </c>
      <c r="AT965" s="227" t="s">
        <v>864</v>
      </c>
      <c r="AU965" s="227" t="s">
        <v>90</v>
      </c>
      <c r="AY965" s="20" t="s">
        <v>141</v>
      </c>
      <c r="BE965" s="228">
        <f>IF(N965="základní",J965,0)</f>
        <v>0</v>
      </c>
      <c r="BF965" s="228">
        <f>IF(N965="snížená",J965,0)</f>
        <v>0</v>
      </c>
      <c r="BG965" s="228">
        <f>IF(N965="zákl. přenesená",J965,0)</f>
        <v>0</v>
      </c>
      <c r="BH965" s="228">
        <f>IF(N965="sníž. přenesená",J965,0)</f>
        <v>0</v>
      </c>
      <c r="BI965" s="228">
        <f>IF(N965="nulová",J965,0)</f>
        <v>0</v>
      </c>
      <c r="BJ965" s="20" t="s">
        <v>88</v>
      </c>
      <c r="BK965" s="228">
        <f>ROUND(I965*H965,2)</f>
        <v>0</v>
      </c>
      <c r="BL965" s="20" t="s">
        <v>244</v>
      </c>
      <c r="BM965" s="227" t="s">
        <v>2307</v>
      </c>
    </row>
    <row r="966" s="13" customFormat="1">
      <c r="A966" s="13"/>
      <c r="B966" s="241"/>
      <c r="C966" s="242"/>
      <c r="D966" s="234" t="s">
        <v>283</v>
      </c>
      <c r="E966" s="242"/>
      <c r="F966" s="244" t="s">
        <v>2308</v>
      </c>
      <c r="G966" s="242"/>
      <c r="H966" s="245">
        <v>5.1989999999999998</v>
      </c>
      <c r="I966" s="246"/>
      <c r="J966" s="242"/>
      <c r="K966" s="242"/>
      <c r="L966" s="247"/>
      <c r="M966" s="248"/>
      <c r="N966" s="249"/>
      <c r="O966" s="249"/>
      <c r="P966" s="249"/>
      <c r="Q966" s="249"/>
      <c r="R966" s="249"/>
      <c r="S966" s="249"/>
      <c r="T966" s="250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51" t="s">
        <v>283</v>
      </c>
      <c r="AU966" s="251" t="s">
        <v>90</v>
      </c>
      <c r="AV966" s="13" t="s">
        <v>90</v>
      </c>
      <c r="AW966" s="13" t="s">
        <v>4</v>
      </c>
      <c r="AX966" s="13" t="s">
        <v>88</v>
      </c>
      <c r="AY966" s="251" t="s">
        <v>141</v>
      </c>
    </row>
    <row r="967" s="2" customFormat="1" ht="37.8" customHeight="1">
      <c r="A967" s="42"/>
      <c r="B967" s="43"/>
      <c r="C967" s="216" t="s">
        <v>1564</v>
      </c>
      <c r="D967" s="216" t="s">
        <v>144</v>
      </c>
      <c r="E967" s="217" t="s">
        <v>2309</v>
      </c>
      <c r="F967" s="218" t="s">
        <v>2310</v>
      </c>
      <c r="G967" s="219" t="s">
        <v>448</v>
      </c>
      <c r="H967" s="220">
        <v>16.68</v>
      </c>
      <c r="I967" s="221"/>
      <c r="J967" s="222">
        <f>ROUND(I967*H967,2)</f>
        <v>0</v>
      </c>
      <c r="K967" s="218" t="s">
        <v>78</v>
      </c>
      <c r="L967" s="48"/>
      <c r="M967" s="223" t="s">
        <v>78</v>
      </c>
      <c r="N967" s="224" t="s">
        <v>50</v>
      </c>
      <c r="O967" s="88"/>
      <c r="P967" s="225">
        <f>O967*H967</f>
        <v>0</v>
      </c>
      <c r="Q967" s="225">
        <v>0.00097999999999999997</v>
      </c>
      <c r="R967" s="225">
        <f>Q967*H967</f>
        <v>0.016346400000000001</v>
      </c>
      <c r="S967" s="225">
        <v>0</v>
      </c>
      <c r="T967" s="226">
        <f>S967*H967</f>
        <v>0</v>
      </c>
      <c r="U967" s="42"/>
      <c r="V967" s="42"/>
      <c r="W967" s="42"/>
      <c r="X967" s="42"/>
      <c r="Y967" s="42"/>
      <c r="Z967" s="42"/>
      <c r="AA967" s="42"/>
      <c r="AB967" s="42"/>
      <c r="AC967" s="42"/>
      <c r="AD967" s="42"/>
      <c r="AE967" s="42"/>
      <c r="AR967" s="227" t="s">
        <v>244</v>
      </c>
      <c r="AT967" s="227" t="s">
        <v>144</v>
      </c>
      <c r="AU967" s="227" t="s">
        <v>90</v>
      </c>
      <c r="AY967" s="20" t="s">
        <v>141</v>
      </c>
      <c r="BE967" s="228">
        <f>IF(N967="základní",J967,0)</f>
        <v>0</v>
      </c>
      <c r="BF967" s="228">
        <f>IF(N967="snížená",J967,0)</f>
        <v>0</v>
      </c>
      <c r="BG967" s="228">
        <f>IF(N967="zákl. přenesená",J967,0)</f>
        <v>0</v>
      </c>
      <c r="BH967" s="228">
        <f>IF(N967="sníž. přenesená",J967,0)</f>
        <v>0</v>
      </c>
      <c r="BI967" s="228">
        <f>IF(N967="nulová",J967,0)</f>
        <v>0</v>
      </c>
      <c r="BJ967" s="20" t="s">
        <v>88</v>
      </c>
      <c r="BK967" s="228">
        <f>ROUND(I967*H967,2)</f>
        <v>0</v>
      </c>
      <c r="BL967" s="20" t="s">
        <v>244</v>
      </c>
      <c r="BM967" s="227" t="s">
        <v>2311</v>
      </c>
    </row>
    <row r="968" s="13" customFormat="1">
      <c r="A968" s="13"/>
      <c r="B968" s="241"/>
      <c r="C968" s="242"/>
      <c r="D968" s="234" t="s">
        <v>283</v>
      </c>
      <c r="E968" s="243" t="s">
        <v>78</v>
      </c>
      <c r="F968" s="244" t="s">
        <v>2288</v>
      </c>
      <c r="G968" s="242"/>
      <c r="H968" s="245">
        <v>11.119999999999999</v>
      </c>
      <c r="I968" s="246"/>
      <c r="J968" s="242"/>
      <c r="K968" s="242"/>
      <c r="L968" s="247"/>
      <c r="M968" s="248"/>
      <c r="N968" s="249"/>
      <c r="O968" s="249"/>
      <c r="P968" s="249"/>
      <c r="Q968" s="249"/>
      <c r="R968" s="249"/>
      <c r="S968" s="249"/>
      <c r="T968" s="250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51" t="s">
        <v>283</v>
      </c>
      <c r="AU968" s="251" t="s">
        <v>90</v>
      </c>
      <c r="AV968" s="13" t="s">
        <v>90</v>
      </c>
      <c r="AW968" s="13" t="s">
        <v>40</v>
      </c>
      <c r="AX968" s="13" t="s">
        <v>80</v>
      </c>
      <c r="AY968" s="251" t="s">
        <v>141</v>
      </c>
    </row>
    <row r="969" s="13" customFormat="1">
      <c r="A969" s="13"/>
      <c r="B969" s="241"/>
      <c r="C969" s="242"/>
      <c r="D969" s="234" t="s">
        <v>283</v>
      </c>
      <c r="E969" s="243" t="s">
        <v>78</v>
      </c>
      <c r="F969" s="244" t="s">
        <v>2289</v>
      </c>
      <c r="G969" s="242"/>
      <c r="H969" s="245">
        <v>5.5599999999999996</v>
      </c>
      <c r="I969" s="246"/>
      <c r="J969" s="242"/>
      <c r="K969" s="242"/>
      <c r="L969" s="247"/>
      <c r="M969" s="248"/>
      <c r="N969" s="249"/>
      <c r="O969" s="249"/>
      <c r="P969" s="249"/>
      <c r="Q969" s="249"/>
      <c r="R969" s="249"/>
      <c r="S969" s="249"/>
      <c r="T969" s="250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51" t="s">
        <v>283</v>
      </c>
      <c r="AU969" s="251" t="s">
        <v>90</v>
      </c>
      <c r="AV969" s="13" t="s">
        <v>90</v>
      </c>
      <c r="AW969" s="13" t="s">
        <v>40</v>
      </c>
      <c r="AX969" s="13" t="s">
        <v>80</v>
      </c>
      <c r="AY969" s="251" t="s">
        <v>141</v>
      </c>
    </row>
    <row r="970" s="14" customFormat="1">
      <c r="A970" s="14"/>
      <c r="B970" s="252"/>
      <c r="C970" s="253"/>
      <c r="D970" s="234" t="s">
        <v>283</v>
      </c>
      <c r="E970" s="254" t="s">
        <v>1737</v>
      </c>
      <c r="F970" s="255" t="s">
        <v>285</v>
      </c>
      <c r="G970" s="253"/>
      <c r="H970" s="256">
        <v>16.68</v>
      </c>
      <c r="I970" s="257"/>
      <c r="J970" s="253"/>
      <c r="K970" s="253"/>
      <c r="L970" s="258"/>
      <c r="M970" s="259"/>
      <c r="N970" s="260"/>
      <c r="O970" s="260"/>
      <c r="P970" s="260"/>
      <c r="Q970" s="260"/>
      <c r="R970" s="260"/>
      <c r="S970" s="260"/>
      <c r="T970" s="261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62" t="s">
        <v>283</v>
      </c>
      <c r="AU970" s="262" t="s">
        <v>90</v>
      </c>
      <c r="AV970" s="14" t="s">
        <v>166</v>
      </c>
      <c r="AW970" s="14" t="s">
        <v>40</v>
      </c>
      <c r="AX970" s="14" t="s">
        <v>88</v>
      </c>
      <c r="AY970" s="262" t="s">
        <v>141</v>
      </c>
    </row>
    <row r="971" s="2" customFormat="1" ht="16.5" customHeight="1">
      <c r="A971" s="42"/>
      <c r="B971" s="43"/>
      <c r="C971" s="290" t="s">
        <v>1570</v>
      </c>
      <c r="D971" s="290" t="s">
        <v>864</v>
      </c>
      <c r="E971" s="291" t="s">
        <v>1527</v>
      </c>
      <c r="F971" s="292" t="s">
        <v>1528</v>
      </c>
      <c r="G971" s="293" t="s">
        <v>321</v>
      </c>
      <c r="H971" s="294">
        <v>6.0549999999999997</v>
      </c>
      <c r="I971" s="295"/>
      <c r="J971" s="296">
        <f>ROUND(I971*H971,2)</f>
        <v>0</v>
      </c>
      <c r="K971" s="292" t="s">
        <v>148</v>
      </c>
      <c r="L971" s="297"/>
      <c r="M971" s="298" t="s">
        <v>78</v>
      </c>
      <c r="N971" s="299" t="s">
        <v>50</v>
      </c>
      <c r="O971" s="88"/>
      <c r="P971" s="225">
        <f>O971*H971</f>
        <v>0</v>
      </c>
      <c r="Q971" s="225">
        <v>0.0126</v>
      </c>
      <c r="R971" s="225">
        <f>Q971*H971</f>
        <v>0.076293</v>
      </c>
      <c r="S971" s="225">
        <v>0</v>
      </c>
      <c r="T971" s="226">
        <f>S971*H971</f>
        <v>0</v>
      </c>
      <c r="U971" s="42"/>
      <c r="V971" s="42"/>
      <c r="W971" s="42"/>
      <c r="X971" s="42"/>
      <c r="Y971" s="42"/>
      <c r="Z971" s="42"/>
      <c r="AA971" s="42"/>
      <c r="AB971" s="42"/>
      <c r="AC971" s="42"/>
      <c r="AD971" s="42"/>
      <c r="AE971" s="42"/>
      <c r="AR971" s="227" t="s">
        <v>487</v>
      </c>
      <c r="AT971" s="227" t="s">
        <v>864</v>
      </c>
      <c r="AU971" s="227" t="s">
        <v>90</v>
      </c>
      <c r="AY971" s="20" t="s">
        <v>141</v>
      </c>
      <c r="BE971" s="228">
        <f>IF(N971="základní",J971,0)</f>
        <v>0</v>
      </c>
      <c r="BF971" s="228">
        <f>IF(N971="snížená",J971,0)</f>
        <v>0</v>
      </c>
      <c r="BG971" s="228">
        <f>IF(N971="zákl. přenesená",J971,0)</f>
        <v>0</v>
      </c>
      <c r="BH971" s="228">
        <f>IF(N971="sníž. přenesená",J971,0)</f>
        <v>0</v>
      </c>
      <c r="BI971" s="228">
        <f>IF(N971="nulová",J971,0)</f>
        <v>0</v>
      </c>
      <c r="BJ971" s="20" t="s">
        <v>88</v>
      </c>
      <c r="BK971" s="228">
        <f>ROUND(I971*H971,2)</f>
        <v>0</v>
      </c>
      <c r="BL971" s="20" t="s">
        <v>244</v>
      </c>
      <c r="BM971" s="227" t="s">
        <v>2312</v>
      </c>
    </row>
    <row r="972" s="13" customFormat="1">
      <c r="A972" s="13"/>
      <c r="B972" s="241"/>
      <c r="C972" s="242"/>
      <c r="D972" s="234" t="s">
        <v>283</v>
      </c>
      <c r="E972" s="242"/>
      <c r="F972" s="244" t="s">
        <v>2313</v>
      </c>
      <c r="G972" s="242"/>
      <c r="H972" s="245">
        <v>6.0549999999999997</v>
      </c>
      <c r="I972" s="246"/>
      <c r="J972" s="242"/>
      <c r="K972" s="242"/>
      <c r="L972" s="247"/>
      <c r="M972" s="248"/>
      <c r="N972" s="249"/>
      <c r="O972" s="249"/>
      <c r="P972" s="249"/>
      <c r="Q972" s="249"/>
      <c r="R972" s="249"/>
      <c r="S972" s="249"/>
      <c r="T972" s="250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51" t="s">
        <v>283</v>
      </c>
      <c r="AU972" s="251" t="s">
        <v>90</v>
      </c>
      <c r="AV972" s="13" t="s">
        <v>90</v>
      </c>
      <c r="AW972" s="13" t="s">
        <v>4</v>
      </c>
      <c r="AX972" s="13" t="s">
        <v>88</v>
      </c>
      <c r="AY972" s="251" t="s">
        <v>141</v>
      </c>
    </row>
    <row r="973" s="2" customFormat="1" ht="49.05" customHeight="1">
      <c r="A973" s="42"/>
      <c r="B973" s="43"/>
      <c r="C973" s="216" t="s">
        <v>1576</v>
      </c>
      <c r="D973" s="216" t="s">
        <v>144</v>
      </c>
      <c r="E973" s="217" t="s">
        <v>1596</v>
      </c>
      <c r="F973" s="218" t="s">
        <v>1597</v>
      </c>
      <c r="G973" s="219" t="s">
        <v>310</v>
      </c>
      <c r="H973" s="220">
        <v>0.96799999999999997</v>
      </c>
      <c r="I973" s="221"/>
      <c r="J973" s="222">
        <f>ROUND(I973*H973,2)</f>
        <v>0</v>
      </c>
      <c r="K973" s="218" t="s">
        <v>148</v>
      </c>
      <c r="L973" s="48"/>
      <c r="M973" s="223" t="s">
        <v>78</v>
      </c>
      <c r="N973" s="224" t="s">
        <v>50</v>
      </c>
      <c r="O973" s="88"/>
      <c r="P973" s="225">
        <f>O973*H973</f>
        <v>0</v>
      </c>
      <c r="Q973" s="225">
        <v>0</v>
      </c>
      <c r="R973" s="225">
        <f>Q973*H973</f>
        <v>0</v>
      </c>
      <c r="S973" s="225">
        <v>0</v>
      </c>
      <c r="T973" s="226">
        <f>S973*H973</f>
        <v>0</v>
      </c>
      <c r="U973" s="42"/>
      <c r="V973" s="42"/>
      <c r="W973" s="42"/>
      <c r="X973" s="42"/>
      <c r="Y973" s="42"/>
      <c r="Z973" s="42"/>
      <c r="AA973" s="42"/>
      <c r="AB973" s="42"/>
      <c r="AC973" s="42"/>
      <c r="AD973" s="42"/>
      <c r="AE973" s="42"/>
      <c r="AR973" s="227" t="s">
        <v>244</v>
      </c>
      <c r="AT973" s="227" t="s">
        <v>144</v>
      </c>
      <c r="AU973" s="227" t="s">
        <v>90</v>
      </c>
      <c r="AY973" s="20" t="s">
        <v>141</v>
      </c>
      <c r="BE973" s="228">
        <f>IF(N973="základní",J973,0)</f>
        <v>0</v>
      </c>
      <c r="BF973" s="228">
        <f>IF(N973="snížená",J973,0)</f>
        <v>0</v>
      </c>
      <c r="BG973" s="228">
        <f>IF(N973="zákl. přenesená",J973,0)</f>
        <v>0</v>
      </c>
      <c r="BH973" s="228">
        <f>IF(N973="sníž. přenesená",J973,0)</f>
        <v>0</v>
      </c>
      <c r="BI973" s="228">
        <f>IF(N973="nulová",J973,0)</f>
        <v>0</v>
      </c>
      <c r="BJ973" s="20" t="s">
        <v>88</v>
      </c>
      <c r="BK973" s="228">
        <f>ROUND(I973*H973,2)</f>
        <v>0</v>
      </c>
      <c r="BL973" s="20" t="s">
        <v>244</v>
      </c>
      <c r="BM973" s="227" t="s">
        <v>2314</v>
      </c>
    </row>
    <row r="974" s="2" customFormat="1">
      <c r="A974" s="42"/>
      <c r="B974" s="43"/>
      <c r="C974" s="44"/>
      <c r="D974" s="229" t="s">
        <v>151</v>
      </c>
      <c r="E974" s="44"/>
      <c r="F974" s="230" t="s">
        <v>1599</v>
      </c>
      <c r="G974" s="44"/>
      <c r="H974" s="44"/>
      <c r="I974" s="231"/>
      <c r="J974" s="44"/>
      <c r="K974" s="44"/>
      <c r="L974" s="48"/>
      <c r="M974" s="232"/>
      <c r="N974" s="233"/>
      <c r="O974" s="88"/>
      <c r="P974" s="88"/>
      <c r="Q974" s="88"/>
      <c r="R974" s="88"/>
      <c r="S974" s="88"/>
      <c r="T974" s="89"/>
      <c r="U974" s="42"/>
      <c r="V974" s="42"/>
      <c r="W974" s="42"/>
      <c r="X974" s="42"/>
      <c r="Y974" s="42"/>
      <c r="Z974" s="42"/>
      <c r="AA974" s="42"/>
      <c r="AB974" s="42"/>
      <c r="AC974" s="42"/>
      <c r="AD974" s="42"/>
      <c r="AE974" s="42"/>
      <c r="AT974" s="20" t="s">
        <v>151</v>
      </c>
      <c r="AU974" s="20" t="s">
        <v>90</v>
      </c>
    </row>
    <row r="975" s="2" customFormat="1" ht="49.05" customHeight="1">
      <c r="A975" s="42"/>
      <c r="B975" s="43"/>
      <c r="C975" s="216" t="s">
        <v>1582</v>
      </c>
      <c r="D975" s="216" t="s">
        <v>144</v>
      </c>
      <c r="E975" s="217" t="s">
        <v>1601</v>
      </c>
      <c r="F975" s="218" t="s">
        <v>1602</v>
      </c>
      <c r="G975" s="219" t="s">
        <v>310</v>
      </c>
      <c r="H975" s="220">
        <v>0.96799999999999997</v>
      </c>
      <c r="I975" s="221"/>
      <c r="J975" s="222">
        <f>ROUND(I975*H975,2)</f>
        <v>0</v>
      </c>
      <c r="K975" s="218" t="s">
        <v>148</v>
      </c>
      <c r="L975" s="48"/>
      <c r="M975" s="223" t="s">
        <v>78</v>
      </c>
      <c r="N975" s="224" t="s">
        <v>50</v>
      </c>
      <c r="O975" s="88"/>
      <c r="P975" s="225">
        <f>O975*H975</f>
        <v>0</v>
      </c>
      <c r="Q975" s="225">
        <v>0</v>
      </c>
      <c r="R975" s="225">
        <f>Q975*H975</f>
        <v>0</v>
      </c>
      <c r="S975" s="225">
        <v>0</v>
      </c>
      <c r="T975" s="226">
        <f>S975*H975</f>
        <v>0</v>
      </c>
      <c r="U975" s="42"/>
      <c r="V975" s="42"/>
      <c r="W975" s="42"/>
      <c r="X975" s="42"/>
      <c r="Y975" s="42"/>
      <c r="Z975" s="42"/>
      <c r="AA975" s="42"/>
      <c r="AB975" s="42"/>
      <c r="AC975" s="42"/>
      <c r="AD975" s="42"/>
      <c r="AE975" s="42"/>
      <c r="AR975" s="227" t="s">
        <v>244</v>
      </c>
      <c r="AT975" s="227" t="s">
        <v>144</v>
      </c>
      <c r="AU975" s="227" t="s">
        <v>90</v>
      </c>
      <c r="AY975" s="20" t="s">
        <v>141</v>
      </c>
      <c r="BE975" s="228">
        <f>IF(N975="základní",J975,0)</f>
        <v>0</v>
      </c>
      <c r="BF975" s="228">
        <f>IF(N975="snížená",J975,0)</f>
        <v>0</v>
      </c>
      <c r="BG975" s="228">
        <f>IF(N975="zákl. přenesená",J975,0)</f>
        <v>0</v>
      </c>
      <c r="BH975" s="228">
        <f>IF(N975="sníž. přenesená",J975,0)</f>
        <v>0</v>
      </c>
      <c r="BI975" s="228">
        <f>IF(N975="nulová",J975,0)</f>
        <v>0</v>
      </c>
      <c r="BJ975" s="20" t="s">
        <v>88</v>
      </c>
      <c r="BK975" s="228">
        <f>ROUND(I975*H975,2)</f>
        <v>0</v>
      </c>
      <c r="BL975" s="20" t="s">
        <v>244</v>
      </c>
      <c r="BM975" s="227" t="s">
        <v>2315</v>
      </c>
    </row>
    <row r="976" s="2" customFormat="1">
      <c r="A976" s="42"/>
      <c r="B976" s="43"/>
      <c r="C976" s="44"/>
      <c r="D976" s="229" t="s">
        <v>151</v>
      </c>
      <c r="E976" s="44"/>
      <c r="F976" s="230" t="s">
        <v>1604</v>
      </c>
      <c r="G976" s="44"/>
      <c r="H976" s="44"/>
      <c r="I976" s="231"/>
      <c r="J976" s="44"/>
      <c r="K976" s="44"/>
      <c r="L976" s="48"/>
      <c r="M976" s="232"/>
      <c r="N976" s="233"/>
      <c r="O976" s="88"/>
      <c r="P976" s="88"/>
      <c r="Q976" s="88"/>
      <c r="R976" s="88"/>
      <c r="S976" s="88"/>
      <c r="T976" s="89"/>
      <c r="U976" s="42"/>
      <c r="V976" s="42"/>
      <c r="W976" s="42"/>
      <c r="X976" s="42"/>
      <c r="Y976" s="42"/>
      <c r="Z976" s="42"/>
      <c r="AA976" s="42"/>
      <c r="AB976" s="42"/>
      <c r="AC976" s="42"/>
      <c r="AD976" s="42"/>
      <c r="AE976" s="42"/>
      <c r="AT976" s="20" t="s">
        <v>151</v>
      </c>
      <c r="AU976" s="20" t="s">
        <v>90</v>
      </c>
    </row>
    <row r="977" s="2" customFormat="1" ht="62.7" customHeight="1">
      <c r="A977" s="42"/>
      <c r="B977" s="43"/>
      <c r="C977" s="216" t="s">
        <v>1587</v>
      </c>
      <c r="D977" s="216" t="s">
        <v>144</v>
      </c>
      <c r="E977" s="217" t="s">
        <v>1606</v>
      </c>
      <c r="F977" s="218" t="s">
        <v>1607</v>
      </c>
      <c r="G977" s="219" t="s">
        <v>310</v>
      </c>
      <c r="H977" s="220">
        <v>0.96799999999999997</v>
      </c>
      <c r="I977" s="221"/>
      <c r="J977" s="222">
        <f>ROUND(I977*H977,2)</f>
        <v>0</v>
      </c>
      <c r="K977" s="218" t="s">
        <v>148</v>
      </c>
      <c r="L977" s="48"/>
      <c r="M977" s="223" t="s">
        <v>78</v>
      </c>
      <c r="N977" s="224" t="s">
        <v>50</v>
      </c>
      <c r="O977" s="88"/>
      <c r="P977" s="225">
        <f>O977*H977</f>
        <v>0</v>
      </c>
      <c r="Q977" s="225">
        <v>0</v>
      </c>
      <c r="R977" s="225">
        <f>Q977*H977</f>
        <v>0</v>
      </c>
      <c r="S977" s="225">
        <v>0</v>
      </c>
      <c r="T977" s="226">
        <f>S977*H977</f>
        <v>0</v>
      </c>
      <c r="U977" s="42"/>
      <c r="V977" s="42"/>
      <c r="W977" s="42"/>
      <c r="X977" s="42"/>
      <c r="Y977" s="42"/>
      <c r="Z977" s="42"/>
      <c r="AA977" s="42"/>
      <c r="AB977" s="42"/>
      <c r="AC977" s="42"/>
      <c r="AD977" s="42"/>
      <c r="AE977" s="42"/>
      <c r="AR977" s="227" t="s">
        <v>244</v>
      </c>
      <c r="AT977" s="227" t="s">
        <v>144</v>
      </c>
      <c r="AU977" s="227" t="s">
        <v>90</v>
      </c>
      <c r="AY977" s="20" t="s">
        <v>141</v>
      </c>
      <c r="BE977" s="228">
        <f>IF(N977="základní",J977,0)</f>
        <v>0</v>
      </c>
      <c r="BF977" s="228">
        <f>IF(N977="snížená",J977,0)</f>
        <v>0</v>
      </c>
      <c r="BG977" s="228">
        <f>IF(N977="zákl. přenesená",J977,0)</f>
        <v>0</v>
      </c>
      <c r="BH977" s="228">
        <f>IF(N977="sníž. přenesená",J977,0)</f>
        <v>0</v>
      </c>
      <c r="BI977" s="228">
        <f>IF(N977="nulová",J977,0)</f>
        <v>0</v>
      </c>
      <c r="BJ977" s="20" t="s">
        <v>88</v>
      </c>
      <c r="BK977" s="228">
        <f>ROUND(I977*H977,2)</f>
        <v>0</v>
      </c>
      <c r="BL977" s="20" t="s">
        <v>244</v>
      </c>
      <c r="BM977" s="227" t="s">
        <v>2316</v>
      </c>
    </row>
    <row r="978" s="2" customFormat="1">
      <c r="A978" s="42"/>
      <c r="B978" s="43"/>
      <c r="C978" s="44"/>
      <c r="D978" s="229" t="s">
        <v>151</v>
      </c>
      <c r="E978" s="44"/>
      <c r="F978" s="230" t="s">
        <v>1609</v>
      </c>
      <c r="G978" s="44"/>
      <c r="H978" s="44"/>
      <c r="I978" s="231"/>
      <c r="J978" s="44"/>
      <c r="K978" s="44"/>
      <c r="L978" s="48"/>
      <c r="M978" s="232"/>
      <c r="N978" s="233"/>
      <c r="O978" s="88"/>
      <c r="P978" s="88"/>
      <c r="Q978" s="88"/>
      <c r="R978" s="88"/>
      <c r="S978" s="88"/>
      <c r="T978" s="89"/>
      <c r="U978" s="42"/>
      <c r="V978" s="42"/>
      <c r="W978" s="42"/>
      <c r="X978" s="42"/>
      <c r="Y978" s="42"/>
      <c r="Z978" s="42"/>
      <c r="AA978" s="42"/>
      <c r="AB978" s="42"/>
      <c r="AC978" s="42"/>
      <c r="AD978" s="42"/>
      <c r="AE978" s="42"/>
      <c r="AT978" s="20" t="s">
        <v>151</v>
      </c>
      <c r="AU978" s="20" t="s">
        <v>90</v>
      </c>
    </row>
    <row r="979" s="12" customFormat="1" ht="22.8" customHeight="1">
      <c r="A979" s="12"/>
      <c r="B979" s="200"/>
      <c r="C979" s="201"/>
      <c r="D979" s="202" t="s">
        <v>79</v>
      </c>
      <c r="E979" s="214" t="s">
        <v>1610</v>
      </c>
      <c r="F979" s="214" t="s">
        <v>1611</v>
      </c>
      <c r="G979" s="201"/>
      <c r="H979" s="201"/>
      <c r="I979" s="204"/>
      <c r="J979" s="215">
        <f>BK979</f>
        <v>0</v>
      </c>
      <c r="K979" s="201"/>
      <c r="L979" s="206"/>
      <c r="M979" s="207"/>
      <c r="N979" s="208"/>
      <c r="O979" s="208"/>
      <c r="P979" s="209">
        <f>SUM(P980:P1089)</f>
        <v>0</v>
      </c>
      <c r="Q979" s="208"/>
      <c r="R979" s="209">
        <f>SUM(R980:R1089)</f>
        <v>0.24357856680000001</v>
      </c>
      <c r="S979" s="208"/>
      <c r="T979" s="210">
        <f>SUM(T980:T1089)</f>
        <v>0</v>
      </c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R979" s="211" t="s">
        <v>90</v>
      </c>
      <c r="AT979" s="212" t="s">
        <v>79</v>
      </c>
      <c r="AU979" s="212" t="s">
        <v>88</v>
      </c>
      <c r="AY979" s="211" t="s">
        <v>141</v>
      </c>
      <c r="BK979" s="213">
        <f>SUM(BK980:BK1089)</f>
        <v>0</v>
      </c>
    </row>
    <row r="980" s="2" customFormat="1" ht="37.8" customHeight="1">
      <c r="A980" s="42"/>
      <c r="B980" s="43"/>
      <c r="C980" s="216" t="s">
        <v>1592</v>
      </c>
      <c r="D980" s="216" t="s">
        <v>144</v>
      </c>
      <c r="E980" s="217" t="s">
        <v>2317</v>
      </c>
      <c r="F980" s="218" t="s">
        <v>2318</v>
      </c>
      <c r="G980" s="219" t="s">
        <v>321</v>
      </c>
      <c r="H980" s="220">
        <v>592.58299999999997</v>
      </c>
      <c r="I980" s="221"/>
      <c r="J980" s="222">
        <f>ROUND(I980*H980,2)</f>
        <v>0</v>
      </c>
      <c r="K980" s="218" t="s">
        <v>148</v>
      </c>
      <c r="L980" s="48"/>
      <c r="M980" s="223" t="s">
        <v>78</v>
      </c>
      <c r="N980" s="224" t="s">
        <v>50</v>
      </c>
      <c r="O980" s="88"/>
      <c r="P980" s="225">
        <f>O980*H980</f>
        <v>0</v>
      </c>
      <c r="Q980" s="225">
        <v>6.7000000000000002E-05</v>
      </c>
      <c r="R980" s="225">
        <f>Q980*H980</f>
        <v>0.039703060999999998</v>
      </c>
      <c r="S980" s="225">
        <v>0</v>
      </c>
      <c r="T980" s="226">
        <f>S980*H980</f>
        <v>0</v>
      </c>
      <c r="U980" s="42"/>
      <c r="V980" s="42"/>
      <c r="W980" s="42"/>
      <c r="X980" s="42"/>
      <c r="Y980" s="42"/>
      <c r="Z980" s="42"/>
      <c r="AA980" s="42"/>
      <c r="AB980" s="42"/>
      <c r="AC980" s="42"/>
      <c r="AD980" s="42"/>
      <c r="AE980" s="42"/>
      <c r="AR980" s="227" t="s">
        <v>244</v>
      </c>
      <c r="AT980" s="227" t="s">
        <v>144</v>
      </c>
      <c r="AU980" s="227" t="s">
        <v>90</v>
      </c>
      <c r="AY980" s="20" t="s">
        <v>141</v>
      </c>
      <c r="BE980" s="228">
        <f>IF(N980="základní",J980,0)</f>
        <v>0</v>
      </c>
      <c r="BF980" s="228">
        <f>IF(N980="snížená",J980,0)</f>
        <v>0</v>
      </c>
      <c r="BG980" s="228">
        <f>IF(N980="zákl. přenesená",J980,0)</f>
        <v>0</v>
      </c>
      <c r="BH980" s="228">
        <f>IF(N980="sníž. přenesená",J980,0)</f>
        <v>0</v>
      </c>
      <c r="BI980" s="228">
        <f>IF(N980="nulová",J980,0)</f>
        <v>0</v>
      </c>
      <c r="BJ980" s="20" t="s">
        <v>88</v>
      </c>
      <c r="BK980" s="228">
        <f>ROUND(I980*H980,2)</f>
        <v>0</v>
      </c>
      <c r="BL980" s="20" t="s">
        <v>244</v>
      </c>
      <c r="BM980" s="227" t="s">
        <v>2319</v>
      </c>
    </row>
    <row r="981" s="2" customFormat="1">
      <c r="A981" s="42"/>
      <c r="B981" s="43"/>
      <c r="C981" s="44"/>
      <c r="D981" s="229" t="s">
        <v>151</v>
      </c>
      <c r="E981" s="44"/>
      <c r="F981" s="230" t="s">
        <v>2320</v>
      </c>
      <c r="G981" s="44"/>
      <c r="H981" s="44"/>
      <c r="I981" s="231"/>
      <c r="J981" s="44"/>
      <c r="K981" s="44"/>
      <c r="L981" s="48"/>
      <c r="M981" s="232"/>
      <c r="N981" s="233"/>
      <c r="O981" s="88"/>
      <c r="P981" s="88"/>
      <c r="Q981" s="88"/>
      <c r="R981" s="88"/>
      <c r="S981" s="88"/>
      <c r="T981" s="89"/>
      <c r="U981" s="42"/>
      <c r="V981" s="42"/>
      <c r="W981" s="42"/>
      <c r="X981" s="42"/>
      <c r="Y981" s="42"/>
      <c r="Z981" s="42"/>
      <c r="AA981" s="42"/>
      <c r="AB981" s="42"/>
      <c r="AC981" s="42"/>
      <c r="AD981" s="42"/>
      <c r="AE981" s="42"/>
      <c r="AT981" s="20" t="s">
        <v>151</v>
      </c>
      <c r="AU981" s="20" t="s">
        <v>90</v>
      </c>
    </row>
    <row r="982" s="15" customFormat="1">
      <c r="A982" s="15"/>
      <c r="B982" s="263"/>
      <c r="C982" s="264"/>
      <c r="D982" s="234" t="s">
        <v>283</v>
      </c>
      <c r="E982" s="265" t="s">
        <v>78</v>
      </c>
      <c r="F982" s="266" t="s">
        <v>2321</v>
      </c>
      <c r="G982" s="264"/>
      <c r="H982" s="265" t="s">
        <v>78</v>
      </c>
      <c r="I982" s="267"/>
      <c r="J982" s="264"/>
      <c r="K982" s="264"/>
      <c r="L982" s="268"/>
      <c r="M982" s="269"/>
      <c r="N982" s="270"/>
      <c r="O982" s="270"/>
      <c r="P982" s="270"/>
      <c r="Q982" s="270"/>
      <c r="R982" s="270"/>
      <c r="S982" s="270"/>
      <c r="T982" s="271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  <c r="AE982" s="15"/>
      <c r="AT982" s="272" t="s">
        <v>283</v>
      </c>
      <c r="AU982" s="272" t="s">
        <v>90</v>
      </c>
      <c r="AV982" s="15" t="s">
        <v>88</v>
      </c>
      <c r="AW982" s="15" t="s">
        <v>40</v>
      </c>
      <c r="AX982" s="15" t="s">
        <v>80</v>
      </c>
      <c r="AY982" s="272" t="s">
        <v>141</v>
      </c>
    </row>
    <row r="983" s="13" customFormat="1">
      <c r="A983" s="13"/>
      <c r="B983" s="241"/>
      <c r="C983" s="242"/>
      <c r="D983" s="234" t="s">
        <v>283</v>
      </c>
      <c r="E983" s="243" t="s">
        <v>78</v>
      </c>
      <c r="F983" s="244" t="s">
        <v>2322</v>
      </c>
      <c r="G983" s="242"/>
      <c r="H983" s="245">
        <v>445.32600000000002</v>
      </c>
      <c r="I983" s="246"/>
      <c r="J983" s="242"/>
      <c r="K983" s="242"/>
      <c r="L983" s="247"/>
      <c r="M983" s="248"/>
      <c r="N983" s="249"/>
      <c r="O983" s="249"/>
      <c r="P983" s="249"/>
      <c r="Q983" s="249"/>
      <c r="R983" s="249"/>
      <c r="S983" s="249"/>
      <c r="T983" s="250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51" t="s">
        <v>283</v>
      </c>
      <c r="AU983" s="251" t="s">
        <v>90</v>
      </c>
      <c r="AV983" s="13" t="s">
        <v>90</v>
      </c>
      <c r="AW983" s="13" t="s">
        <v>40</v>
      </c>
      <c r="AX983" s="13" t="s">
        <v>80</v>
      </c>
      <c r="AY983" s="251" t="s">
        <v>141</v>
      </c>
    </row>
    <row r="984" s="13" customFormat="1">
      <c r="A984" s="13"/>
      <c r="B984" s="241"/>
      <c r="C984" s="242"/>
      <c r="D984" s="234" t="s">
        <v>283</v>
      </c>
      <c r="E984" s="243" t="s">
        <v>78</v>
      </c>
      <c r="F984" s="244" t="s">
        <v>2323</v>
      </c>
      <c r="G984" s="242"/>
      <c r="H984" s="245">
        <v>73.022000000000006</v>
      </c>
      <c r="I984" s="246"/>
      <c r="J984" s="242"/>
      <c r="K984" s="242"/>
      <c r="L984" s="247"/>
      <c r="M984" s="248"/>
      <c r="N984" s="249"/>
      <c r="O984" s="249"/>
      <c r="P984" s="249"/>
      <c r="Q984" s="249"/>
      <c r="R984" s="249"/>
      <c r="S984" s="249"/>
      <c r="T984" s="250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51" t="s">
        <v>283</v>
      </c>
      <c r="AU984" s="251" t="s">
        <v>90</v>
      </c>
      <c r="AV984" s="13" t="s">
        <v>90</v>
      </c>
      <c r="AW984" s="13" t="s">
        <v>40</v>
      </c>
      <c r="AX984" s="13" t="s">
        <v>80</v>
      </c>
      <c r="AY984" s="251" t="s">
        <v>141</v>
      </c>
    </row>
    <row r="985" s="16" customFormat="1">
      <c r="A985" s="16"/>
      <c r="B985" s="273"/>
      <c r="C985" s="274"/>
      <c r="D985" s="234" t="s">
        <v>283</v>
      </c>
      <c r="E985" s="275" t="s">
        <v>1747</v>
      </c>
      <c r="F985" s="276" t="s">
        <v>358</v>
      </c>
      <c r="G985" s="274"/>
      <c r="H985" s="277">
        <v>518.34799999999996</v>
      </c>
      <c r="I985" s="278"/>
      <c r="J985" s="274"/>
      <c r="K985" s="274"/>
      <c r="L985" s="279"/>
      <c r="M985" s="280"/>
      <c r="N985" s="281"/>
      <c r="O985" s="281"/>
      <c r="P985" s="281"/>
      <c r="Q985" s="281"/>
      <c r="R985" s="281"/>
      <c r="S985" s="281"/>
      <c r="T985" s="282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T985" s="283" t="s">
        <v>283</v>
      </c>
      <c r="AU985" s="283" t="s">
        <v>90</v>
      </c>
      <c r="AV985" s="16" t="s">
        <v>160</v>
      </c>
      <c r="AW985" s="16" t="s">
        <v>40</v>
      </c>
      <c r="AX985" s="16" t="s">
        <v>80</v>
      </c>
      <c r="AY985" s="283" t="s">
        <v>141</v>
      </c>
    </row>
    <row r="986" s="15" customFormat="1">
      <c r="A986" s="15"/>
      <c r="B986" s="263"/>
      <c r="C986" s="264"/>
      <c r="D986" s="234" t="s">
        <v>283</v>
      </c>
      <c r="E986" s="265" t="s">
        <v>78</v>
      </c>
      <c r="F986" s="266" t="s">
        <v>1834</v>
      </c>
      <c r="G986" s="264"/>
      <c r="H986" s="265" t="s">
        <v>78</v>
      </c>
      <c r="I986" s="267"/>
      <c r="J986" s="264"/>
      <c r="K986" s="264"/>
      <c r="L986" s="268"/>
      <c r="M986" s="269"/>
      <c r="N986" s="270"/>
      <c r="O986" s="270"/>
      <c r="P986" s="270"/>
      <c r="Q986" s="270"/>
      <c r="R986" s="270"/>
      <c r="S986" s="270"/>
      <c r="T986" s="271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  <c r="AE986" s="15"/>
      <c r="AT986" s="272" t="s">
        <v>283</v>
      </c>
      <c r="AU986" s="272" t="s">
        <v>90</v>
      </c>
      <c r="AV986" s="15" t="s">
        <v>88</v>
      </c>
      <c r="AW986" s="15" t="s">
        <v>40</v>
      </c>
      <c r="AX986" s="15" t="s">
        <v>80</v>
      </c>
      <c r="AY986" s="272" t="s">
        <v>141</v>
      </c>
    </row>
    <row r="987" s="13" customFormat="1">
      <c r="A987" s="13"/>
      <c r="B987" s="241"/>
      <c r="C987" s="242"/>
      <c r="D987" s="234" t="s">
        <v>283</v>
      </c>
      <c r="E987" s="243" t="s">
        <v>78</v>
      </c>
      <c r="F987" s="244" t="s">
        <v>2324</v>
      </c>
      <c r="G987" s="242"/>
      <c r="H987" s="245">
        <v>38.723999999999997</v>
      </c>
      <c r="I987" s="246"/>
      <c r="J987" s="242"/>
      <c r="K987" s="242"/>
      <c r="L987" s="247"/>
      <c r="M987" s="248"/>
      <c r="N987" s="249"/>
      <c r="O987" s="249"/>
      <c r="P987" s="249"/>
      <c r="Q987" s="249"/>
      <c r="R987" s="249"/>
      <c r="S987" s="249"/>
      <c r="T987" s="250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51" t="s">
        <v>283</v>
      </c>
      <c r="AU987" s="251" t="s">
        <v>90</v>
      </c>
      <c r="AV987" s="13" t="s">
        <v>90</v>
      </c>
      <c r="AW987" s="13" t="s">
        <v>40</v>
      </c>
      <c r="AX987" s="13" t="s">
        <v>80</v>
      </c>
      <c r="AY987" s="251" t="s">
        <v>141</v>
      </c>
    </row>
    <row r="988" s="13" customFormat="1">
      <c r="A988" s="13"/>
      <c r="B988" s="241"/>
      <c r="C988" s="242"/>
      <c r="D988" s="234" t="s">
        <v>283</v>
      </c>
      <c r="E988" s="243" t="s">
        <v>78</v>
      </c>
      <c r="F988" s="244" t="s">
        <v>2325</v>
      </c>
      <c r="G988" s="242"/>
      <c r="H988" s="245">
        <v>6.6379999999999999</v>
      </c>
      <c r="I988" s="246"/>
      <c r="J988" s="242"/>
      <c r="K988" s="242"/>
      <c r="L988" s="247"/>
      <c r="M988" s="248"/>
      <c r="N988" s="249"/>
      <c r="O988" s="249"/>
      <c r="P988" s="249"/>
      <c r="Q988" s="249"/>
      <c r="R988" s="249"/>
      <c r="S988" s="249"/>
      <c r="T988" s="250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T988" s="251" t="s">
        <v>283</v>
      </c>
      <c r="AU988" s="251" t="s">
        <v>90</v>
      </c>
      <c r="AV988" s="13" t="s">
        <v>90</v>
      </c>
      <c r="AW988" s="13" t="s">
        <v>40</v>
      </c>
      <c r="AX988" s="13" t="s">
        <v>80</v>
      </c>
      <c r="AY988" s="251" t="s">
        <v>141</v>
      </c>
    </row>
    <row r="989" s="16" customFormat="1">
      <c r="A989" s="16"/>
      <c r="B989" s="273"/>
      <c r="C989" s="274"/>
      <c r="D989" s="234" t="s">
        <v>283</v>
      </c>
      <c r="E989" s="275" t="s">
        <v>1750</v>
      </c>
      <c r="F989" s="276" t="s">
        <v>358</v>
      </c>
      <c r="G989" s="274"/>
      <c r="H989" s="277">
        <v>45.362000000000002</v>
      </c>
      <c r="I989" s="278"/>
      <c r="J989" s="274"/>
      <c r="K989" s="274"/>
      <c r="L989" s="279"/>
      <c r="M989" s="280"/>
      <c r="N989" s="281"/>
      <c r="O989" s="281"/>
      <c r="P989" s="281"/>
      <c r="Q989" s="281"/>
      <c r="R989" s="281"/>
      <c r="S989" s="281"/>
      <c r="T989" s="282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T989" s="283" t="s">
        <v>283</v>
      </c>
      <c r="AU989" s="283" t="s">
        <v>90</v>
      </c>
      <c r="AV989" s="16" t="s">
        <v>160</v>
      </c>
      <c r="AW989" s="16" t="s">
        <v>40</v>
      </c>
      <c r="AX989" s="16" t="s">
        <v>80</v>
      </c>
      <c r="AY989" s="283" t="s">
        <v>141</v>
      </c>
    </row>
    <row r="990" s="15" customFormat="1">
      <c r="A990" s="15"/>
      <c r="B990" s="263"/>
      <c r="C990" s="264"/>
      <c r="D990" s="234" t="s">
        <v>283</v>
      </c>
      <c r="E990" s="265" t="s">
        <v>78</v>
      </c>
      <c r="F990" s="266" t="s">
        <v>2326</v>
      </c>
      <c r="G990" s="264"/>
      <c r="H990" s="265" t="s">
        <v>78</v>
      </c>
      <c r="I990" s="267"/>
      <c r="J990" s="264"/>
      <c r="K990" s="264"/>
      <c r="L990" s="268"/>
      <c r="M990" s="269"/>
      <c r="N990" s="270"/>
      <c r="O990" s="270"/>
      <c r="P990" s="270"/>
      <c r="Q990" s="270"/>
      <c r="R990" s="270"/>
      <c r="S990" s="270"/>
      <c r="T990" s="271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  <c r="AE990" s="15"/>
      <c r="AT990" s="272" t="s">
        <v>283</v>
      </c>
      <c r="AU990" s="272" t="s">
        <v>90</v>
      </c>
      <c r="AV990" s="15" t="s">
        <v>88</v>
      </c>
      <c r="AW990" s="15" t="s">
        <v>40</v>
      </c>
      <c r="AX990" s="15" t="s">
        <v>80</v>
      </c>
      <c r="AY990" s="272" t="s">
        <v>141</v>
      </c>
    </row>
    <row r="991" s="13" customFormat="1">
      <c r="A991" s="13"/>
      <c r="B991" s="241"/>
      <c r="C991" s="242"/>
      <c r="D991" s="234" t="s">
        <v>283</v>
      </c>
      <c r="E991" s="243" t="s">
        <v>78</v>
      </c>
      <c r="F991" s="244" t="s">
        <v>2327</v>
      </c>
      <c r="G991" s="242"/>
      <c r="H991" s="245">
        <v>1.843</v>
      </c>
      <c r="I991" s="246"/>
      <c r="J991" s="242"/>
      <c r="K991" s="242"/>
      <c r="L991" s="247"/>
      <c r="M991" s="248"/>
      <c r="N991" s="249"/>
      <c r="O991" s="249"/>
      <c r="P991" s="249"/>
      <c r="Q991" s="249"/>
      <c r="R991" s="249"/>
      <c r="S991" s="249"/>
      <c r="T991" s="250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51" t="s">
        <v>283</v>
      </c>
      <c r="AU991" s="251" t="s">
        <v>90</v>
      </c>
      <c r="AV991" s="13" t="s">
        <v>90</v>
      </c>
      <c r="AW991" s="13" t="s">
        <v>40</v>
      </c>
      <c r="AX991" s="13" t="s">
        <v>80</v>
      </c>
      <c r="AY991" s="251" t="s">
        <v>141</v>
      </c>
    </row>
    <row r="992" s="13" customFormat="1">
      <c r="A992" s="13"/>
      <c r="B992" s="241"/>
      <c r="C992" s="242"/>
      <c r="D992" s="234" t="s">
        <v>283</v>
      </c>
      <c r="E992" s="243" t="s">
        <v>78</v>
      </c>
      <c r="F992" s="244" t="s">
        <v>2328</v>
      </c>
      <c r="G992" s="242"/>
      <c r="H992" s="245">
        <v>2.8799999999999999</v>
      </c>
      <c r="I992" s="246"/>
      <c r="J992" s="242"/>
      <c r="K992" s="242"/>
      <c r="L992" s="247"/>
      <c r="M992" s="248"/>
      <c r="N992" s="249"/>
      <c r="O992" s="249"/>
      <c r="P992" s="249"/>
      <c r="Q992" s="249"/>
      <c r="R992" s="249"/>
      <c r="S992" s="249"/>
      <c r="T992" s="250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51" t="s">
        <v>283</v>
      </c>
      <c r="AU992" s="251" t="s">
        <v>90</v>
      </c>
      <c r="AV992" s="13" t="s">
        <v>90</v>
      </c>
      <c r="AW992" s="13" t="s">
        <v>40</v>
      </c>
      <c r="AX992" s="13" t="s">
        <v>80</v>
      </c>
      <c r="AY992" s="251" t="s">
        <v>141</v>
      </c>
    </row>
    <row r="993" s="16" customFormat="1">
      <c r="A993" s="16"/>
      <c r="B993" s="273"/>
      <c r="C993" s="274"/>
      <c r="D993" s="234" t="s">
        <v>283</v>
      </c>
      <c r="E993" s="275" t="s">
        <v>1743</v>
      </c>
      <c r="F993" s="276" t="s">
        <v>358</v>
      </c>
      <c r="G993" s="274"/>
      <c r="H993" s="277">
        <v>4.7229999999999999</v>
      </c>
      <c r="I993" s="278"/>
      <c r="J993" s="274"/>
      <c r="K993" s="274"/>
      <c r="L993" s="279"/>
      <c r="M993" s="280"/>
      <c r="N993" s="281"/>
      <c r="O993" s="281"/>
      <c r="P993" s="281"/>
      <c r="Q993" s="281"/>
      <c r="R993" s="281"/>
      <c r="S993" s="281"/>
      <c r="T993" s="282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T993" s="283" t="s">
        <v>283</v>
      </c>
      <c r="AU993" s="283" t="s">
        <v>90</v>
      </c>
      <c r="AV993" s="16" t="s">
        <v>160</v>
      </c>
      <c r="AW993" s="16" t="s">
        <v>40</v>
      </c>
      <c r="AX993" s="16" t="s">
        <v>80</v>
      </c>
      <c r="AY993" s="283" t="s">
        <v>141</v>
      </c>
    </row>
    <row r="994" s="15" customFormat="1">
      <c r="A994" s="15"/>
      <c r="B994" s="263"/>
      <c r="C994" s="264"/>
      <c r="D994" s="234" t="s">
        <v>283</v>
      </c>
      <c r="E994" s="265" t="s">
        <v>78</v>
      </c>
      <c r="F994" s="266" t="s">
        <v>2329</v>
      </c>
      <c r="G994" s="264"/>
      <c r="H994" s="265" t="s">
        <v>78</v>
      </c>
      <c r="I994" s="267"/>
      <c r="J994" s="264"/>
      <c r="K994" s="264"/>
      <c r="L994" s="268"/>
      <c r="M994" s="269"/>
      <c r="N994" s="270"/>
      <c r="O994" s="270"/>
      <c r="P994" s="270"/>
      <c r="Q994" s="270"/>
      <c r="R994" s="270"/>
      <c r="S994" s="270"/>
      <c r="T994" s="271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  <c r="AE994" s="15"/>
      <c r="AT994" s="272" t="s">
        <v>283</v>
      </c>
      <c r="AU994" s="272" t="s">
        <v>90</v>
      </c>
      <c r="AV994" s="15" t="s">
        <v>88</v>
      </c>
      <c r="AW994" s="15" t="s">
        <v>40</v>
      </c>
      <c r="AX994" s="15" t="s">
        <v>80</v>
      </c>
      <c r="AY994" s="272" t="s">
        <v>141</v>
      </c>
    </row>
    <row r="995" s="13" customFormat="1">
      <c r="A995" s="13"/>
      <c r="B995" s="241"/>
      <c r="C995" s="242"/>
      <c r="D995" s="234" t="s">
        <v>283</v>
      </c>
      <c r="E995" s="243" t="s">
        <v>78</v>
      </c>
      <c r="F995" s="244" t="s">
        <v>2330</v>
      </c>
      <c r="G995" s="242"/>
      <c r="H995" s="245">
        <v>24.149999999999999</v>
      </c>
      <c r="I995" s="246"/>
      <c r="J995" s="242"/>
      <c r="K995" s="242"/>
      <c r="L995" s="247"/>
      <c r="M995" s="248"/>
      <c r="N995" s="249"/>
      <c r="O995" s="249"/>
      <c r="P995" s="249"/>
      <c r="Q995" s="249"/>
      <c r="R995" s="249"/>
      <c r="S995" s="249"/>
      <c r="T995" s="250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51" t="s">
        <v>283</v>
      </c>
      <c r="AU995" s="251" t="s">
        <v>90</v>
      </c>
      <c r="AV995" s="13" t="s">
        <v>90</v>
      </c>
      <c r="AW995" s="13" t="s">
        <v>40</v>
      </c>
      <c r="AX995" s="13" t="s">
        <v>80</v>
      </c>
      <c r="AY995" s="251" t="s">
        <v>141</v>
      </c>
    </row>
    <row r="996" s="16" customFormat="1">
      <c r="A996" s="16"/>
      <c r="B996" s="273"/>
      <c r="C996" s="274"/>
      <c r="D996" s="234" t="s">
        <v>283</v>
      </c>
      <c r="E996" s="275" t="s">
        <v>1740</v>
      </c>
      <c r="F996" s="276" t="s">
        <v>358</v>
      </c>
      <c r="G996" s="274"/>
      <c r="H996" s="277">
        <v>24.149999999999999</v>
      </c>
      <c r="I996" s="278"/>
      <c r="J996" s="274"/>
      <c r="K996" s="274"/>
      <c r="L996" s="279"/>
      <c r="M996" s="280"/>
      <c r="N996" s="281"/>
      <c r="O996" s="281"/>
      <c r="P996" s="281"/>
      <c r="Q996" s="281"/>
      <c r="R996" s="281"/>
      <c r="S996" s="281"/>
      <c r="T996" s="282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T996" s="283" t="s">
        <v>283</v>
      </c>
      <c r="AU996" s="283" t="s">
        <v>90</v>
      </c>
      <c r="AV996" s="16" t="s">
        <v>160</v>
      </c>
      <c r="AW996" s="16" t="s">
        <v>40</v>
      </c>
      <c r="AX996" s="16" t="s">
        <v>80</v>
      </c>
      <c r="AY996" s="283" t="s">
        <v>141</v>
      </c>
    </row>
    <row r="997" s="14" customFormat="1">
      <c r="A997" s="14"/>
      <c r="B997" s="252"/>
      <c r="C997" s="253"/>
      <c r="D997" s="234" t="s">
        <v>283</v>
      </c>
      <c r="E997" s="254" t="s">
        <v>78</v>
      </c>
      <c r="F997" s="255" t="s">
        <v>285</v>
      </c>
      <c r="G997" s="253"/>
      <c r="H997" s="256">
        <v>592.58299999999997</v>
      </c>
      <c r="I997" s="257"/>
      <c r="J997" s="253"/>
      <c r="K997" s="253"/>
      <c r="L997" s="258"/>
      <c r="M997" s="259"/>
      <c r="N997" s="260"/>
      <c r="O997" s="260"/>
      <c r="P997" s="260"/>
      <c r="Q997" s="260"/>
      <c r="R997" s="260"/>
      <c r="S997" s="260"/>
      <c r="T997" s="261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62" t="s">
        <v>283</v>
      </c>
      <c r="AU997" s="262" t="s">
        <v>90</v>
      </c>
      <c r="AV997" s="14" t="s">
        <v>166</v>
      </c>
      <c r="AW997" s="14" t="s">
        <v>40</v>
      </c>
      <c r="AX997" s="14" t="s">
        <v>88</v>
      </c>
      <c r="AY997" s="262" t="s">
        <v>141</v>
      </c>
    </row>
    <row r="998" s="2" customFormat="1" ht="37.8" customHeight="1">
      <c r="A998" s="42"/>
      <c r="B998" s="43"/>
      <c r="C998" s="216" t="s">
        <v>1595</v>
      </c>
      <c r="D998" s="216" t="s">
        <v>144</v>
      </c>
      <c r="E998" s="217" t="s">
        <v>2331</v>
      </c>
      <c r="F998" s="218" t="s">
        <v>2332</v>
      </c>
      <c r="G998" s="219" t="s">
        <v>321</v>
      </c>
      <c r="H998" s="220">
        <v>592.58299999999997</v>
      </c>
      <c r="I998" s="221"/>
      <c r="J998" s="222">
        <f>ROUND(I998*H998,2)</f>
        <v>0</v>
      </c>
      <c r="K998" s="218" t="s">
        <v>148</v>
      </c>
      <c r="L998" s="48"/>
      <c r="M998" s="223" t="s">
        <v>78</v>
      </c>
      <c r="N998" s="224" t="s">
        <v>50</v>
      </c>
      <c r="O998" s="88"/>
      <c r="P998" s="225">
        <f>O998*H998</f>
        <v>0</v>
      </c>
      <c r="Q998" s="225">
        <v>8.0000000000000007E-05</v>
      </c>
      <c r="R998" s="225">
        <f>Q998*H998</f>
        <v>0.04740664</v>
      </c>
      <c r="S998" s="225">
        <v>0</v>
      </c>
      <c r="T998" s="226">
        <f>S998*H998</f>
        <v>0</v>
      </c>
      <c r="U998" s="42"/>
      <c r="V998" s="42"/>
      <c r="W998" s="42"/>
      <c r="X998" s="42"/>
      <c r="Y998" s="42"/>
      <c r="Z998" s="42"/>
      <c r="AA998" s="42"/>
      <c r="AB998" s="42"/>
      <c r="AC998" s="42"/>
      <c r="AD998" s="42"/>
      <c r="AE998" s="42"/>
      <c r="AR998" s="227" t="s">
        <v>244</v>
      </c>
      <c r="AT998" s="227" t="s">
        <v>144</v>
      </c>
      <c r="AU998" s="227" t="s">
        <v>90</v>
      </c>
      <c r="AY998" s="20" t="s">
        <v>141</v>
      </c>
      <c r="BE998" s="228">
        <f>IF(N998="základní",J998,0)</f>
        <v>0</v>
      </c>
      <c r="BF998" s="228">
        <f>IF(N998="snížená",J998,0)</f>
        <v>0</v>
      </c>
      <c r="BG998" s="228">
        <f>IF(N998="zákl. přenesená",J998,0)</f>
        <v>0</v>
      </c>
      <c r="BH998" s="228">
        <f>IF(N998="sníž. přenesená",J998,0)</f>
        <v>0</v>
      </c>
      <c r="BI998" s="228">
        <f>IF(N998="nulová",J998,0)</f>
        <v>0</v>
      </c>
      <c r="BJ998" s="20" t="s">
        <v>88</v>
      </c>
      <c r="BK998" s="228">
        <f>ROUND(I998*H998,2)</f>
        <v>0</v>
      </c>
      <c r="BL998" s="20" t="s">
        <v>244</v>
      </c>
      <c r="BM998" s="227" t="s">
        <v>2333</v>
      </c>
    </row>
    <row r="999" s="2" customFormat="1">
      <c r="A999" s="42"/>
      <c r="B999" s="43"/>
      <c r="C999" s="44"/>
      <c r="D999" s="229" t="s">
        <v>151</v>
      </c>
      <c r="E999" s="44"/>
      <c r="F999" s="230" t="s">
        <v>2334</v>
      </c>
      <c r="G999" s="44"/>
      <c r="H999" s="44"/>
      <c r="I999" s="231"/>
      <c r="J999" s="44"/>
      <c r="K999" s="44"/>
      <c r="L999" s="48"/>
      <c r="M999" s="232"/>
      <c r="N999" s="233"/>
      <c r="O999" s="88"/>
      <c r="P999" s="88"/>
      <c r="Q999" s="88"/>
      <c r="R999" s="88"/>
      <c r="S999" s="88"/>
      <c r="T999" s="89"/>
      <c r="U999" s="42"/>
      <c r="V999" s="42"/>
      <c r="W999" s="42"/>
      <c r="X999" s="42"/>
      <c r="Y999" s="42"/>
      <c r="Z999" s="42"/>
      <c r="AA999" s="42"/>
      <c r="AB999" s="42"/>
      <c r="AC999" s="42"/>
      <c r="AD999" s="42"/>
      <c r="AE999" s="42"/>
      <c r="AT999" s="20" t="s">
        <v>151</v>
      </c>
      <c r="AU999" s="20" t="s">
        <v>90</v>
      </c>
    </row>
    <row r="1000" s="13" customFormat="1">
      <c r="A1000" s="13"/>
      <c r="B1000" s="241"/>
      <c r="C1000" s="242"/>
      <c r="D1000" s="234" t="s">
        <v>283</v>
      </c>
      <c r="E1000" s="243" t="s">
        <v>78</v>
      </c>
      <c r="F1000" s="244" t="s">
        <v>1740</v>
      </c>
      <c r="G1000" s="242"/>
      <c r="H1000" s="245">
        <v>24.149999999999999</v>
      </c>
      <c r="I1000" s="246"/>
      <c r="J1000" s="242"/>
      <c r="K1000" s="242"/>
      <c r="L1000" s="247"/>
      <c r="M1000" s="248"/>
      <c r="N1000" s="249"/>
      <c r="O1000" s="249"/>
      <c r="P1000" s="249"/>
      <c r="Q1000" s="249"/>
      <c r="R1000" s="249"/>
      <c r="S1000" s="249"/>
      <c r="T1000" s="250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51" t="s">
        <v>283</v>
      </c>
      <c r="AU1000" s="251" t="s">
        <v>90</v>
      </c>
      <c r="AV1000" s="13" t="s">
        <v>90</v>
      </c>
      <c r="AW1000" s="13" t="s">
        <v>40</v>
      </c>
      <c r="AX1000" s="13" t="s">
        <v>80</v>
      </c>
      <c r="AY1000" s="251" t="s">
        <v>141</v>
      </c>
    </row>
    <row r="1001" s="13" customFormat="1">
      <c r="A1001" s="13"/>
      <c r="B1001" s="241"/>
      <c r="C1001" s="242"/>
      <c r="D1001" s="234" t="s">
        <v>283</v>
      </c>
      <c r="E1001" s="243" t="s">
        <v>78</v>
      </c>
      <c r="F1001" s="244" t="s">
        <v>1743</v>
      </c>
      <c r="G1001" s="242"/>
      <c r="H1001" s="245">
        <v>4.7229999999999999</v>
      </c>
      <c r="I1001" s="246"/>
      <c r="J1001" s="242"/>
      <c r="K1001" s="242"/>
      <c r="L1001" s="247"/>
      <c r="M1001" s="248"/>
      <c r="N1001" s="249"/>
      <c r="O1001" s="249"/>
      <c r="P1001" s="249"/>
      <c r="Q1001" s="249"/>
      <c r="R1001" s="249"/>
      <c r="S1001" s="249"/>
      <c r="T1001" s="250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51" t="s">
        <v>283</v>
      </c>
      <c r="AU1001" s="251" t="s">
        <v>90</v>
      </c>
      <c r="AV1001" s="13" t="s">
        <v>90</v>
      </c>
      <c r="AW1001" s="13" t="s">
        <v>40</v>
      </c>
      <c r="AX1001" s="13" t="s">
        <v>80</v>
      </c>
      <c r="AY1001" s="251" t="s">
        <v>141</v>
      </c>
    </row>
    <row r="1002" s="13" customFormat="1">
      <c r="A1002" s="13"/>
      <c r="B1002" s="241"/>
      <c r="C1002" s="242"/>
      <c r="D1002" s="234" t="s">
        <v>283</v>
      </c>
      <c r="E1002" s="243" t="s">
        <v>78</v>
      </c>
      <c r="F1002" s="244" t="s">
        <v>1747</v>
      </c>
      <c r="G1002" s="242"/>
      <c r="H1002" s="245">
        <v>518.34799999999996</v>
      </c>
      <c r="I1002" s="246"/>
      <c r="J1002" s="242"/>
      <c r="K1002" s="242"/>
      <c r="L1002" s="247"/>
      <c r="M1002" s="248"/>
      <c r="N1002" s="249"/>
      <c r="O1002" s="249"/>
      <c r="P1002" s="249"/>
      <c r="Q1002" s="249"/>
      <c r="R1002" s="249"/>
      <c r="S1002" s="249"/>
      <c r="T1002" s="250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51" t="s">
        <v>283</v>
      </c>
      <c r="AU1002" s="251" t="s">
        <v>90</v>
      </c>
      <c r="AV1002" s="13" t="s">
        <v>90</v>
      </c>
      <c r="AW1002" s="13" t="s">
        <v>40</v>
      </c>
      <c r="AX1002" s="13" t="s">
        <v>80</v>
      </c>
      <c r="AY1002" s="251" t="s">
        <v>141</v>
      </c>
    </row>
    <row r="1003" s="13" customFormat="1">
      <c r="A1003" s="13"/>
      <c r="B1003" s="241"/>
      <c r="C1003" s="242"/>
      <c r="D1003" s="234" t="s">
        <v>283</v>
      </c>
      <c r="E1003" s="243" t="s">
        <v>78</v>
      </c>
      <c r="F1003" s="244" t="s">
        <v>1750</v>
      </c>
      <c r="G1003" s="242"/>
      <c r="H1003" s="245">
        <v>45.362000000000002</v>
      </c>
      <c r="I1003" s="246"/>
      <c r="J1003" s="242"/>
      <c r="K1003" s="242"/>
      <c r="L1003" s="247"/>
      <c r="M1003" s="248"/>
      <c r="N1003" s="249"/>
      <c r="O1003" s="249"/>
      <c r="P1003" s="249"/>
      <c r="Q1003" s="249"/>
      <c r="R1003" s="249"/>
      <c r="S1003" s="249"/>
      <c r="T1003" s="250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51" t="s">
        <v>283</v>
      </c>
      <c r="AU1003" s="251" t="s">
        <v>90</v>
      </c>
      <c r="AV1003" s="13" t="s">
        <v>90</v>
      </c>
      <c r="AW1003" s="13" t="s">
        <v>40</v>
      </c>
      <c r="AX1003" s="13" t="s">
        <v>80</v>
      </c>
      <c r="AY1003" s="251" t="s">
        <v>141</v>
      </c>
    </row>
    <row r="1004" s="14" customFormat="1">
      <c r="A1004" s="14"/>
      <c r="B1004" s="252"/>
      <c r="C1004" s="253"/>
      <c r="D1004" s="234" t="s">
        <v>283</v>
      </c>
      <c r="E1004" s="254" t="s">
        <v>78</v>
      </c>
      <c r="F1004" s="255" t="s">
        <v>285</v>
      </c>
      <c r="G1004" s="253"/>
      <c r="H1004" s="256">
        <v>592.58299999999997</v>
      </c>
      <c r="I1004" s="257"/>
      <c r="J1004" s="253"/>
      <c r="K1004" s="253"/>
      <c r="L1004" s="258"/>
      <c r="M1004" s="259"/>
      <c r="N1004" s="260"/>
      <c r="O1004" s="260"/>
      <c r="P1004" s="260"/>
      <c r="Q1004" s="260"/>
      <c r="R1004" s="260"/>
      <c r="S1004" s="260"/>
      <c r="T1004" s="261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62" t="s">
        <v>283</v>
      </c>
      <c r="AU1004" s="262" t="s">
        <v>90</v>
      </c>
      <c r="AV1004" s="14" t="s">
        <v>166</v>
      </c>
      <c r="AW1004" s="14" t="s">
        <v>40</v>
      </c>
      <c r="AX1004" s="14" t="s">
        <v>88</v>
      </c>
      <c r="AY1004" s="262" t="s">
        <v>141</v>
      </c>
    </row>
    <row r="1005" s="2" customFormat="1">
      <c r="A1005" s="42"/>
      <c r="B1005" s="43"/>
      <c r="C1005" s="44"/>
      <c r="D1005" s="234" t="s">
        <v>414</v>
      </c>
      <c r="E1005" s="44"/>
      <c r="F1005" s="284" t="s">
        <v>2335</v>
      </c>
      <c r="G1005" s="44"/>
      <c r="H1005" s="44"/>
      <c r="I1005" s="44"/>
      <c r="J1005" s="44"/>
      <c r="K1005" s="44"/>
      <c r="L1005" s="48"/>
      <c r="M1005" s="232"/>
      <c r="N1005" s="233"/>
      <c r="O1005" s="88"/>
      <c r="P1005" s="88"/>
      <c r="Q1005" s="88"/>
      <c r="R1005" s="88"/>
      <c r="S1005" s="88"/>
      <c r="T1005" s="89"/>
      <c r="U1005" s="42"/>
      <c r="V1005" s="42"/>
      <c r="W1005" s="42"/>
      <c r="X1005" s="42"/>
      <c r="Y1005" s="42"/>
      <c r="Z1005" s="42"/>
      <c r="AA1005" s="42"/>
      <c r="AB1005" s="42"/>
      <c r="AC1005" s="42"/>
      <c r="AD1005" s="42"/>
      <c r="AE1005" s="42"/>
      <c r="AU1005" s="20" t="s">
        <v>90</v>
      </c>
    </row>
    <row r="1006" s="2" customFormat="1">
      <c r="A1006" s="42"/>
      <c r="B1006" s="43"/>
      <c r="C1006" s="44"/>
      <c r="D1006" s="234" t="s">
        <v>414</v>
      </c>
      <c r="E1006" s="44"/>
      <c r="F1006" s="285" t="s">
        <v>2329</v>
      </c>
      <c r="G1006" s="44"/>
      <c r="H1006" s="286">
        <v>0</v>
      </c>
      <c r="I1006" s="44"/>
      <c r="J1006" s="44"/>
      <c r="K1006" s="44"/>
      <c r="L1006" s="48"/>
      <c r="M1006" s="232"/>
      <c r="N1006" s="233"/>
      <c r="O1006" s="88"/>
      <c r="P1006" s="88"/>
      <c r="Q1006" s="88"/>
      <c r="R1006" s="88"/>
      <c r="S1006" s="88"/>
      <c r="T1006" s="89"/>
      <c r="U1006" s="42"/>
      <c r="V1006" s="42"/>
      <c r="W1006" s="42"/>
      <c r="X1006" s="42"/>
      <c r="Y1006" s="42"/>
      <c r="Z1006" s="42"/>
      <c r="AA1006" s="42"/>
      <c r="AB1006" s="42"/>
      <c r="AC1006" s="42"/>
      <c r="AD1006" s="42"/>
      <c r="AE1006" s="42"/>
      <c r="AU1006" s="20" t="s">
        <v>90</v>
      </c>
    </row>
    <row r="1007" s="2" customFormat="1">
      <c r="A1007" s="42"/>
      <c r="B1007" s="43"/>
      <c r="C1007" s="44"/>
      <c r="D1007" s="234" t="s">
        <v>414</v>
      </c>
      <c r="E1007" s="44"/>
      <c r="F1007" s="285" t="s">
        <v>2330</v>
      </c>
      <c r="G1007" s="44"/>
      <c r="H1007" s="286">
        <v>24.149999999999999</v>
      </c>
      <c r="I1007" s="44"/>
      <c r="J1007" s="44"/>
      <c r="K1007" s="44"/>
      <c r="L1007" s="48"/>
      <c r="M1007" s="232"/>
      <c r="N1007" s="233"/>
      <c r="O1007" s="88"/>
      <c r="P1007" s="88"/>
      <c r="Q1007" s="88"/>
      <c r="R1007" s="88"/>
      <c r="S1007" s="88"/>
      <c r="T1007" s="89"/>
      <c r="U1007" s="42"/>
      <c r="V1007" s="42"/>
      <c r="W1007" s="42"/>
      <c r="X1007" s="42"/>
      <c r="Y1007" s="42"/>
      <c r="Z1007" s="42"/>
      <c r="AA1007" s="42"/>
      <c r="AB1007" s="42"/>
      <c r="AC1007" s="42"/>
      <c r="AD1007" s="42"/>
      <c r="AE1007" s="42"/>
      <c r="AU1007" s="20" t="s">
        <v>90</v>
      </c>
    </row>
    <row r="1008" s="2" customFormat="1">
      <c r="A1008" s="42"/>
      <c r="B1008" s="43"/>
      <c r="C1008" s="44"/>
      <c r="D1008" s="234" t="s">
        <v>414</v>
      </c>
      <c r="E1008" s="44"/>
      <c r="F1008" s="285" t="s">
        <v>358</v>
      </c>
      <c r="G1008" s="44"/>
      <c r="H1008" s="286">
        <v>24.149999999999999</v>
      </c>
      <c r="I1008" s="44"/>
      <c r="J1008" s="44"/>
      <c r="K1008" s="44"/>
      <c r="L1008" s="48"/>
      <c r="M1008" s="232"/>
      <c r="N1008" s="233"/>
      <c r="O1008" s="88"/>
      <c r="P1008" s="88"/>
      <c r="Q1008" s="88"/>
      <c r="R1008" s="88"/>
      <c r="S1008" s="88"/>
      <c r="T1008" s="89"/>
      <c r="U1008" s="42"/>
      <c r="V1008" s="42"/>
      <c r="W1008" s="42"/>
      <c r="X1008" s="42"/>
      <c r="Y1008" s="42"/>
      <c r="Z1008" s="42"/>
      <c r="AA1008" s="42"/>
      <c r="AB1008" s="42"/>
      <c r="AC1008" s="42"/>
      <c r="AD1008" s="42"/>
      <c r="AE1008" s="42"/>
      <c r="AU1008" s="20" t="s">
        <v>90</v>
      </c>
    </row>
    <row r="1009" s="2" customFormat="1">
      <c r="A1009" s="42"/>
      <c r="B1009" s="43"/>
      <c r="C1009" s="44"/>
      <c r="D1009" s="234" t="s">
        <v>414</v>
      </c>
      <c r="E1009" s="44"/>
      <c r="F1009" s="284" t="s">
        <v>2336</v>
      </c>
      <c r="G1009" s="44"/>
      <c r="H1009" s="44"/>
      <c r="I1009" s="44"/>
      <c r="J1009" s="44"/>
      <c r="K1009" s="44"/>
      <c r="L1009" s="48"/>
      <c r="M1009" s="232"/>
      <c r="N1009" s="233"/>
      <c r="O1009" s="88"/>
      <c r="P1009" s="88"/>
      <c r="Q1009" s="88"/>
      <c r="R1009" s="88"/>
      <c r="S1009" s="88"/>
      <c r="T1009" s="89"/>
      <c r="U1009" s="42"/>
      <c r="V1009" s="42"/>
      <c r="W1009" s="42"/>
      <c r="X1009" s="42"/>
      <c r="Y1009" s="42"/>
      <c r="Z1009" s="42"/>
      <c r="AA1009" s="42"/>
      <c r="AB1009" s="42"/>
      <c r="AC1009" s="42"/>
      <c r="AD1009" s="42"/>
      <c r="AE1009" s="42"/>
      <c r="AU1009" s="20" t="s">
        <v>90</v>
      </c>
    </row>
    <row r="1010" s="2" customFormat="1">
      <c r="A1010" s="42"/>
      <c r="B1010" s="43"/>
      <c r="C1010" s="44"/>
      <c r="D1010" s="234" t="s">
        <v>414</v>
      </c>
      <c r="E1010" s="44"/>
      <c r="F1010" s="285" t="s">
        <v>2326</v>
      </c>
      <c r="G1010" s="44"/>
      <c r="H1010" s="286">
        <v>0</v>
      </c>
      <c r="I1010" s="44"/>
      <c r="J1010" s="44"/>
      <c r="K1010" s="44"/>
      <c r="L1010" s="48"/>
      <c r="M1010" s="232"/>
      <c r="N1010" s="233"/>
      <c r="O1010" s="88"/>
      <c r="P1010" s="88"/>
      <c r="Q1010" s="88"/>
      <c r="R1010" s="88"/>
      <c r="S1010" s="88"/>
      <c r="T1010" s="89"/>
      <c r="U1010" s="42"/>
      <c r="V1010" s="42"/>
      <c r="W1010" s="42"/>
      <c r="X1010" s="42"/>
      <c r="Y1010" s="42"/>
      <c r="Z1010" s="42"/>
      <c r="AA1010" s="42"/>
      <c r="AB1010" s="42"/>
      <c r="AC1010" s="42"/>
      <c r="AD1010" s="42"/>
      <c r="AE1010" s="42"/>
      <c r="AU1010" s="20" t="s">
        <v>90</v>
      </c>
    </row>
    <row r="1011" s="2" customFormat="1">
      <c r="A1011" s="42"/>
      <c r="B1011" s="43"/>
      <c r="C1011" s="44"/>
      <c r="D1011" s="234" t="s">
        <v>414</v>
      </c>
      <c r="E1011" s="44"/>
      <c r="F1011" s="285" t="s">
        <v>2327</v>
      </c>
      <c r="G1011" s="44"/>
      <c r="H1011" s="286">
        <v>1.843</v>
      </c>
      <c r="I1011" s="44"/>
      <c r="J1011" s="44"/>
      <c r="K1011" s="44"/>
      <c r="L1011" s="48"/>
      <c r="M1011" s="232"/>
      <c r="N1011" s="233"/>
      <c r="O1011" s="88"/>
      <c r="P1011" s="88"/>
      <c r="Q1011" s="88"/>
      <c r="R1011" s="88"/>
      <c r="S1011" s="88"/>
      <c r="T1011" s="89"/>
      <c r="U1011" s="42"/>
      <c r="V1011" s="42"/>
      <c r="W1011" s="42"/>
      <c r="X1011" s="42"/>
      <c r="Y1011" s="42"/>
      <c r="Z1011" s="42"/>
      <c r="AA1011" s="42"/>
      <c r="AB1011" s="42"/>
      <c r="AC1011" s="42"/>
      <c r="AD1011" s="42"/>
      <c r="AE1011" s="42"/>
      <c r="AU1011" s="20" t="s">
        <v>90</v>
      </c>
    </row>
    <row r="1012" s="2" customFormat="1">
      <c r="A1012" s="42"/>
      <c r="B1012" s="43"/>
      <c r="C1012" s="44"/>
      <c r="D1012" s="234" t="s">
        <v>414</v>
      </c>
      <c r="E1012" s="44"/>
      <c r="F1012" s="285" t="s">
        <v>2328</v>
      </c>
      <c r="G1012" s="44"/>
      <c r="H1012" s="286">
        <v>2.8799999999999999</v>
      </c>
      <c r="I1012" s="44"/>
      <c r="J1012" s="44"/>
      <c r="K1012" s="44"/>
      <c r="L1012" s="48"/>
      <c r="M1012" s="232"/>
      <c r="N1012" s="233"/>
      <c r="O1012" s="88"/>
      <c r="P1012" s="88"/>
      <c r="Q1012" s="88"/>
      <c r="R1012" s="88"/>
      <c r="S1012" s="88"/>
      <c r="T1012" s="89"/>
      <c r="U1012" s="42"/>
      <c r="V1012" s="42"/>
      <c r="W1012" s="42"/>
      <c r="X1012" s="42"/>
      <c r="Y1012" s="42"/>
      <c r="Z1012" s="42"/>
      <c r="AA1012" s="42"/>
      <c r="AB1012" s="42"/>
      <c r="AC1012" s="42"/>
      <c r="AD1012" s="42"/>
      <c r="AE1012" s="42"/>
      <c r="AU1012" s="20" t="s">
        <v>90</v>
      </c>
    </row>
    <row r="1013" s="2" customFormat="1">
      <c r="A1013" s="42"/>
      <c r="B1013" s="43"/>
      <c r="C1013" s="44"/>
      <c r="D1013" s="234" t="s">
        <v>414</v>
      </c>
      <c r="E1013" s="44"/>
      <c r="F1013" s="285" t="s">
        <v>358</v>
      </c>
      <c r="G1013" s="44"/>
      <c r="H1013" s="286">
        <v>4.7229999999999999</v>
      </c>
      <c r="I1013" s="44"/>
      <c r="J1013" s="44"/>
      <c r="K1013" s="44"/>
      <c r="L1013" s="48"/>
      <c r="M1013" s="232"/>
      <c r="N1013" s="233"/>
      <c r="O1013" s="88"/>
      <c r="P1013" s="88"/>
      <c r="Q1013" s="88"/>
      <c r="R1013" s="88"/>
      <c r="S1013" s="88"/>
      <c r="T1013" s="89"/>
      <c r="U1013" s="42"/>
      <c r="V1013" s="42"/>
      <c r="W1013" s="42"/>
      <c r="X1013" s="42"/>
      <c r="Y1013" s="42"/>
      <c r="Z1013" s="42"/>
      <c r="AA1013" s="42"/>
      <c r="AB1013" s="42"/>
      <c r="AC1013" s="42"/>
      <c r="AD1013" s="42"/>
      <c r="AE1013" s="42"/>
      <c r="AU1013" s="20" t="s">
        <v>90</v>
      </c>
    </row>
    <row r="1014" s="2" customFormat="1">
      <c r="A1014" s="42"/>
      <c r="B1014" s="43"/>
      <c r="C1014" s="44"/>
      <c r="D1014" s="234" t="s">
        <v>414</v>
      </c>
      <c r="E1014" s="44"/>
      <c r="F1014" s="284" t="s">
        <v>2337</v>
      </c>
      <c r="G1014" s="44"/>
      <c r="H1014" s="44"/>
      <c r="I1014" s="44"/>
      <c r="J1014" s="44"/>
      <c r="K1014" s="44"/>
      <c r="L1014" s="48"/>
      <c r="M1014" s="232"/>
      <c r="N1014" s="233"/>
      <c r="O1014" s="88"/>
      <c r="P1014" s="88"/>
      <c r="Q1014" s="88"/>
      <c r="R1014" s="88"/>
      <c r="S1014" s="88"/>
      <c r="T1014" s="89"/>
      <c r="U1014" s="42"/>
      <c r="V1014" s="42"/>
      <c r="W1014" s="42"/>
      <c r="X1014" s="42"/>
      <c r="Y1014" s="42"/>
      <c r="Z1014" s="42"/>
      <c r="AA1014" s="42"/>
      <c r="AB1014" s="42"/>
      <c r="AC1014" s="42"/>
      <c r="AD1014" s="42"/>
      <c r="AE1014" s="42"/>
      <c r="AU1014" s="20" t="s">
        <v>90</v>
      </c>
    </row>
    <row r="1015" s="2" customFormat="1">
      <c r="A1015" s="42"/>
      <c r="B1015" s="43"/>
      <c r="C1015" s="44"/>
      <c r="D1015" s="234" t="s">
        <v>414</v>
      </c>
      <c r="E1015" s="44"/>
      <c r="F1015" s="285" t="s">
        <v>2321</v>
      </c>
      <c r="G1015" s="44"/>
      <c r="H1015" s="286">
        <v>0</v>
      </c>
      <c r="I1015" s="44"/>
      <c r="J1015" s="44"/>
      <c r="K1015" s="44"/>
      <c r="L1015" s="48"/>
      <c r="M1015" s="232"/>
      <c r="N1015" s="233"/>
      <c r="O1015" s="88"/>
      <c r="P1015" s="88"/>
      <c r="Q1015" s="88"/>
      <c r="R1015" s="88"/>
      <c r="S1015" s="88"/>
      <c r="T1015" s="89"/>
      <c r="U1015" s="42"/>
      <c r="V1015" s="42"/>
      <c r="W1015" s="42"/>
      <c r="X1015" s="42"/>
      <c r="Y1015" s="42"/>
      <c r="Z1015" s="42"/>
      <c r="AA1015" s="42"/>
      <c r="AB1015" s="42"/>
      <c r="AC1015" s="42"/>
      <c r="AD1015" s="42"/>
      <c r="AE1015" s="42"/>
      <c r="AU1015" s="20" t="s">
        <v>90</v>
      </c>
    </row>
    <row r="1016" s="2" customFormat="1">
      <c r="A1016" s="42"/>
      <c r="B1016" s="43"/>
      <c r="C1016" s="44"/>
      <c r="D1016" s="234" t="s">
        <v>414</v>
      </c>
      <c r="E1016" s="44"/>
      <c r="F1016" s="285" t="s">
        <v>2322</v>
      </c>
      <c r="G1016" s="44"/>
      <c r="H1016" s="286">
        <v>445.32600000000002</v>
      </c>
      <c r="I1016" s="44"/>
      <c r="J1016" s="44"/>
      <c r="K1016" s="44"/>
      <c r="L1016" s="48"/>
      <c r="M1016" s="232"/>
      <c r="N1016" s="233"/>
      <c r="O1016" s="88"/>
      <c r="P1016" s="88"/>
      <c r="Q1016" s="88"/>
      <c r="R1016" s="88"/>
      <c r="S1016" s="88"/>
      <c r="T1016" s="89"/>
      <c r="U1016" s="42"/>
      <c r="V1016" s="42"/>
      <c r="W1016" s="42"/>
      <c r="X1016" s="42"/>
      <c r="Y1016" s="42"/>
      <c r="Z1016" s="42"/>
      <c r="AA1016" s="42"/>
      <c r="AB1016" s="42"/>
      <c r="AC1016" s="42"/>
      <c r="AD1016" s="42"/>
      <c r="AE1016" s="42"/>
      <c r="AU1016" s="20" t="s">
        <v>90</v>
      </c>
    </row>
    <row r="1017" s="2" customFormat="1">
      <c r="A1017" s="42"/>
      <c r="B1017" s="43"/>
      <c r="C1017" s="44"/>
      <c r="D1017" s="234" t="s">
        <v>414</v>
      </c>
      <c r="E1017" s="44"/>
      <c r="F1017" s="285" t="s">
        <v>2323</v>
      </c>
      <c r="G1017" s="44"/>
      <c r="H1017" s="286">
        <v>73.022000000000006</v>
      </c>
      <c r="I1017" s="44"/>
      <c r="J1017" s="44"/>
      <c r="K1017" s="44"/>
      <c r="L1017" s="48"/>
      <c r="M1017" s="232"/>
      <c r="N1017" s="233"/>
      <c r="O1017" s="88"/>
      <c r="P1017" s="88"/>
      <c r="Q1017" s="88"/>
      <c r="R1017" s="88"/>
      <c r="S1017" s="88"/>
      <c r="T1017" s="89"/>
      <c r="U1017" s="42"/>
      <c r="V1017" s="42"/>
      <c r="W1017" s="42"/>
      <c r="X1017" s="42"/>
      <c r="Y1017" s="42"/>
      <c r="Z1017" s="42"/>
      <c r="AA1017" s="42"/>
      <c r="AB1017" s="42"/>
      <c r="AC1017" s="42"/>
      <c r="AD1017" s="42"/>
      <c r="AE1017" s="42"/>
      <c r="AU1017" s="20" t="s">
        <v>90</v>
      </c>
    </row>
    <row r="1018" s="2" customFormat="1">
      <c r="A1018" s="42"/>
      <c r="B1018" s="43"/>
      <c r="C1018" s="44"/>
      <c r="D1018" s="234" t="s">
        <v>414</v>
      </c>
      <c r="E1018" s="44"/>
      <c r="F1018" s="285" t="s">
        <v>358</v>
      </c>
      <c r="G1018" s="44"/>
      <c r="H1018" s="286">
        <v>518.34799999999996</v>
      </c>
      <c r="I1018" s="44"/>
      <c r="J1018" s="44"/>
      <c r="K1018" s="44"/>
      <c r="L1018" s="48"/>
      <c r="M1018" s="232"/>
      <c r="N1018" s="233"/>
      <c r="O1018" s="88"/>
      <c r="P1018" s="88"/>
      <c r="Q1018" s="88"/>
      <c r="R1018" s="88"/>
      <c r="S1018" s="88"/>
      <c r="T1018" s="89"/>
      <c r="U1018" s="42"/>
      <c r="V1018" s="42"/>
      <c r="W1018" s="42"/>
      <c r="X1018" s="42"/>
      <c r="Y1018" s="42"/>
      <c r="Z1018" s="42"/>
      <c r="AA1018" s="42"/>
      <c r="AB1018" s="42"/>
      <c r="AC1018" s="42"/>
      <c r="AD1018" s="42"/>
      <c r="AE1018" s="42"/>
      <c r="AU1018" s="20" t="s">
        <v>90</v>
      </c>
    </row>
    <row r="1019" s="2" customFormat="1">
      <c r="A1019" s="42"/>
      <c r="B1019" s="43"/>
      <c r="C1019" s="44"/>
      <c r="D1019" s="234" t="s">
        <v>414</v>
      </c>
      <c r="E1019" s="44"/>
      <c r="F1019" s="284" t="s">
        <v>2338</v>
      </c>
      <c r="G1019" s="44"/>
      <c r="H1019" s="44"/>
      <c r="I1019" s="44"/>
      <c r="J1019" s="44"/>
      <c r="K1019" s="44"/>
      <c r="L1019" s="48"/>
      <c r="M1019" s="232"/>
      <c r="N1019" s="233"/>
      <c r="O1019" s="88"/>
      <c r="P1019" s="88"/>
      <c r="Q1019" s="88"/>
      <c r="R1019" s="88"/>
      <c r="S1019" s="88"/>
      <c r="T1019" s="89"/>
      <c r="U1019" s="42"/>
      <c r="V1019" s="42"/>
      <c r="W1019" s="42"/>
      <c r="X1019" s="42"/>
      <c r="Y1019" s="42"/>
      <c r="Z1019" s="42"/>
      <c r="AA1019" s="42"/>
      <c r="AB1019" s="42"/>
      <c r="AC1019" s="42"/>
      <c r="AD1019" s="42"/>
      <c r="AE1019" s="42"/>
      <c r="AU1019" s="20" t="s">
        <v>90</v>
      </c>
    </row>
    <row r="1020" s="2" customFormat="1">
      <c r="A1020" s="42"/>
      <c r="B1020" s="43"/>
      <c r="C1020" s="44"/>
      <c r="D1020" s="234" t="s">
        <v>414</v>
      </c>
      <c r="E1020" s="44"/>
      <c r="F1020" s="285" t="s">
        <v>1834</v>
      </c>
      <c r="G1020" s="44"/>
      <c r="H1020" s="286">
        <v>0</v>
      </c>
      <c r="I1020" s="44"/>
      <c r="J1020" s="44"/>
      <c r="K1020" s="44"/>
      <c r="L1020" s="48"/>
      <c r="M1020" s="232"/>
      <c r="N1020" s="233"/>
      <c r="O1020" s="88"/>
      <c r="P1020" s="88"/>
      <c r="Q1020" s="88"/>
      <c r="R1020" s="88"/>
      <c r="S1020" s="88"/>
      <c r="T1020" s="89"/>
      <c r="U1020" s="42"/>
      <c r="V1020" s="42"/>
      <c r="W1020" s="42"/>
      <c r="X1020" s="42"/>
      <c r="Y1020" s="42"/>
      <c r="Z1020" s="42"/>
      <c r="AA1020" s="42"/>
      <c r="AB1020" s="42"/>
      <c r="AC1020" s="42"/>
      <c r="AD1020" s="42"/>
      <c r="AE1020" s="42"/>
      <c r="AU1020" s="20" t="s">
        <v>90</v>
      </c>
    </row>
    <row r="1021" s="2" customFormat="1">
      <c r="A1021" s="42"/>
      <c r="B1021" s="43"/>
      <c r="C1021" s="44"/>
      <c r="D1021" s="234" t="s">
        <v>414</v>
      </c>
      <c r="E1021" s="44"/>
      <c r="F1021" s="285" t="s">
        <v>2324</v>
      </c>
      <c r="G1021" s="44"/>
      <c r="H1021" s="286">
        <v>38.723999999999997</v>
      </c>
      <c r="I1021" s="44"/>
      <c r="J1021" s="44"/>
      <c r="K1021" s="44"/>
      <c r="L1021" s="48"/>
      <c r="M1021" s="232"/>
      <c r="N1021" s="233"/>
      <c r="O1021" s="88"/>
      <c r="P1021" s="88"/>
      <c r="Q1021" s="88"/>
      <c r="R1021" s="88"/>
      <c r="S1021" s="88"/>
      <c r="T1021" s="89"/>
      <c r="U1021" s="42"/>
      <c r="V1021" s="42"/>
      <c r="W1021" s="42"/>
      <c r="X1021" s="42"/>
      <c r="Y1021" s="42"/>
      <c r="Z1021" s="42"/>
      <c r="AA1021" s="42"/>
      <c r="AB1021" s="42"/>
      <c r="AC1021" s="42"/>
      <c r="AD1021" s="42"/>
      <c r="AE1021" s="42"/>
      <c r="AU1021" s="20" t="s">
        <v>90</v>
      </c>
    </row>
    <row r="1022" s="2" customFormat="1">
      <c r="A1022" s="42"/>
      <c r="B1022" s="43"/>
      <c r="C1022" s="44"/>
      <c r="D1022" s="234" t="s">
        <v>414</v>
      </c>
      <c r="E1022" s="44"/>
      <c r="F1022" s="285" t="s">
        <v>2325</v>
      </c>
      <c r="G1022" s="44"/>
      <c r="H1022" s="286">
        <v>6.6379999999999999</v>
      </c>
      <c r="I1022" s="44"/>
      <c r="J1022" s="44"/>
      <c r="K1022" s="44"/>
      <c r="L1022" s="48"/>
      <c r="M1022" s="232"/>
      <c r="N1022" s="233"/>
      <c r="O1022" s="88"/>
      <c r="P1022" s="88"/>
      <c r="Q1022" s="88"/>
      <c r="R1022" s="88"/>
      <c r="S1022" s="88"/>
      <c r="T1022" s="89"/>
      <c r="U1022" s="42"/>
      <c r="V1022" s="42"/>
      <c r="W1022" s="42"/>
      <c r="X1022" s="42"/>
      <c r="Y1022" s="42"/>
      <c r="Z1022" s="42"/>
      <c r="AA1022" s="42"/>
      <c r="AB1022" s="42"/>
      <c r="AC1022" s="42"/>
      <c r="AD1022" s="42"/>
      <c r="AE1022" s="42"/>
      <c r="AU1022" s="20" t="s">
        <v>90</v>
      </c>
    </row>
    <row r="1023" s="2" customFormat="1">
      <c r="A1023" s="42"/>
      <c r="B1023" s="43"/>
      <c r="C1023" s="44"/>
      <c r="D1023" s="234" t="s">
        <v>414</v>
      </c>
      <c r="E1023" s="44"/>
      <c r="F1023" s="285" t="s">
        <v>358</v>
      </c>
      <c r="G1023" s="44"/>
      <c r="H1023" s="286">
        <v>45.362000000000002</v>
      </c>
      <c r="I1023" s="44"/>
      <c r="J1023" s="44"/>
      <c r="K1023" s="44"/>
      <c r="L1023" s="48"/>
      <c r="M1023" s="232"/>
      <c r="N1023" s="233"/>
      <c r="O1023" s="88"/>
      <c r="P1023" s="88"/>
      <c r="Q1023" s="88"/>
      <c r="R1023" s="88"/>
      <c r="S1023" s="88"/>
      <c r="T1023" s="89"/>
      <c r="U1023" s="42"/>
      <c r="V1023" s="42"/>
      <c r="W1023" s="42"/>
      <c r="X1023" s="42"/>
      <c r="Y1023" s="42"/>
      <c r="Z1023" s="42"/>
      <c r="AA1023" s="42"/>
      <c r="AB1023" s="42"/>
      <c r="AC1023" s="42"/>
      <c r="AD1023" s="42"/>
      <c r="AE1023" s="42"/>
      <c r="AU1023" s="20" t="s">
        <v>90</v>
      </c>
    </row>
    <row r="1024" s="2" customFormat="1" ht="24.15" customHeight="1">
      <c r="A1024" s="42"/>
      <c r="B1024" s="43"/>
      <c r="C1024" s="216" t="s">
        <v>1600</v>
      </c>
      <c r="D1024" s="216" t="s">
        <v>144</v>
      </c>
      <c r="E1024" s="217" t="s">
        <v>2339</v>
      </c>
      <c r="F1024" s="218" t="s">
        <v>2340</v>
      </c>
      <c r="G1024" s="219" t="s">
        <v>321</v>
      </c>
      <c r="H1024" s="220">
        <v>592.58299999999997</v>
      </c>
      <c r="I1024" s="221"/>
      <c r="J1024" s="222">
        <f>ROUND(I1024*H1024,2)</f>
        <v>0</v>
      </c>
      <c r="K1024" s="218" t="s">
        <v>148</v>
      </c>
      <c r="L1024" s="48"/>
      <c r="M1024" s="223" t="s">
        <v>78</v>
      </c>
      <c r="N1024" s="224" t="s">
        <v>50</v>
      </c>
      <c r="O1024" s="88"/>
      <c r="P1024" s="225">
        <f>O1024*H1024</f>
        <v>0</v>
      </c>
      <c r="Q1024" s="225">
        <v>0.000135</v>
      </c>
      <c r="R1024" s="225">
        <f>Q1024*H1024</f>
        <v>0.079998705000000003</v>
      </c>
      <c r="S1024" s="225">
        <v>0</v>
      </c>
      <c r="T1024" s="226">
        <f>S1024*H1024</f>
        <v>0</v>
      </c>
      <c r="U1024" s="42"/>
      <c r="V1024" s="42"/>
      <c r="W1024" s="42"/>
      <c r="X1024" s="42"/>
      <c r="Y1024" s="42"/>
      <c r="Z1024" s="42"/>
      <c r="AA1024" s="42"/>
      <c r="AB1024" s="42"/>
      <c r="AC1024" s="42"/>
      <c r="AD1024" s="42"/>
      <c r="AE1024" s="42"/>
      <c r="AR1024" s="227" t="s">
        <v>244</v>
      </c>
      <c r="AT1024" s="227" t="s">
        <v>144</v>
      </c>
      <c r="AU1024" s="227" t="s">
        <v>90</v>
      </c>
      <c r="AY1024" s="20" t="s">
        <v>141</v>
      </c>
      <c r="BE1024" s="228">
        <f>IF(N1024="základní",J1024,0)</f>
        <v>0</v>
      </c>
      <c r="BF1024" s="228">
        <f>IF(N1024="snížená",J1024,0)</f>
        <v>0</v>
      </c>
      <c r="BG1024" s="228">
        <f>IF(N1024="zákl. přenesená",J1024,0)</f>
        <v>0</v>
      </c>
      <c r="BH1024" s="228">
        <f>IF(N1024="sníž. přenesená",J1024,0)</f>
        <v>0</v>
      </c>
      <c r="BI1024" s="228">
        <f>IF(N1024="nulová",J1024,0)</f>
        <v>0</v>
      </c>
      <c r="BJ1024" s="20" t="s">
        <v>88</v>
      </c>
      <c r="BK1024" s="228">
        <f>ROUND(I1024*H1024,2)</f>
        <v>0</v>
      </c>
      <c r="BL1024" s="20" t="s">
        <v>244</v>
      </c>
      <c r="BM1024" s="227" t="s">
        <v>2341</v>
      </c>
    </row>
    <row r="1025" s="2" customFormat="1">
      <c r="A1025" s="42"/>
      <c r="B1025" s="43"/>
      <c r="C1025" s="44"/>
      <c r="D1025" s="229" t="s">
        <v>151</v>
      </c>
      <c r="E1025" s="44"/>
      <c r="F1025" s="230" t="s">
        <v>2342</v>
      </c>
      <c r="G1025" s="44"/>
      <c r="H1025" s="44"/>
      <c r="I1025" s="231"/>
      <c r="J1025" s="44"/>
      <c r="K1025" s="44"/>
      <c r="L1025" s="48"/>
      <c r="M1025" s="232"/>
      <c r="N1025" s="233"/>
      <c r="O1025" s="88"/>
      <c r="P1025" s="88"/>
      <c r="Q1025" s="88"/>
      <c r="R1025" s="88"/>
      <c r="S1025" s="88"/>
      <c r="T1025" s="89"/>
      <c r="U1025" s="42"/>
      <c r="V1025" s="42"/>
      <c r="W1025" s="42"/>
      <c r="X1025" s="42"/>
      <c r="Y1025" s="42"/>
      <c r="Z1025" s="42"/>
      <c r="AA1025" s="42"/>
      <c r="AB1025" s="42"/>
      <c r="AC1025" s="42"/>
      <c r="AD1025" s="42"/>
      <c r="AE1025" s="42"/>
      <c r="AT1025" s="20" t="s">
        <v>151</v>
      </c>
      <c r="AU1025" s="20" t="s">
        <v>90</v>
      </c>
    </row>
    <row r="1026" s="13" customFormat="1">
      <c r="A1026" s="13"/>
      <c r="B1026" s="241"/>
      <c r="C1026" s="242"/>
      <c r="D1026" s="234" t="s">
        <v>283</v>
      </c>
      <c r="E1026" s="243" t="s">
        <v>78</v>
      </c>
      <c r="F1026" s="244" t="s">
        <v>1740</v>
      </c>
      <c r="G1026" s="242"/>
      <c r="H1026" s="245">
        <v>24.149999999999999</v>
      </c>
      <c r="I1026" s="246"/>
      <c r="J1026" s="242"/>
      <c r="K1026" s="242"/>
      <c r="L1026" s="247"/>
      <c r="M1026" s="248"/>
      <c r="N1026" s="249"/>
      <c r="O1026" s="249"/>
      <c r="P1026" s="249"/>
      <c r="Q1026" s="249"/>
      <c r="R1026" s="249"/>
      <c r="S1026" s="249"/>
      <c r="T1026" s="250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51" t="s">
        <v>283</v>
      </c>
      <c r="AU1026" s="251" t="s">
        <v>90</v>
      </c>
      <c r="AV1026" s="13" t="s">
        <v>90</v>
      </c>
      <c r="AW1026" s="13" t="s">
        <v>40</v>
      </c>
      <c r="AX1026" s="13" t="s">
        <v>80</v>
      </c>
      <c r="AY1026" s="251" t="s">
        <v>141</v>
      </c>
    </row>
    <row r="1027" s="13" customFormat="1">
      <c r="A1027" s="13"/>
      <c r="B1027" s="241"/>
      <c r="C1027" s="242"/>
      <c r="D1027" s="234" t="s">
        <v>283</v>
      </c>
      <c r="E1027" s="243" t="s">
        <v>78</v>
      </c>
      <c r="F1027" s="244" t="s">
        <v>1743</v>
      </c>
      <c r="G1027" s="242"/>
      <c r="H1027" s="245">
        <v>4.7229999999999999</v>
      </c>
      <c r="I1027" s="246"/>
      <c r="J1027" s="242"/>
      <c r="K1027" s="242"/>
      <c r="L1027" s="247"/>
      <c r="M1027" s="248"/>
      <c r="N1027" s="249"/>
      <c r="O1027" s="249"/>
      <c r="P1027" s="249"/>
      <c r="Q1027" s="249"/>
      <c r="R1027" s="249"/>
      <c r="S1027" s="249"/>
      <c r="T1027" s="250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51" t="s">
        <v>283</v>
      </c>
      <c r="AU1027" s="251" t="s">
        <v>90</v>
      </c>
      <c r="AV1027" s="13" t="s">
        <v>90</v>
      </c>
      <c r="AW1027" s="13" t="s">
        <v>40</v>
      </c>
      <c r="AX1027" s="13" t="s">
        <v>80</v>
      </c>
      <c r="AY1027" s="251" t="s">
        <v>141</v>
      </c>
    </row>
    <row r="1028" s="13" customFormat="1">
      <c r="A1028" s="13"/>
      <c r="B1028" s="241"/>
      <c r="C1028" s="242"/>
      <c r="D1028" s="234" t="s">
        <v>283</v>
      </c>
      <c r="E1028" s="243" t="s">
        <v>78</v>
      </c>
      <c r="F1028" s="244" t="s">
        <v>1747</v>
      </c>
      <c r="G1028" s="242"/>
      <c r="H1028" s="245">
        <v>518.34799999999996</v>
      </c>
      <c r="I1028" s="246"/>
      <c r="J1028" s="242"/>
      <c r="K1028" s="242"/>
      <c r="L1028" s="247"/>
      <c r="M1028" s="248"/>
      <c r="N1028" s="249"/>
      <c r="O1028" s="249"/>
      <c r="P1028" s="249"/>
      <c r="Q1028" s="249"/>
      <c r="R1028" s="249"/>
      <c r="S1028" s="249"/>
      <c r="T1028" s="250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51" t="s">
        <v>283</v>
      </c>
      <c r="AU1028" s="251" t="s">
        <v>90</v>
      </c>
      <c r="AV1028" s="13" t="s">
        <v>90</v>
      </c>
      <c r="AW1028" s="13" t="s">
        <v>40</v>
      </c>
      <c r="AX1028" s="13" t="s">
        <v>80</v>
      </c>
      <c r="AY1028" s="251" t="s">
        <v>141</v>
      </c>
    </row>
    <row r="1029" s="13" customFormat="1">
      <c r="A1029" s="13"/>
      <c r="B1029" s="241"/>
      <c r="C1029" s="242"/>
      <c r="D1029" s="234" t="s">
        <v>283</v>
      </c>
      <c r="E1029" s="243" t="s">
        <v>78</v>
      </c>
      <c r="F1029" s="244" t="s">
        <v>1750</v>
      </c>
      <c r="G1029" s="242"/>
      <c r="H1029" s="245">
        <v>45.362000000000002</v>
      </c>
      <c r="I1029" s="246"/>
      <c r="J1029" s="242"/>
      <c r="K1029" s="242"/>
      <c r="L1029" s="247"/>
      <c r="M1029" s="248"/>
      <c r="N1029" s="249"/>
      <c r="O1029" s="249"/>
      <c r="P1029" s="249"/>
      <c r="Q1029" s="249"/>
      <c r="R1029" s="249"/>
      <c r="S1029" s="249"/>
      <c r="T1029" s="250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51" t="s">
        <v>283</v>
      </c>
      <c r="AU1029" s="251" t="s">
        <v>90</v>
      </c>
      <c r="AV1029" s="13" t="s">
        <v>90</v>
      </c>
      <c r="AW1029" s="13" t="s">
        <v>40</v>
      </c>
      <c r="AX1029" s="13" t="s">
        <v>80</v>
      </c>
      <c r="AY1029" s="251" t="s">
        <v>141</v>
      </c>
    </row>
    <row r="1030" s="14" customFormat="1">
      <c r="A1030" s="14"/>
      <c r="B1030" s="252"/>
      <c r="C1030" s="253"/>
      <c r="D1030" s="234" t="s">
        <v>283</v>
      </c>
      <c r="E1030" s="254" t="s">
        <v>78</v>
      </c>
      <c r="F1030" s="255" t="s">
        <v>285</v>
      </c>
      <c r="G1030" s="253"/>
      <c r="H1030" s="256">
        <v>592.58299999999997</v>
      </c>
      <c r="I1030" s="257"/>
      <c r="J1030" s="253"/>
      <c r="K1030" s="253"/>
      <c r="L1030" s="258"/>
      <c r="M1030" s="259"/>
      <c r="N1030" s="260"/>
      <c r="O1030" s="260"/>
      <c r="P1030" s="260"/>
      <c r="Q1030" s="260"/>
      <c r="R1030" s="260"/>
      <c r="S1030" s="260"/>
      <c r="T1030" s="261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4"/>
      <c r="AT1030" s="262" t="s">
        <v>283</v>
      </c>
      <c r="AU1030" s="262" t="s">
        <v>90</v>
      </c>
      <c r="AV1030" s="14" t="s">
        <v>166</v>
      </c>
      <c r="AW1030" s="14" t="s">
        <v>40</v>
      </c>
      <c r="AX1030" s="14" t="s">
        <v>88</v>
      </c>
      <c r="AY1030" s="262" t="s">
        <v>141</v>
      </c>
    </row>
    <row r="1031" s="2" customFormat="1">
      <c r="A1031" s="42"/>
      <c r="B1031" s="43"/>
      <c r="C1031" s="44"/>
      <c r="D1031" s="234" t="s">
        <v>414</v>
      </c>
      <c r="E1031" s="44"/>
      <c r="F1031" s="284" t="s">
        <v>2335</v>
      </c>
      <c r="G1031" s="44"/>
      <c r="H1031" s="44"/>
      <c r="I1031" s="44"/>
      <c r="J1031" s="44"/>
      <c r="K1031" s="44"/>
      <c r="L1031" s="48"/>
      <c r="M1031" s="232"/>
      <c r="N1031" s="233"/>
      <c r="O1031" s="88"/>
      <c r="P1031" s="88"/>
      <c r="Q1031" s="88"/>
      <c r="R1031" s="88"/>
      <c r="S1031" s="88"/>
      <c r="T1031" s="89"/>
      <c r="U1031" s="42"/>
      <c r="V1031" s="42"/>
      <c r="W1031" s="42"/>
      <c r="X1031" s="42"/>
      <c r="Y1031" s="42"/>
      <c r="Z1031" s="42"/>
      <c r="AA1031" s="42"/>
      <c r="AB1031" s="42"/>
      <c r="AC1031" s="42"/>
      <c r="AD1031" s="42"/>
      <c r="AE1031" s="42"/>
      <c r="AU1031" s="20" t="s">
        <v>90</v>
      </c>
    </row>
    <row r="1032" s="2" customFormat="1">
      <c r="A1032" s="42"/>
      <c r="B1032" s="43"/>
      <c r="C1032" s="44"/>
      <c r="D1032" s="234" t="s">
        <v>414</v>
      </c>
      <c r="E1032" s="44"/>
      <c r="F1032" s="285" t="s">
        <v>2329</v>
      </c>
      <c r="G1032" s="44"/>
      <c r="H1032" s="286">
        <v>0</v>
      </c>
      <c r="I1032" s="44"/>
      <c r="J1032" s="44"/>
      <c r="K1032" s="44"/>
      <c r="L1032" s="48"/>
      <c r="M1032" s="232"/>
      <c r="N1032" s="233"/>
      <c r="O1032" s="88"/>
      <c r="P1032" s="88"/>
      <c r="Q1032" s="88"/>
      <c r="R1032" s="88"/>
      <c r="S1032" s="88"/>
      <c r="T1032" s="89"/>
      <c r="U1032" s="42"/>
      <c r="V1032" s="42"/>
      <c r="W1032" s="42"/>
      <c r="X1032" s="42"/>
      <c r="Y1032" s="42"/>
      <c r="Z1032" s="42"/>
      <c r="AA1032" s="42"/>
      <c r="AB1032" s="42"/>
      <c r="AC1032" s="42"/>
      <c r="AD1032" s="42"/>
      <c r="AE1032" s="42"/>
      <c r="AU1032" s="20" t="s">
        <v>90</v>
      </c>
    </row>
    <row r="1033" s="2" customFormat="1">
      <c r="A1033" s="42"/>
      <c r="B1033" s="43"/>
      <c r="C1033" s="44"/>
      <c r="D1033" s="234" t="s">
        <v>414</v>
      </c>
      <c r="E1033" s="44"/>
      <c r="F1033" s="285" t="s">
        <v>2330</v>
      </c>
      <c r="G1033" s="44"/>
      <c r="H1033" s="286">
        <v>24.149999999999999</v>
      </c>
      <c r="I1033" s="44"/>
      <c r="J1033" s="44"/>
      <c r="K1033" s="44"/>
      <c r="L1033" s="48"/>
      <c r="M1033" s="232"/>
      <c r="N1033" s="233"/>
      <c r="O1033" s="88"/>
      <c r="P1033" s="88"/>
      <c r="Q1033" s="88"/>
      <c r="R1033" s="88"/>
      <c r="S1033" s="88"/>
      <c r="T1033" s="89"/>
      <c r="U1033" s="42"/>
      <c r="V1033" s="42"/>
      <c r="W1033" s="42"/>
      <c r="X1033" s="42"/>
      <c r="Y1033" s="42"/>
      <c r="Z1033" s="42"/>
      <c r="AA1033" s="42"/>
      <c r="AB1033" s="42"/>
      <c r="AC1033" s="42"/>
      <c r="AD1033" s="42"/>
      <c r="AE1033" s="42"/>
      <c r="AU1033" s="20" t="s">
        <v>90</v>
      </c>
    </row>
    <row r="1034" s="2" customFormat="1">
      <c r="A1034" s="42"/>
      <c r="B1034" s="43"/>
      <c r="C1034" s="44"/>
      <c r="D1034" s="234" t="s">
        <v>414</v>
      </c>
      <c r="E1034" s="44"/>
      <c r="F1034" s="285" t="s">
        <v>358</v>
      </c>
      <c r="G1034" s="44"/>
      <c r="H1034" s="286">
        <v>24.149999999999999</v>
      </c>
      <c r="I1034" s="44"/>
      <c r="J1034" s="44"/>
      <c r="K1034" s="44"/>
      <c r="L1034" s="48"/>
      <c r="M1034" s="232"/>
      <c r="N1034" s="233"/>
      <c r="O1034" s="88"/>
      <c r="P1034" s="88"/>
      <c r="Q1034" s="88"/>
      <c r="R1034" s="88"/>
      <c r="S1034" s="88"/>
      <c r="T1034" s="89"/>
      <c r="U1034" s="42"/>
      <c r="V1034" s="42"/>
      <c r="W1034" s="42"/>
      <c r="X1034" s="42"/>
      <c r="Y1034" s="42"/>
      <c r="Z1034" s="42"/>
      <c r="AA1034" s="42"/>
      <c r="AB1034" s="42"/>
      <c r="AC1034" s="42"/>
      <c r="AD1034" s="42"/>
      <c r="AE1034" s="42"/>
      <c r="AU1034" s="20" t="s">
        <v>90</v>
      </c>
    </row>
    <row r="1035" s="2" customFormat="1">
      <c r="A1035" s="42"/>
      <c r="B1035" s="43"/>
      <c r="C1035" s="44"/>
      <c r="D1035" s="234" t="s">
        <v>414</v>
      </c>
      <c r="E1035" s="44"/>
      <c r="F1035" s="284" t="s">
        <v>2336</v>
      </c>
      <c r="G1035" s="44"/>
      <c r="H1035" s="44"/>
      <c r="I1035" s="44"/>
      <c r="J1035" s="44"/>
      <c r="K1035" s="44"/>
      <c r="L1035" s="48"/>
      <c r="M1035" s="232"/>
      <c r="N1035" s="233"/>
      <c r="O1035" s="88"/>
      <c r="P1035" s="88"/>
      <c r="Q1035" s="88"/>
      <c r="R1035" s="88"/>
      <c r="S1035" s="88"/>
      <c r="T1035" s="89"/>
      <c r="U1035" s="42"/>
      <c r="V1035" s="42"/>
      <c r="W1035" s="42"/>
      <c r="X1035" s="42"/>
      <c r="Y1035" s="42"/>
      <c r="Z1035" s="42"/>
      <c r="AA1035" s="42"/>
      <c r="AB1035" s="42"/>
      <c r="AC1035" s="42"/>
      <c r="AD1035" s="42"/>
      <c r="AE1035" s="42"/>
      <c r="AU1035" s="20" t="s">
        <v>90</v>
      </c>
    </row>
    <row r="1036" s="2" customFormat="1">
      <c r="A1036" s="42"/>
      <c r="B1036" s="43"/>
      <c r="C1036" s="44"/>
      <c r="D1036" s="234" t="s">
        <v>414</v>
      </c>
      <c r="E1036" s="44"/>
      <c r="F1036" s="285" t="s">
        <v>2326</v>
      </c>
      <c r="G1036" s="44"/>
      <c r="H1036" s="286">
        <v>0</v>
      </c>
      <c r="I1036" s="44"/>
      <c r="J1036" s="44"/>
      <c r="K1036" s="44"/>
      <c r="L1036" s="48"/>
      <c r="M1036" s="232"/>
      <c r="N1036" s="233"/>
      <c r="O1036" s="88"/>
      <c r="P1036" s="88"/>
      <c r="Q1036" s="88"/>
      <c r="R1036" s="88"/>
      <c r="S1036" s="88"/>
      <c r="T1036" s="89"/>
      <c r="U1036" s="42"/>
      <c r="V1036" s="42"/>
      <c r="W1036" s="42"/>
      <c r="X1036" s="42"/>
      <c r="Y1036" s="42"/>
      <c r="Z1036" s="42"/>
      <c r="AA1036" s="42"/>
      <c r="AB1036" s="42"/>
      <c r="AC1036" s="42"/>
      <c r="AD1036" s="42"/>
      <c r="AE1036" s="42"/>
      <c r="AU1036" s="20" t="s">
        <v>90</v>
      </c>
    </row>
    <row r="1037" s="2" customFormat="1">
      <c r="A1037" s="42"/>
      <c r="B1037" s="43"/>
      <c r="C1037" s="44"/>
      <c r="D1037" s="234" t="s">
        <v>414</v>
      </c>
      <c r="E1037" s="44"/>
      <c r="F1037" s="285" t="s">
        <v>2327</v>
      </c>
      <c r="G1037" s="44"/>
      <c r="H1037" s="286">
        <v>1.843</v>
      </c>
      <c r="I1037" s="44"/>
      <c r="J1037" s="44"/>
      <c r="K1037" s="44"/>
      <c r="L1037" s="48"/>
      <c r="M1037" s="232"/>
      <c r="N1037" s="233"/>
      <c r="O1037" s="88"/>
      <c r="P1037" s="88"/>
      <c r="Q1037" s="88"/>
      <c r="R1037" s="88"/>
      <c r="S1037" s="88"/>
      <c r="T1037" s="89"/>
      <c r="U1037" s="42"/>
      <c r="V1037" s="42"/>
      <c r="W1037" s="42"/>
      <c r="X1037" s="42"/>
      <c r="Y1037" s="42"/>
      <c r="Z1037" s="42"/>
      <c r="AA1037" s="42"/>
      <c r="AB1037" s="42"/>
      <c r="AC1037" s="42"/>
      <c r="AD1037" s="42"/>
      <c r="AE1037" s="42"/>
      <c r="AU1037" s="20" t="s">
        <v>90</v>
      </c>
    </row>
    <row r="1038" s="2" customFormat="1">
      <c r="A1038" s="42"/>
      <c r="B1038" s="43"/>
      <c r="C1038" s="44"/>
      <c r="D1038" s="234" t="s">
        <v>414</v>
      </c>
      <c r="E1038" s="44"/>
      <c r="F1038" s="285" t="s">
        <v>2328</v>
      </c>
      <c r="G1038" s="44"/>
      <c r="H1038" s="286">
        <v>2.8799999999999999</v>
      </c>
      <c r="I1038" s="44"/>
      <c r="J1038" s="44"/>
      <c r="K1038" s="44"/>
      <c r="L1038" s="48"/>
      <c r="M1038" s="232"/>
      <c r="N1038" s="233"/>
      <c r="O1038" s="88"/>
      <c r="P1038" s="88"/>
      <c r="Q1038" s="88"/>
      <c r="R1038" s="88"/>
      <c r="S1038" s="88"/>
      <c r="T1038" s="89"/>
      <c r="U1038" s="42"/>
      <c r="V1038" s="42"/>
      <c r="W1038" s="42"/>
      <c r="X1038" s="42"/>
      <c r="Y1038" s="42"/>
      <c r="Z1038" s="42"/>
      <c r="AA1038" s="42"/>
      <c r="AB1038" s="42"/>
      <c r="AC1038" s="42"/>
      <c r="AD1038" s="42"/>
      <c r="AE1038" s="42"/>
      <c r="AU1038" s="20" t="s">
        <v>90</v>
      </c>
    </row>
    <row r="1039" s="2" customFormat="1">
      <c r="A1039" s="42"/>
      <c r="B1039" s="43"/>
      <c r="C1039" s="44"/>
      <c r="D1039" s="234" t="s">
        <v>414</v>
      </c>
      <c r="E1039" s="44"/>
      <c r="F1039" s="285" t="s">
        <v>358</v>
      </c>
      <c r="G1039" s="44"/>
      <c r="H1039" s="286">
        <v>4.7229999999999999</v>
      </c>
      <c r="I1039" s="44"/>
      <c r="J1039" s="44"/>
      <c r="K1039" s="44"/>
      <c r="L1039" s="48"/>
      <c r="M1039" s="232"/>
      <c r="N1039" s="233"/>
      <c r="O1039" s="88"/>
      <c r="P1039" s="88"/>
      <c r="Q1039" s="88"/>
      <c r="R1039" s="88"/>
      <c r="S1039" s="88"/>
      <c r="T1039" s="89"/>
      <c r="U1039" s="42"/>
      <c r="V1039" s="42"/>
      <c r="W1039" s="42"/>
      <c r="X1039" s="42"/>
      <c r="Y1039" s="42"/>
      <c r="Z1039" s="42"/>
      <c r="AA1039" s="42"/>
      <c r="AB1039" s="42"/>
      <c r="AC1039" s="42"/>
      <c r="AD1039" s="42"/>
      <c r="AE1039" s="42"/>
      <c r="AU1039" s="20" t="s">
        <v>90</v>
      </c>
    </row>
    <row r="1040" s="2" customFormat="1">
      <c r="A1040" s="42"/>
      <c r="B1040" s="43"/>
      <c r="C1040" s="44"/>
      <c r="D1040" s="234" t="s">
        <v>414</v>
      </c>
      <c r="E1040" s="44"/>
      <c r="F1040" s="284" t="s">
        <v>2337</v>
      </c>
      <c r="G1040" s="44"/>
      <c r="H1040" s="44"/>
      <c r="I1040" s="44"/>
      <c r="J1040" s="44"/>
      <c r="K1040" s="44"/>
      <c r="L1040" s="48"/>
      <c r="M1040" s="232"/>
      <c r="N1040" s="233"/>
      <c r="O1040" s="88"/>
      <c r="P1040" s="88"/>
      <c r="Q1040" s="88"/>
      <c r="R1040" s="88"/>
      <c r="S1040" s="88"/>
      <c r="T1040" s="89"/>
      <c r="U1040" s="42"/>
      <c r="V1040" s="42"/>
      <c r="W1040" s="42"/>
      <c r="X1040" s="42"/>
      <c r="Y1040" s="42"/>
      <c r="Z1040" s="42"/>
      <c r="AA1040" s="42"/>
      <c r="AB1040" s="42"/>
      <c r="AC1040" s="42"/>
      <c r="AD1040" s="42"/>
      <c r="AE1040" s="42"/>
      <c r="AU1040" s="20" t="s">
        <v>90</v>
      </c>
    </row>
    <row r="1041" s="2" customFormat="1">
      <c r="A1041" s="42"/>
      <c r="B1041" s="43"/>
      <c r="C1041" s="44"/>
      <c r="D1041" s="234" t="s">
        <v>414</v>
      </c>
      <c r="E1041" s="44"/>
      <c r="F1041" s="285" t="s">
        <v>2321</v>
      </c>
      <c r="G1041" s="44"/>
      <c r="H1041" s="286">
        <v>0</v>
      </c>
      <c r="I1041" s="44"/>
      <c r="J1041" s="44"/>
      <c r="K1041" s="44"/>
      <c r="L1041" s="48"/>
      <c r="M1041" s="232"/>
      <c r="N1041" s="233"/>
      <c r="O1041" s="88"/>
      <c r="P1041" s="88"/>
      <c r="Q1041" s="88"/>
      <c r="R1041" s="88"/>
      <c r="S1041" s="88"/>
      <c r="T1041" s="89"/>
      <c r="U1041" s="42"/>
      <c r="V1041" s="42"/>
      <c r="W1041" s="42"/>
      <c r="X1041" s="42"/>
      <c r="Y1041" s="42"/>
      <c r="Z1041" s="42"/>
      <c r="AA1041" s="42"/>
      <c r="AB1041" s="42"/>
      <c r="AC1041" s="42"/>
      <c r="AD1041" s="42"/>
      <c r="AE1041" s="42"/>
      <c r="AU1041" s="20" t="s">
        <v>90</v>
      </c>
    </row>
    <row r="1042" s="2" customFormat="1">
      <c r="A1042" s="42"/>
      <c r="B1042" s="43"/>
      <c r="C1042" s="44"/>
      <c r="D1042" s="234" t="s">
        <v>414</v>
      </c>
      <c r="E1042" s="44"/>
      <c r="F1042" s="285" t="s">
        <v>2322</v>
      </c>
      <c r="G1042" s="44"/>
      <c r="H1042" s="286">
        <v>445.32600000000002</v>
      </c>
      <c r="I1042" s="44"/>
      <c r="J1042" s="44"/>
      <c r="K1042" s="44"/>
      <c r="L1042" s="48"/>
      <c r="M1042" s="232"/>
      <c r="N1042" s="233"/>
      <c r="O1042" s="88"/>
      <c r="P1042" s="88"/>
      <c r="Q1042" s="88"/>
      <c r="R1042" s="88"/>
      <c r="S1042" s="88"/>
      <c r="T1042" s="89"/>
      <c r="U1042" s="42"/>
      <c r="V1042" s="42"/>
      <c r="W1042" s="42"/>
      <c r="X1042" s="42"/>
      <c r="Y1042" s="42"/>
      <c r="Z1042" s="42"/>
      <c r="AA1042" s="42"/>
      <c r="AB1042" s="42"/>
      <c r="AC1042" s="42"/>
      <c r="AD1042" s="42"/>
      <c r="AE1042" s="42"/>
      <c r="AU1042" s="20" t="s">
        <v>90</v>
      </c>
    </row>
    <row r="1043" s="2" customFormat="1">
      <c r="A1043" s="42"/>
      <c r="B1043" s="43"/>
      <c r="C1043" s="44"/>
      <c r="D1043" s="234" t="s">
        <v>414</v>
      </c>
      <c r="E1043" s="44"/>
      <c r="F1043" s="285" t="s">
        <v>2323</v>
      </c>
      <c r="G1043" s="44"/>
      <c r="H1043" s="286">
        <v>73.022000000000006</v>
      </c>
      <c r="I1043" s="44"/>
      <c r="J1043" s="44"/>
      <c r="K1043" s="44"/>
      <c r="L1043" s="48"/>
      <c r="M1043" s="232"/>
      <c r="N1043" s="233"/>
      <c r="O1043" s="88"/>
      <c r="P1043" s="88"/>
      <c r="Q1043" s="88"/>
      <c r="R1043" s="88"/>
      <c r="S1043" s="88"/>
      <c r="T1043" s="89"/>
      <c r="U1043" s="42"/>
      <c r="V1043" s="42"/>
      <c r="W1043" s="42"/>
      <c r="X1043" s="42"/>
      <c r="Y1043" s="42"/>
      <c r="Z1043" s="42"/>
      <c r="AA1043" s="42"/>
      <c r="AB1043" s="42"/>
      <c r="AC1043" s="42"/>
      <c r="AD1043" s="42"/>
      <c r="AE1043" s="42"/>
      <c r="AU1043" s="20" t="s">
        <v>90</v>
      </c>
    </row>
    <row r="1044" s="2" customFormat="1">
      <c r="A1044" s="42"/>
      <c r="B1044" s="43"/>
      <c r="C1044" s="44"/>
      <c r="D1044" s="234" t="s">
        <v>414</v>
      </c>
      <c r="E1044" s="44"/>
      <c r="F1044" s="285" t="s">
        <v>358</v>
      </c>
      <c r="G1044" s="44"/>
      <c r="H1044" s="286">
        <v>518.34799999999996</v>
      </c>
      <c r="I1044" s="44"/>
      <c r="J1044" s="44"/>
      <c r="K1044" s="44"/>
      <c r="L1044" s="48"/>
      <c r="M1044" s="232"/>
      <c r="N1044" s="233"/>
      <c r="O1044" s="88"/>
      <c r="P1044" s="88"/>
      <c r="Q1044" s="88"/>
      <c r="R1044" s="88"/>
      <c r="S1044" s="88"/>
      <c r="T1044" s="89"/>
      <c r="U1044" s="42"/>
      <c r="V1044" s="42"/>
      <c r="W1044" s="42"/>
      <c r="X1044" s="42"/>
      <c r="Y1044" s="42"/>
      <c r="Z1044" s="42"/>
      <c r="AA1044" s="42"/>
      <c r="AB1044" s="42"/>
      <c r="AC1044" s="42"/>
      <c r="AD1044" s="42"/>
      <c r="AE1044" s="42"/>
      <c r="AU1044" s="20" t="s">
        <v>90</v>
      </c>
    </row>
    <row r="1045" s="2" customFormat="1">
      <c r="A1045" s="42"/>
      <c r="B1045" s="43"/>
      <c r="C1045" s="44"/>
      <c r="D1045" s="234" t="s">
        <v>414</v>
      </c>
      <c r="E1045" s="44"/>
      <c r="F1045" s="284" t="s">
        <v>2338</v>
      </c>
      <c r="G1045" s="44"/>
      <c r="H1045" s="44"/>
      <c r="I1045" s="44"/>
      <c r="J1045" s="44"/>
      <c r="K1045" s="44"/>
      <c r="L1045" s="48"/>
      <c r="M1045" s="232"/>
      <c r="N1045" s="233"/>
      <c r="O1045" s="88"/>
      <c r="P1045" s="88"/>
      <c r="Q1045" s="88"/>
      <c r="R1045" s="88"/>
      <c r="S1045" s="88"/>
      <c r="T1045" s="89"/>
      <c r="U1045" s="42"/>
      <c r="V1045" s="42"/>
      <c r="W1045" s="42"/>
      <c r="X1045" s="42"/>
      <c r="Y1045" s="42"/>
      <c r="Z1045" s="42"/>
      <c r="AA1045" s="42"/>
      <c r="AB1045" s="42"/>
      <c r="AC1045" s="42"/>
      <c r="AD1045" s="42"/>
      <c r="AE1045" s="42"/>
      <c r="AU1045" s="20" t="s">
        <v>90</v>
      </c>
    </row>
    <row r="1046" s="2" customFormat="1">
      <c r="A1046" s="42"/>
      <c r="B1046" s="43"/>
      <c r="C1046" s="44"/>
      <c r="D1046" s="234" t="s">
        <v>414</v>
      </c>
      <c r="E1046" s="44"/>
      <c r="F1046" s="285" t="s">
        <v>1834</v>
      </c>
      <c r="G1046" s="44"/>
      <c r="H1046" s="286">
        <v>0</v>
      </c>
      <c r="I1046" s="44"/>
      <c r="J1046" s="44"/>
      <c r="K1046" s="44"/>
      <c r="L1046" s="48"/>
      <c r="M1046" s="232"/>
      <c r="N1046" s="233"/>
      <c r="O1046" s="88"/>
      <c r="P1046" s="88"/>
      <c r="Q1046" s="88"/>
      <c r="R1046" s="88"/>
      <c r="S1046" s="88"/>
      <c r="T1046" s="89"/>
      <c r="U1046" s="42"/>
      <c r="V1046" s="42"/>
      <c r="W1046" s="42"/>
      <c r="X1046" s="42"/>
      <c r="Y1046" s="42"/>
      <c r="Z1046" s="42"/>
      <c r="AA1046" s="42"/>
      <c r="AB1046" s="42"/>
      <c r="AC1046" s="42"/>
      <c r="AD1046" s="42"/>
      <c r="AE1046" s="42"/>
      <c r="AU1046" s="20" t="s">
        <v>90</v>
      </c>
    </row>
    <row r="1047" s="2" customFormat="1">
      <c r="A1047" s="42"/>
      <c r="B1047" s="43"/>
      <c r="C1047" s="44"/>
      <c r="D1047" s="234" t="s">
        <v>414</v>
      </c>
      <c r="E1047" s="44"/>
      <c r="F1047" s="285" t="s">
        <v>2324</v>
      </c>
      <c r="G1047" s="44"/>
      <c r="H1047" s="286">
        <v>38.723999999999997</v>
      </c>
      <c r="I1047" s="44"/>
      <c r="J1047" s="44"/>
      <c r="K1047" s="44"/>
      <c r="L1047" s="48"/>
      <c r="M1047" s="232"/>
      <c r="N1047" s="233"/>
      <c r="O1047" s="88"/>
      <c r="P1047" s="88"/>
      <c r="Q1047" s="88"/>
      <c r="R1047" s="88"/>
      <c r="S1047" s="88"/>
      <c r="T1047" s="89"/>
      <c r="U1047" s="42"/>
      <c r="V1047" s="42"/>
      <c r="W1047" s="42"/>
      <c r="X1047" s="42"/>
      <c r="Y1047" s="42"/>
      <c r="Z1047" s="42"/>
      <c r="AA1047" s="42"/>
      <c r="AB1047" s="42"/>
      <c r="AC1047" s="42"/>
      <c r="AD1047" s="42"/>
      <c r="AE1047" s="42"/>
      <c r="AU1047" s="20" t="s">
        <v>90</v>
      </c>
    </row>
    <row r="1048" s="2" customFormat="1">
      <c r="A1048" s="42"/>
      <c r="B1048" s="43"/>
      <c r="C1048" s="44"/>
      <c r="D1048" s="234" t="s">
        <v>414</v>
      </c>
      <c r="E1048" s="44"/>
      <c r="F1048" s="285" t="s">
        <v>2325</v>
      </c>
      <c r="G1048" s="44"/>
      <c r="H1048" s="286">
        <v>6.6379999999999999</v>
      </c>
      <c r="I1048" s="44"/>
      <c r="J1048" s="44"/>
      <c r="K1048" s="44"/>
      <c r="L1048" s="48"/>
      <c r="M1048" s="232"/>
      <c r="N1048" s="233"/>
      <c r="O1048" s="88"/>
      <c r="P1048" s="88"/>
      <c r="Q1048" s="88"/>
      <c r="R1048" s="88"/>
      <c r="S1048" s="88"/>
      <c r="T1048" s="89"/>
      <c r="U1048" s="42"/>
      <c r="V1048" s="42"/>
      <c r="W1048" s="42"/>
      <c r="X1048" s="42"/>
      <c r="Y1048" s="42"/>
      <c r="Z1048" s="42"/>
      <c r="AA1048" s="42"/>
      <c r="AB1048" s="42"/>
      <c r="AC1048" s="42"/>
      <c r="AD1048" s="42"/>
      <c r="AE1048" s="42"/>
      <c r="AU1048" s="20" t="s">
        <v>90</v>
      </c>
    </row>
    <row r="1049" s="2" customFormat="1">
      <c r="A1049" s="42"/>
      <c r="B1049" s="43"/>
      <c r="C1049" s="44"/>
      <c r="D1049" s="234" t="s">
        <v>414</v>
      </c>
      <c r="E1049" s="44"/>
      <c r="F1049" s="285" t="s">
        <v>358</v>
      </c>
      <c r="G1049" s="44"/>
      <c r="H1049" s="286">
        <v>45.362000000000002</v>
      </c>
      <c r="I1049" s="44"/>
      <c r="J1049" s="44"/>
      <c r="K1049" s="44"/>
      <c r="L1049" s="48"/>
      <c r="M1049" s="232"/>
      <c r="N1049" s="233"/>
      <c r="O1049" s="88"/>
      <c r="P1049" s="88"/>
      <c r="Q1049" s="88"/>
      <c r="R1049" s="88"/>
      <c r="S1049" s="88"/>
      <c r="T1049" s="89"/>
      <c r="U1049" s="42"/>
      <c r="V1049" s="42"/>
      <c r="W1049" s="42"/>
      <c r="X1049" s="42"/>
      <c r="Y1049" s="42"/>
      <c r="Z1049" s="42"/>
      <c r="AA1049" s="42"/>
      <c r="AB1049" s="42"/>
      <c r="AC1049" s="42"/>
      <c r="AD1049" s="42"/>
      <c r="AE1049" s="42"/>
      <c r="AU1049" s="20" t="s">
        <v>90</v>
      </c>
    </row>
    <row r="1050" s="2" customFormat="1" ht="24.15" customHeight="1">
      <c r="A1050" s="42"/>
      <c r="B1050" s="43"/>
      <c r="C1050" s="216" t="s">
        <v>1605</v>
      </c>
      <c r="D1050" s="216" t="s">
        <v>144</v>
      </c>
      <c r="E1050" s="217" t="s">
        <v>2343</v>
      </c>
      <c r="F1050" s="218" t="s">
        <v>2344</v>
      </c>
      <c r="G1050" s="219" t="s">
        <v>321</v>
      </c>
      <c r="H1050" s="220">
        <v>28.873000000000001</v>
      </c>
      <c r="I1050" s="221"/>
      <c r="J1050" s="222">
        <f>ROUND(I1050*H1050,2)</f>
        <v>0</v>
      </c>
      <c r="K1050" s="218" t="s">
        <v>148</v>
      </c>
      <c r="L1050" s="48"/>
      <c r="M1050" s="223" t="s">
        <v>78</v>
      </c>
      <c r="N1050" s="224" t="s">
        <v>50</v>
      </c>
      <c r="O1050" s="88"/>
      <c r="P1050" s="225">
        <f>O1050*H1050</f>
        <v>0</v>
      </c>
      <c r="Q1050" s="225">
        <v>0.00012305000000000001</v>
      </c>
      <c r="R1050" s="225">
        <f>Q1050*H1050</f>
        <v>0.0035528226500000006</v>
      </c>
      <c r="S1050" s="225">
        <v>0</v>
      </c>
      <c r="T1050" s="226">
        <f>S1050*H1050</f>
        <v>0</v>
      </c>
      <c r="U1050" s="42"/>
      <c r="V1050" s="42"/>
      <c r="W1050" s="42"/>
      <c r="X1050" s="42"/>
      <c r="Y1050" s="42"/>
      <c r="Z1050" s="42"/>
      <c r="AA1050" s="42"/>
      <c r="AB1050" s="42"/>
      <c r="AC1050" s="42"/>
      <c r="AD1050" s="42"/>
      <c r="AE1050" s="42"/>
      <c r="AR1050" s="227" t="s">
        <v>244</v>
      </c>
      <c r="AT1050" s="227" t="s">
        <v>144</v>
      </c>
      <c r="AU1050" s="227" t="s">
        <v>90</v>
      </c>
      <c r="AY1050" s="20" t="s">
        <v>141</v>
      </c>
      <c r="BE1050" s="228">
        <f>IF(N1050="základní",J1050,0)</f>
        <v>0</v>
      </c>
      <c r="BF1050" s="228">
        <f>IF(N1050="snížená",J1050,0)</f>
        <v>0</v>
      </c>
      <c r="BG1050" s="228">
        <f>IF(N1050="zákl. přenesená",J1050,0)</f>
        <v>0</v>
      </c>
      <c r="BH1050" s="228">
        <f>IF(N1050="sníž. přenesená",J1050,0)</f>
        <v>0</v>
      </c>
      <c r="BI1050" s="228">
        <f>IF(N1050="nulová",J1050,0)</f>
        <v>0</v>
      </c>
      <c r="BJ1050" s="20" t="s">
        <v>88</v>
      </c>
      <c r="BK1050" s="228">
        <f>ROUND(I1050*H1050,2)</f>
        <v>0</v>
      </c>
      <c r="BL1050" s="20" t="s">
        <v>244</v>
      </c>
      <c r="BM1050" s="227" t="s">
        <v>2345</v>
      </c>
    </row>
    <row r="1051" s="2" customFormat="1">
      <c r="A1051" s="42"/>
      <c r="B1051" s="43"/>
      <c r="C1051" s="44"/>
      <c r="D1051" s="229" t="s">
        <v>151</v>
      </c>
      <c r="E1051" s="44"/>
      <c r="F1051" s="230" t="s">
        <v>2346</v>
      </c>
      <c r="G1051" s="44"/>
      <c r="H1051" s="44"/>
      <c r="I1051" s="231"/>
      <c r="J1051" s="44"/>
      <c r="K1051" s="44"/>
      <c r="L1051" s="48"/>
      <c r="M1051" s="232"/>
      <c r="N1051" s="233"/>
      <c r="O1051" s="88"/>
      <c r="P1051" s="88"/>
      <c r="Q1051" s="88"/>
      <c r="R1051" s="88"/>
      <c r="S1051" s="88"/>
      <c r="T1051" s="89"/>
      <c r="U1051" s="42"/>
      <c r="V1051" s="42"/>
      <c r="W1051" s="42"/>
      <c r="X1051" s="42"/>
      <c r="Y1051" s="42"/>
      <c r="Z1051" s="42"/>
      <c r="AA1051" s="42"/>
      <c r="AB1051" s="42"/>
      <c r="AC1051" s="42"/>
      <c r="AD1051" s="42"/>
      <c r="AE1051" s="42"/>
      <c r="AT1051" s="20" t="s">
        <v>151</v>
      </c>
      <c r="AU1051" s="20" t="s">
        <v>90</v>
      </c>
    </row>
    <row r="1052" s="13" customFormat="1">
      <c r="A1052" s="13"/>
      <c r="B1052" s="241"/>
      <c r="C1052" s="242"/>
      <c r="D1052" s="234" t="s">
        <v>283</v>
      </c>
      <c r="E1052" s="243" t="s">
        <v>78</v>
      </c>
      <c r="F1052" s="244" t="s">
        <v>1740</v>
      </c>
      <c r="G1052" s="242"/>
      <c r="H1052" s="245">
        <v>24.149999999999999</v>
      </c>
      <c r="I1052" s="246"/>
      <c r="J1052" s="242"/>
      <c r="K1052" s="242"/>
      <c r="L1052" s="247"/>
      <c r="M1052" s="248"/>
      <c r="N1052" s="249"/>
      <c r="O1052" s="249"/>
      <c r="P1052" s="249"/>
      <c r="Q1052" s="249"/>
      <c r="R1052" s="249"/>
      <c r="S1052" s="249"/>
      <c r="T1052" s="250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51" t="s">
        <v>283</v>
      </c>
      <c r="AU1052" s="251" t="s">
        <v>90</v>
      </c>
      <c r="AV1052" s="13" t="s">
        <v>90</v>
      </c>
      <c r="AW1052" s="13" t="s">
        <v>40</v>
      </c>
      <c r="AX1052" s="13" t="s">
        <v>80</v>
      </c>
      <c r="AY1052" s="251" t="s">
        <v>141</v>
      </c>
    </row>
    <row r="1053" s="13" customFormat="1">
      <c r="A1053" s="13"/>
      <c r="B1053" s="241"/>
      <c r="C1053" s="242"/>
      <c r="D1053" s="234" t="s">
        <v>283</v>
      </c>
      <c r="E1053" s="243" t="s">
        <v>78</v>
      </c>
      <c r="F1053" s="244" t="s">
        <v>1743</v>
      </c>
      <c r="G1053" s="242"/>
      <c r="H1053" s="245">
        <v>4.7229999999999999</v>
      </c>
      <c r="I1053" s="246"/>
      <c r="J1053" s="242"/>
      <c r="K1053" s="242"/>
      <c r="L1053" s="247"/>
      <c r="M1053" s="248"/>
      <c r="N1053" s="249"/>
      <c r="O1053" s="249"/>
      <c r="P1053" s="249"/>
      <c r="Q1053" s="249"/>
      <c r="R1053" s="249"/>
      <c r="S1053" s="249"/>
      <c r="T1053" s="250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51" t="s">
        <v>283</v>
      </c>
      <c r="AU1053" s="251" t="s">
        <v>90</v>
      </c>
      <c r="AV1053" s="13" t="s">
        <v>90</v>
      </c>
      <c r="AW1053" s="13" t="s">
        <v>40</v>
      </c>
      <c r="AX1053" s="13" t="s">
        <v>80</v>
      </c>
      <c r="AY1053" s="251" t="s">
        <v>141</v>
      </c>
    </row>
    <row r="1054" s="14" customFormat="1">
      <c r="A1054" s="14"/>
      <c r="B1054" s="252"/>
      <c r="C1054" s="253"/>
      <c r="D1054" s="234" t="s">
        <v>283</v>
      </c>
      <c r="E1054" s="254" t="s">
        <v>78</v>
      </c>
      <c r="F1054" s="255" t="s">
        <v>285</v>
      </c>
      <c r="G1054" s="253"/>
      <c r="H1054" s="256">
        <v>28.873000000000001</v>
      </c>
      <c r="I1054" s="257"/>
      <c r="J1054" s="253"/>
      <c r="K1054" s="253"/>
      <c r="L1054" s="258"/>
      <c r="M1054" s="259"/>
      <c r="N1054" s="260"/>
      <c r="O1054" s="260"/>
      <c r="P1054" s="260"/>
      <c r="Q1054" s="260"/>
      <c r="R1054" s="260"/>
      <c r="S1054" s="260"/>
      <c r="T1054" s="261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4"/>
      <c r="AT1054" s="262" t="s">
        <v>283</v>
      </c>
      <c r="AU1054" s="262" t="s">
        <v>90</v>
      </c>
      <c r="AV1054" s="14" t="s">
        <v>166</v>
      </c>
      <c r="AW1054" s="14" t="s">
        <v>40</v>
      </c>
      <c r="AX1054" s="14" t="s">
        <v>88</v>
      </c>
      <c r="AY1054" s="262" t="s">
        <v>141</v>
      </c>
    </row>
    <row r="1055" s="2" customFormat="1">
      <c r="A1055" s="42"/>
      <c r="B1055" s="43"/>
      <c r="C1055" s="44"/>
      <c r="D1055" s="234" t="s">
        <v>414</v>
      </c>
      <c r="E1055" s="44"/>
      <c r="F1055" s="284" t="s">
        <v>2335</v>
      </c>
      <c r="G1055" s="44"/>
      <c r="H1055" s="44"/>
      <c r="I1055" s="44"/>
      <c r="J1055" s="44"/>
      <c r="K1055" s="44"/>
      <c r="L1055" s="48"/>
      <c r="M1055" s="232"/>
      <c r="N1055" s="233"/>
      <c r="O1055" s="88"/>
      <c r="P1055" s="88"/>
      <c r="Q1055" s="88"/>
      <c r="R1055" s="88"/>
      <c r="S1055" s="88"/>
      <c r="T1055" s="89"/>
      <c r="U1055" s="42"/>
      <c r="V1055" s="42"/>
      <c r="W1055" s="42"/>
      <c r="X1055" s="42"/>
      <c r="Y1055" s="42"/>
      <c r="Z1055" s="42"/>
      <c r="AA1055" s="42"/>
      <c r="AB1055" s="42"/>
      <c r="AC1055" s="42"/>
      <c r="AD1055" s="42"/>
      <c r="AE1055" s="42"/>
      <c r="AU1055" s="20" t="s">
        <v>90</v>
      </c>
    </row>
    <row r="1056" s="2" customFormat="1">
      <c r="A1056" s="42"/>
      <c r="B1056" s="43"/>
      <c r="C1056" s="44"/>
      <c r="D1056" s="234" t="s">
        <v>414</v>
      </c>
      <c r="E1056" s="44"/>
      <c r="F1056" s="285" t="s">
        <v>2329</v>
      </c>
      <c r="G1056" s="44"/>
      <c r="H1056" s="286">
        <v>0</v>
      </c>
      <c r="I1056" s="44"/>
      <c r="J1056" s="44"/>
      <c r="K1056" s="44"/>
      <c r="L1056" s="48"/>
      <c r="M1056" s="232"/>
      <c r="N1056" s="233"/>
      <c r="O1056" s="88"/>
      <c r="P1056" s="88"/>
      <c r="Q1056" s="88"/>
      <c r="R1056" s="88"/>
      <c r="S1056" s="88"/>
      <c r="T1056" s="89"/>
      <c r="U1056" s="42"/>
      <c r="V1056" s="42"/>
      <c r="W1056" s="42"/>
      <c r="X1056" s="42"/>
      <c r="Y1056" s="42"/>
      <c r="Z1056" s="42"/>
      <c r="AA1056" s="42"/>
      <c r="AB1056" s="42"/>
      <c r="AC1056" s="42"/>
      <c r="AD1056" s="42"/>
      <c r="AE1056" s="42"/>
      <c r="AU1056" s="20" t="s">
        <v>90</v>
      </c>
    </row>
    <row r="1057" s="2" customFormat="1">
      <c r="A1057" s="42"/>
      <c r="B1057" s="43"/>
      <c r="C1057" s="44"/>
      <c r="D1057" s="234" t="s">
        <v>414</v>
      </c>
      <c r="E1057" s="44"/>
      <c r="F1057" s="285" t="s">
        <v>2330</v>
      </c>
      <c r="G1057" s="44"/>
      <c r="H1057" s="286">
        <v>24.149999999999999</v>
      </c>
      <c r="I1057" s="44"/>
      <c r="J1057" s="44"/>
      <c r="K1057" s="44"/>
      <c r="L1057" s="48"/>
      <c r="M1057" s="232"/>
      <c r="N1057" s="233"/>
      <c r="O1057" s="88"/>
      <c r="P1057" s="88"/>
      <c r="Q1057" s="88"/>
      <c r="R1057" s="88"/>
      <c r="S1057" s="88"/>
      <c r="T1057" s="89"/>
      <c r="U1057" s="42"/>
      <c r="V1057" s="42"/>
      <c r="W1057" s="42"/>
      <c r="X1057" s="42"/>
      <c r="Y1057" s="42"/>
      <c r="Z1057" s="42"/>
      <c r="AA1057" s="42"/>
      <c r="AB1057" s="42"/>
      <c r="AC1057" s="42"/>
      <c r="AD1057" s="42"/>
      <c r="AE1057" s="42"/>
      <c r="AU1057" s="20" t="s">
        <v>90</v>
      </c>
    </row>
    <row r="1058" s="2" customFormat="1">
      <c r="A1058" s="42"/>
      <c r="B1058" s="43"/>
      <c r="C1058" s="44"/>
      <c r="D1058" s="234" t="s">
        <v>414</v>
      </c>
      <c r="E1058" s="44"/>
      <c r="F1058" s="285" t="s">
        <v>358</v>
      </c>
      <c r="G1058" s="44"/>
      <c r="H1058" s="286">
        <v>24.149999999999999</v>
      </c>
      <c r="I1058" s="44"/>
      <c r="J1058" s="44"/>
      <c r="K1058" s="44"/>
      <c r="L1058" s="48"/>
      <c r="M1058" s="232"/>
      <c r="N1058" s="233"/>
      <c r="O1058" s="88"/>
      <c r="P1058" s="88"/>
      <c r="Q1058" s="88"/>
      <c r="R1058" s="88"/>
      <c r="S1058" s="88"/>
      <c r="T1058" s="89"/>
      <c r="U1058" s="42"/>
      <c r="V1058" s="42"/>
      <c r="W1058" s="42"/>
      <c r="X1058" s="42"/>
      <c r="Y1058" s="42"/>
      <c r="Z1058" s="42"/>
      <c r="AA1058" s="42"/>
      <c r="AB1058" s="42"/>
      <c r="AC1058" s="42"/>
      <c r="AD1058" s="42"/>
      <c r="AE1058" s="42"/>
      <c r="AU1058" s="20" t="s">
        <v>90</v>
      </c>
    </row>
    <row r="1059" s="2" customFormat="1">
      <c r="A1059" s="42"/>
      <c r="B1059" s="43"/>
      <c r="C1059" s="44"/>
      <c r="D1059" s="234" t="s">
        <v>414</v>
      </c>
      <c r="E1059" s="44"/>
      <c r="F1059" s="284" t="s">
        <v>2336</v>
      </c>
      <c r="G1059" s="44"/>
      <c r="H1059" s="44"/>
      <c r="I1059" s="44"/>
      <c r="J1059" s="44"/>
      <c r="K1059" s="44"/>
      <c r="L1059" s="48"/>
      <c r="M1059" s="232"/>
      <c r="N1059" s="233"/>
      <c r="O1059" s="88"/>
      <c r="P1059" s="88"/>
      <c r="Q1059" s="88"/>
      <c r="R1059" s="88"/>
      <c r="S1059" s="88"/>
      <c r="T1059" s="89"/>
      <c r="U1059" s="42"/>
      <c r="V1059" s="42"/>
      <c r="W1059" s="42"/>
      <c r="X1059" s="42"/>
      <c r="Y1059" s="42"/>
      <c r="Z1059" s="42"/>
      <c r="AA1059" s="42"/>
      <c r="AB1059" s="42"/>
      <c r="AC1059" s="42"/>
      <c r="AD1059" s="42"/>
      <c r="AE1059" s="42"/>
      <c r="AU1059" s="20" t="s">
        <v>90</v>
      </c>
    </row>
    <row r="1060" s="2" customFormat="1">
      <c r="A1060" s="42"/>
      <c r="B1060" s="43"/>
      <c r="C1060" s="44"/>
      <c r="D1060" s="234" t="s">
        <v>414</v>
      </c>
      <c r="E1060" s="44"/>
      <c r="F1060" s="285" t="s">
        <v>2326</v>
      </c>
      <c r="G1060" s="44"/>
      <c r="H1060" s="286">
        <v>0</v>
      </c>
      <c r="I1060" s="44"/>
      <c r="J1060" s="44"/>
      <c r="K1060" s="44"/>
      <c r="L1060" s="48"/>
      <c r="M1060" s="232"/>
      <c r="N1060" s="233"/>
      <c r="O1060" s="88"/>
      <c r="P1060" s="88"/>
      <c r="Q1060" s="88"/>
      <c r="R1060" s="88"/>
      <c r="S1060" s="88"/>
      <c r="T1060" s="89"/>
      <c r="U1060" s="42"/>
      <c r="V1060" s="42"/>
      <c r="W1060" s="42"/>
      <c r="X1060" s="42"/>
      <c r="Y1060" s="42"/>
      <c r="Z1060" s="42"/>
      <c r="AA1060" s="42"/>
      <c r="AB1060" s="42"/>
      <c r="AC1060" s="42"/>
      <c r="AD1060" s="42"/>
      <c r="AE1060" s="42"/>
      <c r="AU1060" s="20" t="s">
        <v>90</v>
      </c>
    </row>
    <row r="1061" s="2" customFormat="1">
      <c r="A1061" s="42"/>
      <c r="B1061" s="43"/>
      <c r="C1061" s="44"/>
      <c r="D1061" s="234" t="s">
        <v>414</v>
      </c>
      <c r="E1061" s="44"/>
      <c r="F1061" s="285" t="s">
        <v>2327</v>
      </c>
      <c r="G1061" s="44"/>
      <c r="H1061" s="286">
        <v>1.843</v>
      </c>
      <c r="I1061" s="44"/>
      <c r="J1061" s="44"/>
      <c r="K1061" s="44"/>
      <c r="L1061" s="48"/>
      <c r="M1061" s="232"/>
      <c r="N1061" s="233"/>
      <c r="O1061" s="88"/>
      <c r="P1061" s="88"/>
      <c r="Q1061" s="88"/>
      <c r="R1061" s="88"/>
      <c r="S1061" s="88"/>
      <c r="T1061" s="89"/>
      <c r="U1061" s="42"/>
      <c r="V1061" s="42"/>
      <c r="W1061" s="42"/>
      <c r="X1061" s="42"/>
      <c r="Y1061" s="42"/>
      <c r="Z1061" s="42"/>
      <c r="AA1061" s="42"/>
      <c r="AB1061" s="42"/>
      <c r="AC1061" s="42"/>
      <c r="AD1061" s="42"/>
      <c r="AE1061" s="42"/>
      <c r="AU1061" s="20" t="s">
        <v>90</v>
      </c>
    </row>
    <row r="1062" s="2" customFormat="1">
      <c r="A1062" s="42"/>
      <c r="B1062" s="43"/>
      <c r="C1062" s="44"/>
      <c r="D1062" s="234" t="s">
        <v>414</v>
      </c>
      <c r="E1062" s="44"/>
      <c r="F1062" s="285" t="s">
        <v>2328</v>
      </c>
      <c r="G1062" s="44"/>
      <c r="H1062" s="286">
        <v>2.8799999999999999</v>
      </c>
      <c r="I1062" s="44"/>
      <c r="J1062" s="44"/>
      <c r="K1062" s="44"/>
      <c r="L1062" s="48"/>
      <c r="M1062" s="232"/>
      <c r="N1062" s="233"/>
      <c r="O1062" s="88"/>
      <c r="P1062" s="88"/>
      <c r="Q1062" s="88"/>
      <c r="R1062" s="88"/>
      <c r="S1062" s="88"/>
      <c r="T1062" s="89"/>
      <c r="U1062" s="42"/>
      <c r="V1062" s="42"/>
      <c r="W1062" s="42"/>
      <c r="X1062" s="42"/>
      <c r="Y1062" s="42"/>
      <c r="Z1062" s="42"/>
      <c r="AA1062" s="42"/>
      <c r="AB1062" s="42"/>
      <c r="AC1062" s="42"/>
      <c r="AD1062" s="42"/>
      <c r="AE1062" s="42"/>
      <c r="AU1062" s="20" t="s">
        <v>90</v>
      </c>
    </row>
    <row r="1063" s="2" customFormat="1">
      <c r="A1063" s="42"/>
      <c r="B1063" s="43"/>
      <c r="C1063" s="44"/>
      <c r="D1063" s="234" t="s">
        <v>414</v>
      </c>
      <c r="E1063" s="44"/>
      <c r="F1063" s="285" t="s">
        <v>358</v>
      </c>
      <c r="G1063" s="44"/>
      <c r="H1063" s="286">
        <v>4.7229999999999999</v>
      </c>
      <c r="I1063" s="44"/>
      <c r="J1063" s="44"/>
      <c r="K1063" s="44"/>
      <c r="L1063" s="48"/>
      <c r="M1063" s="232"/>
      <c r="N1063" s="233"/>
      <c r="O1063" s="88"/>
      <c r="P1063" s="88"/>
      <c r="Q1063" s="88"/>
      <c r="R1063" s="88"/>
      <c r="S1063" s="88"/>
      <c r="T1063" s="89"/>
      <c r="U1063" s="42"/>
      <c r="V1063" s="42"/>
      <c r="W1063" s="42"/>
      <c r="X1063" s="42"/>
      <c r="Y1063" s="42"/>
      <c r="Z1063" s="42"/>
      <c r="AA1063" s="42"/>
      <c r="AB1063" s="42"/>
      <c r="AC1063" s="42"/>
      <c r="AD1063" s="42"/>
      <c r="AE1063" s="42"/>
      <c r="AU1063" s="20" t="s">
        <v>90</v>
      </c>
    </row>
    <row r="1064" s="2" customFormat="1" ht="24.15" customHeight="1">
      <c r="A1064" s="42"/>
      <c r="B1064" s="43"/>
      <c r="C1064" s="216" t="s">
        <v>1612</v>
      </c>
      <c r="D1064" s="216" t="s">
        <v>144</v>
      </c>
      <c r="E1064" s="217" t="s">
        <v>2347</v>
      </c>
      <c r="F1064" s="218" t="s">
        <v>2348</v>
      </c>
      <c r="G1064" s="219" t="s">
        <v>321</v>
      </c>
      <c r="H1064" s="220">
        <v>592.58299999999997</v>
      </c>
      <c r="I1064" s="221"/>
      <c r="J1064" s="222">
        <f>ROUND(I1064*H1064,2)</f>
        <v>0</v>
      </c>
      <c r="K1064" s="218" t="s">
        <v>148</v>
      </c>
      <c r="L1064" s="48"/>
      <c r="M1064" s="223" t="s">
        <v>78</v>
      </c>
      <c r="N1064" s="224" t="s">
        <v>50</v>
      </c>
      <c r="O1064" s="88"/>
      <c r="P1064" s="225">
        <f>O1064*H1064</f>
        <v>0</v>
      </c>
      <c r="Q1064" s="225">
        <v>0.00012305000000000001</v>
      </c>
      <c r="R1064" s="225">
        <f>Q1064*H1064</f>
        <v>0.072917338149999997</v>
      </c>
      <c r="S1064" s="225">
        <v>0</v>
      </c>
      <c r="T1064" s="226">
        <f>S1064*H1064</f>
        <v>0</v>
      </c>
      <c r="U1064" s="42"/>
      <c r="V1064" s="42"/>
      <c r="W1064" s="42"/>
      <c r="X1064" s="42"/>
      <c r="Y1064" s="42"/>
      <c r="Z1064" s="42"/>
      <c r="AA1064" s="42"/>
      <c r="AB1064" s="42"/>
      <c r="AC1064" s="42"/>
      <c r="AD1064" s="42"/>
      <c r="AE1064" s="42"/>
      <c r="AR1064" s="227" t="s">
        <v>244</v>
      </c>
      <c r="AT1064" s="227" t="s">
        <v>144</v>
      </c>
      <c r="AU1064" s="227" t="s">
        <v>90</v>
      </c>
      <c r="AY1064" s="20" t="s">
        <v>141</v>
      </c>
      <c r="BE1064" s="228">
        <f>IF(N1064="základní",J1064,0)</f>
        <v>0</v>
      </c>
      <c r="BF1064" s="228">
        <f>IF(N1064="snížená",J1064,0)</f>
        <v>0</v>
      </c>
      <c r="BG1064" s="228">
        <f>IF(N1064="zákl. přenesená",J1064,0)</f>
        <v>0</v>
      </c>
      <c r="BH1064" s="228">
        <f>IF(N1064="sníž. přenesená",J1064,0)</f>
        <v>0</v>
      </c>
      <c r="BI1064" s="228">
        <f>IF(N1064="nulová",J1064,0)</f>
        <v>0</v>
      </c>
      <c r="BJ1064" s="20" t="s">
        <v>88</v>
      </c>
      <c r="BK1064" s="228">
        <f>ROUND(I1064*H1064,2)</f>
        <v>0</v>
      </c>
      <c r="BL1064" s="20" t="s">
        <v>244</v>
      </c>
      <c r="BM1064" s="227" t="s">
        <v>2349</v>
      </c>
    </row>
    <row r="1065" s="2" customFormat="1">
      <c r="A1065" s="42"/>
      <c r="B1065" s="43"/>
      <c r="C1065" s="44"/>
      <c r="D1065" s="229" t="s">
        <v>151</v>
      </c>
      <c r="E1065" s="44"/>
      <c r="F1065" s="230" t="s">
        <v>2350</v>
      </c>
      <c r="G1065" s="44"/>
      <c r="H1065" s="44"/>
      <c r="I1065" s="231"/>
      <c r="J1065" s="44"/>
      <c r="K1065" s="44"/>
      <c r="L1065" s="48"/>
      <c r="M1065" s="232"/>
      <c r="N1065" s="233"/>
      <c r="O1065" s="88"/>
      <c r="P1065" s="88"/>
      <c r="Q1065" s="88"/>
      <c r="R1065" s="88"/>
      <c r="S1065" s="88"/>
      <c r="T1065" s="89"/>
      <c r="U1065" s="42"/>
      <c r="V1065" s="42"/>
      <c r="W1065" s="42"/>
      <c r="X1065" s="42"/>
      <c r="Y1065" s="42"/>
      <c r="Z1065" s="42"/>
      <c r="AA1065" s="42"/>
      <c r="AB1065" s="42"/>
      <c r="AC1065" s="42"/>
      <c r="AD1065" s="42"/>
      <c r="AE1065" s="42"/>
      <c r="AT1065" s="20" t="s">
        <v>151</v>
      </c>
      <c r="AU1065" s="20" t="s">
        <v>90</v>
      </c>
    </row>
    <row r="1066" s="13" customFormat="1">
      <c r="A1066" s="13"/>
      <c r="B1066" s="241"/>
      <c r="C1066" s="242"/>
      <c r="D1066" s="234" t="s">
        <v>283</v>
      </c>
      <c r="E1066" s="243" t="s">
        <v>78</v>
      </c>
      <c r="F1066" s="244" t="s">
        <v>1740</v>
      </c>
      <c r="G1066" s="242"/>
      <c r="H1066" s="245">
        <v>24.149999999999999</v>
      </c>
      <c r="I1066" s="246"/>
      <c r="J1066" s="242"/>
      <c r="K1066" s="242"/>
      <c r="L1066" s="247"/>
      <c r="M1066" s="248"/>
      <c r="N1066" s="249"/>
      <c r="O1066" s="249"/>
      <c r="P1066" s="249"/>
      <c r="Q1066" s="249"/>
      <c r="R1066" s="249"/>
      <c r="S1066" s="249"/>
      <c r="T1066" s="250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51" t="s">
        <v>283</v>
      </c>
      <c r="AU1066" s="251" t="s">
        <v>90</v>
      </c>
      <c r="AV1066" s="13" t="s">
        <v>90</v>
      </c>
      <c r="AW1066" s="13" t="s">
        <v>40</v>
      </c>
      <c r="AX1066" s="13" t="s">
        <v>80</v>
      </c>
      <c r="AY1066" s="251" t="s">
        <v>141</v>
      </c>
    </row>
    <row r="1067" s="13" customFormat="1">
      <c r="A1067" s="13"/>
      <c r="B1067" s="241"/>
      <c r="C1067" s="242"/>
      <c r="D1067" s="234" t="s">
        <v>283</v>
      </c>
      <c r="E1067" s="243" t="s">
        <v>78</v>
      </c>
      <c r="F1067" s="244" t="s">
        <v>1743</v>
      </c>
      <c r="G1067" s="242"/>
      <c r="H1067" s="245">
        <v>4.7229999999999999</v>
      </c>
      <c r="I1067" s="246"/>
      <c r="J1067" s="242"/>
      <c r="K1067" s="242"/>
      <c r="L1067" s="247"/>
      <c r="M1067" s="248"/>
      <c r="N1067" s="249"/>
      <c r="O1067" s="249"/>
      <c r="P1067" s="249"/>
      <c r="Q1067" s="249"/>
      <c r="R1067" s="249"/>
      <c r="S1067" s="249"/>
      <c r="T1067" s="250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51" t="s">
        <v>283</v>
      </c>
      <c r="AU1067" s="251" t="s">
        <v>90</v>
      </c>
      <c r="AV1067" s="13" t="s">
        <v>90</v>
      </c>
      <c r="AW1067" s="13" t="s">
        <v>40</v>
      </c>
      <c r="AX1067" s="13" t="s">
        <v>80</v>
      </c>
      <c r="AY1067" s="251" t="s">
        <v>141</v>
      </c>
    </row>
    <row r="1068" s="13" customFormat="1">
      <c r="A1068" s="13"/>
      <c r="B1068" s="241"/>
      <c r="C1068" s="242"/>
      <c r="D1068" s="234" t="s">
        <v>283</v>
      </c>
      <c r="E1068" s="243" t="s">
        <v>78</v>
      </c>
      <c r="F1068" s="244" t="s">
        <v>1747</v>
      </c>
      <c r="G1068" s="242"/>
      <c r="H1068" s="245">
        <v>518.34799999999996</v>
      </c>
      <c r="I1068" s="246"/>
      <c r="J1068" s="242"/>
      <c r="K1068" s="242"/>
      <c r="L1068" s="247"/>
      <c r="M1068" s="248"/>
      <c r="N1068" s="249"/>
      <c r="O1068" s="249"/>
      <c r="P1068" s="249"/>
      <c r="Q1068" s="249"/>
      <c r="R1068" s="249"/>
      <c r="S1068" s="249"/>
      <c r="T1068" s="250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T1068" s="251" t="s">
        <v>283</v>
      </c>
      <c r="AU1068" s="251" t="s">
        <v>90</v>
      </c>
      <c r="AV1068" s="13" t="s">
        <v>90</v>
      </c>
      <c r="AW1068" s="13" t="s">
        <v>40</v>
      </c>
      <c r="AX1068" s="13" t="s">
        <v>80</v>
      </c>
      <c r="AY1068" s="251" t="s">
        <v>141</v>
      </c>
    </row>
    <row r="1069" s="13" customFormat="1">
      <c r="A1069" s="13"/>
      <c r="B1069" s="241"/>
      <c r="C1069" s="242"/>
      <c r="D1069" s="234" t="s">
        <v>283</v>
      </c>
      <c r="E1069" s="243" t="s">
        <v>78</v>
      </c>
      <c r="F1069" s="244" t="s">
        <v>1750</v>
      </c>
      <c r="G1069" s="242"/>
      <c r="H1069" s="245">
        <v>45.362000000000002</v>
      </c>
      <c r="I1069" s="246"/>
      <c r="J1069" s="242"/>
      <c r="K1069" s="242"/>
      <c r="L1069" s="247"/>
      <c r="M1069" s="248"/>
      <c r="N1069" s="249"/>
      <c r="O1069" s="249"/>
      <c r="P1069" s="249"/>
      <c r="Q1069" s="249"/>
      <c r="R1069" s="249"/>
      <c r="S1069" s="249"/>
      <c r="T1069" s="250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51" t="s">
        <v>283</v>
      </c>
      <c r="AU1069" s="251" t="s">
        <v>90</v>
      </c>
      <c r="AV1069" s="13" t="s">
        <v>90</v>
      </c>
      <c r="AW1069" s="13" t="s">
        <v>40</v>
      </c>
      <c r="AX1069" s="13" t="s">
        <v>80</v>
      </c>
      <c r="AY1069" s="251" t="s">
        <v>141</v>
      </c>
    </row>
    <row r="1070" s="14" customFormat="1">
      <c r="A1070" s="14"/>
      <c r="B1070" s="252"/>
      <c r="C1070" s="253"/>
      <c r="D1070" s="234" t="s">
        <v>283</v>
      </c>
      <c r="E1070" s="254" t="s">
        <v>78</v>
      </c>
      <c r="F1070" s="255" t="s">
        <v>285</v>
      </c>
      <c r="G1070" s="253"/>
      <c r="H1070" s="256">
        <v>592.58299999999997</v>
      </c>
      <c r="I1070" s="257"/>
      <c r="J1070" s="253"/>
      <c r="K1070" s="253"/>
      <c r="L1070" s="258"/>
      <c r="M1070" s="259"/>
      <c r="N1070" s="260"/>
      <c r="O1070" s="260"/>
      <c r="P1070" s="260"/>
      <c r="Q1070" s="260"/>
      <c r="R1070" s="260"/>
      <c r="S1070" s="260"/>
      <c r="T1070" s="261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62" t="s">
        <v>283</v>
      </c>
      <c r="AU1070" s="262" t="s">
        <v>90</v>
      </c>
      <c r="AV1070" s="14" t="s">
        <v>166</v>
      </c>
      <c r="AW1070" s="14" t="s">
        <v>40</v>
      </c>
      <c r="AX1070" s="14" t="s">
        <v>88</v>
      </c>
      <c r="AY1070" s="262" t="s">
        <v>141</v>
      </c>
    </row>
    <row r="1071" s="2" customFormat="1">
      <c r="A1071" s="42"/>
      <c r="B1071" s="43"/>
      <c r="C1071" s="44"/>
      <c r="D1071" s="234" t="s">
        <v>414</v>
      </c>
      <c r="E1071" s="44"/>
      <c r="F1071" s="284" t="s">
        <v>2335</v>
      </c>
      <c r="G1071" s="44"/>
      <c r="H1071" s="44"/>
      <c r="I1071" s="44"/>
      <c r="J1071" s="44"/>
      <c r="K1071" s="44"/>
      <c r="L1071" s="48"/>
      <c r="M1071" s="232"/>
      <c r="N1071" s="233"/>
      <c r="O1071" s="88"/>
      <c r="P1071" s="88"/>
      <c r="Q1071" s="88"/>
      <c r="R1071" s="88"/>
      <c r="S1071" s="88"/>
      <c r="T1071" s="89"/>
      <c r="U1071" s="42"/>
      <c r="V1071" s="42"/>
      <c r="W1071" s="42"/>
      <c r="X1071" s="42"/>
      <c r="Y1071" s="42"/>
      <c r="Z1071" s="42"/>
      <c r="AA1071" s="42"/>
      <c r="AB1071" s="42"/>
      <c r="AC1071" s="42"/>
      <c r="AD1071" s="42"/>
      <c r="AE1071" s="42"/>
      <c r="AU1071" s="20" t="s">
        <v>90</v>
      </c>
    </row>
    <row r="1072" s="2" customFormat="1">
      <c r="A1072" s="42"/>
      <c r="B1072" s="43"/>
      <c r="C1072" s="44"/>
      <c r="D1072" s="234" t="s">
        <v>414</v>
      </c>
      <c r="E1072" s="44"/>
      <c r="F1072" s="285" t="s">
        <v>2329</v>
      </c>
      <c r="G1072" s="44"/>
      <c r="H1072" s="286">
        <v>0</v>
      </c>
      <c r="I1072" s="44"/>
      <c r="J1072" s="44"/>
      <c r="K1072" s="44"/>
      <c r="L1072" s="48"/>
      <c r="M1072" s="232"/>
      <c r="N1072" s="233"/>
      <c r="O1072" s="88"/>
      <c r="P1072" s="88"/>
      <c r="Q1072" s="88"/>
      <c r="R1072" s="88"/>
      <c r="S1072" s="88"/>
      <c r="T1072" s="89"/>
      <c r="U1072" s="42"/>
      <c r="V1072" s="42"/>
      <c r="W1072" s="42"/>
      <c r="X1072" s="42"/>
      <c r="Y1072" s="42"/>
      <c r="Z1072" s="42"/>
      <c r="AA1072" s="42"/>
      <c r="AB1072" s="42"/>
      <c r="AC1072" s="42"/>
      <c r="AD1072" s="42"/>
      <c r="AE1072" s="42"/>
      <c r="AU1072" s="20" t="s">
        <v>90</v>
      </c>
    </row>
    <row r="1073" s="2" customFormat="1">
      <c r="A1073" s="42"/>
      <c r="B1073" s="43"/>
      <c r="C1073" s="44"/>
      <c r="D1073" s="234" t="s">
        <v>414</v>
      </c>
      <c r="E1073" s="44"/>
      <c r="F1073" s="285" t="s">
        <v>2330</v>
      </c>
      <c r="G1073" s="44"/>
      <c r="H1073" s="286">
        <v>24.149999999999999</v>
      </c>
      <c r="I1073" s="44"/>
      <c r="J1073" s="44"/>
      <c r="K1073" s="44"/>
      <c r="L1073" s="48"/>
      <c r="M1073" s="232"/>
      <c r="N1073" s="233"/>
      <c r="O1073" s="88"/>
      <c r="P1073" s="88"/>
      <c r="Q1073" s="88"/>
      <c r="R1073" s="88"/>
      <c r="S1073" s="88"/>
      <c r="T1073" s="89"/>
      <c r="U1073" s="42"/>
      <c r="V1073" s="42"/>
      <c r="W1073" s="42"/>
      <c r="X1073" s="42"/>
      <c r="Y1073" s="42"/>
      <c r="Z1073" s="42"/>
      <c r="AA1073" s="42"/>
      <c r="AB1073" s="42"/>
      <c r="AC1073" s="42"/>
      <c r="AD1073" s="42"/>
      <c r="AE1073" s="42"/>
      <c r="AU1073" s="20" t="s">
        <v>90</v>
      </c>
    </row>
    <row r="1074" s="2" customFormat="1">
      <c r="A1074" s="42"/>
      <c r="B1074" s="43"/>
      <c r="C1074" s="44"/>
      <c r="D1074" s="234" t="s">
        <v>414</v>
      </c>
      <c r="E1074" s="44"/>
      <c r="F1074" s="285" t="s">
        <v>358</v>
      </c>
      <c r="G1074" s="44"/>
      <c r="H1074" s="286">
        <v>24.149999999999999</v>
      </c>
      <c r="I1074" s="44"/>
      <c r="J1074" s="44"/>
      <c r="K1074" s="44"/>
      <c r="L1074" s="48"/>
      <c r="M1074" s="232"/>
      <c r="N1074" s="233"/>
      <c r="O1074" s="88"/>
      <c r="P1074" s="88"/>
      <c r="Q1074" s="88"/>
      <c r="R1074" s="88"/>
      <c r="S1074" s="88"/>
      <c r="T1074" s="89"/>
      <c r="U1074" s="42"/>
      <c r="V1074" s="42"/>
      <c r="W1074" s="42"/>
      <c r="X1074" s="42"/>
      <c r="Y1074" s="42"/>
      <c r="Z1074" s="42"/>
      <c r="AA1074" s="42"/>
      <c r="AB1074" s="42"/>
      <c r="AC1074" s="42"/>
      <c r="AD1074" s="42"/>
      <c r="AE1074" s="42"/>
      <c r="AU1074" s="20" t="s">
        <v>90</v>
      </c>
    </row>
    <row r="1075" s="2" customFormat="1">
      <c r="A1075" s="42"/>
      <c r="B1075" s="43"/>
      <c r="C1075" s="44"/>
      <c r="D1075" s="234" t="s">
        <v>414</v>
      </c>
      <c r="E1075" s="44"/>
      <c r="F1075" s="284" t="s">
        <v>2336</v>
      </c>
      <c r="G1075" s="44"/>
      <c r="H1075" s="44"/>
      <c r="I1075" s="44"/>
      <c r="J1075" s="44"/>
      <c r="K1075" s="44"/>
      <c r="L1075" s="48"/>
      <c r="M1075" s="232"/>
      <c r="N1075" s="233"/>
      <c r="O1075" s="88"/>
      <c r="P1075" s="88"/>
      <c r="Q1075" s="88"/>
      <c r="R1075" s="88"/>
      <c r="S1075" s="88"/>
      <c r="T1075" s="89"/>
      <c r="U1075" s="42"/>
      <c r="V1075" s="42"/>
      <c r="W1075" s="42"/>
      <c r="X1075" s="42"/>
      <c r="Y1075" s="42"/>
      <c r="Z1075" s="42"/>
      <c r="AA1075" s="42"/>
      <c r="AB1075" s="42"/>
      <c r="AC1075" s="42"/>
      <c r="AD1075" s="42"/>
      <c r="AE1075" s="42"/>
      <c r="AU1075" s="20" t="s">
        <v>90</v>
      </c>
    </row>
    <row r="1076" s="2" customFormat="1">
      <c r="A1076" s="42"/>
      <c r="B1076" s="43"/>
      <c r="C1076" s="44"/>
      <c r="D1076" s="234" t="s">
        <v>414</v>
      </c>
      <c r="E1076" s="44"/>
      <c r="F1076" s="285" t="s">
        <v>2326</v>
      </c>
      <c r="G1076" s="44"/>
      <c r="H1076" s="286">
        <v>0</v>
      </c>
      <c r="I1076" s="44"/>
      <c r="J1076" s="44"/>
      <c r="K1076" s="44"/>
      <c r="L1076" s="48"/>
      <c r="M1076" s="232"/>
      <c r="N1076" s="233"/>
      <c r="O1076" s="88"/>
      <c r="P1076" s="88"/>
      <c r="Q1076" s="88"/>
      <c r="R1076" s="88"/>
      <c r="S1076" s="88"/>
      <c r="T1076" s="89"/>
      <c r="U1076" s="42"/>
      <c r="V1076" s="42"/>
      <c r="W1076" s="42"/>
      <c r="X1076" s="42"/>
      <c r="Y1076" s="42"/>
      <c r="Z1076" s="42"/>
      <c r="AA1076" s="42"/>
      <c r="AB1076" s="42"/>
      <c r="AC1076" s="42"/>
      <c r="AD1076" s="42"/>
      <c r="AE1076" s="42"/>
      <c r="AU1076" s="20" t="s">
        <v>90</v>
      </c>
    </row>
    <row r="1077" s="2" customFormat="1">
      <c r="A1077" s="42"/>
      <c r="B1077" s="43"/>
      <c r="C1077" s="44"/>
      <c r="D1077" s="234" t="s">
        <v>414</v>
      </c>
      <c r="E1077" s="44"/>
      <c r="F1077" s="285" t="s">
        <v>2327</v>
      </c>
      <c r="G1077" s="44"/>
      <c r="H1077" s="286">
        <v>1.843</v>
      </c>
      <c r="I1077" s="44"/>
      <c r="J1077" s="44"/>
      <c r="K1077" s="44"/>
      <c r="L1077" s="48"/>
      <c r="M1077" s="232"/>
      <c r="N1077" s="233"/>
      <c r="O1077" s="88"/>
      <c r="P1077" s="88"/>
      <c r="Q1077" s="88"/>
      <c r="R1077" s="88"/>
      <c r="S1077" s="88"/>
      <c r="T1077" s="89"/>
      <c r="U1077" s="42"/>
      <c r="V1077" s="42"/>
      <c r="W1077" s="42"/>
      <c r="X1077" s="42"/>
      <c r="Y1077" s="42"/>
      <c r="Z1077" s="42"/>
      <c r="AA1077" s="42"/>
      <c r="AB1077" s="42"/>
      <c r="AC1077" s="42"/>
      <c r="AD1077" s="42"/>
      <c r="AE1077" s="42"/>
      <c r="AU1077" s="20" t="s">
        <v>90</v>
      </c>
    </row>
    <row r="1078" s="2" customFormat="1">
      <c r="A1078" s="42"/>
      <c r="B1078" s="43"/>
      <c r="C1078" s="44"/>
      <c r="D1078" s="234" t="s">
        <v>414</v>
      </c>
      <c r="E1078" s="44"/>
      <c r="F1078" s="285" t="s">
        <v>2328</v>
      </c>
      <c r="G1078" s="44"/>
      <c r="H1078" s="286">
        <v>2.8799999999999999</v>
      </c>
      <c r="I1078" s="44"/>
      <c r="J1078" s="44"/>
      <c r="K1078" s="44"/>
      <c r="L1078" s="48"/>
      <c r="M1078" s="232"/>
      <c r="N1078" s="233"/>
      <c r="O1078" s="88"/>
      <c r="P1078" s="88"/>
      <c r="Q1078" s="88"/>
      <c r="R1078" s="88"/>
      <c r="S1078" s="88"/>
      <c r="T1078" s="89"/>
      <c r="U1078" s="42"/>
      <c r="V1078" s="42"/>
      <c r="W1078" s="42"/>
      <c r="X1078" s="42"/>
      <c r="Y1078" s="42"/>
      <c r="Z1078" s="42"/>
      <c r="AA1078" s="42"/>
      <c r="AB1078" s="42"/>
      <c r="AC1078" s="42"/>
      <c r="AD1078" s="42"/>
      <c r="AE1078" s="42"/>
      <c r="AU1078" s="20" t="s">
        <v>90</v>
      </c>
    </row>
    <row r="1079" s="2" customFormat="1">
      <c r="A1079" s="42"/>
      <c r="B1079" s="43"/>
      <c r="C1079" s="44"/>
      <c r="D1079" s="234" t="s">
        <v>414</v>
      </c>
      <c r="E1079" s="44"/>
      <c r="F1079" s="285" t="s">
        <v>358</v>
      </c>
      <c r="G1079" s="44"/>
      <c r="H1079" s="286">
        <v>4.7229999999999999</v>
      </c>
      <c r="I1079" s="44"/>
      <c r="J1079" s="44"/>
      <c r="K1079" s="44"/>
      <c r="L1079" s="48"/>
      <c r="M1079" s="232"/>
      <c r="N1079" s="233"/>
      <c r="O1079" s="88"/>
      <c r="P1079" s="88"/>
      <c r="Q1079" s="88"/>
      <c r="R1079" s="88"/>
      <c r="S1079" s="88"/>
      <c r="T1079" s="89"/>
      <c r="U1079" s="42"/>
      <c r="V1079" s="42"/>
      <c r="W1079" s="42"/>
      <c r="X1079" s="42"/>
      <c r="Y1079" s="42"/>
      <c r="Z1079" s="42"/>
      <c r="AA1079" s="42"/>
      <c r="AB1079" s="42"/>
      <c r="AC1079" s="42"/>
      <c r="AD1079" s="42"/>
      <c r="AE1079" s="42"/>
      <c r="AU1079" s="20" t="s">
        <v>90</v>
      </c>
    </row>
    <row r="1080" s="2" customFormat="1">
      <c r="A1080" s="42"/>
      <c r="B1080" s="43"/>
      <c r="C1080" s="44"/>
      <c r="D1080" s="234" t="s">
        <v>414</v>
      </c>
      <c r="E1080" s="44"/>
      <c r="F1080" s="284" t="s">
        <v>2337</v>
      </c>
      <c r="G1080" s="44"/>
      <c r="H1080" s="44"/>
      <c r="I1080" s="44"/>
      <c r="J1080" s="44"/>
      <c r="K1080" s="44"/>
      <c r="L1080" s="48"/>
      <c r="M1080" s="232"/>
      <c r="N1080" s="233"/>
      <c r="O1080" s="88"/>
      <c r="P1080" s="88"/>
      <c r="Q1080" s="88"/>
      <c r="R1080" s="88"/>
      <c r="S1080" s="88"/>
      <c r="T1080" s="89"/>
      <c r="U1080" s="42"/>
      <c r="V1080" s="42"/>
      <c r="W1080" s="42"/>
      <c r="X1080" s="42"/>
      <c r="Y1080" s="42"/>
      <c r="Z1080" s="42"/>
      <c r="AA1080" s="42"/>
      <c r="AB1080" s="42"/>
      <c r="AC1080" s="42"/>
      <c r="AD1080" s="42"/>
      <c r="AE1080" s="42"/>
      <c r="AU1080" s="20" t="s">
        <v>90</v>
      </c>
    </row>
    <row r="1081" s="2" customFormat="1">
      <c r="A1081" s="42"/>
      <c r="B1081" s="43"/>
      <c r="C1081" s="44"/>
      <c r="D1081" s="234" t="s">
        <v>414</v>
      </c>
      <c r="E1081" s="44"/>
      <c r="F1081" s="285" t="s">
        <v>2321</v>
      </c>
      <c r="G1081" s="44"/>
      <c r="H1081" s="286">
        <v>0</v>
      </c>
      <c r="I1081" s="44"/>
      <c r="J1081" s="44"/>
      <c r="K1081" s="44"/>
      <c r="L1081" s="48"/>
      <c r="M1081" s="232"/>
      <c r="N1081" s="233"/>
      <c r="O1081" s="88"/>
      <c r="P1081" s="88"/>
      <c r="Q1081" s="88"/>
      <c r="R1081" s="88"/>
      <c r="S1081" s="88"/>
      <c r="T1081" s="89"/>
      <c r="U1081" s="42"/>
      <c r="V1081" s="42"/>
      <c r="W1081" s="42"/>
      <c r="X1081" s="42"/>
      <c r="Y1081" s="42"/>
      <c r="Z1081" s="42"/>
      <c r="AA1081" s="42"/>
      <c r="AB1081" s="42"/>
      <c r="AC1081" s="42"/>
      <c r="AD1081" s="42"/>
      <c r="AE1081" s="42"/>
      <c r="AU1081" s="20" t="s">
        <v>90</v>
      </c>
    </row>
    <row r="1082" s="2" customFormat="1">
      <c r="A1082" s="42"/>
      <c r="B1082" s="43"/>
      <c r="C1082" s="44"/>
      <c r="D1082" s="234" t="s">
        <v>414</v>
      </c>
      <c r="E1082" s="44"/>
      <c r="F1082" s="285" t="s">
        <v>2322</v>
      </c>
      <c r="G1082" s="44"/>
      <c r="H1082" s="286">
        <v>445.32600000000002</v>
      </c>
      <c r="I1082" s="44"/>
      <c r="J1082" s="44"/>
      <c r="K1082" s="44"/>
      <c r="L1082" s="48"/>
      <c r="M1082" s="232"/>
      <c r="N1082" s="233"/>
      <c r="O1082" s="88"/>
      <c r="P1082" s="88"/>
      <c r="Q1082" s="88"/>
      <c r="R1082" s="88"/>
      <c r="S1082" s="88"/>
      <c r="T1082" s="89"/>
      <c r="U1082" s="42"/>
      <c r="V1082" s="42"/>
      <c r="W1082" s="42"/>
      <c r="X1082" s="42"/>
      <c r="Y1082" s="42"/>
      <c r="Z1082" s="42"/>
      <c r="AA1082" s="42"/>
      <c r="AB1082" s="42"/>
      <c r="AC1082" s="42"/>
      <c r="AD1082" s="42"/>
      <c r="AE1082" s="42"/>
      <c r="AU1082" s="20" t="s">
        <v>90</v>
      </c>
    </row>
    <row r="1083" s="2" customFormat="1">
      <c r="A1083" s="42"/>
      <c r="B1083" s="43"/>
      <c r="C1083" s="44"/>
      <c r="D1083" s="234" t="s">
        <v>414</v>
      </c>
      <c r="E1083" s="44"/>
      <c r="F1083" s="285" t="s">
        <v>2323</v>
      </c>
      <c r="G1083" s="44"/>
      <c r="H1083" s="286">
        <v>73.022000000000006</v>
      </c>
      <c r="I1083" s="44"/>
      <c r="J1083" s="44"/>
      <c r="K1083" s="44"/>
      <c r="L1083" s="48"/>
      <c r="M1083" s="232"/>
      <c r="N1083" s="233"/>
      <c r="O1083" s="88"/>
      <c r="P1083" s="88"/>
      <c r="Q1083" s="88"/>
      <c r="R1083" s="88"/>
      <c r="S1083" s="88"/>
      <c r="T1083" s="89"/>
      <c r="U1083" s="42"/>
      <c r="V1083" s="42"/>
      <c r="W1083" s="42"/>
      <c r="X1083" s="42"/>
      <c r="Y1083" s="42"/>
      <c r="Z1083" s="42"/>
      <c r="AA1083" s="42"/>
      <c r="AB1083" s="42"/>
      <c r="AC1083" s="42"/>
      <c r="AD1083" s="42"/>
      <c r="AE1083" s="42"/>
      <c r="AU1083" s="20" t="s">
        <v>90</v>
      </c>
    </row>
    <row r="1084" s="2" customFormat="1">
      <c r="A1084" s="42"/>
      <c r="B1084" s="43"/>
      <c r="C1084" s="44"/>
      <c r="D1084" s="234" t="s">
        <v>414</v>
      </c>
      <c r="E1084" s="44"/>
      <c r="F1084" s="285" t="s">
        <v>358</v>
      </c>
      <c r="G1084" s="44"/>
      <c r="H1084" s="286">
        <v>518.34799999999996</v>
      </c>
      <c r="I1084" s="44"/>
      <c r="J1084" s="44"/>
      <c r="K1084" s="44"/>
      <c r="L1084" s="48"/>
      <c r="M1084" s="232"/>
      <c r="N1084" s="233"/>
      <c r="O1084" s="88"/>
      <c r="P1084" s="88"/>
      <c r="Q1084" s="88"/>
      <c r="R1084" s="88"/>
      <c r="S1084" s="88"/>
      <c r="T1084" s="89"/>
      <c r="U1084" s="42"/>
      <c r="V1084" s="42"/>
      <c r="W1084" s="42"/>
      <c r="X1084" s="42"/>
      <c r="Y1084" s="42"/>
      <c r="Z1084" s="42"/>
      <c r="AA1084" s="42"/>
      <c r="AB1084" s="42"/>
      <c r="AC1084" s="42"/>
      <c r="AD1084" s="42"/>
      <c r="AE1084" s="42"/>
      <c r="AU1084" s="20" t="s">
        <v>90</v>
      </c>
    </row>
    <row r="1085" s="2" customFormat="1">
      <c r="A1085" s="42"/>
      <c r="B1085" s="43"/>
      <c r="C1085" s="44"/>
      <c r="D1085" s="234" t="s">
        <v>414</v>
      </c>
      <c r="E1085" s="44"/>
      <c r="F1085" s="284" t="s">
        <v>2338</v>
      </c>
      <c r="G1085" s="44"/>
      <c r="H1085" s="44"/>
      <c r="I1085" s="44"/>
      <c r="J1085" s="44"/>
      <c r="K1085" s="44"/>
      <c r="L1085" s="48"/>
      <c r="M1085" s="232"/>
      <c r="N1085" s="233"/>
      <c r="O1085" s="88"/>
      <c r="P1085" s="88"/>
      <c r="Q1085" s="88"/>
      <c r="R1085" s="88"/>
      <c r="S1085" s="88"/>
      <c r="T1085" s="89"/>
      <c r="U1085" s="42"/>
      <c r="V1085" s="42"/>
      <c r="W1085" s="42"/>
      <c r="X1085" s="42"/>
      <c r="Y1085" s="42"/>
      <c r="Z1085" s="42"/>
      <c r="AA1085" s="42"/>
      <c r="AB1085" s="42"/>
      <c r="AC1085" s="42"/>
      <c r="AD1085" s="42"/>
      <c r="AE1085" s="42"/>
      <c r="AU1085" s="20" t="s">
        <v>90</v>
      </c>
    </row>
    <row r="1086" s="2" customFormat="1">
      <c r="A1086" s="42"/>
      <c r="B1086" s="43"/>
      <c r="C1086" s="44"/>
      <c r="D1086" s="234" t="s">
        <v>414</v>
      </c>
      <c r="E1086" s="44"/>
      <c r="F1086" s="285" t="s">
        <v>1834</v>
      </c>
      <c r="G1086" s="44"/>
      <c r="H1086" s="286">
        <v>0</v>
      </c>
      <c r="I1086" s="44"/>
      <c r="J1086" s="44"/>
      <c r="K1086" s="44"/>
      <c r="L1086" s="48"/>
      <c r="M1086" s="232"/>
      <c r="N1086" s="233"/>
      <c r="O1086" s="88"/>
      <c r="P1086" s="88"/>
      <c r="Q1086" s="88"/>
      <c r="R1086" s="88"/>
      <c r="S1086" s="88"/>
      <c r="T1086" s="89"/>
      <c r="U1086" s="42"/>
      <c r="V1086" s="42"/>
      <c r="W1086" s="42"/>
      <c r="X1086" s="42"/>
      <c r="Y1086" s="42"/>
      <c r="Z1086" s="42"/>
      <c r="AA1086" s="42"/>
      <c r="AB1086" s="42"/>
      <c r="AC1086" s="42"/>
      <c r="AD1086" s="42"/>
      <c r="AE1086" s="42"/>
      <c r="AU1086" s="20" t="s">
        <v>90</v>
      </c>
    </row>
    <row r="1087" s="2" customFormat="1">
      <c r="A1087" s="42"/>
      <c r="B1087" s="43"/>
      <c r="C1087" s="44"/>
      <c r="D1087" s="234" t="s">
        <v>414</v>
      </c>
      <c r="E1087" s="44"/>
      <c r="F1087" s="285" t="s">
        <v>2324</v>
      </c>
      <c r="G1087" s="44"/>
      <c r="H1087" s="286">
        <v>38.723999999999997</v>
      </c>
      <c r="I1087" s="44"/>
      <c r="J1087" s="44"/>
      <c r="K1087" s="44"/>
      <c r="L1087" s="48"/>
      <c r="M1087" s="232"/>
      <c r="N1087" s="233"/>
      <c r="O1087" s="88"/>
      <c r="P1087" s="88"/>
      <c r="Q1087" s="88"/>
      <c r="R1087" s="88"/>
      <c r="S1087" s="88"/>
      <c r="T1087" s="89"/>
      <c r="U1087" s="42"/>
      <c r="V1087" s="42"/>
      <c r="W1087" s="42"/>
      <c r="X1087" s="42"/>
      <c r="Y1087" s="42"/>
      <c r="Z1087" s="42"/>
      <c r="AA1087" s="42"/>
      <c r="AB1087" s="42"/>
      <c r="AC1087" s="42"/>
      <c r="AD1087" s="42"/>
      <c r="AE1087" s="42"/>
      <c r="AU1087" s="20" t="s">
        <v>90</v>
      </c>
    </row>
    <row r="1088" s="2" customFormat="1">
      <c r="A1088" s="42"/>
      <c r="B1088" s="43"/>
      <c r="C1088" s="44"/>
      <c r="D1088" s="234" t="s">
        <v>414</v>
      </c>
      <c r="E1088" s="44"/>
      <c r="F1088" s="285" t="s">
        <v>2325</v>
      </c>
      <c r="G1088" s="44"/>
      <c r="H1088" s="286">
        <v>6.6379999999999999</v>
      </c>
      <c r="I1088" s="44"/>
      <c r="J1088" s="44"/>
      <c r="K1088" s="44"/>
      <c r="L1088" s="48"/>
      <c r="M1088" s="232"/>
      <c r="N1088" s="233"/>
      <c r="O1088" s="88"/>
      <c r="P1088" s="88"/>
      <c r="Q1088" s="88"/>
      <c r="R1088" s="88"/>
      <c r="S1088" s="88"/>
      <c r="T1088" s="89"/>
      <c r="U1088" s="42"/>
      <c r="V1088" s="42"/>
      <c r="W1088" s="42"/>
      <c r="X1088" s="42"/>
      <c r="Y1088" s="42"/>
      <c r="Z1088" s="42"/>
      <c r="AA1088" s="42"/>
      <c r="AB1088" s="42"/>
      <c r="AC1088" s="42"/>
      <c r="AD1088" s="42"/>
      <c r="AE1088" s="42"/>
      <c r="AU1088" s="20" t="s">
        <v>90</v>
      </c>
    </row>
    <row r="1089" s="2" customFormat="1">
      <c r="A1089" s="42"/>
      <c r="B1089" s="43"/>
      <c r="C1089" s="44"/>
      <c r="D1089" s="234" t="s">
        <v>414</v>
      </c>
      <c r="E1089" s="44"/>
      <c r="F1089" s="285" t="s">
        <v>358</v>
      </c>
      <c r="G1089" s="44"/>
      <c r="H1089" s="286">
        <v>45.362000000000002</v>
      </c>
      <c r="I1089" s="44"/>
      <c r="J1089" s="44"/>
      <c r="K1089" s="44"/>
      <c r="L1089" s="48"/>
      <c r="M1089" s="232"/>
      <c r="N1089" s="233"/>
      <c r="O1089" s="88"/>
      <c r="P1089" s="88"/>
      <c r="Q1089" s="88"/>
      <c r="R1089" s="88"/>
      <c r="S1089" s="88"/>
      <c r="T1089" s="89"/>
      <c r="U1089" s="42"/>
      <c r="V1089" s="42"/>
      <c r="W1089" s="42"/>
      <c r="X1089" s="42"/>
      <c r="Y1089" s="42"/>
      <c r="Z1089" s="42"/>
      <c r="AA1089" s="42"/>
      <c r="AB1089" s="42"/>
      <c r="AC1089" s="42"/>
      <c r="AD1089" s="42"/>
      <c r="AE1089" s="42"/>
      <c r="AU1089" s="20" t="s">
        <v>90</v>
      </c>
    </row>
    <row r="1090" s="12" customFormat="1" ht="22.8" customHeight="1">
      <c r="A1090" s="12"/>
      <c r="B1090" s="200"/>
      <c r="C1090" s="201"/>
      <c r="D1090" s="202" t="s">
        <v>79</v>
      </c>
      <c r="E1090" s="214" t="s">
        <v>1638</v>
      </c>
      <c r="F1090" s="214" t="s">
        <v>1639</v>
      </c>
      <c r="G1090" s="201"/>
      <c r="H1090" s="201"/>
      <c r="I1090" s="204"/>
      <c r="J1090" s="215">
        <f>BK1090</f>
        <v>0</v>
      </c>
      <c r="K1090" s="201"/>
      <c r="L1090" s="206"/>
      <c r="M1090" s="207"/>
      <c r="N1090" s="208"/>
      <c r="O1090" s="208"/>
      <c r="P1090" s="209">
        <f>SUM(P1091:P1502)</f>
        <v>0</v>
      </c>
      <c r="Q1090" s="208"/>
      <c r="R1090" s="209">
        <f>SUM(R1091:R1502)</f>
        <v>3.8412072107499999</v>
      </c>
      <c r="S1090" s="208"/>
      <c r="T1090" s="210">
        <f>SUM(T1091:T1502)</f>
        <v>0.27138559999999995</v>
      </c>
      <c r="U1090" s="12"/>
      <c r="V1090" s="12"/>
      <c r="W1090" s="12"/>
      <c r="X1090" s="12"/>
      <c r="Y1090" s="12"/>
      <c r="Z1090" s="12"/>
      <c r="AA1090" s="12"/>
      <c r="AB1090" s="12"/>
      <c r="AC1090" s="12"/>
      <c r="AD1090" s="12"/>
      <c r="AE1090" s="12"/>
      <c r="AR1090" s="211" t="s">
        <v>90</v>
      </c>
      <c r="AT1090" s="212" t="s">
        <v>79</v>
      </c>
      <c r="AU1090" s="212" t="s">
        <v>88</v>
      </c>
      <c r="AY1090" s="211" t="s">
        <v>141</v>
      </c>
      <c r="BK1090" s="213">
        <f>SUM(BK1091:BK1502)</f>
        <v>0</v>
      </c>
    </row>
    <row r="1091" s="2" customFormat="1" ht="24.15" customHeight="1">
      <c r="A1091" s="42"/>
      <c r="B1091" s="43"/>
      <c r="C1091" s="216" t="s">
        <v>1621</v>
      </c>
      <c r="D1091" s="216" t="s">
        <v>144</v>
      </c>
      <c r="E1091" s="217" t="s">
        <v>1641</v>
      </c>
      <c r="F1091" s="218" t="s">
        <v>1642</v>
      </c>
      <c r="G1091" s="219" t="s">
        <v>321</v>
      </c>
      <c r="H1091" s="220">
        <v>818.50699999999995</v>
      </c>
      <c r="I1091" s="221"/>
      <c r="J1091" s="222">
        <f>ROUND(I1091*H1091,2)</f>
        <v>0</v>
      </c>
      <c r="K1091" s="218" t="s">
        <v>148</v>
      </c>
      <c r="L1091" s="48"/>
      <c r="M1091" s="223" t="s">
        <v>78</v>
      </c>
      <c r="N1091" s="224" t="s">
        <v>50</v>
      </c>
      <c r="O1091" s="88"/>
      <c r="P1091" s="225">
        <f>O1091*H1091</f>
        <v>0</v>
      </c>
      <c r="Q1091" s="225">
        <v>0</v>
      </c>
      <c r="R1091" s="225">
        <f>Q1091*H1091</f>
        <v>0</v>
      </c>
      <c r="S1091" s="225">
        <v>0</v>
      </c>
      <c r="T1091" s="226">
        <f>S1091*H1091</f>
        <v>0</v>
      </c>
      <c r="U1091" s="42"/>
      <c r="V1091" s="42"/>
      <c r="W1091" s="42"/>
      <c r="X1091" s="42"/>
      <c r="Y1091" s="42"/>
      <c r="Z1091" s="42"/>
      <c r="AA1091" s="42"/>
      <c r="AB1091" s="42"/>
      <c r="AC1091" s="42"/>
      <c r="AD1091" s="42"/>
      <c r="AE1091" s="42"/>
      <c r="AR1091" s="227" t="s">
        <v>244</v>
      </c>
      <c r="AT1091" s="227" t="s">
        <v>144</v>
      </c>
      <c r="AU1091" s="227" t="s">
        <v>90</v>
      </c>
      <c r="AY1091" s="20" t="s">
        <v>141</v>
      </c>
      <c r="BE1091" s="228">
        <f>IF(N1091="základní",J1091,0)</f>
        <v>0</v>
      </c>
      <c r="BF1091" s="228">
        <f>IF(N1091="snížená",J1091,0)</f>
        <v>0</v>
      </c>
      <c r="BG1091" s="228">
        <f>IF(N1091="zákl. přenesená",J1091,0)</f>
        <v>0</v>
      </c>
      <c r="BH1091" s="228">
        <f>IF(N1091="sníž. přenesená",J1091,0)</f>
        <v>0</v>
      </c>
      <c r="BI1091" s="228">
        <f>IF(N1091="nulová",J1091,0)</f>
        <v>0</v>
      </c>
      <c r="BJ1091" s="20" t="s">
        <v>88</v>
      </c>
      <c r="BK1091" s="228">
        <f>ROUND(I1091*H1091,2)</f>
        <v>0</v>
      </c>
      <c r="BL1091" s="20" t="s">
        <v>244</v>
      </c>
      <c r="BM1091" s="227" t="s">
        <v>2351</v>
      </c>
    </row>
    <row r="1092" s="2" customFormat="1">
      <c r="A1092" s="42"/>
      <c r="B1092" s="43"/>
      <c r="C1092" s="44"/>
      <c r="D1092" s="229" t="s">
        <v>151</v>
      </c>
      <c r="E1092" s="44"/>
      <c r="F1092" s="230" t="s">
        <v>1644</v>
      </c>
      <c r="G1092" s="44"/>
      <c r="H1092" s="44"/>
      <c r="I1092" s="231"/>
      <c r="J1092" s="44"/>
      <c r="K1092" s="44"/>
      <c r="L1092" s="48"/>
      <c r="M1092" s="232"/>
      <c r="N1092" s="233"/>
      <c r="O1092" s="88"/>
      <c r="P1092" s="88"/>
      <c r="Q1092" s="88"/>
      <c r="R1092" s="88"/>
      <c r="S1092" s="88"/>
      <c r="T1092" s="89"/>
      <c r="U1092" s="42"/>
      <c r="V1092" s="42"/>
      <c r="W1092" s="42"/>
      <c r="X1092" s="42"/>
      <c r="Y1092" s="42"/>
      <c r="Z1092" s="42"/>
      <c r="AA1092" s="42"/>
      <c r="AB1092" s="42"/>
      <c r="AC1092" s="42"/>
      <c r="AD1092" s="42"/>
      <c r="AE1092" s="42"/>
      <c r="AT1092" s="20" t="s">
        <v>151</v>
      </c>
      <c r="AU1092" s="20" t="s">
        <v>90</v>
      </c>
    </row>
    <row r="1093" s="13" customFormat="1">
      <c r="A1093" s="13"/>
      <c r="B1093" s="241"/>
      <c r="C1093" s="242"/>
      <c r="D1093" s="234" t="s">
        <v>283</v>
      </c>
      <c r="E1093" s="243" t="s">
        <v>78</v>
      </c>
      <c r="F1093" s="244" t="s">
        <v>1855</v>
      </c>
      <c r="G1093" s="242"/>
      <c r="H1093" s="245">
        <v>105.92700000000001</v>
      </c>
      <c r="I1093" s="246"/>
      <c r="J1093" s="242"/>
      <c r="K1093" s="242"/>
      <c r="L1093" s="247"/>
      <c r="M1093" s="248"/>
      <c r="N1093" s="249"/>
      <c r="O1093" s="249"/>
      <c r="P1093" s="249"/>
      <c r="Q1093" s="249"/>
      <c r="R1093" s="249"/>
      <c r="S1093" s="249"/>
      <c r="T1093" s="250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51" t="s">
        <v>283</v>
      </c>
      <c r="AU1093" s="251" t="s">
        <v>90</v>
      </c>
      <c r="AV1093" s="13" t="s">
        <v>90</v>
      </c>
      <c r="AW1093" s="13" t="s">
        <v>40</v>
      </c>
      <c r="AX1093" s="13" t="s">
        <v>80</v>
      </c>
      <c r="AY1093" s="251" t="s">
        <v>141</v>
      </c>
    </row>
    <row r="1094" s="13" customFormat="1">
      <c r="A1094" s="13"/>
      <c r="B1094" s="241"/>
      <c r="C1094" s="242"/>
      <c r="D1094" s="234" t="s">
        <v>283</v>
      </c>
      <c r="E1094" s="243" t="s">
        <v>78</v>
      </c>
      <c r="F1094" s="244" t="s">
        <v>1856</v>
      </c>
      <c r="G1094" s="242"/>
      <c r="H1094" s="245">
        <v>105.92700000000001</v>
      </c>
      <c r="I1094" s="246"/>
      <c r="J1094" s="242"/>
      <c r="K1094" s="242"/>
      <c r="L1094" s="247"/>
      <c r="M1094" s="248"/>
      <c r="N1094" s="249"/>
      <c r="O1094" s="249"/>
      <c r="P1094" s="249"/>
      <c r="Q1094" s="249"/>
      <c r="R1094" s="249"/>
      <c r="S1094" s="249"/>
      <c r="T1094" s="250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51" t="s">
        <v>283</v>
      </c>
      <c r="AU1094" s="251" t="s">
        <v>90</v>
      </c>
      <c r="AV1094" s="13" t="s">
        <v>90</v>
      </c>
      <c r="AW1094" s="13" t="s">
        <v>40</v>
      </c>
      <c r="AX1094" s="13" t="s">
        <v>80</v>
      </c>
      <c r="AY1094" s="251" t="s">
        <v>141</v>
      </c>
    </row>
    <row r="1095" s="13" customFormat="1">
      <c r="A1095" s="13"/>
      <c r="B1095" s="241"/>
      <c r="C1095" s="242"/>
      <c r="D1095" s="234" t="s">
        <v>283</v>
      </c>
      <c r="E1095" s="243" t="s">
        <v>78</v>
      </c>
      <c r="F1095" s="244" t="s">
        <v>1857</v>
      </c>
      <c r="G1095" s="242"/>
      <c r="H1095" s="245">
        <v>108.205</v>
      </c>
      <c r="I1095" s="246"/>
      <c r="J1095" s="242"/>
      <c r="K1095" s="242"/>
      <c r="L1095" s="247"/>
      <c r="M1095" s="248"/>
      <c r="N1095" s="249"/>
      <c r="O1095" s="249"/>
      <c r="P1095" s="249"/>
      <c r="Q1095" s="249"/>
      <c r="R1095" s="249"/>
      <c r="S1095" s="249"/>
      <c r="T1095" s="250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51" t="s">
        <v>283</v>
      </c>
      <c r="AU1095" s="251" t="s">
        <v>90</v>
      </c>
      <c r="AV1095" s="13" t="s">
        <v>90</v>
      </c>
      <c r="AW1095" s="13" t="s">
        <v>40</v>
      </c>
      <c r="AX1095" s="13" t="s">
        <v>80</v>
      </c>
      <c r="AY1095" s="251" t="s">
        <v>141</v>
      </c>
    </row>
    <row r="1096" s="13" customFormat="1">
      <c r="A1096" s="13"/>
      <c r="B1096" s="241"/>
      <c r="C1096" s="242"/>
      <c r="D1096" s="234" t="s">
        <v>283</v>
      </c>
      <c r="E1096" s="243" t="s">
        <v>78</v>
      </c>
      <c r="F1096" s="244" t="s">
        <v>1858</v>
      </c>
      <c r="G1096" s="242"/>
      <c r="H1096" s="245">
        <v>62.578000000000003</v>
      </c>
      <c r="I1096" s="246"/>
      <c r="J1096" s="242"/>
      <c r="K1096" s="242"/>
      <c r="L1096" s="247"/>
      <c r="M1096" s="248"/>
      <c r="N1096" s="249"/>
      <c r="O1096" s="249"/>
      <c r="P1096" s="249"/>
      <c r="Q1096" s="249"/>
      <c r="R1096" s="249"/>
      <c r="S1096" s="249"/>
      <c r="T1096" s="250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51" t="s">
        <v>283</v>
      </c>
      <c r="AU1096" s="251" t="s">
        <v>90</v>
      </c>
      <c r="AV1096" s="13" t="s">
        <v>90</v>
      </c>
      <c r="AW1096" s="13" t="s">
        <v>40</v>
      </c>
      <c r="AX1096" s="13" t="s">
        <v>80</v>
      </c>
      <c r="AY1096" s="251" t="s">
        <v>141</v>
      </c>
    </row>
    <row r="1097" s="13" customFormat="1">
      <c r="A1097" s="13"/>
      <c r="B1097" s="241"/>
      <c r="C1097" s="242"/>
      <c r="D1097" s="234" t="s">
        <v>283</v>
      </c>
      <c r="E1097" s="243" t="s">
        <v>78</v>
      </c>
      <c r="F1097" s="244" t="s">
        <v>1859</v>
      </c>
      <c r="G1097" s="242"/>
      <c r="H1097" s="245">
        <v>91.757000000000005</v>
      </c>
      <c r="I1097" s="246"/>
      <c r="J1097" s="242"/>
      <c r="K1097" s="242"/>
      <c r="L1097" s="247"/>
      <c r="M1097" s="248"/>
      <c r="N1097" s="249"/>
      <c r="O1097" s="249"/>
      <c r="P1097" s="249"/>
      <c r="Q1097" s="249"/>
      <c r="R1097" s="249"/>
      <c r="S1097" s="249"/>
      <c r="T1097" s="250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51" t="s">
        <v>283</v>
      </c>
      <c r="AU1097" s="251" t="s">
        <v>90</v>
      </c>
      <c r="AV1097" s="13" t="s">
        <v>90</v>
      </c>
      <c r="AW1097" s="13" t="s">
        <v>40</v>
      </c>
      <c r="AX1097" s="13" t="s">
        <v>80</v>
      </c>
      <c r="AY1097" s="251" t="s">
        <v>141</v>
      </c>
    </row>
    <row r="1098" s="13" customFormat="1">
      <c r="A1098" s="13"/>
      <c r="B1098" s="241"/>
      <c r="C1098" s="242"/>
      <c r="D1098" s="234" t="s">
        <v>283</v>
      </c>
      <c r="E1098" s="243" t="s">
        <v>78</v>
      </c>
      <c r="F1098" s="244" t="s">
        <v>1860</v>
      </c>
      <c r="G1098" s="242"/>
      <c r="H1098" s="245">
        <v>60.634999999999998</v>
      </c>
      <c r="I1098" s="246"/>
      <c r="J1098" s="242"/>
      <c r="K1098" s="242"/>
      <c r="L1098" s="247"/>
      <c r="M1098" s="248"/>
      <c r="N1098" s="249"/>
      <c r="O1098" s="249"/>
      <c r="P1098" s="249"/>
      <c r="Q1098" s="249"/>
      <c r="R1098" s="249"/>
      <c r="S1098" s="249"/>
      <c r="T1098" s="250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51" t="s">
        <v>283</v>
      </c>
      <c r="AU1098" s="251" t="s">
        <v>90</v>
      </c>
      <c r="AV1098" s="13" t="s">
        <v>90</v>
      </c>
      <c r="AW1098" s="13" t="s">
        <v>40</v>
      </c>
      <c r="AX1098" s="13" t="s">
        <v>80</v>
      </c>
      <c r="AY1098" s="251" t="s">
        <v>141</v>
      </c>
    </row>
    <row r="1099" s="13" customFormat="1">
      <c r="A1099" s="13"/>
      <c r="B1099" s="241"/>
      <c r="C1099" s="242"/>
      <c r="D1099" s="234" t="s">
        <v>283</v>
      </c>
      <c r="E1099" s="243" t="s">
        <v>78</v>
      </c>
      <c r="F1099" s="244" t="s">
        <v>1861</v>
      </c>
      <c r="G1099" s="242"/>
      <c r="H1099" s="245">
        <v>108.842</v>
      </c>
      <c r="I1099" s="246"/>
      <c r="J1099" s="242"/>
      <c r="K1099" s="242"/>
      <c r="L1099" s="247"/>
      <c r="M1099" s="248"/>
      <c r="N1099" s="249"/>
      <c r="O1099" s="249"/>
      <c r="P1099" s="249"/>
      <c r="Q1099" s="249"/>
      <c r="R1099" s="249"/>
      <c r="S1099" s="249"/>
      <c r="T1099" s="250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51" t="s">
        <v>283</v>
      </c>
      <c r="AU1099" s="251" t="s">
        <v>90</v>
      </c>
      <c r="AV1099" s="13" t="s">
        <v>90</v>
      </c>
      <c r="AW1099" s="13" t="s">
        <v>40</v>
      </c>
      <c r="AX1099" s="13" t="s">
        <v>80</v>
      </c>
      <c r="AY1099" s="251" t="s">
        <v>141</v>
      </c>
    </row>
    <row r="1100" s="13" customFormat="1">
      <c r="A1100" s="13"/>
      <c r="B1100" s="241"/>
      <c r="C1100" s="242"/>
      <c r="D1100" s="234" t="s">
        <v>283</v>
      </c>
      <c r="E1100" s="243" t="s">
        <v>78</v>
      </c>
      <c r="F1100" s="244" t="s">
        <v>1862</v>
      </c>
      <c r="G1100" s="242"/>
      <c r="H1100" s="245">
        <v>108.875</v>
      </c>
      <c r="I1100" s="246"/>
      <c r="J1100" s="242"/>
      <c r="K1100" s="242"/>
      <c r="L1100" s="247"/>
      <c r="M1100" s="248"/>
      <c r="N1100" s="249"/>
      <c r="O1100" s="249"/>
      <c r="P1100" s="249"/>
      <c r="Q1100" s="249"/>
      <c r="R1100" s="249"/>
      <c r="S1100" s="249"/>
      <c r="T1100" s="250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51" t="s">
        <v>283</v>
      </c>
      <c r="AU1100" s="251" t="s">
        <v>90</v>
      </c>
      <c r="AV1100" s="13" t="s">
        <v>90</v>
      </c>
      <c r="AW1100" s="13" t="s">
        <v>40</v>
      </c>
      <c r="AX1100" s="13" t="s">
        <v>80</v>
      </c>
      <c r="AY1100" s="251" t="s">
        <v>141</v>
      </c>
    </row>
    <row r="1101" s="13" customFormat="1">
      <c r="A1101" s="13"/>
      <c r="B1101" s="241"/>
      <c r="C1101" s="242"/>
      <c r="D1101" s="234" t="s">
        <v>283</v>
      </c>
      <c r="E1101" s="243" t="s">
        <v>78</v>
      </c>
      <c r="F1101" s="244" t="s">
        <v>1863</v>
      </c>
      <c r="G1101" s="242"/>
      <c r="H1101" s="245">
        <v>111.68899999999999</v>
      </c>
      <c r="I1101" s="246"/>
      <c r="J1101" s="242"/>
      <c r="K1101" s="242"/>
      <c r="L1101" s="247"/>
      <c r="M1101" s="248"/>
      <c r="N1101" s="249"/>
      <c r="O1101" s="249"/>
      <c r="P1101" s="249"/>
      <c r="Q1101" s="249"/>
      <c r="R1101" s="249"/>
      <c r="S1101" s="249"/>
      <c r="T1101" s="250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51" t="s">
        <v>283</v>
      </c>
      <c r="AU1101" s="251" t="s">
        <v>90</v>
      </c>
      <c r="AV1101" s="13" t="s">
        <v>90</v>
      </c>
      <c r="AW1101" s="13" t="s">
        <v>40</v>
      </c>
      <c r="AX1101" s="13" t="s">
        <v>80</v>
      </c>
      <c r="AY1101" s="251" t="s">
        <v>141</v>
      </c>
    </row>
    <row r="1102" s="16" customFormat="1">
      <c r="A1102" s="16"/>
      <c r="B1102" s="273"/>
      <c r="C1102" s="274"/>
      <c r="D1102" s="234" t="s">
        <v>283</v>
      </c>
      <c r="E1102" s="275" t="s">
        <v>78</v>
      </c>
      <c r="F1102" s="276" t="s">
        <v>358</v>
      </c>
      <c r="G1102" s="274"/>
      <c r="H1102" s="277">
        <v>864.43499999999995</v>
      </c>
      <c r="I1102" s="278"/>
      <c r="J1102" s="274"/>
      <c r="K1102" s="274"/>
      <c r="L1102" s="279"/>
      <c r="M1102" s="280"/>
      <c r="N1102" s="281"/>
      <c r="O1102" s="281"/>
      <c r="P1102" s="281"/>
      <c r="Q1102" s="281"/>
      <c r="R1102" s="281"/>
      <c r="S1102" s="281"/>
      <c r="T1102" s="282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T1102" s="283" t="s">
        <v>283</v>
      </c>
      <c r="AU1102" s="283" t="s">
        <v>90</v>
      </c>
      <c r="AV1102" s="16" t="s">
        <v>160</v>
      </c>
      <c r="AW1102" s="16" t="s">
        <v>40</v>
      </c>
      <c r="AX1102" s="16" t="s">
        <v>80</v>
      </c>
      <c r="AY1102" s="283" t="s">
        <v>141</v>
      </c>
    </row>
    <row r="1103" s="13" customFormat="1">
      <c r="A1103" s="13"/>
      <c r="B1103" s="241"/>
      <c r="C1103" s="242"/>
      <c r="D1103" s="234" t="s">
        <v>283</v>
      </c>
      <c r="E1103" s="243" t="s">
        <v>78</v>
      </c>
      <c r="F1103" s="244" t="s">
        <v>1864</v>
      </c>
      <c r="G1103" s="242"/>
      <c r="H1103" s="245">
        <v>-86.875</v>
      </c>
      <c r="I1103" s="246"/>
      <c r="J1103" s="242"/>
      <c r="K1103" s="242"/>
      <c r="L1103" s="247"/>
      <c r="M1103" s="248"/>
      <c r="N1103" s="249"/>
      <c r="O1103" s="249"/>
      <c r="P1103" s="249"/>
      <c r="Q1103" s="249"/>
      <c r="R1103" s="249"/>
      <c r="S1103" s="249"/>
      <c r="T1103" s="250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51" t="s">
        <v>283</v>
      </c>
      <c r="AU1103" s="251" t="s">
        <v>90</v>
      </c>
      <c r="AV1103" s="13" t="s">
        <v>90</v>
      </c>
      <c r="AW1103" s="13" t="s">
        <v>40</v>
      </c>
      <c r="AX1103" s="13" t="s">
        <v>80</v>
      </c>
      <c r="AY1103" s="251" t="s">
        <v>141</v>
      </c>
    </row>
    <row r="1104" s="13" customFormat="1">
      <c r="A1104" s="13"/>
      <c r="B1104" s="241"/>
      <c r="C1104" s="242"/>
      <c r="D1104" s="234" t="s">
        <v>283</v>
      </c>
      <c r="E1104" s="243" t="s">
        <v>78</v>
      </c>
      <c r="F1104" s="244" t="s">
        <v>1865</v>
      </c>
      <c r="G1104" s="242"/>
      <c r="H1104" s="245">
        <v>-13.9</v>
      </c>
      <c r="I1104" s="246"/>
      <c r="J1104" s="242"/>
      <c r="K1104" s="242"/>
      <c r="L1104" s="247"/>
      <c r="M1104" s="248"/>
      <c r="N1104" s="249"/>
      <c r="O1104" s="249"/>
      <c r="P1104" s="249"/>
      <c r="Q1104" s="249"/>
      <c r="R1104" s="249"/>
      <c r="S1104" s="249"/>
      <c r="T1104" s="250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51" t="s">
        <v>283</v>
      </c>
      <c r="AU1104" s="251" t="s">
        <v>90</v>
      </c>
      <c r="AV1104" s="13" t="s">
        <v>90</v>
      </c>
      <c r="AW1104" s="13" t="s">
        <v>40</v>
      </c>
      <c r="AX1104" s="13" t="s">
        <v>80</v>
      </c>
      <c r="AY1104" s="251" t="s">
        <v>141</v>
      </c>
    </row>
    <row r="1105" s="16" customFormat="1">
      <c r="A1105" s="16"/>
      <c r="B1105" s="273"/>
      <c r="C1105" s="274"/>
      <c r="D1105" s="234" t="s">
        <v>283</v>
      </c>
      <c r="E1105" s="275" t="s">
        <v>78</v>
      </c>
      <c r="F1105" s="276" t="s">
        <v>358</v>
      </c>
      <c r="G1105" s="274"/>
      <c r="H1105" s="277">
        <v>-100.77500000000001</v>
      </c>
      <c r="I1105" s="278"/>
      <c r="J1105" s="274"/>
      <c r="K1105" s="274"/>
      <c r="L1105" s="279"/>
      <c r="M1105" s="280"/>
      <c r="N1105" s="281"/>
      <c r="O1105" s="281"/>
      <c r="P1105" s="281"/>
      <c r="Q1105" s="281"/>
      <c r="R1105" s="281"/>
      <c r="S1105" s="281"/>
      <c r="T1105" s="282"/>
      <c r="U1105" s="16"/>
      <c r="V1105" s="16"/>
      <c r="W1105" s="16"/>
      <c r="X1105" s="16"/>
      <c r="Y1105" s="16"/>
      <c r="Z1105" s="16"/>
      <c r="AA1105" s="16"/>
      <c r="AB1105" s="16"/>
      <c r="AC1105" s="16"/>
      <c r="AD1105" s="16"/>
      <c r="AE1105" s="16"/>
      <c r="AT1105" s="283" t="s">
        <v>283</v>
      </c>
      <c r="AU1105" s="283" t="s">
        <v>90</v>
      </c>
      <c r="AV1105" s="16" t="s">
        <v>160</v>
      </c>
      <c r="AW1105" s="16" t="s">
        <v>40</v>
      </c>
      <c r="AX1105" s="16" t="s">
        <v>80</v>
      </c>
      <c r="AY1105" s="283" t="s">
        <v>141</v>
      </c>
    </row>
    <row r="1106" s="13" customFormat="1">
      <c r="A1106" s="13"/>
      <c r="B1106" s="241"/>
      <c r="C1106" s="242"/>
      <c r="D1106" s="234" t="s">
        <v>283</v>
      </c>
      <c r="E1106" s="243" t="s">
        <v>78</v>
      </c>
      <c r="F1106" s="244" t="s">
        <v>1866</v>
      </c>
      <c r="G1106" s="242"/>
      <c r="H1106" s="245">
        <v>-3.2000000000000002</v>
      </c>
      <c r="I1106" s="246"/>
      <c r="J1106" s="242"/>
      <c r="K1106" s="242"/>
      <c r="L1106" s="247"/>
      <c r="M1106" s="248"/>
      <c r="N1106" s="249"/>
      <c r="O1106" s="249"/>
      <c r="P1106" s="249"/>
      <c r="Q1106" s="249"/>
      <c r="R1106" s="249"/>
      <c r="S1106" s="249"/>
      <c r="T1106" s="250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51" t="s">
        <v>283</v>
      </c>
      <c r="AU1106" s="251" t="s">
        <v>90</v>
      </c>
      <c r="AV1106" s="13" t="s">
        <v>90</v>
      </c>
      <c r="AW1106" s="13" t="s">
        <v>40</v>
      </c>
      <c r="AX1106" s="13" t="s">
        <v>80</v>
      </c>
      <c r="AY1106" s="251" t="s">
        <v>141</v>
      </c>
    </row>
    <row r="1107" s="13" customFormat="1">
      <c r="A1107" s="13"/>
      <c r="B1107" s="241"/>
      <c r="C1107" s="242"/>
      <c r="D1107" s="234" t="s">
        <v>283</v>
      </c>
      <c r="E1107" s="243" t="s">
        <v>78</v>
      </c>
      <c r="F1107" s="244" t="s">
        <v>1867</v>
      </c>
      <c r="G1107" s="242"/>
      <c r="H1107" s="245">
        <v>-3.2000000000000002</v>
      </c>
      <c r="I1107" s="246"/>
      <c r="J1107" s="242"/>
      <c r="K1107" s="242"/>
      <c r="L1107" s="247"/>
      <c r="M1107" s="248"/>
      <c r="N1107" s="249"/>
      <c r="O1107" s="249"/>
      <c r="P1107" s="249"/>
      <c r="Q1107" s="249"/>
      <c r="R1107" s="249"/>
      <c r="S1107" s="249"/>
      <c r="T1107" s="250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51" t="s">
        <v>283</v>
      </c>
      <c r="AU1107" s="251" t="s">
        <v>90</v>
      </c>
      <c r="AV1107" s="13" t="s">
        <v>90</v>
      </c>
      <c r="AW1107" s="13" t="s">
        <v>40</v>
      </c>
      <c r="AX1107" s="13" t="s">
        <v>80</v>
      </c>
      <c r="AY1107" s="251" t="s">
        <v>141</v>
      </c>
    </row>
    <row r="1108" s="13" customFormat="1">
      <c r="A1108" s="13"/>
      <c r="B1108" s="241"/>
      <c r="C1108" s="242"/>
      <c r="D1108" s="234" t="s">
        <v>283</v>
      </c>
      <c r="E1108" s="243" t="s">
        <v>78</v>
      </c>
      <c r="F1108" s="244" t="s">
        <v>1868</v>
      </c>
      <c r="G1108" s="242"/>
      <c r="H1108" s="245">
        <v>-1.6000000000000001</v>
      </c>
      <c r="I1108" s="246"/>
      <c r="J1108" s="242"/>
      <c r="K1108" s="242"/>
      <c r="L1108" s="247"/>
      <c r="M1108" s="248"/>
      <c r="N1108" s="249"/>
      <c r="O1108" s="249"/>
      <c r="P1108" s="249"/>
      <c r="Q1108" s="249"/>
      <c r="R1108" s="249"/>
      <c r="S1108" s="249"/>
      <c r="T1108" s="250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51" t="s">
        <v>283</v>
      </c>
      <c r="AU1108" s="251" t="s">
        <v>90</v>
      </c>
      <c r="AV1108" s="13" t="s">
        <v>90</v>
      </c>
      <c r="AW1108" s="13" t="s">
        <v>40</v>
      </c>
      <c r="AX1108" s="13" t="s">
        <v>80</v>
      </c>
      <c r="AY1108" s="251" t="s">
        <v>141</v>
      </c>
    </row>
    <row r="1109" s="13" customFormat="1">
      <c r="A1109" s="13"/>
      <c r="B1109" s="241"/>
      <c r="C1109" s="242"/>
      <c r="D1109" s="234" t="s">
        <v>283</v>
      </c>
      <c r="E1109" s="243" t="s">
        <v>78</v>
      </c>
      <c r="F1109" s="244" t="s">
        <v>1869</v>
      </c>
      <c r="G1109" s="242"/>
      <c r="H1109" s="245">
        <v>8.125</v>
      </c>
      <c r="I1109" s="246"/>
      <c r="J1109" s="242"/>
      <c r="K1109" s="242"/>
      <c r="L1109" s="247"/>
      <c r="M1109" s="248"/>
      <c r="N1109" s="249"/>
      <c r="O1109" s="249"/>
      <c r="P1109" s="249"/>
      <c r="Q1109" s="249"/>
      <c r="R1109" s="249"/>
      <c r="S1109" s="249"/>
      <c r="T1109" s="250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51" t="s">
        <v>283</v>
      </c>
      <c r="AU1109" s="251" t="s">
        <v>90</v>
      </c>
      <c r="AV1109" s="13" t="s">
        <v>90</v>
      </c>
      <c r="AW1109" s="13" t="s">
        <v>40</v>
      </c>
      <c r="AX1109" s="13" t="s">
        <v>80</v>
      </c>
      <c r="AY1109" s="251" t="s">
        <v>141</v>
      </c>
    </row>
    <row r="1110" s="13" customFormat="1">
      <c r="A1110" s="13"/>
      <c r="B1110" s="241"/>
      <c r="C1110" s="242"/>
      <c r="D1110" s="234" t="s">
        <v>283</v>
      </c>
      <c r="E1110" s="243" t="s">
        <v>78</v>
      </c>
      <c r="F1110" s="244" t="s">
        <v>1870</v>
      </c>
      <c r="G1110" s="242"/>
      <c r="H1110" s="245">
        <v>-5.0629999999999997</v>
      </c>
      <c r="I1110" s="246"/>
      <c r="J1110" s="242"/>
      <c r="K1110" s="242"/>
      <c r="L1110" s="247"/>
      <c r="M1110" s="248"/>
      <c r="N1110" s="249"/>
      <c r="O1110" s="249"/>
      <c r="P1110" s="249"/>
      <c r="Q1110" s="249"/>
      <c r="R1110" s="249"/>
      <c r="S1110" s="249"/>
      <c r="T1110" s="250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51" t="s">
        <v>283</v>
      </c>
      <c r="AU1110" s="251" t="s">
        <v>90</v>
      </c>
      <c r="AV1110" s="13" t="s">
        <v>90</v>
      </c>
      <c r="AW1110" s="13" t="s">
        <v>40</v>
      </c>
      <c r="AX1110" s="13" t="s">
        <v>80</v>
      </c>
      <c r="AY1110" s="251" t="s">
        <v>141</v>
      </c>
    </row>
    <row r="1111" s="13" customFormat="1">
      <c r="A1111" s="13"/>
      <c r="B1111" s="241"/>
      <c r="C1111" s="242"/>
      <c r="D1111" s="234" t="s">
        <v>283</v>
      </c>
      <c r="E1111" s="243" t="s">
        <v>78</v>
      </c>
      <c r="F1111" s="244" t="s">
        <v>1871</v>
      </c>
      <c r="G1111" s="242"/>
      <c r="H1111" s="245">
        <v>-2.081</v>
      </c>
      <c r="I1111" s="246"/>
      <c r="J1111" s="242"/>
      <c r="K1111" s="242"/>
      <c r="L1111" s="247"/>
      <c r="M1111" s="248"/>
      <c r="N1111" s="249"/>
      <c r="O1111" s="249"/>
      <c r="P1111" s="249"/>
      <c r="Q1111" s="249"/>
      <c r="R1111" s="249"/>
      <c r="S1111" s="249"/>
      <c r="T1111" s="250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51" t="s">
        <v>283</v>
      </c>
      <c r="AU1111" s="251" t="s">
        <v>90</v>
      </c>
      <c r="AV1111" s="13" t="s">
        <v>90</v>
      </c>
      <c r="AW1111" s="13" t="s">
        <v>40</v>
      </c>
      <c r="AX1111" s="13" t="s">
        <v>80</v>
      </c>
      <c r="AY1111" s="251" t="s">
        <v>141</v>
      </c>
    </row>
    <row r="1112" s="16" customFormat="1">
      <c r="A1112" s="16"/>
      <c r="B1112" s="273"/>
      <c r="C1112" s="274"/>
      <c r="D1112" s="234" t="s">
        <v>283</v>
      </c>
      <c r="E1112" s="275" t="s">
        <v>78</v>
      </c>
      <c r="F1112" s="276" t="s">
        <v>358</v>
      </c>
      <c r="G1112" s="274"/>
      <c r="H1112" s="277">
        <v>-7.0190000000000001</v>
      </c>
      <c r="I1112" s="278"/>
      <c r="J1112" s="274"/>
      <c r="K1112" s="274"/>
      <c r="L1112" s="279"/>
      <c r="M1112" s="280"/>
      <c r="N1112" s="281"/>
      <c r="O1112" s="281"/>
      <c r="P1112" s="281"/>
      <c r="Q1112" s="281"/>
      <c r="R1112" s="281"/>
      <c r="S1112" s="281"/>
      <c r="T1112" s="282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T1112" s="283" t="s">
        <v>283</v>
      </c>
      <c r="AU1112" s="283" t="s">
        <v>90</v>
      </c>
      <c r="AV1112" s="16" t="s">
        <v>160</v>
      </c>
      <c r="AW1112" s="16" t="s">
        <v>40</v>
      </c>
      <c r="AX1112" s="16" t="s">
        <v>80</v>
      </c>
      <c r="AY1112" s="283" t="s">
        <v>141</v>
      </c>
    </row>
    <row r="1113" s="13" customFormat="1">
      <c r="A1113" s="13"/>
      <c r="B1113" s="241"/>
      <c r="C1113" s="242"/>
      <c r="D1113" s="234" t="s">
        <v>283</v>
      </c>
      <c r="E1113" s="243" t="s">
        <v>78</v>
      </c>
      <c r="F1113" s="244" t="s">
        <v>1645</v>
      </c>
      <c r="G1113" s="242"/>
      <c r="H1113" s="245">
        <v>-39.359999999999999</v>
      </c>
      <c r="I1113" s="246"/>
      <c r="J1113" s="242"/>
      <c r="K1113" s="242"/>
      <c r="L1113" s="247"/>
      <c r="M1113" s="248"/>
      <c r="N1113" s="249"/>
      <c r="O1113" s="249"/>
      <c r="P1113" s="249"/>
      <c r="Q1113" s="249"/>
      <c r="R1113" s="249"/>
      <c r="S1113" s="249"/>
      <c r="T1113" s="250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51" t="s">
        <v>283</v>
      </c>
      <c r="AU1113" s="251" t="s">
        <v>90</v>
      </c>
      <c r="AV1113" s="13" t="s">
        <v>90</v>
      </c>
      <c r="AW1113" s="13" t="s">
        <v>40</v>
      </c>
      <c r="AX1113" s="13" t="s">
        <v>80</v>
      </c>
      <c r="AY1113" s="251" t="s">
        <v>141</v>
      </c>
    </row>
    <row r="1114" s="16" customFormat="1">
      <c r="A1114" s="16"/>
      <c r="B1114" s="273"/>
      <c r="C1114" s="274"/>
      <c r="D1114" s="234" t="s">
        <v>283</v>
      </c>
      <c r="E1114" s="275" t="s">
        <v>78</v>
      </c>
      <c r="F1114" s="276" t="s">
        <v>358</v>
      </c>
      <c r="G1114" s="274"/>
      <c r="H1114" s="277">
        <v>-39.359999999999999</v>
      </c>
      <c r="I1114" s="278"/>
      <c r="J1114" s="274"/>
      <c r="K1114" s="274"/>
      <c r="L1114" s="279"/>
      <c r="M1114" s="280"/>
      <c r="N1114" s="281"/>
      <c r="O1114" s="281"/>
      <c r="P1114" s="281"/>
      <c r="Q1114" s="281"/>
      <c r="R1114" s="281"/>
      <c r="S1114" s="281"/>
      <c r="T1114" s="282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T1114" s="283" t="s">
        <v>283</v>
      </c>
      <c r="AU1114" s="283" t="s">
        <v>90</v>
      </c>
      <c r="AV1114" s="16" t="s">
        <v>160</v>
      </c>
      <c r="AW1114" s="16" t="s">
        <v>40</v>
      </c>
      <c r="AX1114" s="16" t="s">
        <v>80</v>
      </c>
      <c r="AY1114" s="283" t="s">
        <v>141</v>
      </c>
    </row>
    <row r="1115" s="15" customFormat="1">
      <c r="A1115" s="15"/>
      <c r="B1115" s="263"/>
      <c r="C1115" s="264"/>
      <c r="D1115" s="234" t="s">
        <v>283</v>
      </c>
      <c r="E1115" s="265" t="s">
        <v>78</v>
      </c>
      <c r="F1115" s="266" t="s">
        <v>2352</v>
      </c>
      <c r="G1115" s="264"/>
      <c r="H1115" s="265" t="s">
        <v>78</v>
      </c>
      <c r="I1115" s="267"/>
      <c r="J1115" s="264"/>
      <c r="K1115" s="264"/>
      <c r="L1115" s="268"/>
      <c r="M1115" s="269"/>
      <c r="N1115" s="270"/>
      <c r="O1115" s="270"/>
      <c r="P1115" s="270"/>
      <c r="Q1115" s="270"/>
      <c r="R1115" s="270"/>
      <c r="S1115" s="270"/>
      <c r="T1115" s="271"/>
      <c r="U1115" s="15"/>
      <c r="V1115" s="15"/>
      <c r="W1115" s="15"/>
      <c r="X1115" s="15"/>
      <c r="Y1115" s="15"/>
      <c r="Z1115" s="15"/>
      <c r="AA1115" s="15"/>
      <c r="AB1115" s="15"/>
      <c r="AC1115" s="15"/>
      <c r="AD1115" s="15"/>
      <c r="AE1115" s="15"/>
      <c r="AT1115" s="272" t="s">
        <v>283</v>
      </c>
      <c r="AU1115" s="272" t="s">
        <v>90</v>
      </c>
      <c r="AV1115" s="15" t="s">
        <v>88</v>
      </c>
      <c r="AW1115" s="15" t="s">
        <v>40</v>
      </c>
      <c r="AX1115" s="15" t="s">
        <v>80</v>
      </c>
      <c r="AY1115" s="272" t="s">
        <v>141</v>
      </c>
    </row>
    <row r="1116" s="15" customFormat="1">
      <c r="A1116" s="15"/>
      <c r="B1116" s="263"/>
      <c r="C1116" s="264"/>
      <c r="D1116" s="234" t="s">
        <v>283</v>
      </c>
      <c r="E1116" s="265" t="s">
        <v>78</v>
      </c>
      <c r="F1116" s="266" t="s">
        <v>606</v>
      </c>
      <c r="G1116" s="264"/>
      <c r="H1116" s="265" t="s">
        <v>78</v>
      </c>
      <c r="I1116" s="267"/>
      <c r="J1116" s="264"/>
      <c r="K1116" s="264"/>
      <c r="L1116" s="268"/>
      <c r="M1116" s="269"/>
      <c r="N1116" s="270"/>
      <c r="O1116" s="270"/>
      <c r="P1116" s="270"/>
      <c r="Q1116" s="270"/>
      <c r="R1116" s="270"/>
      <c r="S1116" s="270"/>
      <c r="T1116" s="271"/>
      <c r="U1116" s="15"/>
      <c r="V1116" s="15"/>
      <c r="W1116" s="15"/>
      <c r="X1116" s="15"/>
      <c r="Y1116" s="15"/>
      <c r="Z1116" s="15"/>
      <c r="AA1116" s="15"/>
      <c r="AB1116" s="15"/>
      <c r="AC1116" s="15"/>
      <c r="AD1116" s="15"/>
      <c r="AE1116" s="15"/>
      <c r="AT1116" s="272" t="s">
        <v>283</v>
      </c>
      <c r="AU1116" s="272" t="s">
        <v>90</v>
      </c>
      <c r="AV1116" s="15" t="s">
        <v>88</v>
      </c>
      <c r="AW1116" s="15" t="s">
        <v>40</v>
      </c>
      <c r="AX1116" s="15" t="s">
        <v>80</v>
      </c>
      <c r="AY1116" s="272" t="s">
        <v>141</v>
      </c>
    </row>
    <row r="1117" s="13" customFormat="1">
      <c r="A1117" s="13"/>
      <c r="B1117" s="241"/>
      <c r="C1117" s="242"/>
      <c r="D1117" s="234" t="s">
        <v>283</v>
      </c>
      <c r="E1117" s="243" t="s">
        <v>78</v>
      </c>
      <c r="F1117" s="244" t="s">
        <v>607</v>
      </c>
      <c r="G1117" s="242"/>
      <c r="H1117" s="245">
        <v>4</v>
      </c>
      <c r="I1117" s="246"/>
      <c r="J1117" s="242"/>
      <c r="K1117" s="242"/>
      <c r="L1117" s="247"/>
      <c r="M1117" s="248"/>
      <c r="N1117" s="249"/>
      <c r="O1117" s="249"/>
      <c r="P1117" s="249"/>
      <c r="Q1117" s="249"/>
      <c r="R1117" s="249"/>
      <c r="S1117" s="249"/>
      <c r="T1117" s="250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51" t="s">
        <v>283</v>
      </c>
      <c r="AU1117" s="251" t="s">
        <v>90</v>
      </c>
      <c r="AV1117" s="13" t="s">
        <v>90</v>
      </c>
      <c r="AW1117" s="13" t="s">
        <v>40</v>
      </c>
      <c r="AX1117" s="13" t="s">
        <v>80</v>
      </c>
      <c r="AY1117" s="251" t="s">
        <v>141</v>
      </c>
    </row>
    <row r="1118" s="13" customFormat="1">
      <c r="A1118" s="13"/>
      <c r="B1118" s="241"/>
      <c r="C1118" s="242"/>
      <c r="D1118" s="234" t="s">
        <v>283</v>
      </c>
      <c r="E1118" s="243" t="s">
        <v>78</v>
      </c>
      <c r="F1118" s="244" t="s">
        <v>608</v>
      </c>
      <c r="G1118" s="242"/>
      <c r="H1118" s="245">
        <v>4</v>
      </c>
      <c r="I1118" s="246"/>
      <c r="J1118" s="242"/>
      <c r="K1118" s="242"/>
      <c r="L1118" s="247"/>
      <c r="M1118" s="248"/>
      <c r="N1118" s="249"/>
      <c r="O1118" s="249"/>
      <c r="P1118" s="249"/>
      <c r="Q1118" s="249"/>
      <c r="R1118" s="249"/>
      <c r="S1118" s="249"/>
      <c r="T1118" s="250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51" t="s">
        <v>283</v>
      </c>
      <c r="AU1118" s="251" t="s">
        <v>90</v>
      </c>
      <c r="AV1118" s="13" t="s">
        <v>90</v>
      </c>
      <c r="AW1118" s="13" t="s">
        <v>40</v>
      </c>
      <c r="AX1118" s="13" t="s">
        <v>80</v>
      </c>
      <c r="AY1118" s="251" t="s">
        <v>141</v>
      </c>
    </row>
    <row r="1119" s="13" customFormat="1">
      <c r="A1119" s="13"/>
      <c r="B1119" s="241"/>
      <c r="C1119" s="242"/>
      <c r="D1119" s="234" t="s">
        <v>283</v>
      </c>
      <c r="E1119" s="243" t="s">
        <v>78</v>
      </c>
      <c r="F1119" s="244" t="s">
        <v>609</v>
      </c>
      <c r="G1119" s="242"/>
      <c r="H1119" s="245">
        <v>5.4080000000000004</v>
      </c>
      <c r="I1119" s="246"/>
      <c r="J1119" s="242"/>
      <c r="K1119" s="242"/>
      <c r="L1119" s="247"/>
      <c r="M1119" s="248"/>
      <c r="N1119" s="249"/>
      <c r="O1119" s="249"/>
      <c r="P1119" s="249"/>
      <c r="Q1119" s="249"/>
      <c r="R1119" s="249"/>
      <c r="S1119" s="249"/>
      <c r="T1119" s="250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51" t="s">
        <v>283</v>
      </c>
      <c r="AU1119" s="251" t="s">
        <v>90</v>
      </c>
      <c r="AV1119" s="13" t="s">
        <v>90</v>
      </c>
      <c r="AW1119" s="13" t="s">
        <v>40</v>
      </c>
      <c r="AX1119" s="13" t="s">
        <v>80</v>
      </c>
      <c r="AY1119" s="251" t="s">
        <v>141</v>
      </c>
    </row>
    <row r="1120" s="13" customFormat="1">
      <c r="A1120" s="13"/>
      <c r="B1120" s="241"/>
      <c r="C1120" s="242"/>
      <c r="D1120" s="234" t="s">
        <v>283</v>
      </c>
      <c r="E1120" s="243" t="s">
        <v>78</v>
      </c>
      <c r="F1120" s="244" t="s">
        <v>610</v>
      </c>
      <c r="G1120" s="242"/>
      <c r="H1120" s="245">
        <v>2.0800000000000001</v>
      </c>
      <c r="I1120" s="246"/>
      <c r="J1120" s="242"/>
      <c r="K1120" s="242"/>
      <c r="L1120" s="247"/>
      <c r="M1120" s="248"/>
      <c r="N1120" s="249"/>
      <c r="O1120" s="249"/>
      <c r="P1120" s="249"/>
      <c r="Q1120" s="249"/>
      <c r="R1120" s="249"/>
      <c r="S1120" s="249"/>
      <c r="T1120" s="250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51" t="s">
        <v>283</v>
      </c>
      <c r="AU1120" s="251" t="s">
        <v>90</v>
      </c>
      <c r="AV1120" s="13" t="s">
        <v>90</v>
      </c>
      <c r="AW1120" s="13" t="s">
        <v>40</v>
      </c>
      <c r="AX1120" s="13" t="s">
        <v>80</v>
      </c>
      <c r="AY1120" s="251" t="s">
        <v>141</v>
      </c>
    </row>
    <row r="1121" s="13" customFormat="1">
      <c r="A1121" s="13"/>
      <c r="B1121" s="241"/>
      <c r="C1121" s="242"/>
      <c r="D1121" s="234" t="s">
        <v>283</v>
      </c>
      <c r="E1121" s="243" t="s">
        <v>78</v>
      </c>
      <c r="F1121" s="244" t="s">
        <v>611</v>
      </c>
      <c r="G1121" s="242"/>
      <c r="H1121" s="245">
        <v>1.4159999999999999</v>
      </c>
      <c r="I1121" s="246"/>
      <c r="J1121" s="242"/>
      <c r="K1121" s="242"/>
      <c r="L1121" s="247"/>
      <c r="M1121" s="248"/>
      <c r="N1121" s="249"/>
      <c r="O1121" s="249"/>
      <c r="P1121" s="249"/>
      <c r="Q1121" s="249"/>
      <c r="R1121" s="249"/>
      <c r="S1121" s="249"/>
      <c r="T1121" s="250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51" t="s">
        <v>283</v>
      </c>
      <c r="AU1121" s="251" t="s">
        <v>90</v>
      </c>
      <c r="AV1121" s="13" t="s">
        <v>90</v>
      </c>
      <c r="AW1121" s="13" t="s">
        <v>40</v>
      </c>
      <c r="AX1121" s="13" t="s">
        <v>80</v>
      </c>
      <c r="AY1121" s="251" t="s">
        <v>141</v>
      </c>
    </row>
    <row r="1122" s="13" customFormat="1">
      <c r="A1122" s="13"/>
      <c r="B1122" s="241"/>
      <c r="C1122" s="242"/>
      <c r="D1122" s="234" t="s">
        <v>283</v>
      </c>
      <c r="E1122" s="243" t="s">
        <v>78</v>
      </c>
      <c r="F1122" s="244" t="s">
        <v>612</v>
      </c>
      <c r="G1122" s="242"/>
      <c r="H1122" s="245">
        <v>5.3559999999999999</v>
      </c>
      <c r="I1122" s="246"/>
      <c r="J1122" s="242"/>
      <c r="K1122" s="242"/>
      <c r="L1122" s="247"/>
      <c r="M1122" s="248"/>
      <c r="N1122" s="249"/>
      <c r="O1122" s="249"/>
      <c r="P1122" s="249"/>
      <c r="Q1122" s="249"/>
      <c r="R1122" s="249"/>
      <c r="S1122" s="249"/>
      <c r="T1122" s="250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51" t="s">
        <v>283</v>
      </c>
      <c r="AU1122" s="251" t="s">
        <v>90</v>
      </c>
      <c r="AV1122" s="13" t="s">
        <v>90</v>
      </c>
      <c r="AW1122" s="13" t="s">
        <v>40</v>
      </c>
      <c r="AX1122" s="13" t="s">
        <v>80</v>
      </c>
      <c r="AY1122" s="251" t="s">
        <v>141</v>
      </c>
    </row>
    <row r="1123" s="13" customFormat="1">
      <c r="A1123" s="13"/>
      <c r="B1123" s="241"/>
      <c r="C1123" s="242"/>
      <c r="D1123" s="234" t="s">
        <v>283</v>
      </c>
      <c r="E1123" s="243" t="s">
        <v>78</v>
      </c>
      <c r="F1123" s="244" t="s">
        <v>613</v>
      </c>
      <c r="G1123" s="242"/>
      <c r="H1123" s="245">
        <v>2.2080000000000002</v>
      </c>
      <c r="I1123" s="246"/>
      <c r="J1123" s="242"/>
      <c r="K1123" s="242"/>
      <c r="L1123" s="247"/>
      <c r="M1123" s="248"/>
      <c r="N1123" s="249"/>
      <c r="O1123" s="249"/>
      <c r="P1123" s="249"/>
      <c r="Q1123" s="249"/>
      <c r="R1123" s="249"/>
      <c r="S1123" s="249"/>
      <c r="T1123" s="250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51" t="s">
        <v>283</v>
      </c>
      <c r="AU1123" s="251" t="s">
        <v>90</v>
      </c>
      <c r="AV1123" s="13" t="s">
        <v>90</v>
      </c>
      <c r="AW1123" s="13" t="s">
        <v>40</v>
      </c>
      <c r="AX1123" s="13" t="s">
        <v>80</v>
      </c>
      <c r="AY1123" s="251" t="s">
        <v>141</v>
      </c>
    </row>
    <row r="1124" s="13" customFormat="1">
      <c r="A1124" s="13"/>
      <c r="B1124" s="241"/>
      <c r="C1124" s="242"/>
      <c r="D1124" s="234" t="s">
        <v>283</v>
      </c>
      <c r="E1124" s="243" t="s">
        <v>78</v>
      </c>
      <c r="F1124" s="244" t="s">
        <v>614</v>
      </c>
      <c r="G1124" s="242"/>
      <c r="H1124" s="245">
        <v>4</v>
      </c>
      <c r="I1124" s="246"/>
      <c r="J1124" s="242"/>
      <c r="K1124" s="242"/>
      <c r="L1124" s="247"/>
      <c r="M1124" s="248"/>
      <c r="N1124" s="249"/>
      <c r="O1124" s="249"/>
      <c r="P1124" s="249"/>
      <c r="Q1124" s="249"/>
      <c r="R1124" s="249"/>
      <c r="S1124" s="249"/>
      <c r="T1124" s="250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51" t="s">
        <v>283</v>
      </c>
      <c r="AU1124" s="251" t="s">
        <v>90</v>
      </c>
      <c r="AV1124" s="13" t="s">
        <v>90</v>
      </c>
      <c r="AW1124" s="13" t="s">
        <v>40</v>
      </c>
      <c r="AX1124" s="13" t="s">
        <v>80</v>
      </c>
      <c r="AY1124" s="251" t="s">
        <v>141</v>
      </c>
    </row>
    <row r="1125" s="16" customFormat="1">
      <c r="A1125" s="16"/>
      <c r="B1125" s="273"/>
      <c r="C1125" s="274"/>
      <c r="D1125" s="234" t="s">
        <v>283</v>
      </c>
      <c r="E1125" s="275" t="s">
        <v>78</v>
      </c>
      <c r="F1125" s="276" t="s">
        <v>358</v>
      </c>
      <c r="G1125" s="274"/>
      <c r="H1125" s="277">
        <v>28.468</v>
      </c>
      <c r="I1125" s="278"/>
      <c r="J1125" s="274"/>
      <c r="K1125" s="274"/>
      <c r="L1125" s="279"/>
      <c r="M1125" s="280"/>
      <c r="N1125" s="281"/>
      <c r="O1125" s="281"/>
      <c r="P1125" s="281"/>
      <c r="Q1125" s="281"/>
      <c r="R1125" s="281"/>
      <c r="S1125" s="281"/>
      <c r="T1125" s="282"/>
      <c r="U1125" s="16"/>
      <c r="V1125" s="16"/>
      <c r="W1125" s="16"/>
      <c r="X1125" s="16"/>
      <c r="Y1125" s="16"/>
      <c r="Z1125" s="16"/>
      <c r="AA1125" s="16"/>
      <c r="AB1125" s="16"/>
      <c r="AC1125" s="16"/>
      <c r="AD1125" s="16"/>
      <c r="AE1125" s="16"/>
      <c r="AT1125" s="283" t="s">
        <v>283</v>
      </c>
      <c r="AU1125" s="283" t="s">
        <v>90</v>
      </c>
      <c r="AV1125" s="16" t="s">
        <v>160</v>
      </c>
      <c r="AW1125" s="16" t="s">
        <v>40</v>
      </c>
      <c r="AX1125" s="16" t="s">
        <v>80</v>
      </c>
      <c r="AY1125" s="283" t="s">
        <v>141</v>
      </c>
    </row>
    <row r="1126" s="15" customFormat="1">
      <c r="A1126" s="15"/>
      <c r="B1126" s="263"/>
      <c r="C1126" s="264"/>
      <c r="D1126" s="234" t="s">
        <v>283</v>
      </c>
      <c r="E1126" s="265" t="s">
        <v>78</v>
      </c>
      <c r="F1126" s="266" t="s">
        <v>324</v>
      </c>
      <c r="G1126" s="264"/>
      <c r="H1126" s="265" t="s">
        <v>78</v>
      </c>
      <c r="I1126" s="267"/>
      <c r="J1126" s="264"/>
      <c r="K1126" s="264"/>
      <c r="L1126" s="268"/>
      <c r="M1126" s="269"/>
      <c r="N1126" s="270"/>
      <c r="O1126" s="270"/>
      <c r="P1126" s="270"/>
      <c r="Q1126" s="270"/>
      <c r="R1126" s="270"/>
      <c r="S1126" s="270"/>
      <c r="T1126" s="271"/>
      <c r="U1126" s="15"/>
      <c r="V1126" s="15"/>
      <c r="W1126" s="15"/>
      <c r="X1126" s="15"/>
      <c r="Y1126" s="15"/>
      <c r="Z1126" s="15"/>
      <c r="AA1126" s="15"/>
      <c r="AB1126" s="15"/>
      <c r="AC1126" s="15"/>
      <c r="AD1126" s="15"/>
      <c r="AE1126" s="15"/>
      <c r="AT1126" s="272" t="s">
        <v>283</v>
      </c>
      <c r="AU1126" s="272" t="s">
        <v>90</v>
      </c>
      <c r="AV1126" s="15" t="s">
        <v>88</v>
      </c>
      <c r="AW1126" s="15" t="s">
        <v>40</v>
      </c>
      <c r="AX1126" s="15" t="s">
        <v>80</v>
      </c>
      <c r="AY1126" s="272" t="s">
        <v>141</v>
      </c>
    </row>
    <row r="1127" s="13" customFormat="1">
      <c r="A1127" s="13"/>
      <c r="B1127" s="241"/>
      <c r="C1127" s="242"/>
      <c r="D1127" s="234" t="s">
        <v>283</v>
      </c>
      <c r="E1127" s="243" t="s">
        <v>78</v>
      </c>
      <c r="F1127" s="244" t="s">
        <v>598</v>
      </c>
      <c r="G1127" s="242"/>
      <c r="H1127" s="245">
        <v>15.158</v>
      </c>
      <c r="I1127" s="246"/>
      <c r="J1127" s="242"/>
      <c r="K1127" s="242"/>
      <c r="L1127" s="247"/>
      <c r="M1127" s="248"/>
      <c r="N1127" s="249"/>
      <c r="O1127" s="249"/>
      <c r="P1127" s="249"/>
      <c r="Q1127" s="249"/>
      <c r="R1127" s="249"/>
      <c r="S1127" s="249"/>
      <c r="T1127" s="250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51" t="s">
        <v>283</v>
      </c>
      <c r="AU1127" s="251" t="s">
        <v>90</v>
      </c>
      <c r="AV1127" s="13" t="s">
        <v>90</v>
      </c>
      <c r="AW1127" s="13" t="s">
        <v>40</v>
      </c>
      <c r="AX1127" s="13" t="s">
        <v>80</v>
      </c>
      <c r="AY1127" s="251" t="s">
        <v>141</v>
      </c>
    </row>
    <row r="1128" s="13" customFormat="1">
      <c r="A1128" s="13"/>
      <c r="B1128" s="241"/>
      <c r="C1128" s="242"/>
      <c r="D1128" s="234" t="s">
        <v>283</v>
      </c>
      <c r="E1128" s="243" t="s">
        <v>78</v>
      </c>
      <c r="F1128" s="244" t="s">
        <v>599</v>
      </c>
      <c r="G1128" s="242"/>
      <c r="H1128" s="245">
        <v>48.840000000000003</v>
      </c>
      <c r="I1128" s="246"/>
      <c r="J1128" s="242"/>
      <c r="K1128" s="242"/>
      <c r="L1128" s="247"/>
      <c r="M1128" s="248"/>
      <c r="N1128" s="249"/>
      <c r="O1128" s="249"/>
      <c r="P1128" s="249"/>
      <c r="Q1128" s="249"/>
      <c r="R1128" s="249"/>
      <c r="S1128" s="249"/>
      <c r="T1128" s="250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51" t="s">
        <v>283</v>
      </c>
      <c r="AU1128" s="251" t="s">
        <v>90</v>
      </c>
      <c r="AV1128" s="13" t="s">
        <v>90</v>
      </c>
      <c r="AW1128" s="13" t="s">
        <v>40</v>
      </c>
      <c r="AX1128" s="13" t="s">
        <v>80</v>
      </c>
      <c r="AY1128" s="251" t="s">
        <v>141</v>
      </c>
    </row>
    <row r="1129" s="13" customFormat="1">
      <c r="A1129" s="13"/>
      <c r="B1129" s="241"/>
      <c r="C1129" s="242"/>
      <c r="D1129" s="234" t="s">
        <v>283</v>
      </c>
      <c r="E1129" s="243" t="s">
        <v>78</v>
      </c>
      <c r="F1129" s="244" t="s">
        <v>600</v>
      </c>
      <c r="G1129" s="242"/>
      <c r="H1129" s="245">
        <v>5</v>
      </c>
      <c r="I1129" s="246"/>
      <c r="J1129" s="242"/>
      <c r="K1129" s="242"/>
      <c r="L1129" s="247"/>
      <c r="M1129" s="248"/>
      <c r="N1129" s="249"/>
      <c r="O1129" s="249"/>
      <c r="P1129" s="249"/>
      <c r="Q1129" s="249"/>
      <c r="R1129" s="249"/>
      <c r="S1129" s="249"/>
      <c r="T1129" s="250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51" t="s">
        <v>283</v>
      </c>
      <c r="AU1129" s="251" t="s">
        <v>90</v>
      </c>
      <c r="AV1129" s="13" t="s">
        <v>90</v>
      </c>
      <c r="AW1129" s="13" t="s">
        <v>40</v>
      </c>
      <c r="AX1129" s="13" t="s">
        <v>80</v>
      </c>
      <c r="AY1129" s="251" t="s">
        <v>141</v>
      </c>
    </row>
    <row r="1130" s="16" customFormat="1">
      <c r="A1130" s="16"/>
      <c r="B1130" s="273"/>
      <c r="C1130" s="274"/>
      <c r="D1130" s="234" t="s">
        <v>283</v>
      </c>
      <c r="E1130" s="275" t="s">
        <v>78</v>
      </c>
      <c r="F1130" s="276" t="s">
        <v>358</v>
      </c>
      <c r="G1130" s="274"/>
      <c r="H1130" s="277">
        <v>68.998000000000005</v>
      </c>
      <c r="I1130" s="278"/>
      <c r="J1130" s="274"/>
      <c r="K1130" s="274"/>
      <c r="L1130" s="279"/>
      <c r="M1130" s="280"/>
      <c r="N1130" s="281"/>
      <c r="O1130" s="281"/>
      <c r="P1130" s="281"/>
      <c r="Q1130" s="281"/>
      <c r="R1130" s="281"/>
      <c r="S1130" s="281"/>
      <c r="T1130" s="282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/>
      <c r="AE1130" s="16"/>
      <c r="AT1130" s="283" t="s">
        <v>283</v>
      </c>
      <c r="AU1130" s="283" t="s">
        <v>90</v>
      </c>
      <c r="AV1130" s="16" t="s">
        <v>160</v>
      </c>
      <c r="AW1130" s="16" t="s">
        <v>40</v>
      </c>
      <c r="AX1130" s="16" t="s">
        <v>80</v>
      </c>
      <c r="AY1130" s="283" t="s">
        <v>141</v>
      </c>
    </row>
    <row r="1131" s="15" customFormat="1">
      <c r="A1131" s="15"/>
      <c r="B1131" s="263"/>
      <c r="C1131" s="264"/>
      <c r="D1131" s="234" t="s">
        <v>283</v>
      </c>
      <c r="E1131" s="265" t="s">
        <v>78</v>
      </c>
      <c r="F1131" s="266" t="s">
        <v>324</v>
      </c>
      <c r="G1131" s="264"/>
      <c r="H1131" s="265" t="s">
        <v>78</v>
      </c>
      <c r="I1131" s="267"/>
      <c r="J1131" s="264"/>
      <c r="K1131" s="264"/>
      <c r="L1131" s="268"/>
      <c r="M1131" s="269"/>
      <c r="N1131" s="270"/>
      <c r="O1131" s="270"/>
      <c r="P1131" s="270"/>
      <c r="Q1131" s="270"/>
      <c r="R1131" s="270"/>
      <c r="S1131" s="270"/>
      <c r="T1131" s="271"/>
      <c r="U1131" s="15"/>
      <c r="V1131" s="15"/>
      <c r="W1131" s="15"/>
      <c r="X1131" s="15"/>
      <c r="Y1131" s="15"/>
      <c r="Z1131" s="15"/>
      <c r="AA1131" s="15"/>
      <c r="AB1131" s="15"/>
      <c r="AC1131" s="15"/>
      <c r="AD1131" s="15"/>
      <c r="AE1131" s="15"/>
      <c r="AT1131" s="272" t="s">
        <v>283</v>
      </c>
      <c r="AU1131" s="272" t="s">
        <v>90</v>
      </c>
      <c r="AV1131" s="15" t="s">
        <v>88</v>
      </c>
      <c r="AW1131" s="15" t="s">
        <v>40</v>
      </c>
      <c r="AX1131" s="15" t="s">
        <v>80</v>
      </c>
      <c r="AY1131" s="272" t="s">
        <v>141</v>
      </c>
    </row>
    <row r="1132" s="13" customFormat="1">
      <c r="A1132" s="13"/>
      <c r="B1132" s="241"/>
      <c r="C1132" s="242"/>
      <c r="D1132" s="234" t="s">
        <v>283</v>
      </c>
      <c r="E1132" s="243" t="s">
        <v>78</v>
      </c>
      <c r="F1132" s="244" t="s">
        <v>592</v>
      </c>
      <c r="G1132" s="242"/>
      <c r="H1132" s="245">
        <v>3.7599999999999998</v>
      </c>
      <c r="I1132" s="246"/>
      <c r="J1132" s="242"/>
      <c r="K1132" s="242"/>
      <c r="L1132" s="247"/>
      <c r="M1132" s="248"/>
      <c r="N1132" s="249"/>
      <c r="O1132" s="249"/>
      <c r="P1132" s="249"/>
      <c r="Q1132" s="249"/>
      <c r="R1132" s="249"/>
      <c r="S1132" s="249"/>
      <c r="T1132" s="250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51" t="s">
        <v>283</v>
      </c>
      <c r="AU1132" s="251" t="s">
        <v>90</v>
      </c>
      <c r="AV1132" s="13" t="s">
        <v>90</v>
      </c>
      <c r="AW1132" s="13" t="s">
        <v>40</v>
      </c>
      <c r="AX1132" s="13" t="s">
        <v>80</v>
      </c>
      <c r="AY1132" s="251" t="s">
        <v>141</v>
      </c>
    </row>
    <row r="1133" s="16" customFormat="1">
      <c r="A1133" s="16"/>
      <c r="B1133" s="273"/>
      <c r="C1133" s="274"/>
      <c r="D1133" s="234" t="s">
        <v>283</v>
      </c>
      <c r="E1133" s="275" t="s">
        <v>78</v>
      </c>
      <c r="F1133" s="276" t="s">
        <v>358</v>
      </c>
      <c r="G1133" s="274"/>
      <c r="H1133" s="277">
        <v>3.7599999999999998</v>
      </c>
      <c r="I1133" s="278"/>
      <c r="J1133" s="274"/>
      <c r="K1133" s="274"/>
      <c r="L1133" s="279"/>
      <c r="M1133" s="280"/>
      <c r="N1133" s="281"/>
      <c r="O1133" s="281"/>
      <c r="P1133" s="281"/>
      <c r="Q1133" s="281"/>
      <c r="R1133" s="281"/>
      <c r="S1133" s="281"/>
      <c r="T1133" s="282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/>
      <c r="AE1133" s="16"/>
      <c r="AT1133" s="283" t="s">
        <v>283</v>
      </c>
      <c r="AU1133" s="283" t="s">
        <v>90</v>
      </c>
      <c r="AV1133" s="16" t="s">
        <v>160</v>
      </c>
      <c r="AW1133" s="16" t="s">
        <v>40</v>
      </c>
      <c r="AX1133" s="16" t="s">
        <v>80</v>
      </c>
      <c r="AY1133" s="283" t="s">
        <v>141</v>
      </c>
    </row>
    <row r="1134" s="14" customFormat="1">
      <c r="A1134" s="14"/>
      <c r="B1134" s="252"/>
      <c r="C1134" s="253"/>
      <c r="D1134" s="234" t="s">
        <v>283</v>
      </c>
      <c r="E1134" s="254" t="s">
        <v>776</v>
      </c>
      <c r="F1134" s="255" t="s">
        <v>285</v>
      </c>
      <c r="G1134" s="253"/>
      <c r="H1134" s="256">
        <v>818.50699999999995</v>
      </c>
      <c r="I1134" s="257"/>
      <c r="J1134" s="253"/>
      <c r="K1134" s="253"/>
      <c r="L1134" s="258"/>
      <c r="M1134" s="259"/>
      <c r="N1134" s="260"/>
      <c r="O1134" s="260"/>
      <c r="P1134" s="260"/>
      <c r="Q1134" s="260"/>
      <c r="R1134" s="260"/>
      <c r="S1134" s="260"/>
      <c r="T1134" s="261"/>
      <c r="U1134" s="14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62" t="s">
        <v>283</v>
      </c>
      <c r="AU1134" s="262" t="s">
        <v>90</v>
      </c>
      <c r="AV1134" s="14" t="s">
        <v>166</v>
      </c>
      <c r="AW1134" s="14" t="s">
        <v>40</v>
      </c>
      <c r="AX1134" s="14" t="s">
        <v>88</v>
      </c>
      <c r="AY1134" s="262" t="s">
        <v>141</v>
      </c>
    </row>
    <row r="1135" s="2" customFormat="1">
      <c r="A1135" s="42"/>
      <c r="B1135" s="43"/>
      <c r="C1135" s="44"/>
      <c r="D1135" s="234" t="s">
        <v>414</v>
      </c>
      <c r="E1135" s="44"/>
      <c r="F1135" s="284" t="s">
        <v>1508</v>
      </c>
      <c r="G1135" s="44"/>
      <c r="H1135" s="44"/>
      <c r="I1135" s="44"/>
      <c r="J1135" s="44"/>
      <c r="K1135" s="44"/>
      <c r="L1135" s="48"/>
      <c r="M1135" s="232"/>
      <c r="N1135" s="233"/>
      <c r="O1135" s="88"/>
      <c r="P1135" s="88"/>
      <c r="Q1135" s="88"/>
      <c r="R1135" s="88"/>
      <c r="S1135" s="88"/>
      <c r="T1135" s="89"/>
      <c r="U1135" s="42"/>
      <c r="V1135" s="42"/>
      <c r="W1135" s="42"/>
      <c r="X1135" s="42"/>
      <c r="Y1135" s="42"/>
      <c r="Z1135" s="42"/>
      <c r="AA1135" s="42"/>
      <c r="AB1135" s="42"/>
      <c r="AC1135" s="42"/>
      <c r="AD1135" s="42"/>
      <c r="AE1135" s="42"/>
      <c r="AU1135" s="20" t="s">
        <v>90</v>
      </c>
    </row>
    <row r="1136" s="2" customFormat="1">
      <c r="A1136" s="42"/>
      <c r="B1136" s="43"/>
      <c r="C1136" s="44"/>
      <c r="D1136" s="234" t="s">
        <v>414</v>
      </c>
      <c r="E1136" s="44"/>
      <c r="F1136" s="285" t="s">
        <v>1872</v>
      </c>
      <c r="G1136" s="44"/>
      <c r="H1136" s="286">
        <v>0</v>
      </c>
      <c r="I1136" s="44"/>
      <c r="J1136" s="44"/>
      <c r="K1136" s="44"/>
      <c r="L1136" s="48"/>
      <c r="M1136" s="232"/>
      <c r="N1136" s="233"/>
      <c r="O1136" s="88"/>
      <c r="P1136" s="88"/>
      <c r="Q1136" s="88"/>
      <c r="R1136" s="88"/>
      <c r="S1136" s="88"/>
      <c r="T1136" s="89"/>
      <c r="U1136" s="42"/>
      <c r="V1136" s="42"/>
      <c r="W1136" s="42"/>
      <c r="X1136" s="42"/>
      <c r="Y1136" s="42"/>
      <c r="Z1136" s="42"/>
      <c r="AA1136" s="42"/>
      <c r="AB1136" s="42"/>
      <c r="AC1136" s="42"/>
      <c r="AD1136" s="42"/>
      <c r="AE1136" s="42"/>
      <c r="AU1136" s="20" t="s">
        <v>90</v>
      </c>
    </row>
    <row r="1137" s="2" customFormat="1">
      <c r="A1137" s="42"/>
      <c r="B1137" s="43"/>
      <c r="C1137" s="44"/>
      <c r="D1137" s="234" t="s">
        <v>414</v>
      </c>
      <c r="E1137" s="44"/>
      <c r="F1137" s="285" t="s">
        <v>1873</v>
      </c>
      <c r="G1137" s="44"/>
      <c r="H1137" s="286">
        <v>39.359999999999999</v>
      </c>
      <c r="I1137" s="44"/>
      <c r="J1137" s="44"/>
      <c r="K1137" s="44"/>
      <c r="L1137" s="48"/>
      <c r="M1137" s="232"/>
      <c r="N1137" s="233"/>
      <c r="O1137" s="88"/>
      <c r="P1137" s="88"/>
      <c r="Q1137" s="88"/>
      <c r="R1137" s="88"/>
      <c r="S1137" s="88"/>
      <c r="T1137" s="89"/>
      <c r="U1137" s="42"/>
      <c r="V1137" s="42"/>
      <c r="W1137" s="42"/>
      <c r="X1137" s="42"/>
      <c r="Y1137" s="42"/>
      <c r="Z1137" s="42"/>
      <c r="AA1137" s="42"/>
      <c r="AB1137" s="42"/>
      <c r="AC1137" s="42"/>
      <c r="AD1137" s="42"/>
      <c r="AE1137" s="42"/>
      <c r="AU1137" s="20" t="s">
        <v>90</v>
      </c>
    </row>
    <row r="1138" s="2" customFormat="1">
      <c r="A1138" s="42"/>
      <c r="B1138" s="43"/>
      <c r="C1138" s="44"/>
      <c r="D1138" s="234" t="s">
        <v>414</v>
      </c>
      <c r="E1138" s="44"/>
      <c r="F1138" s="285" t="s">
        <v>285</v>
      </c>
      <c r="G1138" s="44"/>
      <c r="H1138" s="286">
        <v>39.359999999999999</v>
      </c>
      <c r="I1138" s="44"/>
      <c r="J1138" s="44"/>
      <c r="K1138" s="44"/>
      <c r="L1138" s="48"/>
      <c r="M1138" s="232"/>
      <c r="N1138" s="233"/>
      <c r="O1138" s="88"/>
      <c r="P1138" s="88"/>
      <c r="Q1138" s="88"/>
      <c r="R1138" s="88"/>
      <c r="S1138" s="88"/>
      <c r="T1138" s="89"/>
      <c r="U1138" s="42"/>
      <c r="V1138" s="42"/>
      <c r="W1138" s="42"/>
      <c r="X1138" s="42"/>
      <c r="Y1138" s="42"/>
      <c r="Z1138" s="42"/>
      <c r="AA1138" s="42"/>
      <c r="AB1138" s="42"/>
      <c r="AC1138" s="42"/>
      <c r="AD1138" s="42"/>
      <c r="AE1138" s="42"/>
      <c r="AU1138" s="20" t="s">
        <v>90</v>
      </c>
    </row>
    <row r="1139" s="2" customFormat="1" ht="16.5" customHeight="1">
      <c r="A1139" s="42"/>
      <c r="B1139" s="43"/>
      <c r="C1139" s="216" t="s">
        <v>1628</v>
      </c>
      <c r="D1139" s="216" t="s">
        <v>144</v>
      </c>
      <c r="E1139" s="217" t="s">
        <v>2353</v>
      </c>
      <c r="F1139" s="218" t="s">
        <v>2354</v>
      </c>
      <c r="G1139" s="219" t="s">
        <v>321</v>
      </c>
      <c r="H1139" s="220">
        <v>818.50699999999995</v>
      </c>
      <c r="I1139" s="221"/>
      <c r="J1139" s="222">
        <f>ROUND(I1139*H1139,2)</f>
        <v>0</v>
      </c>
      <c r="K1139" s="218" t="s">
        <v>148</v>
      </c>
      <c r="L1139" s="48"/>
      <c r="M1139" s="223" t="s">
        <v>78</v>
      </c>
      <c r="N1139" s="224" t="s">
        <v>50</v>
      </c>
      <c r="O1139" s="88"/>
      <c r="P1139" s="225">
        <f>O1139*H1139</f>
        <v>0</v>
      </c>
      <c r="Q1139" s="225">
        <v>0.001</v>
      </c>
      <c r="R1139" s="225">
        <f>Q1139*H1139</f>
        <v>0.81850699999999998</v>
      </c>
      <c r="S1139" s="225">
        <v>0.00031</v>
      </c>
      <c r="T1139" s="226">
        <f>S1139*H1139</f>
        <v>0.25373716999999996</v>
      </c>
      <c r="U1139" s="42"/>
      <c r="V1139" s="42"/>
      <c r="W1139" s="42"/>
      <c r="X1139" s="42"/>
      <c r="Y1139" s="42"/>
      <c r="Z1139" s="42"/>
      <c r="AA1139" s="42"/>
      <c r="AB1139" s="42"/>
      <c r="AC1139" s="42"/>
      <c r="AD1139" s="42"/>
      <c r="AE1139" s="42"/>
      <c r="AR1139" s="227" t="s">
        <v>244</v>
      </c>
      <c r="AT1139" s="227" t="s">
        <v>144</v>
      </c>
      <c r="AU1139" s="227" t="s">
        <v>90</v>
      </c>
      <c r="AY1139" s="20" t="s">
        <v>141</v>
      </c>
      <c r="BE1139" s="228">
        <f>IF(N1139="základní",J1139,0)</f>
        <v>0</v>
      </c>
      <c r="BF1139" s="228">
        <f>IF(N1139="snížená",J1139,0)</f>
        <v>0</v>
      </c>
      <c r="BG1139" s="228">
        <f>IF(N1139="zákl. přenesená",J1139,0)</f>
        <v>0</v>
      </c>
      <c r="BH1139" s="228">
        <f>IF(N1139="sníž. přenesená",J1139,0)</f>
        <v>0</v>
      </c>
      <c r="BI1139" s="228">
        <f>IF(N1139="nulová",J1139,0)</f>
        <v>0</v>
      </c>
      <c r="BJ1139" s="20" t="s">
        <v>88</v>
      </c>
      <c r="BK1139" s="228">
        <f>ROUND(I1139*H1139,2)</f>
        <v>0</v>
      </c>
      <c r="BL1139" s="20" t="s">
        <v>244</v>
      </c>
      <c r="BM1139" s="227" t="s">
        <v>2355</v>
      </c>
    </row>
    <row r="1140" s="2" customFormat="1">
      <c r="A1140" s="42"/>
      <c r="B1140" s="43"/>
      <c r="C1140" s="44"/>
      <c r="D1140" s="229" t="s">
        <v>151</v>
      </c>
      <c r="E1140" s="44"/>
      <c r="F1140" s="230" t="s">
        <v>2356</v>
      </c>
      <c r="G1140" s="44"/>
      <c r="H1140" s="44"/>
      <c r="I1140" s="231"/>
      <c r="J1140" s="44"/>
      <c r="K1140" s="44"/>
      <c r="L1140" s="48"/>
      <c r="M1140" s="232"/>
      <c r="N1140" s="233"/>
      <c r="O1140" s="88"/>
      <c r="P1140" s="88"/>
      <c r="Q1140" s="88"/>
      <c r="R1140" s="88"/>
      <c r="S1140" s="88"/>
      <c r="T1140" s="89"/>
      <c r="U1140" s="42"/>
      <c r="V1140" s="42"/>
      <c r="W1140" s="42"/>
      <c r="X1140" s="42"/>
      <c r="Y1140" s="42"/>
      <c r="Z1140" s="42"/>
      <c r="AA1140" s="42"/>
      <c r="AB1140" s="42"/>
      <c r="AC1140" s="42"/>
      <c r="AD1140" s="42"/>
      <c r="AE1140" s="42"/>
      <c r="AT1140" s="20" t="s">
        <v>151</v>
      </c>
      <c r="AU1140" s="20" t="s">
        <v>90</v>
      </c>
    </row>
    <row r="1141" s="13" customFormat="1">
      <c r="A1141" s="13"/>
      <c r="B1141" s="241"/>
      <c r="C1141" s="242"/>
      <c r="D1141" s="234" t="s">
        <v>283</v>
      </c>
      <c r="E1141" s="243" t="s">
        <v>78</v>
      </c>
      <c r="F1141" s="244" t="s">
        <v>776</v>
      </c>
      <c r="G1141" s="242"/>
      <c r="H1141" s="245">
        <v>818.50699999999995</v>
      </c>
      <c r="I1141" s="246"/>
      <c r="J1141" s="242"/>
      <c r="K1141" s="242"/>
      <c r="L1141" s="247"/>
      <c r="M1141" s="248"/>
      <c r="N1141" s="249"/>
      <c r="O1141" s="249"/>
      <c r="P1141" s="249"/>
      <c r="Q1141" s="249"/>
      <c r="R1141" s="249"/>
      <c r="S1141" s="249"/>
      <c r="T1141" s="250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51" t="s">
        <v>283</v>
      </c>
      <c r="AU1141" s="251" t="s">
        <v>90</v>
      </c>
      <c r="AV1141" s="13" t="s">
        <v>90</v>
      </c>
      <c r="AW1141" s="13" t="s">
        <v>40</v>
      </c>
      <c r="AX1141" s="13" t="s">
        <v>88</v>
      </c>
      <c r="AY1141" s="251" t="s">
        <v>141</v>
      </c>
    </row>
    <row r="1142" s="2" customFormat="1">
      <c r="A1142" s="42"/>
      <c r="B1142" s="43"/>
      <c r="C1142" s="44"/>
      <c r="D1142" s="234" t="s">
        <v>414</v>
      </c>
      <c r="E1142" s="44"/>
      <c r="F1142" s="284" t="s">
        <v>1670</v>
      </c>
      <c r="G1142" s="44"/>
      <c r="H1142" s="44"/>
      <c r="I1142" s="44"/>
      <c r="J1142" s="44"/>
      <c r="K1142" s="44"/>
      <c r="L1142" s="48"/>
      <c r="M1142" s="232"/>
      <c r="N1142" s="233"/>
      <c r="O1142" s="88"/>
      <c r="P1142" s="88"/>
      <c r="Q1142" s="88"/>
      <c r="R1142" s="88"/>
      <c r="S1142" s="88"/>
      <c r="T1142" s="89"/>
      <c r="U1142" s="42"/>
      <c r="V1142" s="42"/>
      <c r="W1142" s="42"/>
      <c r="X1142" s="42"/>
      <c r="Y1142" s="42"/>
      <c r="Z1142" s="42"/>
      <c r="AA1142" s="42"/>
      <c r="AB1142" s="42"/>
      <c r="AC1142" s="42"/>
      <c r="AD1142" s="42"/>
      <c r="AE1142" s="42"/>
      <c r="AU1142" s="20" t="s">
        <v>90</v>
      </c>
    </row>
    <row r="1143" s="2" customFormat="1">
      <c r="A1143" s="42"/>
      <c r="B1143" s="43"/>
      <c r="C1143" s="44"/>
      <c r="D1143" s="234" t="s">
        <v>414</v>
      </c>
      <c r="E1143" s="44"/>
      <c r="F1143" s="285" t="s">
        <v>1855</v>
      </c>
      <c r="G1143" s="44"/>
      <c r="H1143" s="286">
        <v>105.92700000000001</v>
      </c>
      <c r="I1143" s="44"/>
      <c r="J1143" s="44"/>
      <c r="K1143" s="44"/>
      <c r="L1143" s="48"/>
      <c r="M1143" s="232"/>
      <c r="N1143" s="233"/>
      <c r="O1143" s="88"/>
      <c r="P1143" s="88"/>
      <c r="Q1143" s="88"/>
      <c r="R1143" s="88"/>
      <c r="S1143" s="88"/>
      <c r="T1143" s="89"/>
      <c r="U1143" s="42"/>
      <c r="V1143" s="42"/>
      <c r="W1143" s="42"/>
      <c r="X1143" s="42"/>
      <c r="Y1143" s="42"/>
      <c r="Z1143" s="42"/>
      <c r="AA1143" s="42"/>
      <c r="AB1143" s="42"/>
      <c r="AC1143" s="42"/>
      <c r="AD1143" s="42"/>
      <c r="AE1143" s="42"/>
      <c r="AU1143" s="20" t="s">
        <v>90</v>
      </c>
    </row>
    <row r="1144" s="2" customFormat="1">
      <c r="A1144" s="42"/>
      <c r="B1144" s="43"/>
      <c r="C1144" s="44"/>
      <c r="D1144" s="234" t="s">
        <v>414</v>
      </c>
      <c r="E1144" s="44"/>
      <c r="F1144" s="285" t="s">
        <v>1856</v>
      </c>
      <c r="G1144" s="44"/>
      <c r="H1144" s="286">
        <v>105.92700000000001</v>
      </c>
      <c r="I1144" s="44"/>
      <c r="J1144" s="44"/>
      <c r="K1144" s="44"/>
      <c r="L1144" s="48"/>
      <c r="M1144" s="232"/>
      <c r="N1144" s="233"/>
      <c r="O1144" s="88"/>
      <c r="P1144" s="88"/>
      <c r="Q1144" s="88"/>
      <c r="R1144" s="88"/>
      <c r="S1144" s="88"/>
      <c r="T1144" s="89"/>
      <c r="U1144" s="42"/>
      <c r="V1144" s="42"/>
      <c r="W1144" s="42"/>
      <c r="X1144" s="42"/>
      <c r="Y1144" s="42"/>
      <c r="Z1144" s="42"/>
      <c r="AA1144" s="42"/>
      <c r="AB1144" s="42"/>
      <c r="AC1144" s="42"/>
      <c r="AD1144" s="42"/>
      <c r="AE1144" s="42"/>
      <c r="AU1144" s="20" t="s">
        <v>90</v>
      </c>
    </row>
    <row r="1145" s="2" customFormat="1">
      <c r="A1145" s="42"/>
      <c r="B1145" s="43"/>
      <c r="C1145" s="44"/>
      <c r="D1145" s="234" t="s">
        <v>414</v>
      </c>
      <c r="E1145" s="44"/>
      <c r="F1145" s="285" t="s">
        <v>1857</v>
      </c>
      <c r="G1145" s="44"/>
      <c r="H1145" s="286">
        <v>108.205</v>
      </c>
      <c r="I1145" s="44"/>
      <c r="J1145" s="44"/>
      <c r="K1145" s="44"/>
      <c r="L1145" s="48"/>
      <c r="M1145" s="232"/>
      <c r="N1145" s="233"/>
      <c r="O1145" s="88"/>
      <c r="P1145" s="88"/>
      <c r="Q1145" s="88"/>
      <c r="R1145" s="88"/>
      <c r="S1145" s="88"/>
      <c r="T1145" s="89"/>
      <c r="U1145" s="42"/>
      <c r="V1145" s="42"/>
      <c r="W1145" s="42"/>
      <c r="X1145" s="42"/>
      <c r="Y1145" s="42"/>
      <c r="Z1145" s="42"/>
      <c r="AA1145" s="42"/>
      <c r="AB1145" s="42"/>
      <c r="AC1145" s="42"/>
      <c r="AD1145" s="42"/>
      <c r="AE1145" s="42"/>
      <c r="AU1145" s="20" t="s">
        <v>90</v>
      </c>
    </row>
    <row r="1146" s="2" customFormat="1">
      <c r="A1146" s="42"/>
      <c r="B1146" s="43"/>
      <c r="C1146" s="44"/>
      <c r="D1146" s="234" t="s">
        <v>414</v>
      </c>
      <c r="E1146" s="44"/>
      <c r="F1146" s="285" t="s">
        <v>1858</v>
      </c>
      <c r="G1146" s="44"/>
      <c r="H1146" s="286">
        <v>62.578000000000003</v>
      </c>
      <c r="I1146" s="44"/>
      <c r="J1146" s="44"/>
      <c r="K1146" s="44"/>
      <c r="L1146" s="48"/>
      <c r="M1146" s="232"/>
      <c r="N1146" s="233"/>
      <c r="O1146" s="88"/>
      <c r="P1146" s="88"/>
      <c r="Q1146" s="88"/>
      <c r="R1146" s="88"/>
      <c r="S1146" s="88"/>
      <c r="T1146" s="89"/>
      <c r="U1146" s="42"/>
      <c r="V1146" s="42"/>
      <c r="W1146" s="42"/>
      <c r="X1146" s="42"/>
      <c r="Y1146" s="42"/>
      <c r="Z1146" s="42"/>
      <c r="AA1146" s="42"/>
      <c r="AB1146" s="42"/>
      <c r="AC1146" s="42"/>
      <c r="AD1146" s="42"/>
      <c r="AE1146" s="42"/>
      <c r="AU1146" s="20" t="s">
        <v>90</v>
      </c>
    </row>
    <row r="1147" s="2" customFormat="1">
      <c r="A1147" s="42"/>
      <c r="B1147" s="43"/>
      <c r="C1147" s="44"/>
      <c r="D1147" s="234" t="s">
        <v>414</v>
      </c>
      <c r="E1147" s="44"/>
      <c r="F1147" s="285" t="s">
        <v>1859</v>
      </c>
      <c r="G1147" s="44"/>
      <c r="H1147" s="286">
        <v>91.757000000000005</v>
      </c>
      <c r="I1147" s="44"/>
      <c r="J1147" s="44"/>
      <c r="K1147" s="44"/>
      <c r="L1147" s="48"/>
      <c r="M1147" s="232"/>
      <c r="N1147" s="233"/>
      <c r="O1147" s="88"/>
      <c r="P1147" s="88"/>
      <c r="Q1147" s="88"/>
      <c r="R1147" s="88"/>
      <c r="S1147" s="88"/>
      <c r="T1147" s="89"/>
      <c r="U1147" s="42"/>
      <c r="V1147" s="42"/>
      <c r="W1147" s="42"/>
      <c r="X1147" s="42"/>
      <c r="Y1147" s="42"/>
      <c r="Z1147" s="42"/>
      <c r="AA1147" s="42"/>
      <c r="AB1147" s="42"/>
      <c r="AC1147" s="42"/>
      <c r="AD1147" s="42"/>
      <c r="AE1147" s="42"/>
      <c r="AU1147" s="20" t="s">
        <v>90</v>
      </c>
    </row>
    <row r="1148" s="2" customFormat="1">
      <c r="A1148" s="42"/>
      <c r="B1148" s="43"/>
      <c r="C1148" s="44"/>
      <c r="D1148" s="234" t="s">
        <v>414</v>
      </c>
      <c r="E1148" s="44"/>
      <c r="F1148" s="285" t="s">
        <v>1860</v>
      </c>
      <c r="G1148" s="44"/>
      <c r="H1148" s="286">
        <v>60.634999999999998</v>
      </c>
      <c r="I1148" s="44"/>
      <c r="J1148" s="44"/>
      <c r="K1148" s="44"/>
      <c r="L1148" s="48"/>
      <c r="M1148" s="232"/>
      <c r="N1148" s="233"/>
      <c r="O1148" s="88"/>
      <c r="P1148" s="88"/>
      <c r="Q1148" s="88"/>
      <c r="R1148" s="88"/>
      <c r="S1148" s="88"/>
      <c r="T1148" s="89"/>
      <c r="U1148" s="42"/>
      <c r="V1148" s="42"/>
      <c r="W1148" s="42"/>
      <c r="X1148" s="42"/>
      <c r="Y1148" s="42"/>
      <c r="Z1148" s="42"/>
      <c r="AA1148" s="42"/>
      <c r="AB1148" s="42"/>
      <c r="AC1148" s="42"/>
      <c r="AD1148" s="42"/>
      <c r="AE1148" s="42"/>
      <c r="AU1148" s="20" t="s">
        <v>90</v>
      </c>
    </row>
    <row r="1149" s="2" customFormat="1">
      <c r="A1149" s="42"/>
      <c r="B1149" s="43"/>
      <c r="C1149" s="44"/>
      <c r="D1149" s="234" t="s">
        <v>414</v>
      </c>
      <c r="E1149" s="44"/>
      <c r="F1149" s="285" t="s">
        <v>1861</v>
      </c>
      <c r="G1149" s="44"/>
      <c r="H1149" s="286">
        <v>108.842</v>
      </c>
      <c r="I1149" s="44"/>
      <c r="J1149" s="44"/>
      <c r="K1149" s="44"/>
      <c r="L1149" s="48"/>
      <c r="M1149" s="232"/>
      <c r="N1149" s="233"/>
      <c r="O1149" s="88"/>
      <c r="P1149" s="88"/>
      <c r="Q1149" s="88"/>
      <c r="R1149" s="88"/>
      <c r="S1149" s="88"/>
      <c r="T1149" s="89"/>
      <c r="U1149" s="42"/>
      <c r="V1149" s="42"/>
      <c r="W1149" s="42"/>
      <c r="X1149" s="42"/>
      <c r="Y1149" s="42"/>
      <c r="Z1149" s="42"/>
      <c r="AA1149" s="42"/>
      <c r="AB1149" s="42"/>
      <c r="AC1149" s="42"/>
      <c r="AD1149" s="42"/>
      <c r="AE1149" s="42"/>
      <c r="AU1149" s="20" t="s">
        <v>90</v>
      </c>
    </row>
    <row r="1150" s="2" customFormat="1">
      <c r="A1150" s="42"/>
      <c r="B1150" s="43"/>
      <c r="C1150" s="44"/>
      <c r="D1150" s="234" t="s">
        <v>414</v>
      </c>
      <c r="E1150" s="44"/>
      <c r="F1150" s="285" t="s">
        <v>1862</v>
      </c>
      <c r="G1150" s="44"/>
      <c r="H1150" s="286">
        <v>108.875</v>
      </c>
      <c r="I1150" s="44"/>
      <c r="J1150" s="44"/>
      <c r="K1150" s="44"/>
      <c r="L1150" s="48"/>
      <c r="M1150" s="232"/>
      <c r="N1150" s="233"/>
      <c r="O1150" s="88"/>
      <c r="P1150" s="88"/>
      <c r="Q1150" s="88"/>
      <c r="R1150" s="88"/>
      <c r="S1150" s="88"/>
      <c r="T1150" s="89"/>
      <c r="U1150" s="42"/>
      <c r="V1150" s="42"/>
      <c r="W1150" s="42"/>
      <c r="X1150" s="42"/>
      <c r="Y1150" s="42"/>
      <c r="Z1150" s="42"/>
      <c r="AA1150" s="42"/>
      <c r="AB1150" s="42"/>
      <c r="AC1150" s="42"/>
      <c r="AD1150" s="42"/>
      <c r="AE1150" s="42"/>
      <c r="AU1150" s="20" t="s">
        <v>90</v>
      </c>
    </row>
    <row r="1151" s="2" customFormat="1">
      <c r="A1151" s="42"/>
      <c r="B1151" s="43"/>
      <c r="C1151" s="44"/>
      <c r="D1151" s="234" t="s">
        <v>414</v>
      </c>
      <c r="E1151" s="44"/>
      <c r="F1151" s="285" t="s">
        <v>1863</v>
      </c>
      <c r="G1151" s="44"/>
      <c r="H1151" s="286">
        <v>111.68899999999999</v>
      </c>
      <c r="I1151" s="44"/>
      <c r="J1151" s="44"/>
      <c r="K1151" s="44"/>
      <c r="L1151" s="48"/>
      <c r="M1151" s="232"/>
      <c r="N1151" s="233"/>
      <c r="O1151" s="88"/>
      <c r="P1151" s="88"/>
      <c r="Q1151" s="88"/>
      <c r="R1151" s="88"/>
      <c r="S1151" s="88"/>
      <c r="T1151" s="89"/>
      <c r="U1151" s="42"/>
      <c r="V1151" s="42"/>
      <c r="W1151" s="42"/>
      <c r="X1151" s="42"/>
      <c r="Y1151" s="42"/>
      <c r="Z1151" s="42"/>
      <c r="AA1151" s="42"/>
      <c r="AB1151" s="42"/>
      <c r="AC1151" s="42"/>
      <c r="AD1151" s="42"/>
      <c r="AE1151" s="42"/>
      <c r="AU1151" s="20" t="s">
        <v>90</v>
      </c>
    </row>
    <row r="1152" s="2" customFormat="1">
      <c r="A1152" s="42"/>
      <c r="B1152" s="43"/>
      <c r="C1152" s="44"/>
      <c r="D1152" s="234" t="s">
        <v>414</v>
      </c>
      <c r="E1152" s="44"/>
      <c r="F1152" s="285" t="s">
        <v>1864</v>
      </c>
      <c r="G1152" s="44"/>
      <c r="H1152" s="286">
        <v>-86.875</v>
      </c>
      <c r="I1152" s="44"/>
      <c r="J1152" s="44"/>
      <c r="K1152" s="44"/>
      <c r="L1152" s="48"/>
      <c r="M1152" s="232"/>
      <c r="N1152" s="233"/>
      <c r="O1152" s="88"/>
      <c r="P1152" s="88"/>
      <c r="Q1152" s="88"/>
      <c r="R1152" s="88"/>
      <c r="S1152" s="88"/>
      <c r="T1152" s="89"/>
      <c r="U1152" s="42"/>
      <c r="V1152" s="42"/>
      <c r="W1152" s="42"/>
      <c r="X1152" s="42"/>
      <c r="Y1152" s="42"/>
      <c r="Z1152" s="42"/>
      <c r="AA1152" s="42"/>
      <c r="AB1152" s="42"/>
      <c r="AC1152" s="42"/>
      <c r="AD1152" s="42"/>
      <c r="AE1152" s="42"/>
      <c r="AU1152" s="20" t="s">
        <v>90</v>
      </c>
    </row>
    <row r="1153" s="2" customFormat="1">
      <c r="A1153" s="42"/>
      <c r="B1153" s="43"/>
      <c r="C1153" s="44"/>
      <c r="D1153" s="234" t="s">
        <v>414</v>
      </c>
      <c r="E1153" s="44"/>
      <c r="F1153" s="285" t="s">
        <v>1865</v>
      </c>
      <c r="G1153" s="44"/>
      <c r="H1153" s="286">
        <v>-13.9</v>
      </c>
      <c r="I1153" s="44"/>
      <c r="J1153" s="44"/>
      <c r="K1153" s="44"/>
      <c r="L1153" s="48"/>
      <c r="M1153" s="232"/>
      <c r="N1153" s="233"/>
      <c r="O1153" s="88"/>
      <c r="P1153" s="88"/>
      <c r="Q1153" s="88"/>
      <c r="R1153" s="88"/>
      <c r="S1153" s="88"/>
      <c r="T1153" s="89"/>
      <c r="U1153" s="42"/>
      <c r="V1153" s="42"/>
      <c r="W1153" s="42"/>
      <c r="X1153" s="42"/>
      <c r="Y1153" s="42"/>
      <c r="Z1153" s="42"/>
      <c r="AA1153" s="42"/>
      <c r="AB1153" s="42"/>
      <c r="AC1153" s="42"/>
      <c r="AD1153" s="42"/>
      <c r="AE1153" s="42"/>
      <c r="AU1153" s="20" t="s">
        <v>90</v>
      </c>
    </row>
    <row r="1154" s="2" customFormat="1">
      <c r="A1154" s="42"/>
      <c r="B1154" s="43"/>
      <c r="C1154" s="44"/>
      <c r="D1154" s="234" t="s">
        <v>414</v>
      </c>
      <c r="E1154" s="44"/>
      <c r="F1154" s="285" t="s">
        <v>1866</v>
      </c>
      <c r="G1154" s="44"/>
      <c r="H1154" s="286">
        <v>-3.2000000000000002</v>
      </c>
      <c r="I1154" s="44"/>
      <c r="J1154" s="44"/>
      <c r="K1154" s="44"/>
      <c r="L1154" s="48"/>
      <c r="M1154" s="232"/>
      <c r="N1154" s="233"/>
      <c r="O1154" s="88"/>
      <c r="P1154" s="88"/>
      <c r="Q1154" s="88"/>
      <c r="R1154" s="88"/>
      <c r="S1154" s="88"/>
      <c r="T1154" s="89"/>
      <c r="U1154" s="42"/>
      <c r="V1154" s="42"/>
      <c r="W1154" s="42"/>
      <c r="X1154" s="42"/>
      <c r="Y1154" s="42"/>
      <c r="Z1154" s="42"/>
      <c r="AA1154" s="42"/>
      <c r="AB1154" s="42"/>
      <c r="AC1154" s="42"/>
      <c r="AD1154" s="42"/>
      <c r="AE1154" s="42"/>
      <c r="AU1154" s="20" t="s">
        <v>90</v>
      </c>
    </row>
    <row r="1155" s="2" customFormat="1">
      <c r="A1155" s="42"/>
      <c r="B1155" s="43"/>
      <c r="C1155" s="44"/>
      <c r="D1155" s="234" t="s">
        <v>414</v>
      </c>
      <c r="E1155" s="44"/>
      <c r="F1155" s="285" t="s">
        <v>1867</v>
      </c>
      <c r="G1155" s="44"/>
      <c r="H1155" s="286">
        <v>-3.2000000000000002</v>
      </c>
      <c r="I1155" s="44"/>
      <c r="J1155" s="44"/>
      <c r="K1155" s="44"/>
      <c r="L1155" s="48"/>
      <c r="M1155" s="232"/>
      <c r="N1155" s="233"/>
      <c r="O1155" s="88"/>
      <c r="P1155" s="88"/>
      <c r="Q1155" s="88"/>
      <c r="R1155" s="88"/>
      <c r="S1155" s="88"/>
      <c r="T1155" s="89"/>
      <c r="U1155" s="42"/>
      <c r="V1155" s="42"/>
      <c r="W1155" s="42"/>
      <c r="X1155" s="42"/>
      <c r="Y1155" s="42"/>
      <c r="Z1155" s="42"/>
      <c r="AA1155" s="42"/>
      <c r="AB1155" s="42"/>
      <c r="AC1155" s="42"/>
      <c r="AD1155" s="42"/>
      <c r="AE1155" s="42"/>
      <c r="AU1155" s="20" t="s">
        <v>90</v>
      </c>
    </row>
    <row r="1156" s="2" customFormat="1">
      <c r="A1156" s="42"/>
      <c r="B1156" s="43"/>
      <c r="C1156" s="44"/>
      <c r="D1156" s="234" t="s">
        <v>414</v>
      </c>
      <c r="E1156" s="44"/>
      <c r="F1156" s="285" t="s">
        <v>1868</v>
      </c>
      <c r="G1156" s="44"/>
      <c r="H1156" s="286">
        <v>-1.6000000000000001</v>
      </c>
      <c r="I1156" s="44"/>
      <c r="J1156" s="44"/>
      <c r="K1156" s="44"/>
      <c r="L1156" s="48"/>
      <c r="M1156" s="232"/>
      <c r="N1156" s="233"/>
      <c r="O1156" s="88"/>
      <c r="P1156" s="88"/>
      <c r="Q1156" s="88"/>
      <c r="R1156" s="88"/>
      <c r="S1156" s="88"/>
      <c r="T1156" s="89"/>
      <c r="U1156" s="42"/>
      <c r="V1156" s="42"/>
      <c r="W1156" s="42"/>
      <c r="X1156" s="42"/>
      <c r="Y1156" s="42"/>
      <c r="Z1156" s="42"/>
      <c r="AA1156" s="42"/>
      <c r="AB1156" s="42"/>
      <c r="AC1156" s="42"/>
      <c r="AD1156" s="42"/>
      <c r="AE1156" s="42"/>
      <c r="AU1156" s="20" t="s">
        <v>90</v>
      </c>
    </row>
    <row r="1157" s="2" customFormat="1">
      <c r="A1157" s="42"/>
      <c r="B1157" s="43"/>
      <c r="C1157" s="44"/>
      <c r="D1157" s="234" t="s">
        <v>414</v>
      </c>
      <c r="E1157" s="44"/>
      <c r="F1157" s="285" t="s">
        <v>1869</v>
      </c>
      <c r="G1157" s="44"/>
      <c r="H1157" s="286">
        <v>8.125</v>
      </c>
      <c r="I1157" s="44"/>
      <c r="J1157" s="44"/>
      <c r="K1157" s="44"/>
      <c r="L1157" s="48"/>
      <c r="M1157" s="232"/>
      <c r="N1157" s="233"/>
      <c r="O1157" s="88"/>
      <c r="P1157" s="88"/>
      <c r="Q1157" s="88"/>
      <c r="R1157" s="88"/>
      <c r="S1157" s="88"/>
      <c r="T1157" s="89"/>
      <c r="U1157" s="42"/>
      <c r="V1157" s="42"/>
      <c r="W1157" s="42"/>
      <c r="X1157" s="42"/>
      <c r="Y1157" s="42"/>
      <c r="Z1157" s="42"/>
      <c r="AA1157" s="42"/>
      <c r="AB1157" s="42"/>
      <c r="AC1157" s="42"/>
      <c r="AD1157" s="42"/>
      <c r="AE1157" s="42"/>
      <c r="AU1157" s="20" t="s">
        <v>90</v>
      </c>
    </row>
    <row r="1158" s="2" customFormat="1">
      <c r="A1158" s="42"/>
      <c r="B1158" s="43"/>
      <c r="C1158" s="44"/>
      <c r="D1158" s="234" t="s">
        <v>414</v>
      </c>
      <c r="E1158" s="44"/>
      <c r="F1158" s="285" t="s">
        <v>1870</v>
      </c>
      <c r="G1158" s="44"/>
      <c r="H1158" s="286">
        <v>-5.0629999999999997</v>
      </c>
      <c r="I1158" s="44"/>
      <c r="J1158" s="44"/>
      <c r="K1158" s="44"/>
      <c r="L1158" s="48"/>
      <c r="M1158" s="232"/>
      <c r="N1158" s="233"/>
      <c r="O1158" s="88"/>
      <c r="P1158" s="88"/>
      <c r="Q1158" s="88"/>
      <c r="R1158" s="88"/>
      <c r="S1158" s="88"/>
      <c r="T1158" s="89"/>
      <c r="U1158" s="42"/>
      <c r="V1158" s="42"/>
      <c r="W1158" s="42"/>
      <c r="X1158" s="42"/>
      <c r="Y1158" s="42"/>
      <c r="Z1158" s="42"/>
      <c r="AA1158" s="42"/>
      <c r="AB1158" s="42"/>
      <c r="AC1158" s="42"/>
      <c r="AD1158" s="42"/>
      <c r="AE1158" s="42"/>
      <c r="AU1158" s="20" t="s">
        <v>90</v>
      </c>
    </row>
    <row r="1159" s="2" customFormat="1">
      <c r="A1159" s="42"/>
      <c r="B1159" s="43"/>
      <c r="C1159" s="44"/>
      <c r="D1159" s="234" t="s">
        <v>414</v>
      </c>
      <c r="E1159" s="44"/>
      <c r="F1159" s="285" t="s">
        <v>1871</v>
      </c>
      <c r="G1159" s="44"/>
      <c r="H1159" s="286">
        <v>-2.081</v>
      </c>
      <c r="I1159" s="44"/>
      <c r="J1159" s="44"/>
      <c r="K1159" s="44"/>
      <c r="L1159" s="48"/>
      <c r="M1159" s="232"/>
      <c r="N1159" s="233"/>
      <c r="O1159" s="88"/>
      <c r="P1159" s="88"/>
      <c r="Q1159" s="88"/>
      <c r="R1159" s="88"/>
      <c r="S1159" s="88"/>
      <c r="T1159" s="89"/>
      <c r="U1159" s="42"/>
      <c r="V1159" s="42"/>
      <c r="W1159" s="42"/>
      <c r="X1159" s="42"/>
      <c r="Y1159" s="42"/>
      <c r="Z1159" s="42"/>
      <c r="AA1159" s="42"/>
      <c r="AB1159" s="42"/>
      <c r="AC1159" s="42"/>
      <c r="AD1159" s="42"/>
      <c r="AE1159" s="42"/>
      <c r="AU1159" s="20" t="s">
        <v>90</v>
      </c>
    </row>
    <row r="1160" s="2" customFormat="1">
      <c r="A1160" s="42"/>
      <c r="B1160" s="43"/>
      <c r="C1160" s="44"/>
      <c r="D1160" s="234" t="s">
        <v>414</v>
      </c>
      <c r="E1160" s="44"/>
      <c r="F1160" s="285" t="s">
        <v>1645</v>
      </c>
      <c r="G1160" s="44"/>
      <c r="H1160" s="286">
        <v>-39.359999999999999</v>
      </c>
      <c r="I1160" s="44"/>
      <c r="J1160" s="44"/>
      <c r="K1160" s="44"/>
      <c r="L1160" s="48"/>
      <c r="M1160" s="232"/>
      <c r="N1160" s="233"/>
      <c r="O1160" s="88"/>
      <c r="P1160" s="88"/>
      <c r="Q1160" s="88"/>
      <c r="R1160" s="88"/>
      <c r="S1160" s="88"/>
      <c r="T1160" s="89"/>
      <c r="U1160" s="42"/>
      <c r="V1160" s="42"/>
      <c r="W1160" s="42"/>
      <c r="X1160" s="42"/>
      <c r="Y1160" s="42"/>
      <c r="Z1160" s="42"/>
      <c r="AA1160" s="42"/>
      <c r="AB1160" s="42"/>
      <c r="AC1160" s="42"/>
      <c r="AD1160" s="42"/>
      <c r="AE1160" s="42"/>
      <c r="AU1160" s="20" t="s">
        <v>90</v>
      </c>
    </row>
    <row r="1161" s="2" customFormat="1">
      <c r="A1161" s="42"/>
      <c r="B1161" s="43"/>
      <c r="C1161" s="44"/>
      <c r="D1161" s="234" t="s">
        <v>414</v>
      </c>
      <c r="E1161" s="44"/>
      <c r="F1161" s="285" t="s">
        <v>2352</v>
      </c>
      <c r="G1161" s="44"/>
      <c r="H1161" s="286">
        <v>0</v>
      </c>
      <c r="I1161" s="44"/>
      <c r="J1161" s="44"/>
      <c r="K1161" s="44"/>
      <c r="L1161" s="48"/>
      <c r="M1161" s="232"/>
      <c r="N1161" s="233"/>
      <c r="O1161" s="88"/>
      <c r="P1161" s="88"/>
      <c r="Q1161" s="88"/>
      <c r="R1161" s="88"/>
      <c r="S1161" s="88"/>
      <c r="T1161" s="89"/>
      <c r="U1161" s="42"/>
      <c r="V1161" s="42"/>
      <c r="W1161" s="42"/>
      <c r="X1161" s="42"/>
      <c r="Y1161" s="42"/>
      <c r="Z1161" s="42"/>
      <c r="AA1161" s="42"/>
      <c r="AB1161" s="42"/>
      <c r="AC1161" s="42"/>
      <c r="AD1161" s="42"/>
      <c r="AE1161" s="42"/>
      <c r="AU1161" s="20" t="s">
        <v>90</v>
      </c>
    </row>
    <row r="1162" s="2" customFormat="1">
      <c r="A1162" s="42"/>
      <c r="B1162" s="43"/>
      <c r="C1162" s="44"/>
      <c r="D1162" s="234" t="s">
        <v>414</v>
      </c>
      <c r="E1162" s="44"/>
      <c r="F1162" s="285" t="s">
        <v>606</v>
      </c>
      <c r="G1162" s="44"/>
      <c r="H1162" s="286">
        <v>0</v>
      </c>
      <c r="I1162" s="44"/>
      <c r="J1162" s="44"/>
      <c r="K1162" s="44"/>
      <c r="L1162" s="48"/>
      <c r="M1162" s="232"/>
      <c r="N1162" s="233"/>
      <c r="O1162" s="88"/>
      <c r="P1162" s="88"/>
      <c r="Q1162" s="88"/>
      <c r="R1162" s="88"/>
      <c r="S1162" s="88"/>
      <c r="T1162" s="89"/>
      <c r="U1162" s="42"/>
      <c r="V1162" s="42"/>
      <c r="W1162" s="42"/>
      <c r="X1162" s="42"/>
      <c r="Y1162" s="42"/>
      <c r="Z1162" s="42"/>
      <c r="AA1162" s="42"/>
      <c r="AB1162" s="42"/>
      <c r="AC1162" s="42"/>
      <c r="AD1162" s="42"/>
      <c r="AE1162" s="42"/>
      <c r="AU1162" s="20" t="s">
        <v>90</v>
      </c>
    </row>
    <row r="1163" s="2" customFormat="1">
      <c r="A1163" s="42"/>
      <c r="B1163" s="43"/>
      <c r="C1163" s="44"/>
      <c r="D1163" s="234" t="s">
        <v>414</v>
      </c>
      <c r="E1163" s="44"/>
      <c r="F1163" s="285" t="s">
        <v>607</v>
      </c>
      <c r="G1163" s="44"/>
      <c r="H1163" s="286">
        <v>4</v>
      </c>
      <c r="I1163" s="44"/>
      <c r="J1163" s="44"/>
      <c r="K1163" s="44"/>
      <c r="L1163" s="48"/>
      <c r="M1163" s="232"/>
      <c r="N1163" s="233"/>
      <c r="O1163" s="88"/>
      <c r="P1163" s="88"/>
      <c r="Q1163" s="88"/>
      <c r="R1163" s="88"/>
      <c r="S1163" s="88"/>
      <c r="T1163" s="89"/>
      <c r="U1163" s="42"/>
      <c r="V1163" s="42"/>
      <c r="W1163" s="42"/>
      <c r="X1163" s="42"/>
      <c r="Y1163" s="42"/>
      <c r="Z1163" s="42"/>
      <c r="AA1163" s="42"/>
      <c r="AB1163" s="42"/>
      <c r="AC1163" s="42"/>
      <c r="AD1163" s="42"/>
      <c r="AE1163" s="42"/>
      <c r="AU1163" s="20" t="s">
        <v>90</v>
      </c>
    </row>
    <row r="1164" s="2" customFormat="1">
      <c r="A1164" s="42"/>
      <c r="B1164" s="43"/>
      <c r="C1164" s="44"/>
      <c r="D1164" s="234" t="s">
        <v>414</v>
      </c>
      <c r="E1164" s="44"/>
      <c r="F1164" s="285" t="s">
        <v>608</v>
      </c>
      <c r="G1164" s="44"/>
      <c r="H1164" s="286">
        <v>4</v>
      </c>
      <c r="I1164" s="44"/>
      <c r="J1164" s="44"/>
      <c r="K1164" s="44"/>
      <c r="L1164" s="48"/>
      <c r="M1164" s="232"/>
      <c r="N1164" s="233"/>
      <c r="O1164" s="88"/>
      <c r="P1164" s="88"/>
      <c r="Q1164" s="88"/>
      <c r="R1164" s="88"/>
      <c r="S1164" s="88"/>
      <c r="T1164" s="89"/>
      <c r="U1164" s="42"/>
      <c r="V1164" s="42"/>
      <c r="W1164" s="42"/>
      <c r="X1164" s="42"/>
      <c r="Y1164" s="42"/>
      <c r="Z1164" s="42"/>
      <c r="AA1164" s="42"/>
      <c r="AB1164" s="42"/>
      <c r="AC1164" s="42"/>
      <c r="AD1164" s="42"/>
      <c r="AE1164" s="42"/>
      <c r="AU1164" s="20" t="s">
        <v>90</v>
      </c>
    </row>
    <row r="1165" s="2" customFormat="1">
      <c r="A1165" s="42"/>
      <c r="B1165" s="43"/>
      <c r="C1165" s="44"/>
      <c r="D1165" s="234" t="s">
        <v>414</v>
      </c>
      <c r="E1165" s="44"/>
      <c r="F1165" s="285" t="s">
        <v>609</v>
      </c>
      <c r="G1165" s="44"/>
      <c r="H1165" s="286">
        <v>5.4080000000000004</v>
      </c>
      <c r="I1165" s="44"/>
      <c r="J1165" s="44"/>
      <c r="K1165" s="44"/>
      <c r="L1165" s="48"/>
      <c r="M1165" s="232"/>
      <c r="N1165" s="233"/>
      <c r="O1165" s="88"/>
      <c r="P1165" s="88"/>
      <c r="Q1165" s="88"/>
      <c r="R1165" s="88"/>
      <c r="S1165" s="88"/>
      <c r="T1165" s="89"/>
      <c r="U1165" s="42"/>
      <c r="V1165" s="42"/>
      <c r="W1165" s="42"/>
      <c r="X1165" s="42"/>
      <c r="Y1165" s="42"/>
      <c r="Z1165" s="42"/>
      <c r="AA1165" s="42"/>
      <c r="AB1165" s="42"/>
      <c r="AC1165" s="42"/>
      <c r="AD1165" s="42"/>
      <c r="AE1165" s="42"/>
      <c r="AU1165" s="20" t="s">
        <v>90</v>
      </c>
    </row>
    <row r="1166" s="2" customFormat="1">
      <c r="A1166" s="42"/>
      <c r="B1166" s="43"/>
      <c r="C1166" s="44"/>
      <c r="D1166" s="234" t="s">
        <v>414</v>
      </c>
      <c r="E1166" s="44"/>
      <c r="F1166" s="285" t="s">
        <v>610</v>
      </c>
      <c r="G1166" s="44"/>
      <c r="H1166" s="286">
        <v>2.0800000000000001</v>
      </c>
      <c r="I1166" s="44"/>
      <c r="J1166" s="44"/>
      <c r="K1166" s="44"/>
      <c r="L1166" s="48"/>
      <c r="M1166" s="232"/>
      <c r="N1166" s="233"/>
      <c r="O1166" s="88"/>
      <c r="P1166" s="88"/>
      <c r="Q1166" s="88"/>
      <c r="R1166" s="88"/>
      <c r="S1166" s="88"/>
      <c r="T1166" s="89"/>
      <c r="U1166" s="42"/>
      <c r="V1166" s="42"/>
      <c r="W1166" s="42"/>
      <c r="X1166" s="42"/>
      <c r="Y1166" s="42"/>
      <c r="Z1166" s="42"/>
      <c r="AA1166" s="42"/>
      <c r="AB1166" s="42"/>
      <c r="AC1166" s="42"/>
      <c r="AD1166" s="42"/>
      <c r="AE1166" s="42"/>
      <c r="AU1166" s="20" t="s">
        <v>90</v>
      </c>
    </row>
    <row r="1167" s="2" customFormat="1">
      <c r="A1167" s="42"/>
      <c r="B1167" s="43"/>
      <c r="C1167" s="44"/>
      <c r="D1167" s="234" t="s">
        <v>414</v>
      </c>
      <c r="E1167" s="44"/>
      <c r="F1167" s="285" t="s">
        <v>611</v>
      </c>
      <c r="G1167" s="44"/>
      <c r="H1167" s="286">
        <v>1.4159999999999999</v>
      </c>
      <c r="I1167" s="44"/>
      <c r="J1167" s="44"/>
      <c r="K1167" s="44"/>
      <c r="L1167" s="48"/>
      <c r="M1167" s="232"/>
      <c r="N1167" s="233"/>
      <c r="O1167" s="88"/>
      <c r="P1167" s="88"/>
      <c r="Q1167" s="88"/>
      <c r="R1167" s="88"/>
      <c r="S1167" s="88"/>
      <c r="T1167" s="89"/>
      <c r="U1167" s="42"/>
      <c r="V1167" s="42"/>
      <c r="W1167" s="42"/>
      <c r="X1167" s="42"/>
      <c r="Y1167" s="42"/>
      <c r="Z1167" s="42"/>
      <c r="AA1167" s="42"/>
      <c r="AB1167" s="42"/>
      <c r="AC1167" s="42"/>
      <c r="AD1167" s="42"/>
      <c r="AE1167" s="42"/>
      <c r="AU1167" s="20" t="s">
        <v>90</v>
      </c>
    </row>
    <row r="1168" s="2" customFormat="1">
      <c r="A1168" s="42"/>
      <c r="B1168" s="43"/>
      <c r="C1168" s="44"/>
      <c r="D1168" s="234" t="s">
        <v>414</v>
      </c>
      <c r="E1168" s="44"/>
      <c r="F1168" s="285" t="s">
        <v>612</v>
      </c>
      <c r="G1168" s="44"/>
      <c r="H1168" s="286">
        <v>5.3559999999999999</v>
      </c>
      <c r="I1168" s="44"/>
      <c r="J1168" s="44"/>
      <c r="K1168" s="44"/>
      <c r="L1168" s="48"/>
      <c r="M1168" s="232"/>
      <c r="N1168" s="233"/>
      <c r="O1168" s="88"/>
      <c r="P1168" s="88"/>
      <c r="Q1168" s="88"/>
      <c r="R1168" s="88"/>
      <c r="S1168" s="88"/>
      <c r="T1168" s="89"/>
      <c r="U1168" s="42"/>
      <c r="V1168" s="42"/>
      <c r="W1168" s="42"/>
      <c r="X1168" s="42"/>
      <c r="Y1168" s="42"/>
      <c r="Z1168" s="42"/>
      <c r="AA1168" s="42"/>
      <c r="AB1168" s="42"/>
      <c r="AC1168" s="42"/>
      <c r="AD1168" s="42"/>
      <c r="AE1168" s="42"/>
      <c r="AU1168" s="20" t="s">
        <v>90</v>
      </c>
    </row>
    <row r="1169" s="2" customFormat="1">
      <c r="A1169" s="42"/>
      <c r="B1169" s="43"/>
      <c r="C1169" s="44"/>
      <c r="D1169" s="234" t="s">
        <v>414</v>
      </c>
      <c r="E1169" s="44"/>
      <c r="F1169" s="285" t="s">
        <v>613</v>
      </c>
      <c r="G1169" s="44"/>
      <c r="H1169" s="286">
        <v>2.2080000000000002</v>
      </c>
      <c r="I1169" s="44"/>
      <c r="J1169" s="44"/>
      <c r="K1169" s="44"/>
      <c r="L1169" s="48"/>
      <c r="M1169" s="232"/>
      <c r="N1169" s="233"/>
      <c r="O1169" s="88"/>
      <c r="P1169" s="88"/>
      <c r="Q1169" s="88"/>
      <c r="R1169" s="88"/>
      <c r="S1169" s="88"/>
      <c r="T1169" s="89"/>
      <c r="U1169" s="42"/>
      <c r="V1169" s="42"/>
      <c r="W1169" s="42"/>
      <c r="X1169" s="42"/>
      <c r="Y1169" s="42"/>
      <c r="Z1169" s="42"/>
      <c r="AA1169" s="42"/>
      <c r="AB1169" s="42"/>
      <c r="AC1169" s="42"/>
      <c r="AD1169" s="42"/>
      <c r="AE1169" s="42"/>
      <c r="AU1169" s="20" t="s">
        <v>90</v>
      </c>
    </row>
    <row r="1170" s="2" customFormat="1">
      <c r="A1170" s="42"/>
      <c r="B1170" s="43"/>
      <c r="C1170" s="44"/>
      <c r="D1170" s="234" t="s">
        <v>414</v>
      </c>
      <c r="E1170" s="44"/>
      <c r="F1170" s="285" t="s">
        <v>614</v>
      </c>
      <c r="G1170" s="44"/>
      <c r="H1170" s="286">
        <v>4</v>
      </c>
      <c r="I1170" s="44"/>
      <c r="J1170" s="44"/>
      <c r="K1170" s="44"/>
      <c r="L1170" s="48"/>
      <c r="M1170" s="232"/>
      <c r="N1170" s="233"/>
      <c r="O1170" s="88"/>
      <c r="P1170" s="88"/>
      <c r="Q1170" s="88"/>
      <c r="R1170" s="88"/>
      <c r="S1170" s="88"/>
      <c r="T1170" s="89"/>
      <c r="U1170" s="42"/>
      <c r="V1170" s="42"/>
      <c r="W1170" s="42"/>
      <c r="X1170" s="42"/>
      <c r="Y1170" s="42"/>
      <c r="Z1170" s="42"/>
      <c r="AA1170" s="42"/>
      <c r="AB1170" s="42"/>
      <c r="AC1170" s="42"/>
      <c r="AD1170" s="42"/>
      <c r="AE1170" s="42"/>
      <c r="AU1170" s="20" t="s">
        <v>90</v>
      </c>
    </row>
    <row r="1171" s="2" customFormat="1">
      <c r="A1171" s="42"/>
      <c r="B1171" s="43"/>
      <c r="C1171" s="44"/>
      <c r="D1171" s="234" t="s">
        <v>414</v>
      </c>
      <c r="E1171" s="44"/>
      <c r="F1171" s="285" t="s">
        <v>324</v>
      </c>
      <c r="G1171" s="44"/>
      <c r="H1171" s="286">
        <v>0</v>
      </c>
      <c r="I1171" s="44"/>
      <c r="J1171" s="44"/>
      <c r="K1171" s="44"/>
      <c r="L1171" s="48"/>
      <c r="M1171" s="232"/>
      <c r="N1171" s="233"/>
      <c r="O1171" s="88"/>
      <c r="P1171" s="88"/>
      <c r="Q1171" s="88"/>
      <c r="R1171" s="88"/>
      <c r="S1171" s="88"/>
      <c r="T1171" s="89"/>
      <c r="U1171" s="42"/>
      <c r="V1171" s="42"/>
      <c r="W1171" s="42"/>
      <c r="X1171" s="42"/>
      <c r="Y1171" s="42"/>
      <c r="Z1171" s="42"/>
      <c r="AA1171" s="42"/>
      <c r="AB1171" s="42"/>
      <c r="AC1171" s="42"/>
      <c r="AD1171" s="42"/>
      <c r="AE1171" s="42"/>
      <c r="AU1171" s="20" t="s">
        <v>90</v>
      </c>
    </row>
    <row r="1172" s="2" customFormat="1">
      <c r="A1172" s="42"/>
      <c r="B1172" s="43"/>
      <c r="C1172" s="44"/>
      <c r="D1172" s="234" t="s">
        <v>414</v>
      </c>
      <c r="E1172" s="44"/>
      <c r="F1172" s="285" t="s">
        <v>598</v>
      </c>
      <c r="G1172" s="44"/>
      <c r="H1172" s="286">
        <v>15.158</v>
      </c>
      <c r="I1172" s="44"/>
      <c r="J1172" s="44"/>
      <c r="K1172" s="44"/>
      <c r="L1172" s="48"/>
      <c r="M1172" s="232"/>
      <c r="N1172" s="233"/>
      <c r="O1172" s="88"/>
      <c r="P1172" s="88"/>
      <c r="Q1172" s="88"/>
      <c r="R1172" s="88"/>
      <c r="S1172" s="88"/>
      <c r="T1172" s="89"/>
      <c r="U1172" s="42"/>
      <c r="V1172" s="42"/>
      <c r="W1172" s="42"/>
      <c r="X1172" s="42"/>
      <c r="Y1172" s="42"/>
      <c r="Z1172" s="42"/>
      <c r="AA1172" s="42"/>
      <c r="AB1172" s="42"/>
      <c r="AC1172" s="42"/>
      <c r="AD1172" s="42"/>
      <c r="AE1172" s="42"/>
      <c r="AU1172" s="20" t="s">
        <v>90</v>
      </c>
    </row>
    <row r="1173" s="2" customFormat="1">
      <c r="A1173" s="42"/>
      <c r="B1173" s="43"/>
      <c r="C1173" s="44"/>
      <c r="D1173" s="234" t="s">
        <v>414</v>
      </c>
      <c r="E1173" s="44"/>
      <c r="F1173" s="285" t="s">
        <v>599</v>
      </c>
      <c r="G1173" s="44"/>
      <c r="H1173" s="286">
        <v>48.840000000000003</v>
      </c>
      <c r="I1173" s="44"/>
      <c r="J1173" s="44"/>
      <c r="K1173" s="44"/>
      <c r="L1173" s="48"/>
      <c r="M1173" s="232"/>
      <c r="N1173" s="233"/>
      <c r="O1173" s="88"/>
      <c r="P1173" s="88"/>
      <c r="Q1173" s="88"/>
      <c r="R1173" s="88"/>
      <c r="S1173" s="88"/>
      <c r="T1173" s="89"/>
      <c r="U1173" s="42"/>
      <c r="V1173" s="42"/>
      <c r="W1173" s="42"/>
      <c r="X1173" s="42"/>
      <c r="Y1173" s="42"/>
      <c r="Z1173" s="42"/>
      <c r="AA1173" s="42"/>
      <c r="AB1173" s="42"/>
      <c r="AC1173" s="42"/>
      <c r="AD1173" s="42"/>
      <c r="AE1173" s="42"/>
      <c r="AU1173" s="20" t="s">
        <v>90</v>
      </c>
    </row>
    <row r="1174" s="2" customFormat="1">
      <c r="A1174" s="42"/>
      <c r="B1174" s="43"/>
      <c r="C1174" s="44"/>
      <c r="D1174" s="234" t="s">
        <v>414</v>
      </c>
      <c r="E1174" s="44"/>
      <c r="F1174" s="285" t="s">
        <v>600</v>
      </c>
      <c r="G1174" s="44"/>
      <c r="H1174" s="286">
        <v>5</v>
      </c>
      <c r="I1174" s="44"/>
      <c r="J1174" s="44"/>
      <c r="K1174" s="44"/>
      <c r="L1174" s="48"/>
      <c r="M1174" s="232"/>
      <c r="N1174" s="233"/>
      <c r="O1174" s="88"/>
      <c r="P1174" s="88"/>
      <c r="Q1174" s="88"/>
      <c r="R1174" s="88"/>
      <c r="S1174" s="88"/>
      <c r="T1174" s="89"/>
      <c r="U1174" s="42"/>
      <c r="V1174" s="42"/>
      <c r="W1174" s="42"/>
      <c r="X1174" s="42"/>
      <c r="Y1174" s="42"/>
      <c r="Z1174" s="42"/>
      <c r="AA1174" s="42"/>
      <c r="AB1174" s="42"/>
      <c r="AC1174" s="42"/>
      <c r="AD1174" s="42"/>
      <c r="AE1174" s="42"/>
      <c r="AU1174" s="20" t="s">
        <v>90</v>
      </c>
    </row>
    <row r="1175" s="2" customFormat="1">
      <c r="A1175" s="42"/>
      <c r="B1175" s="43"/>
      <c r="C1175" s="44"/>
      <c r="D1175" s="234" t="s">
        <v>414</v>
      </c>
      <c r="E1175" s="44"/>
      <c r="F1175" s="285" t="s">
        <v>324</v>
      </c>
      <c r="G1175" s="44"/>
      <c r="H1175" s="286">
        <v>0</v>
      </c>
      <c r="I1175" s="44"/>
      <c r="J1175" s="44"/>
      <c r="K1175" s="44"/>
      <c r="L1175" s="48"/>
      <c r="M1175" s="232"/>
      <c r="N1175" s="233"/>
      <c r="O1175" s="88"/>
      <c r="P1175" s="88"/>
      <c r="Q1175" s="88"/>
      <c r="R1175" s="88"/>
      <c r="S1175" s="88"/>
      <c r="T1175" s="89"/>
      <c r="U1175" s="42"/>
      <c r="V1175" s="42"/>
      <c r="W1175" s="42"/>
      <c r="X1175" s="42"/>
      <c r="Y1175" s="42"/>
      <c r="Z1175" s="42"/>
      <c r="AA1175" s="42"/>
      <c r="AB1175" s="42"/>
      <c r="AC1175" s="42"/>
      <c r="AD1175" s="42"/>
      <c r="AE1175" s="42"/>
      <c r="AU1175" s="20" t="s">
        <v>90</v>
      </c>
    </row>
    <row r="1176" s="2" customFormat="1">
      <c r="A1176" s="42"/>
      <c r="B1176" s="43"/>
      <c r="C1176" s="44"/>
      <c r="D1176" s="234" t="s">
        <v>414</v>
      </c>
      <c r="E1176" s="44"/>
      <c r="F1176" s="285" t="s">
        <v>592</v>
      </c>
      <c r="G1176" s="44"/>
      <c r="H1176" s="286">
        <v>3.7599999999999998</v>
      </c>
      <c r="I1176" s="44"/>
      <c r="J1176" s="44"/>
      <c r="K1176" s="44"/>
      <c r="L1176" s="48"/>
      <c r="M1176" s="232"/>
      <c r="N1176" s="233"/>
      <c r="O1176" s="88"/>
      <c r="P1176" s="88"/>
      <c r="Q1176" s="88"/>
      <c r="R1176" s="88"/>
      <c r="S1176" s="88"/>
      <c r="T1176" s="89"/>
      <c r="U1176" s="42"/>
      <c r="V1176" s="42"/>
      <c r="W1176" s="42"/>
      <c r="X1176" s="42"/>
      <c r="Y1176" s="42"/>
      <c r="Z1176" s="42"/>
      <c r="AA1176" s="42"/>
      <c r="AB1176" s="42"/>
      <c r="AC1176" s="42"/>
      <c r="AD1176" s="42"/>
      <c r="AE1176" s="42"/>
      <c r="AU1176" s="20" t="s">
        <v>90</v>
      </c>
    </row>
    <row r="1177" s="2" customFormat="1">
      <c r="A1177" s="42"/>
      <c r="B1177" s="43"/>
      <c r="C1177" s="44"/>
      <c r="D1177" s="234" t="s">
        <v>414</v>
      </c>
      <c r="E1177" s="44"/>
      <c r="F1177" s="285" t="s">
        <v>285</v>
      </c>
      <c r="G1177" s="44"/>
      <c r="H1177" s="286">
        <v>818.50699999999995</v>
      </c>
      <c r="I1177" s="44"/>
      <c r="J1177" s="44"/>
      <c r="K1177" s="44"/>
      <c r="L1177" s="48"/>
      <c r="M1177" s="232"/>
      <c r="N1177" s="233"/>
      <c r="O1177" s="88"/>
      <c r="P1177" s="88"/>
      <c r="Q1177" s="88"/>
      <c r="R1177" s="88"/>
      <c r="S1177" s="88"/>
      <c r="T1177" s="89"/>
      <c r="U1177" s="42"/>
      <c r="V1177" s="42"/>
      <c r="W1177" s="42"/>
      <c r="X1177" s="42"/>
      <c r="Y1177" s="42"/>
      <c r="Z1177" s="42"/>
      <c r="AA1177" s="42"/>
      <c r="AB1177" s="42"/>
      <c r="AC1177" s="42"/>
      <c r="AD1177" s="42"/>
      <c r="AE1177" s="42"/>
      <c r="AU1177" s="20" t="s">
        <v>90</v>
      </c>
    </row>
    <row r="1178" s="2" customFormat="1">
      <c r="A1178" s="42"/>
      <c r="B1178" s="43"/>
      <c r="C1178" s="44"/>
      <c r="D1178" s="234" t="s">
        <v>414</v>
      </c>
      <c r="E1178" s="44"/>
      <c r="F1178" s="300" t="s">
        <v>1508</v>
      </c>
      <c r="G1178" s="44"/>
      <c r="H1178" s="44"/>
      <c r="I1178" s="44"/>
      <c r="J1178" s="44"/>
      <c r="K1178" s="44"/>
      <c r="L1178" s="48"/>
      <c r="M1178" s="232"/>
      <c r="N1178" s="233"/>
      <c r="O1178" s="88"/>
      <c r="P1178" s="88"/>
      <c r="Q1178" s="88"/>
      <c r="R1178" s="88"/>
      <c r="S1178" s="88"/>
      <c r="T1178" s="89"/>
      <c r="U1178" s="42"/>
      <c r="V1178" s="42"/>
      <c r="W1178" s="42"/>
      <c r="X1178" s="42"/>
      <c r="Y1178" s="42"/>
      <c r="Z1178" s="42"/>
      <c r="AA1178" s="42"/>
      <c r="AB1178" s="42"/>
      <c r="AC1178" s="42"/>
      <c r="AD1178" s="42"/>
      <c r="AE1178" s="42"/>
      <c r="AU1178" s="20" t="s">
        <v>90</v>
      </c>
    </row>
    <row r="1179" s="2" customFormat="1">
      <c r="A1179" s="42"/>
      <c r="B1179" s="43"/>
      <c r="C1179" s="44"/>
      <c r="D1179" s="234" t="s">
        <v>414</v>
      </c>
      <c r="E1179" s="44"/>
      <c r="F1179" s="301" t="s">
        <v>1872</v>
      </c>
      <c r="G1179" s="44"/>
      <c r="H1179" s="286">
        <v>0</v>
      </c>
      <c r="I1179" s="44"/>
      <c r="J1179" s="44"/>
      <c r="K1179" s="44"/>
      <c r="L1179" s="48"/>
      <c r="M1179" s="232"/>
      <c r="N1179" s="233"/>
      <c r="O1179" s="88"/>
      <c r="P1179" s="88"/>
      <c r="Q1179" s="88"/>
      <c r="R1179" s="88"/>
      <c r="S1179" s="88"/>
      <c r="T1179" s="89"/>
      <c r="U1179" s="42"/>
      <c r="V1179" s="42"/>
      <c r="W1179" s="42"/>
      <c r="X1179" s="42"/>
      <c r="Y1179" s="42"/>
      <c r="Z1179" s="42"/>
      <c r="AA1179" s="42"/>
      <c r="AB1179" s="42"/>
      <c r="AC1179" s="42"/>
      <c r="AD1179" s="42"/>
      <c r="AE1179" s="42"/>
      <c r="AU1179" s="20" t="s">
        <v>90</v>
      </c>
    </row>
    <row r="1180" s="2" customFormat="1">
      <c r="A1180" s="42"/>
      <c r="B1180" s="43"/>
      <c r="C1180" s="44"/>
      <c r="D1180" s="234" t="s">
        <v>414</v>
      </c>
      <c r="E1180" s="44"/>
      <c r="F1180" s="301" t="s">
        <v>1873</v>
      </c>
      <c r="G1180" s="44"/>
      <c r="H1180" s="286">
        <v>39.359999999999999</v>
      </c>
      <c r="I1180" s="44"/>
      <c r="J1180" s="44"/>
      <c r="K1180" s="44"/>
      <c r="L1180" s="48"/>
      <c r="M1180" s="232"/>
      <c r="N1180" s="233"/>
      <c r="O1180" s="88"/>
      <c r="P1180" s="88"/>
      <c r="Q1180" s="88"/>
      <c r="R1180" s="88"/>
      <c r="S1180" s="88"/>
      <c r="T1180" s="89"/>
      <c r="U1180" s="42"/>
      <c r="V1180" s="42"/>
      <c r="W1180" s="42"/>
      <c r="X1180" s="42"/>
      <c r="Y1180" s="42"/>
      <c r="Z1180" s="42"/>
      <c r="AA1180" s="42"/>
      <c r="AB1180" s="42"/>
      <c r="AC1180" s="42"/>
      <c r="AD1180" s="42"/>
      <c r="AE1180" s="42"/>
      <c r="AU1180" s="20" t="s">
        <v>90</v>
      </c>
    </row>
    <row r="1181" s="2" customFormat="1">
      <c r="A1181" s="42"/>
      <c r="B1181" s="43"/>
      <c r="C1181" s="44"/>
      <c r="D1181" s="234" t="s">
        <v>414</v>
      </c>
      <c r="E1181" s="44"/>
      <c r="F1181" s="301" t="s">
        <v>285</v>
      </c>
      <c r="G1181" s="44"/>
      <c r="H1181" s="286">
        <v>39.359999999999999</v>
      </c>
      <c r="I1181" s="44"/>
      <c r="J1181" s="44"/>
      <c r="K1181" s="44"/>
      <c r="L1181" s="48"/>
      <c r="M1181" s="232"/>
      <c r="N1181" s="233"/>
      <c r="O1181" s="88"/>
      <c r="P1181" s="88"/>
      <c r="Q1181" s="88"/>
      <c r="R1181" s="88"/>
      <c r="S1181" s="88"/>
      <c r="T1181" s="89"/>
      <c r="U1181" s="42"/>
      <c r="V1181" s="42"/>
      <c r="W1181" s="42"/>
      <c r="X1181" s="42"/>
      <c r="Y1181" s="42"/>
      <c r="Z1181" s="42"/>
      <c r="AA1181" s="42"/>
      <c r="AB1181" s="42"/>
      <c r="AC1181" s="42"/>
      <c r="AD1181" s="42"/>
      <c r="AE1181" s="42"/>
      <c r="AU1181" s="20" t="s">
        <v>90</v>
      </c>
    </row>
    <row r="1182" s="2" customFormat="1" ht="24.15" customHeight="1">
      <c r="A1182" s="42"/>
      <c r="B1182" s="43"/>
      <c r="C1182" s="216" t="s">
        <v>1633</v>
      </c>
      <c r="D1182" s="216" t="s">
        <v>144</v>
      </c>
      <c r="E1182" s="217" t="s">
        <v>2357</v>
      </c>
      <c r="F1182" s="218" t="s">
        <v>2358</v>
      </c>
      <c r="G1182" s="219" t="s">
        <v>321</v>
      </c>
      <c r="H1182" s="220">
        <v>818.50699999999995</v>
      </c>
      <c r="I1182" s="221"/>
      <c r="J1182" s="222">
        <f>ROUND(I1182*H1182,2)</f>
        <v>0</v>
      </c>
      <c r="K1182" s="218" t="s">
        <v>148</v>
      </c>
      <c r="L1182" s="48"/>
      <c r="M1182" s="223" t="s">
        <v>78</v>
      </c>
      <c r="N1182" s="224" t="s">
        <v>50</v>
      </c>
      <c r="O1182" s="88"/>
      <c r="P1182" s="225">
        <f>O1182*H1182</f>
        <v>0</v>
      </c>
      <c r="Q1182" s="225">
        <v>0</v>
      </c>
      <c r="R1182" s="225">
        <f>Q1182*H1182</f>
        <v>0</v>
      </c>
      <c r="S1182" s="225">
        <v>0</v>
      </c>
      <c r="T1182" s="226">
        <f>S1182*H1182</f>
        <v>0</v>
      </c>
      <c r="U1182" s="42"/>
      <c r="V1182" s="42"/>
      <c r="W1182" s="42"/>
      <c r="X1182" s="42"/>
      <c r="Y1182" s="42"/>
      <c r="Z1182" s="42"/>
      <c r="AA1182" s="42"/>
      <c r="AB1182" s="42"/>
      <c r="AC1182" s="42"/>
      <c r="AD1182" s="42"/>
      <c r="AE1182" s="42"/>
      <c r="AR1182" s="227" t="s">
        <v>244</v>
      </c>
      <c r="AT1182" s="227" t="s">
        <v>144</v>
      </c>
      <c r="AU1182" s="227" t="s">
        <v>90</v>
      </c>
      <c r="AY1182" s="20" t="s">
        <v>141</v>
      </c>
      <c r="BE1182" s="228">
        <f>IF(N1182="základní",J1182,0)</f>
        <v>0</v>
      </c>
      <c r="BF1182" s="228">
        <f>IF(N1182="snížená",J1182,0)</f>
        <v>0</v>
      </c>
      <c r="BG1182" s="228">
        <f>IF(N1182="zákl. přenesená",J1182,0)</f>
        <v>0</v>
      </c>
      <c r="BH1182" s="228">
        <f>IF(N1182="sníž. přenesená",J1182,0)</f>
        <v>0</v>
      </c>
      <c r="BI1182" s="228">
        <f>IF(N1182="nulová",J1182,0)</f>
        <v>0</v>
      </c>
      <c r="BJ1182" s="20" t="s">
        <v>88</v>
      </c>
      <c r="BK1182" s="228">
        <f>ROUND(I1182*H1182,2)</f>
        <v>0</v>
      </c>
      <c r="BL1182" s="20" t="s">
        <v>244</v>
      </c>
      <c r="BM1182" s="227" t="s">
        <v>2359</v>
      </c>
    </row>
    <row r="1183" s="2" customFormat="1">
      <c r="A1183" s="42"/>
      <c r="B1183" s="43"/>
      <c r="C1183" s="44"/>
      <c r="D1183" s="229" t="s">
        <v>151</v>
      </c>
      <c r="E1183" s="44"/>
      <c r="F1183" s="230" t="s">
        <v>2360</v>
      </c>
      <c r="G1183" s="44"/>
      <c r="H1183" s="44"/>
      <c r="I1183" s="231"/>
      <c r="J1183" s="44"/>
      <c r="K1183" s="44"/>
      <c r="L1183" s="48"/>
      <c r="M1183" s="232"/>
      <c r="N1183" s="233"/>
      <c r="O1183" s="88"/>
      <c r="P1183" s="88"/>
      <c r="Q1183" s="88"/>
      <c r="R1183" s="88"/>
      <c r="S1183" s="88"/>
      <c r="T1183" s="89"/>
      <c r="U1183" s="42"/>
      <c r="V1183" s="42"/>
      <c r="W1183" s="42"/>
      <c r="X1183" s="42"/>
      <c r="Y1183" s="42"/>
      <c r="Z1183" s="42"/>
      <c r="AA1183" s="42"/>
      <c r="AB1183" s="42"/>
      <c r="AC1183" s="42"/>
      <c r="AD1183" s="42"/>
      <c r="AE1183" s="42"/>
      <c r="AT1183" s="20" t="s">
        <v>151</v>
      </c>
      <c r="AU1183" s="20" t="s">
        <v>90</v>
      </c>
    </row>
    <row r="1184" s="13" customFormat="1">
      <c r="A1184" s="13"/>
      <c r="B1184" s="241"/>
      <c r="C1184" s="242"/>
      <c r="D1184" s="234" t="s">
        <v>283</v>
      </c>
      <c r="E1184" s="243" t="s">
        <v>78</v>
      </c>
      <c r="F1184" s="244" t="s">
        <v>776</v>
      </c>
      <c r="G1184" s="242"/>
      <c r="H1184" s="245">
        <v>818.50699999999995</v>
      </c>
      <c r="I1184" s="246"/>
      <c r="J1184" s="242"/>
      <c r="K1184" s="242"/>
      <c r="L1184" s="247"/>
      <c r="M1184" s="248"/>
      <c r="N1184" s="249"/>
      <c r="O1184" s="249"/>
      <c r="P1184" s="249"/>
      <c r="Q1184" s="249"/>
      <c r="R1184" s="249"/>
      <c r="S1184" s="249"/>
      <c r="T1184" s="250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251" t="s">
        <v>283</v>
      </c>
      <c r="AU1184" s="251" t="s">
        <v>90</v>
      </c>
      <c r="AV1184" s="13" t="s">
        <v>90</v>
      </c>
      <c r="AW1184" s="13" t="s">
        <v>40</v>
      </c>
      <c r="AX1184" s="13" t="s">
        <v>88</v>
      </c>
      <c r="AY1184" s="251" t="s">
        <v>141</v>
      </c>
    </row>
    <row r="1185" s="2" customFormat="1">
      <c r="A1185" s="42"/>
      <c r="B1185" s="43"/>
      <c r="C1185" s="44"/>
      <c r="D1185" s="234" t="s">
        <v>414</v>
      </c>
      <c r="E1185" s="44"/>
      <c r="F1185" s="284" t="s">
        <v>1670</v>
      </c>
      <c r="G1185" s="44"/>
      <c r="H1185" s="44"/>
      <c r="I1185" s="44"/>
      <c r="J1185" s="44"/>
      <c r="K1185" s="44"/>
      <c r="L1185" s="48"/>
      <c r="M1185" s="232"/>
      <c r="N1185" s="233"/>
      <c r="O1185" s="88"/>
      <c r="P1185" s="88"/>
      <c r="Q1185" s="88"/>
      <c r="R1185" s="88"/>
      <c r="S1185" s="88"/>
      <c r="T1185" s="89"/>
      <c r="U1185" s="42"/>
      <c r="V1185" s="42"/>
      <c r="W1185" s="42"/>
      <c r="X1185" s="42"/>
      <c r="Y1185" s="42"/>
      <c r="Z1185" s="42"/>
      <c r="AA1185" s="42"/>
      <c r="AB1185" s="42"/>
      <c r="AC1185" s="42"/>
      <c r="AD1185" s="42"/>
      <c r="AE1185" s="42"/>
      <c r="AU1185" s="20" t="s">
        <v>90</v>
      </c>
    </row>
    <row r="1186" s="2" customFormat="1">
      <c r="A1186" s="42"/>
      <c r="B1186" s="43"/>
      <c r="C1186" s="44"/>
      <c r="D1186" s="234" t="s">
        <v>414</v>
      </c>
      <c r="E1186" s="44"/>
      <c r="F1186" s="285" t="s">
        <v>1855</v>
      </c>
      <c r="G1186" s="44"/>
      <c r="H1186" s="286">
        <v>105.92700000000001</v>
      </c>
      <c r="I1186" s="44"/>
      <c r="J1186" s="44"/>
      <c r="K1186" s="44"/>
      <c r="L1186" s="48"/>
      <c r="M1186" s="232"/>
      <c r="N1186" s="233"/>
      <c r="O1186" s="88"/>
      <c r="P1186" s="88"/>
      <c r="Q1186" s="88"/>
      <c r="R1186" s="88"/>
      <c r="S1186" s="88"/>
      <c r="T1186" s="89"/>
      <c r="U1186" s="42"/>
      <c r="V1186" s="42"/>
      <c r="W1186" s="42"/>
      <c r="X1186" s="42"/>
      <c r="Y1186" s="42"/>
      <c r="Z1186" s="42"/>
      <c r="AA1186" s="42"/>
      <c r="AB1186" s="42"/>
      <c r="AC1186" s="42"/>
      <c r="AD1186" s="42"/>
      <c r="AE1186" s="42"/>
      <c r="AU1186" s="20" t="s">
        <v>90</v>
      </c>
    </row>
    <row r="1187" s="2" customFormat="1">
      <c r="A1187" s="42"/>
      <c r="B1187" s="43"/>
      <c r="C1187" s="44"/>
      <c r="D1187" s="234" t="s">
        <v>414</v>
      </c>
      <c r="E1187" s="44"/>
      <c r="F1187" s="285" t="s">
        <v>1856</v>
      </c>
      <c r="G1187" s="44"/>
      <c r="H1187" s="286">
        <v>105.92700000000001</v>
      </c>
      <c r="I1187" s="44"/>
      <c r="J1187" s="44"/>
      <c r="K1187" s="44"/>
      <c r="L1187" s="48"/>
      <c r="M1187" s="232"/>
      <c r="N1187" s="233"/>
      <c r="O1187" s="88"/>
      <c r="P1187" s="88"/>
      <c r="Q1187" s="88"/>
      <c r="R1187" s="88"/>
      <c r="S1187" s="88"/>
      <c r="T1187" s="89"/>
      <c r="U1187" s="42"/>
      <c r="V1187" s="42"/>
      <c r="W1187" s="42"/>
      <c r="X1187" s="42"/>
      <c r="Y1187" s="42"/>
      <c r="Z1187" s="42"/>
      <c r="AA1187" s="42"/>
      <c r="AB1187" s="42"/>
      <c r="AC1187" s="42"/>
      <c r="AD1187" s="42"/>
      <c r="AE1187" s="42"/>
      <c r="AU1187" s="20" t="s">
        <v>90</v>
      </c>
    </row>
    <row r="1188" s="2" customFormat="1">
      <c r="A1188" s="42"/>
      <c r="B1188" s="43"/>
      <c r="C1188" s="44"/>
      <c r="D1188" s="234" t="s">
        <v>414</v>
      </c>
      <c r="E1188" s="44"/>
      <c r="F1188" s="285" t="s">
        <v>1857</v>
      </c>
      <c r="G1188" s="44"/>
      <c r="H1188" s="286">
        <v>108.205</v>
      </c>
      <c r="I1188" s="44"/>
      <c r="J1188" s="44"/>
      <c r="K1188" s="44"/>
      <c r="L1188" s="48"/>
      <c r="M1188" s="232"/>
      <c r="N1188" s="233"/>
      <c r="O1188" s="88"/>
      <c r="P1188" s="88"/>
      <c r="Q1188" s="88"/>
      <c r="R1188" s="88"/>
      <c r="S1188" s="88"/>
      <c r="T1188" s="89"/>
      <c r="U1188" s="42"/>
      <c r="V1188" s="42"/>
      <c r="W1188" s="42"/>
      <c r="X1188" s="42"/>
      <c r="Y1188" s="42"/>
      <c r="Z1188" s="42"/>
      <c r="AA1188" s="42"/>
      <c r="AB1188" s="42"/>
      <c r="AC1188" s="42"/>
      <c r="AD1188" s="42"/>
      <c r="AE1188" s="42"/>
      <c r="AU1188" s="20" t="s">
        <v>90</v>
      </c>
    </row>
    <row r="1189" s="2" customFormat="1">
      <c r="A1189" s="42"/>
      <c r="B1189" s="43"/>
      <c r="C1189" s="44"/>
      <c r="D1189" s="234" t="s">
        <v>414</v>
      </c>
      <c r="E1189" s="44"/>
      <c r="F1189" s="285" t="s">
        <v>1858</v>
      </c>
      <c r="G1189" s="44"/>
      <c r="H1189" s="286">
        <v>62.578000000000003</v>
      </c>
      <c r="I1189" s="44"/>
      <c r="J1189" s="44"/>
      <c r="K1189" s="44"/>
      <c r="L1189" s="48"/>
      <c r="M1189" s="232"/>
      <c r="N1189" s="233"/>
      <c r="O1189" s="88"/>
      <c r="P1189" s="88"/>
      <c r="Q1189" s="88"/>
      <c r="R1189" s="88"/>
      <c r="S1189" s="88"/>
      <c r="T1189" s="89"/>
      <c r="U1189" s="42"/>
      <c r="V1189" s="42"/>
      <c r="W1189" s="42"/>
      <c r="X1189" s="42"/>
      <c r="Y1189" s="42"/>
      <c r="Z1189" s="42"/>
      <c r="AA1189" s="42"/>
      <c r="AB1189" s="42"/>
      <c r="AC1189" s="42"/>
      <c r="AD1189" s="42"/>
      <c r="AE1189" s="42"/>
      <c r="AU1189" s="20" t="s">
        <v>90</v>
      </c>
    </row>
    <row r="1190" s="2" customFormat="1">
      <c r="A1190" s="42"/>
      <c r="B1190" s="43"/>
      <c r="C1190" s="44"/>
      <c r="D1190" s="234" t="s">
        <v>414</v>
      </c>
      <c r="E1190" s="44"/>
      <c r="F1190" s="285" t="s">
        <v>1859</v>
      </c>
      <c r="G1190" s="44"/>
      <c r="H1190" s="286">
        <v>91.757000000000005</v>
      </c>
      <c r="I1190" s="44"/>
      <c r="J1190" s="44"/>
      <c r="K1190" s="44"/>
      <c r="L1190" s="48"/>
      <c r="M1190" s="232"/>
      <c r="N1190" s="233"/>
      <c r="O1190" s="88"/>
      <c r="P1190" s="88"/>
      <c r="Q1190" s="88"/>
      <c r="R1190" s="88"/>
      <c r="S1190" s="88"/>
      <c r="T1190" s="89"/>
      <c r="U1190" s="42"/>
      <c r="V1190" s="42"/>
      <c r="W1190" s="42"/>
      <c r="X1190" s="42"/>
      <c r="Y1190" s="42"/>
      <c r="Z1190" s="42"/>
      <c r="AA1190" s="42"/>
      <c r="AB1190" s="42"/>
      <c r="AC1190" s="42"/>
      <c r="AD1190" s="42"/>
      <c r="AE1190" s="42"/>
      <c r="AU1190" s="20" t="s">
        <v>90</v>
      </c>
    </row>
    <row r="1191" s="2" customFormat="1">
      <c r="A1191" s="42"/>
      <c r="B1191" s="43"/>
      <c r="C1191" s="44"/>
      <c r="D1191" s="234" t="s">
        <v>414</v>
      </c>
      <c r="E1191" s="44"/>
      <c r="F1191" s="285" t="s">
        <v>1860</v>
      </c>
      <c r="G1191" s="44"/>
      <c r="H1191" s="286">
        <v>60.634999999999998</v>
      </c>
      <c r="I1191" s="44"/>
      <c r="J1191" s="44"/>
      <c r="K1191" s="44"/>
      <c r="L1191" s="48"/>
      <c r="M1191" s="232"/>
      <c r="N1191" s="233"/>
      <c r="O1191" s="88"/>
      <c r="P1191" s="88"/>
      <c r="Q1191" s="88"/>
      <c r="R1191" s="88"/>
      <c r="S1191" s="88"/>
      <c r="T1191" s="89"/>
      <c r="U1191" s="42"/>
      <c r="V1191" s="42"/>
      <c r="W1191" s="42"/>
      <c r="X1191" s="42"/>
      <c r="Y1191" s="42"/>
      <c r="Z1191" s="42"/>
      <c r="AA1191" s="42"/>
      <c r="AB1191" s="42"/>
      <c r="AC1191" s="42"/>
      <c r="AD1191" s="42"/>
      <c r="AE1191" s="42"/>
      <c r="AU1191" s="20" t="s">
        <v>90</v>
      </c>
    </row>
    <row r="1192" s="2" customFormat="1">
      <c r="A1192" s="42"/>
      <c r="B1192" s="43"/>
      <c r="C1192" s="44"/>
      <c r="D1192" s="234" t="s">
        <v>414</v>
      </c>
      <c r="E1192" s="44"/>
      <c r="F1192" s="285" t="s">
        <v>1861</v>
      </c>
      <c r="G1192" s="44"/>
      <c r="H1192" s="286">
        <v>108.842</v>
      </c>
      <c r="I1192" s="44"/>
      <c r="J1192" s="44"/>
      <c r="K1192" s="44"/>
      <c r="L1192" s="48"/>
      <c r="M1192" s="232"/>
      <c r="N1192" s="233"/>
      <c r="O1192" s="88"/>
      <c r="P1192" s="88"/>
      <c r="Q1192" s="88"/>
      <c r="R1192" s="88"/>
      <c r="S1192" s="88"/>
      <c r="T1192" s="89"/>
      <c r="U1192" s="42"/>
      <c r="V1192" s="42"/>
      <c r="W1192" s="42"/>
      <c r="X1192" s="42"/>
      <c r="Y1192" s="42"/>
      <c r="Z1192" s="42"/>
      <c r="AA1192" s="42"/>
      <c r="AB1192" s="42"/>
      <c r="AC1192" s="42"/>
      <c r="AD1192" s="42"/>
      <c r="AE1192" s="42"/>
      <c r="AU1192" s="20" t="s">
        <v>90</v>
      </c>
    </row>
    <row r="1193" s="2" customFormat="1">
      <c r="A1193" s="42"/>
      <c r="B1193" s="43"/>
      <c r="C1193" s="44"/>
      <c r="D1193" s="234" t="s">
        <v>414</v>
      </c>
      <c r="E1193" s="44"/>
      <c r="F1193" s="285" t="s">
        <v>1862</v>
      </c>
      <c r="G1193" s="44"/>
      <c r="H1193" s="286">
        <v>108.875</v>
      </c>
      <c r="I1193" s="44"/>
      <c r="J1193" s="44"/>
      <c r="K1193" s="44"/>
      <c r="L1193" s="48"/>
      <c r="M1193" s="232"/>
      <c r="N1193" s="233"/>
      <c r="O1193" s="88"/>
      <c r="P1193" s="88"/>
      <c r="Q1193" s="88"/>
      <c r="R1193" s="88"/>
      <c r="S1193" s="88"/>
      <c r="T1193" s="89"/>
      <c r="U1193" s="42"/>
      <c r="V1193" s="42"/>
      <c r="W1193" s="42"/>
      <c r="X1193" s="42"/>
      <c r="Y1193" s="42"/>
      <c r="Z1193" s="42"/>
      <c r="AA1193" s="42"/>
      <c r="AB1193" s="42"/>
      <c r="AC1193" s="42"/>
      <c r="AD1193" s="42"/>
      <c r="AE1193" s="42"/>
      <c r="AU1193" s="20" t="s">
        <v>90</v>
      </c>
    </row>
    <row r="1194" s="2" customFormat="1">
      <c r="A1194" s="42"/>
      <c r="B1194" s="43"/>
      <c r="C1194" s="44"/>
      <c r="D1194" s="234" t="s">
        <v>414</v>
      </c>
      <c r="E1194" s="44"/>
      <c r="F1194" s="285" t="s">
        <v>1863</v>
      </c>
      <c r="G1194" s="44"/>
      <c r="H1194" s="286">
        <v>111.68899999999999</v>
      </c>
      <c r="I1194" s="44"/>
      <c r="J1194" s="44"/>
      <c r="K1194" s="44"/>
      <c r="L1194" s="48"/>
      <c r="M1194" s="232"/>
      <c r="N1194" s="233"/>
      <c r="O1194" s="88"/>
      <c r="P1194" s="88"/>
      <c r="Q1194" s="88"/>
      <c r="R1194" s="88"/>
      <c r="S1194" s="88"/>
      <c r="T1194" s="89"/>
      <c r="U1194" s="42"/>
      <c r="V1194" s="42"/>
      <c r="W1194" s="42"/>
      <c r="X1194" s="42"/>
      <c r="Y1194" s="42"/>
      <c r="Z1194" s="42"/>
      <c r="AA1194" s="42"/>
      <c r="AB1194" s="42"/>
      <c r="AC1194" s="42"/>
      <c r="AD1194" s="42"/>
      <c r="AE1194" s="42"/>
      <c r="AU1194" s="20" t="s">
        <v>90</v>
      </c>
    </row>
    <row r="1195" s="2" customFormat="1">
      <c r="A1195" s="42"/>
      <c r="B1195" s="43"/>
      <c r="C1195" s="44"/>
      <c r="D1195" s="234" t="s">
        <v>414</v>
      </c>
      <c r="E1195" s="44"/>
      <c r="F1195" s="285" t="s">
        <v>1864</v>
      </c>
      <c r="G1195" s="44"/>
      <c r="H1195" s="286">
        <v>-86.875</v>
      </c>
      <c r="I1195" s="44"/>
      <c r="J1195" s="44"/>
      <c r="K1195" s="44"/>
      <c r="L1195" s="48"/>
      <c r="M1195" s="232"/>
      <c r="N1195" s="233"/>
      <c r="O1195" s="88"/>
      <c r="P1195" s="88"/>
      <c r="Q1195" s="88"/>
      <c r="R1195" s="88"/>
      <c r="S1195" s="88"/>
      <c r="T1195" s="89"/>
      <c r="U1195" s="42"/>
      <c r="V1195" s="42"/>
      <c r="W1195" s="42"/>
      <c r="X1195" s="42"/>
      <c r="Y1195" s="42"/>
      <c r="Z1195" s="42"/>
      <c r="AA1195" s="42"/>
      <c r="AB1195" s="42"/>
      <c r="AC1195" s="42"/>
      <c r="AD1195" s="42"/>
      <c r="AE1195" s="42"/>
      <c r="AU1195" s="20" t="s">
        <v>90</v>
      </c>
    </row>
    <row r="1196" s="2" customFormat="1">
      <c r="A1196" s="42"/>
      <c r="B1196" s="43"/>
      <c r="C1196" s="44"/>
      <c r="D1196" s="234" t="s">
        <v>414</v>
      </c>
      <c r="E1196" s="44"/>
      <c r="F1196" s="285" t="s">
        <v>1865</v>
      </c>
      <c r="G1196" s="44"/>
      <c r="H1196" s="286">
        <v>-13.9</v>
      </c>
      <c r="I1196" s="44"/>
      <c r="J1196" s="44"/>
      <c r="K1196" s="44"/>
      <c r="L1196" s="48"/>
      <c r="M1196" s="232"/>
      <c r="N1196" s="233"/>
      <c r="O1196" s="88"/>
      <c r="P1196" s="88"/>
      <c r="Q1196" s="88"/>
      <c r="R1196" s="88"/>
      <c r="S1196" s="88"/>
      <c r="T1196" s="89"/>
      <c r="U1196" s="42"/>
      <c r="V1196" s="42"/>
      <c r="W1196" s="42"/>
      <c r="X1196" s="42"/>
      <c r="Y1196" s="42"/>
      <c r="Z1196" s="42"/>
      <c r="AA1196" s="42"/>
      <c r="AB1196" s="42"/>
      <c r="AC1196" s="42"/>
      <c r="AD1196" s="42"/>
      <c r="AE1196" s="42"/>
      <c r="AU1196" s="20" t="s">
        <v>90</v>
      </c>
    </row>
    <row r="1197" s="2" customFormat="1">
      <c r="A1197" s="42"/>
      <c r="B1197" s="43"/>
      <c r="C1197" s="44"/>
      <c r="D1197" s="234" t="s">
        <v>414</v>
      </c>
      <c r="E1197" s="44"/>
      <c r="F1197" s="285" t="s">
        <v>1866</v>
      </c>
      <c r="G1197" s="44"/>
      <c r="H1197" s="286">
        <v>-3.2000000000000002</v>
      </c>
      <c r="I1197" s="44"/>
      <c r="J1197" s="44"/>
      <c r="K1197" s="44"/>
      <c r="L1197" s="48"/>
      <c r="M1197" s="232"/>
      <c r="N1197" s="233"/>
      <c r="O1197" s="88"/>
      <c r="P1197" s="88"/>
      <c r="Q1197" s="88"/>
      <c r="R1197" s="88"/>
      <c r="S1197" s="88"/>
      <c r="T1197" s="89"/>
      <c r="U1197" s="42"/>
      <c r="V1197" s="42"/>
      <c r="W1197" s="42"/>
      <c r="X1197" s="42"/>
      <c r="Y1197" s="42"/>
      <c r="Z1197" s="42"/>
      <c r="AA1197" s="42"/>
      <c r="AB1197" s="42"/>
      <c r="AC1197" s="42"/>
      <c r="AD1197" s="42"/>
      <c r="AE1197" s="42"/>
      <c r="AU1197" s="20" t="s">
        <v>90</v>
      </c>
    </row>
    <row r="1198" s="2" customFormat="1">
      <c r="A1198" s="42"/>
      <c r="B1198" s="43"/>
      <c r="C1198" s="44"/>
      <c r="D1198" s="234" t="s">
        <v>414</v>
      </c>
      <c r="E1198" s="44"/>
      <c r="F1198" s="285" t="s">
        <v>1867</v>
      </c>
      <c r="G1198" s="44"/>
      <c r="H1198" s="286">
        <v>-3.2000000000000002</v>
      </c>
      <c r="I1198" s="44"/>
      <c r="J1198" s="44"/>
      <c r="K1198" s="44"/>
      <c r="L1198" s="48"/>
      <c r="M1198" s="232"/>
      <c r="N1198" s="233"/>
      <c r="O1198" s="88"/>
      <c r="P1198" s="88"/>
      <c r="Q1198" s="88"/>
      <c r="R1198" s="88"/>
      <c r="S1198" s="88"/>
      <c r="T1198" s="89"/>
      <c r="U1198" s="42"/>
      <c r="V1198" s="42"/>
      <c r="W1198" s="42"/>
      <c r="X1198" s="42"/>
      <c r="Y1198" s="42"/>
      <c r="Z1198" s="42"/>
      <c r="AA1198" s="42"/>
      <c r="AB1198" s="42"/>
      <c r="AC1198" s="42"/>
      <c r="AD1198" s="42"/>
      <c r="AE1198" s="42"/>
      <c r="AU1198" s="20" t="s">
        <v>90</v>
      </c>
    </row>
    <row r="1199" s="2" customFormat="1">
      <c r="A1199" s="42"/>
      <c r="B1199" s="43"/>
      <c r="C1199" s="44"/>
      <c r="D1199" s="234" t="s">
        <v>414</v>
      </c>
      <c r="E1199" s="44"/>
      <c r="F1199" s="285" t="s">
        <v>1868</v>
      </c>
      <c r="G1199" s="44"/>
      <c r="H1199" s="286">
        <v>-1.6000000000000001</v>
      </c>
      <c r="I1199" s="44"/>
      <c r="J1199" s="44"/>
      <c r="K1199" s="44"/>
      <c r="L1199" s="48"/>
      <c r="M1199" s="232"/>
      <c r="N1199" s="233"/>
      <c r="O1199" s="88"/>
      <c r="P1199" s="88"/>
      <c r="Q1199" s="88"/>
      <c r="R1199" s="88"/>
      <c r="S1199" s="88"/>
      <c r="T1199" s="89"/>
      <c r="U1199" s="42"/>
      <c r="V1199" s="42"/>
      <c r="W1199" s="42"/>
      <c r="X1199" s="42"/>
      <c r="Y1199" s="42"/>
      <c r="Z1199" s="42"/>
      <c r="AA1199" s="42"/>
      <c r="AB1199" s="42"/>
      <c r="AC1199" s="42"/>
      <c r="AD1199" s="42"/>
      <c r="AE1199" s="42"/>
      <c r="AU1199" s="20" t="s">
        <v>90</v>
      </c>
    </row>
    <row r="1200" s="2" customFormat="1">
      <c r="A1200" s="42"/>
      <c r="B1200" s="43"/>
      <c r="C1200" s="44"/>
      <c r="D1200" s="234" t="s">
        <v>414</v>
      </c>
      <c r="E1200" s="44"/>
      <c r="F1200" s="285" t="s">
        <v>1869</v>
      </c>
      <c r="G1200" s="44"/>
      <c r="H1200" s="286">
        <v>8.125</v>
      </c>
      <c r="I1200" s="44"/>
      <c r="J1200" s="44"/>
      <c r="K1200" s="44"/>
      <c r="L1200" s="48"/>
      <c r="M1200" s="232"/>
      <c r="N1200" s="233"/>
      <c r="O1200" s="88"/>
      <c r="P1200" s="88"/>
      <c r="Q1200" s="88"/>
      <c r="R1200" s="88"/>
      <c r="S1200" s="88"/>
      <c r="T1200" s="89"/>
      <c r="U1200" s="42"/>
      <c r="V1200" s="42"/>
      <c r="W1200" s="42"/>
      <c r="X1200" s="42"/>
      <c r="Y1200" s="42"/>
      <c r="Z1200" s="42"/>
      <c r="AA1200" s="42"/>
      <c r="AB1200" s="42"/>
      <c r="AC1200" s="42"/>
      <c r="AD1200" s="42"/>
      <c r="AE1200" s="42"/>
      <c r="AU1200" s="20" t="s">
        <v>90</v>
      </c>
    </row>
    <row r="1201" s="2" customFormat="1">
      <c r="A1201" s="42"/>
      <c r="B1201" s="43"/>
      <c r="C1201" s="44"/>
      <c r="D1201" s="234" t="s">
        <v>414</v>
      </c>
      <c r="E1201" s="44"/>
      <c r="F1201" s="285" t="s">
        <v>1870</v>
      </c>
      <c r="G1201" s="44"/>
      <c r="H1201" s="286">
        <v>-5.0629999999999997</v>
      </c>
      <c r="I1201" s="44"/>
      <c r="J1201" s="44"/>
      <c r="K1201" s="44"/>
      <c r="L1201" s="48"/>
      <c r="M1201" s="232"/>
      <c r="N1201" s="233"/>
      <c r="O1201" s="88"/>
      <c r="P1201" s="88"/>
      <c r="Q1201" s="88"/>
      <c r="R1201" s="88"/>
      <c r="S1201" s="88"/>
      <c r="T1201" s="89"/>
      <c r="U1201" s="42"/>
      <c r="V1201" s="42"/>
      <c r="W1201" s="42"/>
      <c r="X1201" s="42"/>
      <c r="Y1201" s="42"/>
      <c r="Z1201" s="42"/>
      <c r="AA1201" s="42"/>
      <c r="AB1201" s="42"/>
      <c r="AC1201" s="42"/>
      <c r="AD1201" s="42"/>
      <c r="AE1201" s="42"/>
      <c r="AU1201" s="20" t="s">
        <v>90</v>
      </c>
    </row>
    <row r="1202" s="2" customFormat="1">
      <c r="A1202" s="42"/>
      <c r="B1202" s="43"/>
      <c r="C1202" s="44"/>
      <c r="D1202" s="234" t="s">
        <v>414</v>
      </c>
      <c r="E1202" s="44"/>
      <c r="F1202" s="285" t="s">
        <v>1871</v>
      </c>
      <c r="G1202" s="44"/>
      <c r="H1202" s="286">
        <v>-2.081</v>
      </c>
      <c r="I1202" s="44"/>
      <c r="J1202" s="44"/>
      <c r="K1202" s="44"/>
      <c r="L1202" s="48"/>
      <c r="M1202" s="232"/>
      <c r="N1202" s="233"/>
      <c r="O1202" s="88"/>
      <c r="P1202" s="88"/>
      <c r="Q1202" s="88"/>
      <c r="R1202" s="88"/>
      <c r="S1202" s="88"/>
      <c r="T1202" s="89"/>
      <c r="U1202" s="42"/>
      <c r="V1202" s="42"/>
      <c r="W1202" s="42"/>
      <c r="X1202" s="42"/>
      <c r="Y1202" s="42"/>
      <c r="Z1202" s="42"/>
      <c r="AA1202" s="42"/>
      <c r="AB1202" s="42"/>
      <c r="AC1202" s="42"/>
      <c r="AD1202" s="42"/>
      <c r="AE1202" s="42"/>
      <c r="AU1202" s="20" t="s">
        <v>90</v>
      </c>
    </row>
    <row r="1203" s="2" customFormat="1">
      <c r="A1203" s="42"/>
      <c r="B1203" s="43"/>
      <c r="C1203" s="44"/>
      <c r="D1203" s="234" t="s">
        <v>414</v>
      </c>
      <c r="E1203" s="44"/>
      <c r="F1203" s="285" t="s">
        <v>1645</v>
      </c>
      <c r="G1203" s="44"/>
      <c r="H1203" s="286">
        <v>-39.359999999999999</v>
      </c>
      <c r="I1203" s="44"/>
      <c r="J1203" s="44"/>
      <c r="K1203" s="44"/>
      <c r="L1203" s="48"/>
      <c r="M1203" s="232"/>
      <c r="N1203" s="233"/>
      <c r="O1203" s="88"/>
      <c r="P1203" s="88"/>
      <c r="Q1203" s="88"/>
      <c r="R1203" s="88"/>
      <c r="S1203" s="88"/>
      <c r="T1203" s="89"/>
      <c r="U1203" s="42"/>
      <c r="V1203" s="42"/>
      <c r="W1203" s="42"/>
      <c r="X1203" s="42"/>
      <c r="Y1203" s="42"/>
      <c r="Z1203" s="42"/>
      <c r="AA1203" s="42"/>
      <c r="AB1203" s="42"/>
      <c r="AC1203" s="42"/>
      <c r="AD1203" s="42"/>
      <c r="AE1203" s="42"/>
      <c r="AU1203" s="20" t="s">
        <v>90</v>
      </c>
    </row>
    <row r="1204" s="2" customFormat="1">
      <c r="A1204" s="42"/>
      <c r="B1204" s="43"/>
      <c r="C1204" s="44"/>
      <c r="D1204" s="234" t="s">
        <v>414</v>
      </c>
      <c r="E1204" s="44"/>
      <c r="F1204" s="285" t="s">
        <v>2352</v>
      </c>
      <c r="G1204" s="44"/>
      <c r="H1204" s="286">
        <v>0</v>
      </c>
      <c r="I1204" s="44"/>
      <c r="J1204" s="44"/>
      <c r="K1204" s="44"/>
      <c r="L1204" s="48"/>
      <c r="M1204" s="232"/>
      <c r="N1204" s="233"/>
      <c r="O1204" s="88"/>
      <c r="P1204" s="88"/>
      <c r="Q1204" s="88"/>
      <c r="R1204" s="88"/>
      <c r="S1204" s="88"/>
      <c r="T1204" s="89"/>
      <c r="U1204" s="42"/>
      <c r="V1204" s="42"/>
      <c r="W1204" s="42"/>
      <c r="X1204" s="42"/>
      <c r="Y1204" s="42"/>
      <c r="Z1204" s="42"/>
      <c r="AA1204" s="42"/>
      <c r="AB1204" s="42"/>
      <c r="AC1204" s="42"/>
      <c r="AD1204" s="42"/>
      <c r="AE1204" s="42"/>
      <c r="AU1204" s="20" t="s">
        <v>90</v>
      </c>
    </row>
    <row r="1205" s="2" customFormat="1">
      <c r="A1205" s="42"/>
      <c r="B1205" s="43"/>
      <c r="C1205" s="44"/>
      <c r="D1205" s="234" t="s">
        <v>414</v>
      </c>
      <c r="E1205" s="44"/>
      <c r="F1205" s="285" t="s">
        <v>606</v>
      </c>
      <c r="G1205" s="44"/>
      <c r="H1205" s="286">
        <v>0</v>
      </c>
      <c r="I1205" s="44"/>
      <c r="J1205" s="44"/>
      <c r="K1205" s="44"/>
      <c r="L1205" s="48"/>
      <c r="M1205" s="232"/>
      <c r="N1205" s="233"/>
      <c r="O1205" s="88"/>
      <c r="P1205" s="88"/>
      <c r="Q1205" s="88"/>
      <c r="R1205" s="88"/>
      <c r="S1205" s="88"/>
      <c r="T1205" s="89"/>
      <c r="U1205" s="42"/>
      <c r="V1205" s="42"/>
      <c r="W1205" s="42"/>
      <c r="X1205" s="42"/>
      <c r="Y1205" s="42"/>
      <c r="Z1205" s="42"/>
      <c r="AA1205" s="42"/>
      <c r="AB1205" s="42"/>
      <c r="AC1205" s="42"/>
      <c r="AD1205" s="42"/>
      <c r="AE1205" s="42"/>
      <c r="AU1205" s="20" t="s">
        <v>90</v>
      </c>
    </row>
    <row r="1206" s="2" customFormat="1">
      <c r="A1206" s="42"/>
      <c r="B1206" s="43"/>
      <c r="C1206" s="44"/>
      <c r="D1206" s="234" t="s">
        <v>414</v>
      </c>
      <c r="E1206" s="44"/>
      <c r="F1206" s="285" t="s">
        <v>607</v>
      </c>
      <c r="G1206" s="44"/>
      <c r="H1206" s="286">
        <v>4</v>
      </c>
      <c r="I1206" s="44"/>
      <c r="J1206" s="44"/>
      <c r="K1206" s="44"/>
      <c r="L1206" s="48"/>
      <c r="M1206" s="232"/>
      <c r="N1206" s="233"/>
      <c r="O1206" s="88"/>
      <c r="P1206" s="88"/>
      <c r="Q1206" s="88"/>
      <c r="R1206" s="88"/>
      <c r="S1206" s="88"/>
      <c r="T1206" s="89"/>
      <c r="U1206" s="42"/>
      <c r="V1206" s="42"/>
      <c r="W1206" s="42"/>
      <c r="X1206" s="42"/>
      <c r="Y1206" s="42"/>
      <c r="Z1206" s="42"/>
      <c r="AA1206" s="42"/>
      <c r="AB1206" s="42"/>
      <c r="AC1206" s="42"/>
      <c r="AD1206" s="42"/>
      <c r="AE1206" s="42"/>
      <c r="AU1206" s="20" t="s">
        <v>90</v>
      </c>
    </row>
    <row r="1207" s="2" customFormat="1">
      <c r="A1207" s="42"/>
      <c r="B1207" s="43"/>
      <c r="C1207" s="44"/>
      <c r="D1207" s="234" t="s">
        <v>414</v>
      </c>
      <c r="E1207" s="44"/>
      <c r="F1207" s="285" t="s">
        <v>608</v>
      </c>
      <c r="G1207" s="44"/>
      <c r="H1207" s="286">
        <v>4</v>
      </c>
      <c r="I1207" s="44"/>
      <c r="J1207" s="44"/>
      <c r="K1207" s="44"/>
      <c r="L1207" s="48"/>
      <c r="M1207" s="232"/>
      <c r="N1207" s="233"/>
      <c r="O1207" s="88"/>
      <c r="P1207" s="88"/>
      <c r="Q1207" s="88"/>
      <c r="R1207" s="88"/>
      <c r="S1207" s="88"/>
      <c r="T1207" s="89"/>
      <c r="U1207" s="42"/>
      <c r="V1207" s="42"/>
      <c r="W1207" s="42"/>
      <c r="X1207" s="42"/>
      <c r="Y1207" s="42"/>
      <c r="Z1207" s="42"/>
      <c r="AA1207" s="42"/>
      <c r="AB1207" s="42"/>
      <c r="AC1207" s="42"/>
      <c r="AD1207" s="42"/>
      <c r="AE1207" s="42"/>
      <c r="AU1207" s="20" t="s">
        <v>90</v>
      </c>
    </row>
    <row r="1208" s="2" customFormat="1">
      <c r="A1208" s="42"/>
      <c r="B1208" s="43"/>
      <c r="C1208" s="44"/>
      <c r="D1208" s="234" t="s">
        <v>414</v>
      </c>
      <c r="E1208" s="44"/>
      <c r="F1208" s="285" t="s">
        <v>609</v>
      </c>
      <c r="G1208" s="44"/>
      <c r="H1208" s="286">
        <v>5.4080000000000004</v>
      </c>
      <c r="I1208" s="44"/>
      <c r="J1208" s="44"/>
      <c r="K1208" s="44"/>
      <c r="L1208" s="48"/>
      <c r="M1208" s="232"/>
      <c r="N1208" s="233"/>
      <c r="O1208" s="88"/>
      <c r="P1208" s="88"/>
      <c r="Q1208" s="88"/>
      <c r="R1208" s="88"/>
      <c r="S1208" s="88"/>
      <c r="T1208" s="89"/>
      <c r="U1208" s="42"/>
      <c r="V1208" s="42"/>
      <c r="W1208" s="42"/>
      <c r="X1208" s="42"/>
      <c r="Y1208" s="42"/>
      <c r="Z1208" s="42"/>
      <c r="AA1208" s="42"/>
      <c r="AB1208" s="42"/>
      <c r="AC1208" s="42"/>
      <c r="AD1208" s="42"/>
      <c r="AE1208" s="42"/>
      <c r="AU1208" s="20" t="s">
        <v>90</v>
      </c>
    </row>
    <row r="1209" s="2" customFormat="1">
      <c r="A1209" s="42"/>
      <c r="B1209" s="43"/>
      <c r="C1209" s="44"/>
      <c r="D1209" s="234" t="s">
        <v>414</v>
      </c>
      <c r="E1209" s="44"/>
      <c r="F1209" s="285" t="s">
        <v>610</v>
      </c>
      <c r="G1209" s="44"/>
      <c r="H1209" s="286">
        <v>2.0800000000000001</v>
      </c>
      <c r="I1209" s="44"/>
      <c r="J1209" s="44"/>
      <c r="K1209" s="44"/>
      <c r="L1209" s="48"/>
      <c r="M1209" s="232"/>
      <c r="N1209" s="233"/>
      <c r="O1209" s="88"/>
      <c r="P1209" s="88"/>
      <c r="Q1209" s="88"/>
      <c r="R1209" s="88"/>
      <c r="S1209" s="88"/>
      <c r="T1209" s="89"/>
      <c r="U1209" s="42"/>
      <c r="V1209" s="42"/>
      <c r="W1209" s="42"/>
      <c r="X1209" s="42"/>
      <c r="Y1209" s="42"/>
      <c r="Z1209" s="42"/>
      <c r="AA1209" s="42"/>
      <c r="AB1209" s="42"/>
      <c r="AC1209" s="42"/>
      <c r="AD1209" s="42"/>
      <c r="AE1209" s="42"/>
      <c r="AU1209" s="20" t="s">
        <v>90</v>
      </c>
    </row>
    <row r="1210" s="2" customFormat="1">
      <c r="A1210" s="42"/>
      <c r="B1210" s="43"/>
      <c r="C1210" s="44"/>
      <c r="D1210" s="234" t="s">
        <v>414</v>
      </c>
      <c r="E1210" s="44"/>
      <c r="F1210" s="285" t="s">
        <v>611</v>
      </c>
      <c r="G1210" s="44"/>
      <c r="H1210" s="286">
        <v>1.4159999999999999</v>
      </c>
      <c r="I1210" s="44"/>
      <c r="J1210" s="44"/>
      <c r="K1210" s="44"/>
      <c r="L1210" s="48"/>
      <c r="M1210" s="232"/>
      <c r="N1210" s="233"/>
      <c r="O1210" s="88"/>
      <c r="P1210" s="88"/>
      <c r="Q1210" s="88"/>
      <c r="R1210" s="88"/>
      <c r="S1210" s="88"/>
      <c r="T1210" s="89"/>
      <c r="U1210" s="42"/>
      <c r="V1210" s="42"/>
      <c r="W1210" s="42"/>
      <c r="X1210" s="42"/>
      <c r="Y1210" s="42"/>
      <c r="Z1210" s="42"/>
      <c r="AA1210" s="42"/>
      <c r="AB1210" s="42"/>
      <c r="AC1210" s="42"/>
      <c r="AD1210" s="42"/>
      <c r="AE1210" s="42"/>
      <c r="AU1210" s="20" t="s">
        <v>90</v>
      </c>
    </row>
    <row r="1211" s="2" customFormat="1">
      <c r="A1211" s="42"/>
      <c r="B1211" s="43"/>
      <c r="C1211" s="44"/>
      <c r="D1211" s="234" t="s">
        <v>414</v>
      </c>
      <c r="E1211" s="44"/>
      <c r="F1211" s="285" t="s">
        <v>612</v>
      </c>
      <c r="G1211" s="44"/>
      <c r="H1211" s="286">
        <v>5.3559999999999999</v>
      </c>
      <c r="I1211" s="44"/>
      <c r="J1211" s="44"/>
      <c r="K1211" s="44"/>
      <c r="L1211" s="48"/>
      <c r="M1211" s="232"/>
      <c r="N1211" s="233"/>
      <c r="O1211" s="88"/>
      <c r="P1211" s="88"/>
      <c r="Q1211" s="88"/>
      <c r="R1211" s="88"/>
      <c r="S1211" s="88"/>
      <c r="T1211" s="89"/>
      <c r="U1211" s="42"/>
      <c r="V1211" s="42"/>
      <c r="W1211" s="42"/>
      <c r="X1211" s="42"/>
      <c r="Y1211" s="42"/>
      <c r="Z1211" s="42"/>
      <c r="AA1211" s="42"/>
      <c r="AB1211" s="42"/>
      <c r="AC1211" s="42"/>
      <c r="AD1211" s="42"/>
      <c r="AE1211" s="42"/>
      <c r="AU1211" s="20" t="s">
        <v>90</v>
      </c>
    </row>
    <row r="1212" s="2" customFormat="1">
      <c r="A1212" s="42"/>
      <c r="B1212" s="43"/>
      <c r="C1212" s="44"/>
      <c r="D1212" s="234" t="s">
        <v>414</v>
      </c>
      <c r="E1212" s="44"/>
      <c r="F1212" s="285" t="s">
        <v>613</v>
      </c>
      <c r="G1212" s="44"/>
      <c r="H1212" s="286">
        <v>2.2080000000000002</v>
      </c>
      <c r="I1212" s="44"/>
      <c r="J1212" s="44"/>
      <c r="K1212" s="44"/>
      <c r="L1212" s="48"/>
      <c r="M1212" s="232"/>
      <c r="N1212" s="233"/>
      <c r="O1212" s="88"/>
      <c r="P1212" s="88"/>
      <c r="Q1212" s="88"/>
      <c r="R1212" s="88"/>
      <c r="S1212" s="88"/>
      <c r="T1212" s="89"/>
      <c r="U1212" s="42"/>
      <c r="V1212" s="42"/>
      <c r="W1212" s="42"/>
      <c r="X1212" s="42"/>
      <c r="Y1212" s="42"/>
      <c r="Z1212" s="42"/>
      <c r="AA1212" s="42"/>
      <c r="AB1212" s="42"/>
      <c r="AC1212" s="42"/>
      <c r="AD1212" s="42"/>
      <c r="AE1212" s="42"/>
      <c r="AU1212" s="20" t="s">
        <v>90</v>
      </c>
    </row>
    <row r="1213" s="2" customFormat="1">
      <c r="A1213" s="42"/>
      <c r="B1213" s="43"/>
      <c r="C1213" s="44"/>
      <c r="D1213" s="234" t="s">
        <v>414</v>
      </c>
      <c r="E1213" s="44"/>
      <c r="F1213" s="285" t="s">
        <v>614</v>
      </c>
      <c r="G1213" s="44"/>
      <c r="H1213" s="286">
        <v>4</v>
      </c>
      <c r="I1213" s="44"/>
      <c r="J1213" s="44"/>
      <c r="K1213" s="44"/>
      <c r="L1213" s="48"/>
      <c r="M1213" s="232"/>
      <c r="N1213" s="233"/>
      <c r="O1213" s="88"/>
      <c r="P1213" s="88"/>
      <c r="Q1213" s="88"/>
      <c r="R1213" s="88"/>
      <c r="S1213" s="88"/>
      <c r="T1213" s="89"/>
      <c r="U1213" s="42"/>
      <c r="V1213" s="42"/>
      <c r="W1213" s="42"/>
      <c r="X1213" s="42"/>
      <c r="Y1213" s="42"/>
      <c r="Z1213" s="42"/>
      <c r="AA1213" s="42"/>
      <c r="AB1213" s="42"/>
      <c r="AC1213" s="42"/>
      <c r="AD1213" s="42"/>
      <c r="AE1213" s="42"/>
      <c r="AU1213" s="20" t="s">
        <v>90</v>
      </c>
    </row>
    <row r="1214" s="2" customFormat="1">
      <c r="A1214" s="42"/>
      <c r="B1214" s="43"/>
      <c r="C1214" s="44"/>
      <c r="D1214" s="234" t="s">
        <v>414</v>
      </c>
      <c r="E1214" s="44"/>
      <c r="F1214" s="285" t="s">
        <v>324</v>
      </c>
      <c r="G1214" s="44"/>
      <c r="H1214" s="286">
        <v>0</v>
      </c>
      <c r="I1214" s="44"/>
      <c r="J1214" s="44"/>
      <c r="K1214" s="44"/>
      <c r="L1214" s="48"/>
      <c r="M1214" s="232"/>
      <c r="N1214" s="233"/>
      <c r="O1214" s="88"/>
      <c r="P1214" s="88"/>
      <c r="Q1214" s="88"/>
      <c r="R1214" s="88"/>
      <c r="S1214" s="88"/>
      <c r="T1214" s="89"/>
      <c r="U1214" s="42"/>
      <c r="V1214" s="42"/>
      <c r="W1214" s="42"/>
      <c r="X1214" s="42"/>
      <c r="Y1214" s="42"/>
      <c r="Z1214" s="42"/>
      <c r="AA1214" s="42"/>
      <c r="AB1214" s="42"/>
      <c r="AC1214" s="42"/>
      <c r="AD1214" s="42"/>
      <c r="AE1214" s="42"/>
      <c r="AU1214" s="20" t="s">
        <v>90</v>
      </c>
    </row>
    <row r="1215" s="2" customFormat="1">
      <c r="A1215" s="42"/>
      <c r="B1215" s="43"/>
      <c r="C1215" s="44"/>
      <c r="D1215" s="234" t="s">
        <v>414</v>
      </c>
      <c r="E1215" s="44"/>
      <c r="F1215" s="285" t="s">
        <v>598</v>
      </c>
      <c r="G1215" s="44"/>
      <c r="H1215" s="286">
        <v>15.158</v>
      </c>
      <c r="I1215" s="44"/>
      <c r="J1215" s="44"/>
      <c r="K1215" s="44"/>
      <c r="L1215" s="48"/>
      <c r="M1215" s="232"/>
      <c r="N1215" s="233"/>
      <c r="O1215" s="88"/>
      <c r="P1215" s="88"/>
      <c r="Q1215" s="88"/>
      <c r="R1215" s="88"/>
      <c r="S1215" s="88"/>
      <c r="T1215" s="89"/>
      <c r="U1215" s="42"/>
      <c r="V1215" s="42"/>
      <c r="W1215" s="42"/>
      <c r="X1215" s="42"/>
      <c r="Y1215" s="42"/>
      <c r="Z1215" s="42"/>
      <c r="AA1215" s="42"/>
      <c r="AB1215" s="42"/>
      <c r="AC1215" s="42"/>
      <c r="AD1215" s="42"/>
      <c r="AE1215" s="42"/>
      <c r="AU1215" s="20" t="s">
        <v>90</v>
      </c>
    </row>
    <row r="1216" s="2" customFormat="1">
      <c r="A1216" s="42"/>
      <c r="B1216" s="43"/>
      <c r="C1216" s="44"/>
      <c r="D1216" s="234" t="s">
        <v>414</v>
      </c>
      <c r="E1216" s="44"/>
      <c r="F1216" s="285" t="s">
        <v>599</v>
      </c>
      <c r="G1216" s="44"/>
      <c r="H1216" s="286">
        <v>48.840000000000003</v>
      </c>
      <c r="I1216" s="44"/>
      <c r="J1216" s="44"/>
      <c r="K1216" s="44"/>
      <c r="L1216" s="48"/>
      <c r="M1216" s="232"/>
      <c r="N1216" s="233"/>
      <c r="O1216" s="88"/>
      <c r="P1216" s="88"/>
      <c r="Q1216" s="88"/>
      <c r="R1216" s="88"/>
      <c r="S1216" s="88"/>
      <c r="T1216" s="89"/>
      <c r="U1216" s="42"/>
      <c r="V1216" s="42"/>
      <c r="W1216" s="42"/>
      <c r="X1216" s="42"/>
      <c r="Y1216" s="42"/>
      <c r="Z1216" s="42"/>
      <c r="AA1216" s="42"/>
      <c r="AB1216" s="42"/>
      <c r="AC1216" s="42"/>
      <c r="AD1216" s="42"/>
      <c r="AE1216" s="42"/>
      <c r="AU1216" s="20" t="s">
        <v>90</v>
      </c>
    </row>
    <row r="1217" s="2" customFormat="1">
      <c r="A1217" s="42"/>
      <c r="B1217" s="43"/>
      <c r="C1217" s="44"/>
      <c r="D1217" s="234" t="s">
        <v>414</v>
      </c>
      <c r="E1217" s="44"/>
      <c r="F1217" s="285" t="s">
        <v>600</v>
      </c>
      <c r="G1217" s="44"/>
      <c r="H1217" s="286">
        <v>5</v>
      </c>
      <c r="I1217" s="44"/>
      <c r="J1217" s="44"/>
      <c r="K1217" s="44"/>
      <c r="L1217" s="48"/>
      <c r="M1217" s="232"/>
      <c r="N1217" s="233"/>
      <c r="O1217" s="88"/>
      <c r="P1217" s="88"/>
      <c r="Q1217" s="88"/>
      <c r="R1217" s="88"/>
      <c r="S1217" s="88"/>
      <c r="T1217" s="89"/>
      <c r="U1217" s="42"/>
      <c r="V1217" s="42"/>
      <c r="W1217" s="42"/>
      <c r="X1217" s="42"/>
      <c r="Y1217" s="42"/>
      <c r="Z1217" s="42"/>
      <c r="AA1217" s="42"/>
      <c r="AB1217" s="42"/>
      <c r="AC1217" s="42"/>
      <c r="AD1217" s="42"/>
      <c r="AE1217" s="42"/>
      <c r="AU1217" s="20" t="s">
        <v>90</v>
      </c>
    </row>
    <row r="1218" s="2" customFormat="1">
      <c r="A1218" s="42"/>
      <c r="B1218" s="43"/>
      <c r="C1218" s="44"/>
      <c r="D1218" s="234" t="s">
        <v>414</v>
      </c>
      <c r="E1218" s="44"/>
      <c r="F1218" s="285" t="s">
        <v>324</v>
      </c>
      <c r="G1218" s="44"/>
      <c r="H1218" s="286">
        <v>0</v>
      </c>
      <c r="I1218" s="44"/>
      <c r="J1218" s="44"/>
      <c r="K1218" s="44"/>
      <c r="L1218" s="48"/>
      <c r="M1218" s="232"/>
      <c r="N1218" s="233"/>
      <c r="O1218" s="88"/>
      <c r="P1218" s="88"/>
      <c r="Q1218" s="88"/>
      <c r="R1218" s="88"/>
      <c r="S1218" s="88"/>
      <c r="T1218" s="89"/>
      <c r="U1218" s="42"/>
      <c r="V1218" s="42"/>
      <c r="W1218" s="42"/>
      <c r="X1218" s="42"/>
      <c r="Y1218" s="42"/>
      <c r="Z1218" s="42"/>
      <c r="AA1218" s="42"/>
      <c r="AB1218" s="42"/>
      <c r="AC1218" s="42"/>
      <c r="AD1218" s="42"/>
      <c r="AE1218" s="42"/>
      <c r="AU1218" s="20" t="s">
        <v>90</v>
      </c>
    </row>
    <row r="1219" s="2" customFormat="1">
      <c r="A1219" s="42"/>
      <c r="B1219" s="43"/>
      <c r="C1219" s="44"/>
      <c r="D1219" s="234" t="s">
        <v>414</v>
      </c>
      <c r="E1219" s="44"/>
      <c r="F1219" s="285" t="s">
        <v>592</v>
      </c>
      <c r="G1219" s="44"/>
      <c r="H1219" s="286">
        <v>3.7599999999999998</v>
      </c>
      <c r="I1219" s="44"/>
      <c r="J1219" s="44"/>
      <c r="K1219" s="44"/>
      <c r="L1219" s="48"/>
      <c r="M1219" s="232"/>
      <c r="N1219" s="233"/>
      <c r="O1219" s="88"/>
      <c r="P1219" s="88"/>
      <c r="Q1219" s="88"/>
      <c r="R1219" s="88"/>
      <c r="S1219" s="88"/>
      <c r="T1219" s="89"/>
      <c r="U1219" s="42"/>
      <c r="V1219" s="42"/>
      <c r="W1219" s="42"/>
      <c r="X1219" s="42"/>
      <c r="Y1219" s="42"/>
      <c r="Z1219" s="42"/>
      <c r="AA1219" s="42"/>
      <c r="AB1219" s="42"/>
      <c r="AC1219" s="42"/>
      <c r="AD1219" s="42"/>
      <c r="AE1219" s="42"/>
      <c r="AU1219" s="20" t="s">
        <v>90</v>
      </c>
    </row>
    <row r="1220" s="2" customFormat="1">
      <c r="A1220" s="42"/>
      <c r="B1220" s="43"/>
      <c r="C1220" s="44"/>
      <c r="D1220" s="234" t="s">
        <v>414</v>
      </c>
      <c r="E1220" s="44"/>
      <c r="F1220" s="285" t="s">
        <v>285</v>
      </c>
      <c r="G1220" s="44"/>
      <c r="H1220" s="286">
        <v>818.50699999999995</v>
      </c>
      <c r="I1220" s="44"/>
      <c r="J1220" s="44"/>
      <c r="K1220" s="44"/>
      <c r="L1220" s="48"/>
      <c r="M1220" s="232"/>
      <c r="N1220" s="233"/>
      <c r="O1220" s="88"/>
      <c r="P1220" s="88"/>
      <c r="Q1220" s="88"/>
      <c r="R1220" s="88"/>
      <c r="S1220" s="88"/>
      <c r="T1220" s="89"/>
      <c r="U1220" s="42"/>
      <c r="V1220" s="42"/>
      <c r="W1220" s="42"/>
      <c r="X1220" s="42"/>
      <c r="Y1220" s="42"/>
      <c r="Z1220" s="42"/>
      <c r="AA1220" s="42"/>
      <c r="AB1220" s="42"/>
      <c r="AC1220" s="42"/>
      <c r="AD1220" s="42"/>
      <c r="AE1220" s="42"/>
      <c r="AU1220" s="20" t="s">
        <v>90</v>
      </c>
    </row>
    <row r="1221" s="2" customFormat="1">
      <c r="A1221" s="42"/>
      <c r="B1221" s="43"/>
      <c r="C1221" s="44"/>
      <c r="D1221" s="234" t="s">
        <v>414</v>
      </c>
      <c r="E1221" s="44"/>
      <c r="F1221" s="300" t="s">
        <v>1508</v>
      </c>
      <c r="G1221" s="44"/>
      <c r="H1221" s="44"/>
      <c r="I1221" s="44"/>
      <c r="J1221" s="44"/>
      <c r="K1221" s="44"/>
      <c r="L1221" s="48"/>
      <c r="M1221" s="232"/>
      <c r="N1221" s="233"/>
      <c r="O1221" s="88"/>
      <c r="P1221" s="88"/>
      <c r="Q1221" s="88"/>
      <c r="R1221" s="88"/>
      <c r="S1221" s="88"/>
      <c r="T1221" s="89"/>
      <c r="U1221" s="42"/>
      <c r="V1221" s="42"/>
      <c r="W1221" s="42"/>
      <c r="X1221" s="42"/>
      <c r="Y1221" s="42"/>
      <c r="Z1221" s="42"/>
      <c r="AA1221" s="42"/>
      <c r="AB1221" s="42"/>
      <c r="AC1221" s="42"/>
      <c r="AD1221" s="42"/>
      <c r="AE1221" s="42"/>
      <c r="AU1221" s="20" t="s">
        <v>90</v>
      </c>
    </row>
    <row r="1222" s="2" customFormat="1">
      <c r="A1222" s="42"/>
      <c r="B1222" s="43"/>
      <c r="C1222" s="44"/>
      <c r="D1222" s="234" t="s">
        <v>414</v>
      </c>
      <c r="E1222" s="44"/>
      <c r="F1222" s="301" t="s">
        <v>1872</v>
      </c>
      <c r="G1222" s="44"/>
      <c r="H1222" s="286">
        <v>0</v>
      </c>
      <c r="I1222" s="44"/>
      <c r="J1222" s="44"/>
      <c r="K1222" s="44"/>
      <c r="L1222" s="48"/>
      <c r="M1222" s="232"/>
      <c r="N1222" s="233"/>
      <c r="O1222" s="88"/>
      <c r="P1222" s="88"/>
      <c r="Q1222" s="88"/>
      <c r="R1222" s="88"/>
      <c r="S1222" s="88"/>
      <c r="T1222" s="89"/>
      <c r="U1222" s="42"/>
      <c r="V1222" s="42"/>
      <c r="W1222" s="42"/>
      <c r="X1222" s="42"/>
      <c r="Y1222" s="42"/>
      <c r="Z1222" s="42"/>
      <c r="AA1222" s="42"/>
      <c r="AB1222" s="42"/>
      <c r="AC1222" s="42"/>
      <c r="AD1222" s="42"/>
      <c r="AE1222" s="42"/>
      <c r="AU1222" s="20" t="s">
        <v>90</v>
      </c>
    </row>
    <row r="1223" s="2" customFormat="1">
      <c r="A1223" s="42"/>
      <c r="B1223" s="43"/>
      <c r="C1223" s="44"/>
      <c r="D1223" s="234" t="s">
        <v>414</v>
      </c>
      <c r="E1223" s="44"/>
      <c r="F1223" s="301" t="s">
        <v>1873</v>
      </c>
      <c r="G1223" s="44"/>
      <c r="H1223" s="286">
        <v>39.359999999999999</v>
      </c>
      <c r="I1223" s="44"/>
      <c r="J1223" s="44"/>
      <c r="K1223" s="44"/>
      <c r="L1223" s="48"/>
      <c r="M1223" s="232"/>
      <c r="N1223" s="233"/>
      <c r="O1223" s="88"/>
      <c r="P1223" s="88"/>
      <c r="Q1223" s="88"/>
      <c r="R1223" s="88"/>
      <c r="S1223" s="88"/>
      <c r="T1223" s="89"/>
      <c r="U1223" s="42"/>
      <c r="V1223" s="42"/>
      <c r="W1223" s="42"/>
      <c r="X1223" s="42"/>
      <c r="Y1223" s="42"/>
      <c r="Z1223" s="42"/>
      <c r="AA1223" s="42"/>
      <c r="AB1223" s="42"/>
      <c r="AC1223" s="42"/>
      <c r="AD1223" s="42"/>
      <c r="AE1223" s="42"/>
      <c r="AU1223" s="20" t="s">
        <v>90</v>
      </c>
    </row>
    <row r="1224" s="2" customFormat="1">
      <c r="A1224" s="42"/>
      <c r="B1224" s="43"/>
      <c r="C1224" s="44"/>
      <c r="D1224" s="234" t="s">
        <v>414</v>
      </c>
      <c r="E1224" s="44"/>
      <c r="F1224" s="301" t="s">
        <v>285</v>
      </c>
      <c r="G1224" s="44"/>
      <c r="H1224" s="286">
        <v>39.359999999999999</v>
      </c>
      <c r="I1224" s="44"/>
      <c r="J1224" s="44"/>
      <c r="K1224" s="44"/>
      <c r="L1224" s="48"/>
      <c r="M1224" s="232"/>
      <c r="N1224" s="233"/>
      <c r="O1224" s="88"/>
      <c r="P1224" s="88"/>
      <c r="Q1224" s="88"/>
      <c r="R1224" s="88"/>
      <c r="S1224" s="88"/>
      <c r="T1224" s="89"/>
      <c r="U1224" s="42"/>
      <c r="V1224" s="42"/>
      <c r="W1224" s="42"/>
      <c r="X1224" s="42"/>
      <c r="Y1224" s="42"/>
      <c r="Z1224" s="42"/>
      <c r="AA1224" s="42"/>
      <c r="AB1224" s="42"/>
      <c r="AC1224" s="42"/>
      <c r="AD1224" s="42"/>
      <c r="AE1224" s="42"/>
      <c r="AU1224" s="20" t="s">
        <v>90</v>
      </c>
    </row>
    <row r="1225" s="2" customFormat="1" ht="37.8" customHeight="1">
      <c r="A1225" s="42"/>
      <c r="B1225" s="43"/>
      <c r="C1225" s="216" t="s">
        <v>1640</v>
      </c>
      <c r="D1225" s="216" t="s">
        <v>144</v>
      </c>
      <c r="E1225" s="217" t="s">
        <v>2361</v>
      </c>
      <c r="F1225" s="218" t="s">
        <v>2362</v>
      </c>
      <c r="G1225" s="219" t="s">
        <v>321</v>
      </c>
      <c r="H1225" s="220">
        <v>818.50699999999995</v>
      </c>
      <c r="I1225" s="221"/>
      <c r="J1225" s="222">
        <f>ROUND(I1225*H1225,2)</f>
        <v>0</v>
      </c>
      <c r="K1225" s="218" t="s">
        <v>148</v>
      </c>
      <c r="L1225" s="48"/>
      <c r="M1225" s="223" t="s">
        <v>78</v>
      </c>
      <c r="N1225" s="224" t="s">
        <v>50</v>
      </c>
      <c r="O1225" s="88"/>
      <c r="P1225" s="225">
        <f>O1225*H1225</f>
        <v>0</v>
      </c>
      <c r="Q1225" s="225">
        <v>0.0031800000000000001</v>
      </c>
      <c r="R1225" s="225">
        <f>Q1225*H1225</f>
        <v>2.6028522600000001</v>
      </c>
      <c r="S1225" s="225">
        <v>0</v>
      </c>
      <c r="T1225" s="226">
        <f>S1225*H1225</f>
        <v>0</v>
      </c>
      <c r="U1225" s="42"/>
      <c r="V1225" s="42"/>
      <c r="W1225" s="42"/>
      <c r="X1225" s="42"/>
      <c r="Y1225" s="42"/>
      <c r="Z1225" s="42"/>
      <c r="AA1225" s="42"/>
      <c r="AB1225" s="42"/>
      <c r="AC1225" s="42"/>
      <c r="AD1225" s="42"/>
      <c r="AE1225" s="42"/>
      <c r="AR1225" s="227" t="s">
        <v>244</v>
      </c>
      <c r="AT1225" s="227" t="s">
        <v>144</v>
      </c>
      <c r="AU1225" s="227" t="s">
        <v>90</v>
      </c>
      <c r="AY1225" s="20" t="s">
        <v>141</v>
      </c>
      <c r="BE1225" s="228">
        <f>IF(N1225="základní",J1225,0)</f>
        <v>0</v>
      </c>
      <c r="BF1225" s="228">
        <f>IF(N1225="snížená",J1225,0)</f>
        <v>0</v>
      </c>
      <c r="BG1225" s="228">
        <f>IF(N1225="zákl. přenesená",J1225,0)</f>
        <v>0</v>
      </c>
      <c r="BH1225" s="228">
        <f>IF(N1225="sníž. přenesená",J1225,0)</f>
        <v>0</v>
      </c>
      <c r="BI1225" s="228">
        <f>IF(N1225="nulová",J1225,0)</f>
        <v>0</v>
      </c>
      <c r="BJ1225" s="20" t="s">
        <v>88</v>
      </c>
      <c r="BK1225" s="228">
        <f>ROUND(I1225*H1225,2)</f>
        <v>0</v>
      </c>
      <c r="BL1225" s="20" t="s">
        <v>244</v>
      </c>
      <c r="BM1225" s="227" t="s">
        <v>2363</v>
      </c>
    </row>
    <row r="1226" s="2" customFormat="1">
      <c r="A1226" s="42"/>
      <c r="B1226" s="43"/>
      <c r="C1226" s="44"/>
      <c r="D1226" s="229" t="s">
        <v>151</v>
      </c>
      <c r="E1226" s="44"/>
      <c r="F1226" s="230" t="s">
        <v>2364</v>
      </c>
      <c r="G1226" s="44"/>
      <c r="H1226" s="44"/>
      <c r="I1226" s="231"/>
      <c r="J1226" s="44"/>
      <c r="K1226" s="44"/>
      <c r="L1226" s="48"/>
      <c r="M1226" s="232"/>
      <c r="N1226" s="233"/>
      <c r="O1226" s="88"/>
      <c r="P1226" s="88"/>
      <c r="Q1226" s="88"/>
      <c r="R1226" s="88"/>
      <c r="S1226" s="88"/>
      <c r="T1226" s="89"/>
      <c r="U1226" s="42"/>
      <c r="V1226" s="42"/>
      <c r="W1226" s="42"/>
      <c r="X1226" s="42"/>
      <c r="Y1226" s="42"/>
      <c r="Z1226" s="42"/>
      <c r="AA1226" s="42"/>
      <c r="AB1226" s="42"/>
      <c r="AC1226" s="42"/>
      <c r="AD1226" s="42"/>
      <c r="AE1226" s="42"/>
      <c r="AT1226" s="20" t="s">
        <v>151</v>
      </c>
      <c r="AU1226" s="20" t="s">
        <v>90</v>
      </c>
    </row>
    <row r="1227" s="13" customFormat="1">
      <c r="A1227" s="13"/>
      <c r="B1227" s="241"/>
      <c r="C1227" s="242"/>
      <c r="D1227" s="234" t="s">
        <v>283</v>
      </c>
      <c r="E1227" s="243" t="s">
        <v>78</v>
      </c>
      <c r="F1227" s="244" t="s">
        <v>776</v>
      </c>
      <c r="G1227" s="242"/>
      <c r="H1227" s="245">
        <v>818.50699999999995</v>
      </c>
      <c r="I1227" s="246"/>
      <c r="J1227" s="242"/>
      <c r="K1227" s="242"/>
      <c r="L1227" s="247"/>
      <c r="M1227" s="248"/>
      <c r="N1227" s="249"/>
      <c r="O1227" s="249"/>
      <c r="P1227" s="249"/>
      <c r="Q1227" s="249"/>
      <c r="R1227" s="249"/>
      <c r="S1227" s="249"/>
      <c r="T1227" s="250"/>
      <c r="U1227" s="13"/>
      <c r="V1227" s="13"/>
      <c r="W1227" s="13"/>
      <c r="X1227" s="13"/>
      <c r="Y1227" s="13"/>
      <c r="Z1227" s="13"/>
      <c r="AA1227" s="13"/>
      <c r="AB1227" s="13"/>
      <c r="AC1227" s="13"/>
      <c r="AD1227" s="13"/>
      <c r="AE1227" s="13"/>
      <c r="AT1227" s="251" t="s">
        <v>283</v>
      </c>
      <c r="AU1227" s="251" t="s">
        <v>90</v>
      </c>
      <c r="AV1227" s="13" t="s">
        <v>90</v>
      </c>
      <c r="AW1227" s="13" t="s">
        <v>40</v>
      </c>
      <c r="AX1227" s="13" t="s">
        <v>88</v>
      </c>
      <c r="AY1227" s="251" t="s">
        <v>141</v>
      </c>
    </row>
    <row r="1228" s="2" customFormat="1">
      <c r="A1228" s="42"/>
      <c r="B1228" s="43"/>
      <c r="C1228" s="44"/>
      <c r="D1228" s="234" t="s">
        <v>414</v>
      </c>
      <c r="E1228" s="44"/>
      <c r="F1228" s="284" t="s">
        <v>1670</v>
      </c>
      <c r="G1228" s="44"/>
      <c r="H1228" s="44"/>
      <c r="I1228" s="44"/>
      <c r="J1228" s="44"/>
      <c r="K1228" s="44"/>
      <c r="L1228" s="48"/>
      <c r="M1228" s="232"/>
      <c r="N1228" s="233"/>
      <c r="O1228" s="88"/>
      <c r="P1228" s="88"/>
      <c r="Q1228" s="88"/>
      <c r="R1228" s="88"/>
      <c r="S1228" s="88"/>
      <c r="T1228" s="89"/>
      <c r="U1228" s="42"/>
      <c r="V1228" s="42"/>
      <c r="W1228" s="42"/>
      <c r="X1228" s="42"/>
      <c r="Y1228" s="42"/>
      <c r="Z1228" s="42"/>
      <c r="AA1228" s="42"/>
      <c r="AB1228" s="42"/>
      <c r="AC1228" s="42"/>
      <c r="AD1228" s="42"/>
      <c r="AE1228" s="42"/>
      <c r="AU1228" s="20" t="s">
        <v>90</v>
      </c>
    </row>
    <row r="1229" s="2" customFormat="1">
      <c r="A1229" s="42"/>
      <c r="B1229" s="43"/>
      <c r="C1229" s="44"/>
      <c r="D1229" s="234" t="s">
        <v>414</v>
      </c>
      <c r="E1229" s="44"/>
      <c r="F1229" s="285" t="s">
        <v>1855</v>
      </c>
      <c r="G1229" s="44"/>
      <c r="H1229" s="286">
        <v>105.92700000000001</v>
      </c>
      <c r="I1229" s="44"/>
      <c r="J1229" s="44"/>
      <c r="K1229" s="44"/>
      <c r="L1229" s="48"/>
      <c r="M1229" s="232"/>
      <c r="N1229" s="233"/>
      <c r="O1229" s="88"/>
      <c r="P1229" s="88"/>
      <c r="Q1229" s="88"/>
      <c r="R1229" s="88"/>
      <c r="S1229" s="88"/>
      <c r="T1229" s="89"/>
      <c r="U1229" s="42"/>
      <c r="V1229" s="42"/>
      <c r="W1229" s="42"/>
      <c r="X1229" s="42"/>
      <c r="Y1229" s="42"/>
      <c r="Z1229" s="42"/>
      <c r="AA1229" s="42"/>
      <c r="AB1229" s="42"/>
      <c r="AC1229" s="42"/>
      <c r="AD1229" s="42"/>
      <c r="AE1229" s="42"/>
      <c r="AU1229" s="20" t="s">
        <v>90</v>
      </c>
    </row>
    <row r="1230" s="2" customFormat="1">
      <c r="A1230" s="42"/>
      <c r="B1230" s="43"/>
      <c r="C1230" s="44"/>
      <c r="D1230" s="234" t="s">
        <v>414</v>
      </c>
      <c r="E1230" s="44"/>
      <c r="F1230" s="285" t="s">
        <v>1856</v>
      </c>
      <c r="G1230" s="44"/>
      <c r="H1230" s="286">
        <v>105.92700000000001</v>
      </c>
      <c r="I1230" s="44"/>
      <c r="J1230" s="44"/>
      <c r="K1230" s="44"/>
      <c r="L1230" s="48"/>
      <c r="M1230" s="232"/>
      <c r="N1230" s="233"/>
      <c r="O1230" s="88"/>
      <c r="P1230" s="88"/>
      <c r="Q1230" s="88"/>
      <c r="R1230" s="88"/>
      <c r="S1230" s="88"/>
      <c r="T1230" s="89"/>
      <c r="U1230" s="42"/>
      <c r="V1230" s="42"/>
      <c r="W1230" s="42"/>
      <c r="X1230" s="42"/>
      <c r="Y1230" s="42"/>
      <c r="Z1230" s="42"/>
      <c r="AA1230" s="42"/>
      <c r="AB1230" s="42"/>
      <c r="AC1230" s="42"/>
      <c r="AD1230" s="42"/>
      <c r="AE1230" s="42"/>
      <c r="AU1230" s="20" t="s">
        <v>90</v>
      </c>
    </row>
    <row r="1231" s="2" customFormat="1">
      <c r="A1231" s="42"/>
      <c r="B1231" s="43"/>
      <c r="C1231" s="44"/>
      <c r="D1231" s="234" t="s">
        <v>414</v>
      </c>
      <c r="E1231" s="44"/>
      <c r="F1231" s="285" t="s">
        <v>1857</v>
      </c>
      <c r="G1231" s="44"/>
      <c r="H1231" s="286">
        <v>108.205</v>
      </c>
      <c r="I1231" s="44"/>
      <c r="J1231" s="44"/>
      <c r="K1231" s="44"/>
      <c r="L1231" s="48"/>
      <c r="M1231" s="232"/>
      <c r="N1231" s="233"/>
      <c r="O1231" s="88"/>
      <c r="P1231" s="88"/>
      <c r="Q1231" s="88"/>
      <c r="R1231" s="88"/>
      <c r="S1231" s="88"/>
      <c r="T1231" s="89"/>
      <c r="U1231" s="42"/>
      <c r="V1231" s="42"/>
      <c r="W1231" s="42"/>
      <c r="X1231" s="42"/>
      <c r="Y1231" s="42"/>
      <c r="Z1231" s="42"/>
      <c r="AA1231" s="42"/>
      <c r="AB1231" s="42"/>
      <c r="AC1231" s="42"/>
      <c r="AD1231" s="42"/>
      <c r="AE1231" s="42"/>
      <c r="AU1231" s="20" t="s">
        <v>90</v>
      </c>
    </row>
    <row r="1232" s="2" customFormat="1">
      <c r="A1232" s="42"/>
      <c r="B1232" s="43"/>
      <c r="C1232" s="44"/>
      <c r="D1232" s="234" t="s">
        <v>414</v>
      </c>
      <c r="E1232" s="44"/>
      <c r="F1232" s="285" t="s">
        <v>1858</v>
      </c>
      <c r="G1232" s="44"/>
      <c r="H1232" s="286">
        <v>62.578000000000003</v>
      </c>
      <c r="I1232" s="44"/>
      <c r="J1232" s="44"/>
      <c r="K1232" s="44"/>
      <c r="L1232" s="48"/>
      <c r="M1232" s="232"/>
      <c r="N1232" s="233"/>
      <c r="O1232" s="88"/>
      <c r="P1232" s="88"/>
      <c r="Q1232" s="88"/>
      <c r="R1232" s="88"/>
      <c r="S1232" s="88"/>
      <c r="T1232" s="89"/>
      <c r="U1232" s="42"/>
      <c r="V1232" s="42"/>
      <c r="W1232" s="42"/>
      <c r="X1232" s="42"/>
      <c r="Y1232" s="42"/>
      <c r="Z1232" s="42"/>
      <c r="AA1232" s="42"/>
      <c r="AB1232" s="42"/>
      <c r="AC1232" s="42"/>
      <c r="AD1232" s="42"/>
      <c r="AE1232" s="42"/>
      <c r="AU1232" s="20" t="s">
        <v>90</v>
      </c>
    </row>
    <row r="1233" s="2" customFormat="1">
      <c r="A1233" s="42"/>
      <c r="B1233" s="43"/>
      <c r="C1233" s="44"/>
      <c r="D1233" s="234" t="s">
        <v>414</v>
      </c>
      <c r="E1233" s="44"/>
      <c r="F1233" s="285" t="s">
        <v>1859</v>
      </c>
      <c r="G1233" s="44"/>
      <c r="H1233" s="286">
        <v>91.757000000000005</v>
      </c>
      <c r="I1233" s="44"/>
      <c r="J1233" s="44"/>
      <c r="K1233" s="44"/>
      <c r="L1233" s="48"/>
      <c r="M1233" s="232"/>
      <c r="N1233" s="233"/>
      <c r="O1233" s="88"/>
      <c r="P1233" s="88"/>
      <c r="Q1233" s="88"/>
      <c r="R1233" s="88"/>
      <c r="S1233" s="88"/>
      <c r="T1233" s="89"/>
      <c r="U1233" s="42"/>
      <c r="V1233" s="42"/>
      <c r="W1233" s="42"/>
      <c r="X1233" s="42"/>
      <c r="Y1233" s="42"/>
      <c r="Z1233" s="42"/>
      <c r="AA1233" s="42"/>
      <c r="AB1233" s="42"/>
      <c r="AC1233" s="42"/>
      <c r="AD1233" s="42"/>
      <c r="AE1233" s="42"/>
      <c r="AU1233" s="20" t="s">
        <v>90</v>
      </c>
    </row>
    <row r="1234" s="2" customFormat="1">
      <c r="A1234" s="42"/>
      <c r="B1234" s="43"/>
      <c r="C1234" s="44"/>
      <c r="D1234" s="234" t="s">
        <v>414</v>
      </c>
      <c r="E1234" s="44"/>
      <c r="F1234" s="285" t="s">
        <v>1860</v>
      </c>
      <c r="G1234" s="44"/>
      <c r="H1234" s="286">
        <v>60.634999999999998</v>
      </c>
      <c r="I1234" s="44"/>
      <c r="J1234" s="44"/>
      <c r="K1234" s="44"/>
      <c r="L1234" s="48"/>
      <c r="M1234" s="232"/>
      <c r="N1234" s="233"/>
      <c r="O1234" s="88"/>
      <c r="P1234" s="88"/>
      <c r="Q1234" s="88"/>
      <c r="R1234" s="88"/>
      <c r="S1234" s="88"/>
      <c r="T1234" s="89"/>
      <c r="U1234" s="42"/>
      <c r="V1234" s="42"/>
      <c r="W1234" s="42"/>
      <c r="X1234" s="42"/>
      <c r="Y1234" s="42"/>
      <c r="Z1234" s="42"/>
      <c r="AA1234" s="42"/>
      <c r="AB1234" s="42"/>
      <c r="AC1234" s="42"/>
      <c r="AD1234" s="42"/>
      <c r="AE1234" s="42"/>
      <c r="AU1234" s="20" t="s">
        <v>90</v>
      </c>
    </row>
    <row r="1235" s="2" customFormat="1">
      <c r="A1235" s="42"/>
      <c r="B1235" s="43"/>
      <c r="C1235" s="44"/>
      <c r="D1235" s="234" t="s">
        <v>414</v>
      </c>
      <c r="E1235" s="44"/>
      <c r="F1235" s="285" t="s">
        <v>1861</v>
      </c>
      <c r="G1235" s="44"/>
      <c r="H1235" s="286">
        <v>108.842</v>
      </c>
      <c r="I1235" s="44"/>
      <c r="J1235" s="44"/>
      <c r="K1235" s="44"/>
      <c r="L1235" s="48"/>
      <c r="M1235" s="232"/>
      <c r="N1235" s="233"/>
      <c r="O1235" s="88"/>
      <c r="P1235" s="88"/>
      <c r="Q1235" s="88"/>
      <c r="R1235" s="88"/>
      <c r="S1235" s="88"/>
      <c r="T1235" s="89"/>
      <c r="U1235" s="42"/>
      <c r="V1235" s="42"/>
      <c r="W1235" s="42"/>
      <c r="X1235" s="42"/>
      <c r="Y1235" s="42"/>
      <c r="Z1235" s="42"/>
      <c r="AA1235" s="42"/>
      <c r="AB1235" s="42"/>
      <c r="AC1235" s="42"/>
      <c r="AD1235" s="42"/>
      <c r="AE1235" s="42"/>
      <c r="AU1235" s="20" t="s">
        <v>90</v>
      </c>
    </row>
    <row r="1236" s="2" customFormat="1">
      <c r="A1236" s="42"/>
      <c r="B1236" s="43"/>
      <c r="C1236" s="44"/>
      <c r="D1236" s="234" t="s">
        <v>414</v>
      </c>
      <c r="E1236" s="44"/>
      <c r="F1236" s="285" t="s">
        <v>1862</v>
      </c>
      <c r="G1236" s="44"/>
      <c r="H1236" s="286">
        <v>108.875</v>
      </c>
      <c r="I1236" s="44"/>
      <c r="J1236" s="44"/>
      <c r="K1236" s="44"/>
      <c r="L1236" s="48"/>
      <c r="M1236" s="232"/>
      <c r="N1236" s="233"/>
      <c r="O1236" s="88"/>
      <c r="P1236" s="88"/>
      <c r="Q1236" s="88"/>
      <c r="R1236" s="88"/>
      <c r="S1236" s="88"/>
      <c r="T1236" s="89"/>
      <c r="U1236" s="42"/>
      <c r="V1236" s="42"/>
      <c r="W1236" s="42"/>
      <c r="X1236" s="42"/>
      <c r="Y1236" s="42"/>
      <c r="Z1236" s="42"/>
      <c r="AA1236" s="42"/>
      <c r="AB1236" s="42"/>
      <c r="AC1236" s="42"/>
      <c r="AD1236" s="42"/>
      <c r="AE1236" s="42"/>
      <c r="AU1236" s="20" t="s">
        <v>90</v>
      </c>
    </row>
    <row r="1237" s="2" customFormat="1">
      <c r="A1237" s="42"/>
      <c r="B1237" s="43"/>
      <c r="C1237" s="44"/>
      <c r="D1237" s="234" t="s">
        <v>414</v>
      </c>
      <c r="E1237" s="44"/>
      <c r="F1237" s="285" t="s">
        <v>1863</v>
      </c>
      <c r="G1237" s="44"/>
      <c r="H1237" s="286">
        <v>111.68899999999999</v>
      </c>
      <c r="I1237" s="44"/>
      <c r="J1237" s="44"/>
      <c r="K1237" s="44"/>
      <c r="L1237" s="48"/>
      <c r="M1237" s="232"/>
      <c r="N1237" s="233"/>
      <c r="O1237" s="88"/>
      <c r="P1237" s="88"/>
      <c r="Q1237" s="88"/>
      <c r="R1237" s="88"/>
      <c r="S1237" s="88"/>
      <c r="T1237" s="89"/>
      <c r="U1237" s="42"/>
      <c r="V1237" s="42"/>
      <c r="W1237" s="42"/>
      <c r="X1237" s="42"/>
      <c r="Y1237" s="42"/>
      <c r="Z1237" s="42"/>
      <c r="AA1237" s="42"/>
      <c r="AB1237" s="42"/>
      <c r="AC1237" s="42"/>
      <c r="AD1237" s="42"/>
      <c r="AE1237" s="42"/>
      <c r="AU1237" s="20" t="s">
        <v>90</v>
      </c>
    </row>
    <row r="1238" s="2" customFormat="1">
      <c r="A1238" s="42"/>
      <c r="B1238" s="43"/>
      <c r="C1238" s="44"/>
      <c r="D1238" s="234" t="s">
        <v>414</v>
      </c>
      <c r="E1238" s="44"/>
      <c r="F1238" s="285" t="s">
        <v>1864</v>
      </c>
      <c r="G1238" s="44"/>
      <c r="H1238" s="286">
        <v>-86.875</v>
      </c>
      <c r="I1238" s="44"/>
      <c r="J1238" s="44"/>
      <c r="K1238" s="44"/>
      <c r="L1238" s="48"/>
      <c r="M1238" s="232"/>
      <c r="N1238" s="233"/>
      <c r="O1238" s="88"/>
      <c r="P1238" s="88"/>
      <c r="Q1238" s="88"/>
      <c r="R1238" s="88"/>
      <c r="S1238" s="88"/>
      <c r="T1238" s="89"/>
      <c r="U1238" s="42"/>
      <c r="V1238" s="42"/>
      <c r="W1238" s="42"/>
      <c r="X1238" s="42"/>
      <c r="Y1238" s="42"/>
      <c r="Z1238" s="42"/>
      <c r="AA1238" s="42"/>
      <c r="AB1238" s="42"/>
      <c r="AC1238" s="42"/>
      <c r="AD1238" s="42"/>
      <c r="AE1238" s="42"/>
      <c r="AU1238" s="20" t="s">
        <v>90</v>
      </c>
    </row>
    <row r="1239" s="2" customFormat="1">
      <c r="A1239" s="42"/>
      <c r="B1239" s="43"/>
      <c r="C1239" s="44"/>
      <c r="D1239" s="234" t="s">
        <v>414</v>
      </c>
      <c r="E1239" s="44"/>
      <c r="F1239" s="285" t="s">
        <v>1865</v>
      </c>
      <c r="G1239" s="44"/>
      <c r="H1239" s="286">
        <v>-13.9</v>
      </c>
      <c r="I1239" s="44"/>
      <c r="J1239" s="44"/>
      <c r="K1239" s="44"/>
      <c r="L1239" s="48"/>
      <c r="M1239" s="232"/>
      <c r="N1239" s="233"/>
      <c r="O1239" s="88"/>
      <c r="P1239" s="88"/>
      <c r="Q1239" s="88"/>
      <c r="R1239" s="88"/>
      <c r="S1239" s="88"/>
      <c r="T1239" s="89"/>
      <c r="U1239" s="42"/>
      <c r="V1239" s="42"/>
      <c r="W1239" s="42"/>
      <c r="X1239" s="42"/>
      <c r="Y1239" s="42"/>
      <c r="Z1239" s="42"/>
      <c r="AA1239" s="42"/>
      <c r="AB1239" s="42"/>
      <c r="AC1239" s="42"/>
      <c r="AD1239" s="42"/>
      <c r="AE1239" s="42"/>
      <c r="AU1239" s="20" t="s">
        <v>90</v>
      </c>
    </row>
    <row r="1240" s="2" customFormat="1">
      <c r="A1240" s="42"/>
      <c r="B1240" s="43"/>
      <c r="C1240" s="44"/>
      <c r="D1240" s="234" t="s">
        <v>414</v>
      </c>
      <c r="E1240" s="44"/>
      <c r="F1240" s="285" t="s">
        <v>1866</v>
      </c>
      <c r="G1240" s="44"/>
      <c r="H1240" s="286">
        <v>-3.2000000000000002</v>
      </c>
      <c r="I1240" s="44"/>
      <c r="J1240" s="44"/>
      <c r="K1240" s="44"/>
      <c r="L1240" s="48"/>
      <c r="M1240" s="232"/>
      <c r="N1240" s="233"/>
      <c r="O1240" s="88"/>
      <c r="P1240" s="88"/>
      <c r="Q1240" s="88"/>
      <c r="R1240" s="88"/>
      <c r="S1240" s="88"/>
      <c r="T1240" s="89"/>
      <c r="U1240" s="42"/>
      <c r="V1240" s="42"/>
      <c r="W1240" s="42"/>
      <c r="X1240" s="42"/>
      <c r="Y1240" s="42"/>
      <c r="Z1240" s="42"/>
      <c r="AA1240" s="42"/>
      <c r="AB1240" s="42"/>
      <c r="AC1240" s="42"/>
      <c r="AD1240" s="42"/>
      <c r="AE1240" s="42"/>
      <c r="AU1240" s="20" t="s">
        <v>90</v>
      </c>
    </row>
    <row r="1241" s="2" customFormat="1">
      <c r="A1241" s="42"/>
      <c r="B1241" s="43"/>
      <c r="C1241" s="44"/>
      <c r="D1241" s="234" t="s">
        <v>414</v>
      </c>
      <c r="E1241" s="44"/>
      <c r="F1241" s="285" t="s">
        <v>1867</v>
      </c>
      <c r="G1241" s="44"/>
      <c r="H1241" s="286">
        <v>-3.2000000000000002</v>
      </c>
      <c r="I1241" s="44"/>
      <c r="J1241" s="44"/>
      <c r="K1241" s="44"/>
      <c r="L1241" s="48"/>
      <c r="M1241" s="232"/>
      <c r="N1241" s="233"/>
      <c r="O1241" s="88"/>
      <c r="P1241" s="88"/>
      <c r="Q1241" s="88"/>
      <c r="R1241" s="88"/>
      <c r="S1241" s="88"/>
      <c r="T1241" s="89"/>
      <c r="U1241" s="42"/>
      <c r="V1241" s="42"/>
      <c r="W1241" s="42"/>
      <c r="X1241" s="42"/>
      <c r="Y1241" s="42"/>
      <c r="Z1241" s="42"/>
      <c r="AA1241" s="42"/>
      <c r="AB1241" s="42"/>
      <c r="AC1241" s="42"/>
      <c r="AD1241" s="42"/>
      <c r="AE1241" s="42"/>
      <c r="AU1241" s="20" t="s">
        <v>90</v>
      </c>
    </row>
    <row r="1242" s="2" customFormat="1">
      <c r="A1242" s="42"/>
      <c r="B1242" s="43"/>
      <c r="C1242" s="44"/>
      <c r="D1242" s="234" t="s">
        <v>414</v>
      </c>
      <c r="E1242" s="44"/>
      <c r="F1242" s="285" t="s">
        <v>1868</v>
      </c>
      <c r="G1242" s="44"/>
      <c r="H1242" s="286">
        <v>-1.6000000000000001</v>
      </c>
      <c r="I1242" s="44"/>
      <c r="J1242" s="44"/>
      <c r="K1242" s="44"/>
      <c r="L1242" s="48"/>
      <c r="M1242" s="232"/>
      <c r="N1242" s="233"/>
      <c r="O1242" s="88"/>
      <c r="P1242" s="88"/>
      <c r="Q1242" s="88"/>
      <c r="R1242" s="88"/>
      <c r="S1242" s="88"/>
      <c r="T1242" s="89"/>
      <c r="U1242" s="42"/>
      <c r="V1242" s="42"/>
      <c r="W1242" s="42"/>
      <c r="X1242" s="42"/>
      <c r="Y1242" s="42"/>
      <c r="Z1242" s="42"/>
      <c r="AA1242" s="42"/>
      <c r="AB1242" s="42"/>
      <c r="AC1242" s="42"/>
      <c r="AD1242" s="42"/>
      <c r="AE1242" s="42"/>
      <c r="AU1242" s="20" t="s">
        <v>90</v>
      </c>
    </row>
    <row r="1243" s="2" customFormat="1">
      <c r="A1243" s="42"/>
      <c r="B1243" s="43"/>
      <c r="C1243" s="44"/>
      <c r="D1243" s="234" t="s">
        <v>414</v>
      </c>
      <c r="E1243" s="44"/>
      <c r="F1243" s="285" t="s">
        <v>1869</v>
      </c>
      <c r="G1243" s="44"/>
      <c r="H1243" s="286">
        <v>8.125</v>
      </c>
      <c r="I1243" s="44"/>
      <c r="J1243" s="44"/>
      <c r="K1243" s="44"/>
      <c r="L1243" s="48"/>
      <c r="M1243" s="232"/>
      <c r="N1243" s="233"/>
      <c r="O1243" s="88"/>
      <c r="P1243" s="88"/>
      <c r="Q1243" s="88"/>
      <c r="R1243" s="88"/>
      <c r="S1243" s="88"/>
      <c r="T1243" s="89"/>
      <c r="U1243" s="42"/>
      <c r="V1243" s="42"/>
      <c r="W1243" s="42"/>
      <c r="X1243" s="42"/>
      <c r="Y1243" s="42"/>
      <c r="Z1243" s="42"/>
      <c r="AA1243" s="42"/>
      <c r="AB1243" s="42"/>
      <c r="AC1243" s="42"/>
      <c r="AD1243" s="42"/>
      <c r="AE1243" s="42"/>
      <c r="AU1243" s="20" t="s">
        <v>90</v>
      </c>
    </row>
    <row r="1244" s="2" customFormat="1">
      <c r="A1244" s="42"/>
      <c r="B1244" s="43"/>
      <c r="C1244" s="44"/>
      <c r="D1244" s="234" t="s">
        <v>414</v>
      </c>
      <c r="E1244" s="44"/>
      <c r="F1244" s="285" t="s">
        <v>1870</v>
      </c>
      <c r="G1244" s="44"/>
      <c r="H1244" s="286">
        <v>-5.0629999999999997</v>
      </c>
      <c r="I1244" s="44"/>
      <c r="J1244" s="44"/>
      <c r="K1244" s="44"/>
      <c r="L1244" s="48"/>
      <c r="M1244" s="232"/>
      <c r="N1244" s="233"/>
      <c r="O1244" s="88"/>
      <c r="P1244" s="88"/>
      <c r="Q1244" s="88"/>
      <c r="R1244" s="88"/>
      <c r="S1244" s="88"/>
      <c r="T1244" s="89"/>
      <c r="U1244" s="42"/>
      <c r="V1244" s="42"/>
      <c r="W1244" s="42"/>
      <c r="X1244" s="42"/>
      <c r="Y1244" s="42"/>
      <c r="Z1244" s="42"/>
      <c r="AA1244" s="42"/>
      <c r="AB1244" s="42"/>
      <c r="AC1244" s="42"/>
      <c r="AD1244" s="42"/>
      <c r="AE1244" s="42"/>
      <c r="AU1244" s="20" t="s">
        <v>90</v>
      </c>
    </row>
    <row r="1245" s="2" customFormat="1">
      <c r="A1245" s="42"/>
      <c r="B1245" s="43"/>
      <c r="C1245" s="44"/>
      <c r="D1245" s="234" t="s">
        <v>414</v>
      </c>
      <c r="E1245" s="44"/>
      <c r="F1245" s="285" t="s">
        <v>1871</v>
      </c>
      <c r="G1245" s="44"/>
      <c r="H1245" s="286">
        <v>-2.081</v>
      </c>
      <c r="I1245" s="44"/>
      <c r="J1245" s="44"/>
      <c r="K1245" s="44"/>
      <c r="L1245" s="48"/>
      <c r="M1245" s="232"/>
      <c r="N1245" s="233"/>
      <c r="O1245" s="88"/>
      <c r="P1245" s="88"/>
      <c r="Q1245" s="88"/>
      <c r="R1245" s="88"/>
      <c r="S1245" s="88"/>
      <c r="T1245" s="89"/>
      <c r="U1245" s="42"/>
      <c r="V1245" s="42"/>
      <c r="W1245" s="42"/>
      <c r="X1245" s="42"/>
      <c r="Y1245" s="42"/>
      <c r="Z1245" s="42"/>
      <c r="AA1245" s="42"/>
      <c r="AB1245" s="42"/>
      <c r="AC1245" s="42"/>
      <c r="AD1245" s="42"/>
      <c r="AE1245" s="42"/>
      <c r="AU1245" s="20" t="s">
        <v>90</v>
      </c>
    </row>
    <row r="1246" s="2" customFormat="1">
      <c r="A1246" s="42"/>
      <c r="B1246" s="43"/>
      <c r="C1246" s="44"/>
      <c r="D1246" s="234" t="s">
        <v>414</v>
      </c>
      <c r="E1246" s="44"/>
      <c r="F1246" s="285" t="s">
        <v>1645</v>
      </c>
      <c r="G1246" s="44"/>
      <c r="H1246" s="286">
        <v>-39.359999999999999</v>
      </c>
      <c r="I1246" s="44"/>
      <c r="J1246" s="44"/>
      <c r="K1246" s="44"/>
      <c r="L1246" s="48"/>
      <c r="M1246" s="232"/>
      <c r="N1246" s="233"/>
      <c r="O1246" s="88"/>
      <c r="P1246" s="88"/>
      <c r="Q1246" s="88"/>
      <c r="R1246" s="88"/>
      <c r="S1246" s="88"/>
      <c r="T1246" s="89"/>
      <c r="U1246" s="42"/>
      <c r="V1246" s="42"/>
      <c r="W1246" s="42"/>
      <c r="X1246" s="42"/>
      <c r="Y1246" s="42"/>
      <c r="Z1246" s="42"/>
      <c r="AA1246" s="42"/>
      <c r="AB1246" s="42"/>
      <c r="AC1246" s="42"/>
      <c r="AD1246" s="42"/>
      <c r="AE1246" s="42"/>
      <c r="AU1246" s="20" t="s">
        <v>90</v>
      </c>
    </row>
    <row r="1247" s="2" customFormat="1">
      <c r="A1247" s="42"/>
      <c r="B1247" s="43"/>
      <c r="C1247" s="44"/>
      <c r="D1247" s="234" t="s">
        <v>414</v>
      </c>
      <c r="E1247" s="44"/>
      <c r="F1247" s="285" t="s">
        <v>2352</v>
      </c>
      <c r="G1247" s="44"/>
      <c r="H1247" s="286">
        <v>0</v>
      </c>
      <c r="I1247" s="44"/>
      <c r="J1247" s="44"/>
      <c r="K1247" s="44"/>
      <c r="L1247" s="48"/>
      <c r="M1247" s="232"/>
      <c r="N1247" s="233"/>
      <c r="O1247" s="88"/>
      <c r="P1247" s="88"/>
      <c r="Q1247" s="88"/>
      <c r="R1247" s="88"/>
      <c r="S1247" s="88"/>
      <c r="T1247" s="89"/>
      <c r="U1247" s="42"/>
      <c r="V1247" s="42"/>
      <c r="W1247" s="42"/>
      <c r="X1247" s="42"/>
      <c r="Y1247" s="42"/>
      <c r="Z1247" s="42"/>
      <c r="AA1247" s="42"/>
      <c r="AB1247" s="42"/>
      <c r="AC1247" s="42"/>
      <c r="AD1247" s="42"/>
      <c r="AE1247" s="42"/>
      <c r="AU1247" s="20" t="s">
        <v>90</v>
      </c>
    </row>
    <row r="1248" s="2" customFormat="1">
      <c r="A1248" s="42"/>
      <c r="B1248" s="43"/>
      <c r="C1248" s="44"/>
      <c r="D1248" s="234" t="s">
        <v>414</v>
      </c>
      <c r="E1248" s="44"/>
      <c r="F1248" s="285" t="s">
        <v>606</v>
      </c>
      <c r="G1248" s="44"/>
      <c r="H1248" s="286">
        <v>0</v>
      </c>
      <c r="I1248" s="44"/>
      <c r="J1248" s="44"/>
      <c r="K1248" s="44"/>
      <c r="L1248" s="48"/>
      <c r="M1248" s="232"/>
      <c r="N1248" s="233"/>
      <c r="O1248" s="88"/>
      <c r="P1248" s="88"/>
      <c r="Q1248" s="88"/>
      <c r="R1248" s="88"/>
      <c r="S1248" s="88"/>
      <c r="T1248" s="89"/>
      <c r="U1248" s="42"/>
      <c r="V1248" s="42"/>
      <c r="W1248" s="42"/>
      <c r="X1248" s="42"/>
      <c r="Y1248" s="42"/>
      <c r="Z1248" s="42"/>
      <c r="AA1248" s="42"/>
      <c r="AB1248" s="42"/>
      <c r="AC1248" s="42"/>
      <c r="AD1248" s="42"/>
      <c r="AE1248" s="42"/>
      <c r="AU1248" s="20" t="s">
        <v>90</v>
      </c>
    </row>
    <row r="1249" s="2" customFormat="1">
      <c r="A1249" s="42"/>
      <c r="B1249" s="43"/>
      <c r="C1249" s="44"/>
      <c r="D1249" s="234" t="s">
        <v>414</v>
      </c>
      <c r="E1249" s="44"/>
      <c r="F1249" s="285" t="s">
        <v>607</v>
      </c>
      <c r="G1249" s="44"/>
      <c r="H1249" s="286">
        <v>4</v>
      </c>
      <c r="I1249" s="44"/>
      <c r="J1249" s="44"/>
      <c r="K1249" s="44"/>
      <c r="L1249" s="48"/>
      <c r="M1249" s="232"/>
      <c r="N1249" s="233"/>
      <c r="O1249" s="88"/>
      <c r="P1249" s="88"/>
      <c r="Q1249" s="88"/>
      <c r="R1249" s="88"/>
      <c r="S1249" s="88"/>
      <c r="T1249" s="89"/>
      <c r="U1249" s="42"/>
      <c r="V1249" s="42"/>
      <c r="W1249" s="42"/>
      <c r="X1249" s="42"/>
      <c r="Y1249" s="42"/>
      <c r="Z1249" s="42"/>
      <c r="AA1249" s="42"/>
      <c r="AB1249" s="42"/>
      <c r="AC1249" s="42"/>
      <c r="AD1249" s="42"/>
      <c r="AE1249" s="42"/>
      <c r="AU1249" s="20" t="s">
        <v>90</v>
      </c>
    </row>
    <row r="1250" s="2" customFormat="1">
      <c r="A1250" s="42"/>
      <c r="B1250" s="43"/>
      <c r="C1250" s="44"/>
      <c r="D1250" s="234" t="s">
        <v>414</v>
      </c>
      <c r="E1250" s="44"/>
      <c r="F1250" s="285" t="s">
        <v>608</v>
      </c>
      <c r="G1250" s="44"/>
      <c r="H1250" s="286">
        <v>4</v>
      </c>
      <c r="I1250" s="44"/>
      <c r="J1250" s="44"/>
      <c r="K1250" s="44"/>
      <c r="L1250" s="48"/>
      <c r="M1250" s="232"/>
      <c r="N1250" s="233"/>
      <c r="O1250" s="88"/>
      <c r="P1250" s="88"/>
      <c r="Q1250" s="88"/>
      <c r="R1250" s="88"/>
      <c r="S1250" s="88"/>
      <c r="T1250" s="89"/>
      <c r="U1250" s="42"/>
      <c r="V1250" s="42"/>
      <c r="W1250" s="42"/>
      <c r="X1250" s="42"/>
      <c r="Y1250" s="42"/>
      <c r="Z1250" s="42"/>
      <c r="AA1250" s="42"/>
      <c r="AB1250" s="42"/>
      <c r="AC1250" s="42"/>
      <c r="AD1250" s="42"/>
      <c r="AE1250" s="42"/>
      <c r="AU1250" s="20" t="s">
        <v>90</v>
      </c>
    </row>
    <row r="1251" s="2" customFormat="1">
      <c r="A1251" s="42"/>
      <c r="B1251" s="43"/>
      <c r="C1251" s="44"/>
      <c r="D1251" s="234" t="s">
        <v>414</v>
      </c>
      <c r="E1251" s="44"/>
      <c r="F1251" s="285" t="s">
        <v>609</v>
      </c>
      <c r="G1251" s="44"/>
      <c r="H1251" s="286">
        <v>5.4080000000000004</v>
      </c>
      <c r="I1251" s="44"/>
      <c r="J1251" s="44"/>
      <c r="K1251" s="44"/>
      <c r="L1251" s="48"/>
      <c r="M1251" s="232"/>
      <c r="N1251" s="233"/>
      <c r="O1251" s="88"/>
      <c r="P1251" s="88"/>
      <c r="Q1251" s="88"/>
      <c r="R1251" s="88"/>
      <c r="S1251" s="88"/>
      <c r="T1251" s="89"/>
      <c r="U1251" s="42"/>
      <c r="V1251" s="42"/>
      <c r="W1251" s="42"/>
      <c r="X1251" s="42"/>
      <c r="Y1251" s="42"/>
      <c r="Z1251" s="42"/>
      <c r="AA1251" s="42"/>
      <c r="AB1251" s="42"/>
      <c r="AC1251" s="42"/>
      <c r="AD1251" s="42"/>
      <c r="AE1251" s="42"/>
      <c r="AU1251" s="20" t="s">
        <v>90</v>
      </c>
    </row>
    <row r="1252" s="2" customFormat="1">
      <c r="A1252" s="42"/>
      <c r="B1252" s="43"/>
      <c r="C1252" s="44"/>
      <c r="D1252" s="234" t="s">
        <v>414</v>
      </c>
      <c r="E1252" s="44"/>
      <c r="F1252" s="285" t="s">
        <v>610</v>
      </c>
      <c r="G1252" s="44"/>
      <c r="H1252" s="286">
        <v>2.0800000000000001</v>
      </c>
      <c r="I1252" s="44"/>
      <c r="J1252" s="44"/>
      <c r="K1252" s="44"/>
      <c r="L1252" s="48"/>
      <c r="M1252" s="232"/>
      <c r="N1252" s="233"/>
      <c r="O1252" s="88"/>
      <c r="P1252" s="88"/>
      <c r="Q1252" s="88"/>
      <c r="R1252" s="88"/>
      <c r="S1252" s="88"/>
      <c r="T1252" s="89"/>
      <c r="U1252" s="42"/>
      <c r="V1252" s="42"/>
      <c r="W1252" s="42"/>
      <c r="X1252" s="42"/>
      <c r="Y1252" s="42"/>
      <c r="Z1252" s="42"/>
      <c r="AA1252" s="42"/>
      <c r="AB1252" s="42"/>
      <c r="AC1252" s="42"/>
      <c r="AD1252" s="42"/>
      <c r="AE1252" s="42"/>
      <c r="AU1252" s="20" t="s">
        <v>90</v>
      </c>
    </row>
    <row r="1253" s="2" customFormat="1">
      <c r="A1253" s="42"/>
      <c r="B1253" s="43"/>
      <c r="C1253" s="44"/>
      <c r="D1253" s="234" t="s">
        <v>414</v>
      </c>
      <c r="E1253" s="44"/>
      <c r="F1253" s="285" t="s">
        <v>611</v>
      </c>
      <c r="G1253" s="44"/>
      <c r="H1253" s="286">
        <v>1.4159999999999999</v>
      </c>
      <c r="I1253" s="44"/>
      <c r="J1253" s="44"/>
      <c r="K1253" s="44"/>
      <c r="L1253" s="48"/>
      <c r="M1253" s="232"/>
      <c r="N1253" s="233"/>
      <c r="O1253" s="88"/>
      <c r="P1253" s="88"/>
      <c r="Q1253" s="88"/>
      <c r="R1253" s="88"/>
      <c r="S1253" s="88"/>
      <c r="T1253" s="89"/>
      <c r="U1253" s="42"/>
      <c r="V1253" s="42"/>
      <c r="W1253" s="42"/>
      <c r="X1253" s="42"/>
      <c r="Y1253" s="42"/>
      <c r="Z1253" s="42"/>
      <c r="AA1253" s="42"/>
      <c r="AB1253" s="42"/>
      <c r="AC1253" s="42"/>
      <c r="AD1253" s="42"/>
      <c r="AE1253" s="42"/>
      <c r="AU1253" s="20" t="s">
        <v>90</v>
      </c>
    </row>
    <row r="1254" s="2" customFormat="1">
      <c r="A1254" s="42"/>
      <c r="B1254" s="43"/>
      <c r="C1254" s="44"/>
      <c r="D1254" s="234" t="s">
        <v>414</v>
      </c>
      <c r="E1254" s="44"/>
      <c r="F1254" s="285" t="s">
        <v>612</v>
      </c>
      <c r="G1254" s="44"/>
      <c r="H1254" s="286">
        <v>5.3559999999999999</v>
      </c>
      <c r="I1254" s="44"/>
      <c r="J1254" s="44"/>
      <c r="K1254" s="44"/>
      <c r="L1254" s="48"/>
      <c r="M1254" s="232"/>
      <c r="N1254" s="233"/>
      <c r="O1254" s="88"/>
      <c r="P1254" s="88"/>
      <c r="Q1254" s="88"/>
      <c r="R1254" s="88"/>
      <c r="S1254" s="88"/>
      <c r="T1254" s="89"/>
      <c r="U1254" s="42"/>
      <c r="V1254" s="42"/>
      <c r="W1254" s="42"/>
      <c r="X1254" s="42"/>
      <c r="Y1254" s="42"/>
      <c r="Z1254" s="42"/>
      <c r="AA1254" s="42"/>
      <c r="AB1254" s="42"/>
      <c r="AC1254" s="42"/>
      <c r="AD1254" s="42"/>
      <c r="AE1254" s="42"/>
      <c r="AU1254" s="20" t="s">
        <v>90</v>
      </c>
    </row>
    <row r="1255" s="2" customFormat="1">
      <c r="A1255" s="42"/>
      <c r="B1255" s="43"/>
      <c r="C1255" s="44"/>
      <c r="D1255" s="234" t="s">
        <v>414</v>
      </c>
      <c r="E1255" s="44"/>
      <c r="F1255" s="285" t="s">
        <v>613</v>
      </c>
      <c r="G1255" s="44"/>
      <c r="H1255" s="286">
        <v>2.2080000000000002</v>
      </c>
      <c r="I1255" s="44"/>
      <c r="J1255" s="44"/>
      <c r="K1255" s="44"/>
      <c r="L1255" s="48"/>
      <c r="M1255" s="232"/>
      <c r="N1255" s="233"/>
      <c r="O1255" s="88"/>
      <c r="P1255" s="88"/>
      <c r="Q1255" s="88"/>
      <c r="R1255" s="88"/>
      <c r="S1255" s="88"/>
      <c r="T1255" s="89"/>
      <c r="U1255" s="42"/>
      <c r="V1255" s="42"/>
      <c r="W1255" s="42"/>
      <c r="X1255" s="42"/>
      <c r="Y1255" s="42"/>
      <c r="Z1255" s="42"/>
      <c r="AA1255" s="42"/>
      <c r="AB1255" s="42"/>
      <c r="AC1255" s="42"/>
      <c r="AD1255" s="42"/>
      <c r="AE1255" s="42"/>
      <c r="AU1255" s="20" t="s">
        <v>90</v>
      </c>
    </row>
    <row r="1256" s="2" customFormat="1">
      <c r="A1256" s="42"/>
      <c r="B1256" s="43"/>
      <c r="C1256" s="44"/>
      <c r="D1256" s="234" t="s">
        <v>414</v>
      </c>
      <c r="E1256" s="44"/>
      <c r="F1256" s="285" t="s">
        <v>614</v>
      </c>
      <c r="G1256" s="44"/>
      <c r="H1256" s="286">
        <v>4</v>
      </c>
      <c r="I1256" s="44"/>
      <c r="J1256" s="44"/>
      <c r="K1256" s="44"/>
      <c r="L1256" s="48"/>
      <c r="M1256" s="232"/>
      <c r="N1256" s="233"/>
      <c r="O1256" s="88"/>
      <c r="P1256" s="88"/>
      <c r="Q1256" s="88"/>
      <c r="R1256" s="88"/>
      <c r="S1256" s="88"/>
      <c r="T1256" s="89"/>
      <c r="U1256" s="42"/>
      <c r="V1256" s="42"/>
      <c r="W1256" s="42"/>
      <c r="X1256" s="42"/>
      <c r="Y1256" s="42"/>
      <c r="Z1256" s="42"/>
      <c r="AA1256" s="42"/>
      <c r="AB1256" s="42"/>
      <c r="AC1256" s="42"/>
      <c r="AD1256" s="42"/>
      <c r="AE1256" s="42"/>
      <c r="AU1256" s="20" t="s">
        <v>90</v>
      </c>
    </row>
    <row r="1257" s="2" customFormat="1">
      <c r="A1257" s="42"/>
      <c r="B1257" s="43"/>
      <c r="C1257" s="44"/>
      <c r="D1257" s="234" t="s">
        <v>414</v>
      </c>
      <c r="E1257" s="44"/>
      <c r="F1257" s="285" t="s">
        <v>324</v>
      </c>
      <c r="G1257" s="44"/>
      <c r="H1257" s="286">
        <v>0</v>
      </c>
      <c r="I1257" s="44"/>
      <c r="J1257" s="44"/>
      <c r="K1257" s="44"/>
      <c r="L1257" s="48"/>
      <c r="M1257" s="232"/>
      <c r="N1257" s="233"/>
      <c r="O1257" s="88"/>
      <c r="P1257" s="88"/>
      <c r="Q1257" s="88"/>
      <c r="R1257" s="88"/>
      <c r="S1257" s="88"/>
      <c r="T1257" s="89"/>
      <c r="U1257" s="42"/>
      <c r="V1257" s="42"/>
      <c r="W1257" s="42"/>
      <c r="X1257" s="42"/>
      <c r="Y1257" s="42"/>
      <c r="Z1257" s="42"/>
      <c r="AA1257" s="42"/>
      <c r="AB1257" s="42"/>
      <c r="AC1257" s="42"/>
      <c r="AD1257" s="42"/>
      <c r="AE1257" s="42"/>
      <c r="AU1257" s="20" t="s">
        <v>90</v>
      </c>
    </row>
    <row r="1258" s="2" customFormat="1">
      <c r="A1258" s="42"/>
      <c r="B1258" s="43"/>
      <c r="C1258" s="44"/>
      <c r="D1258" s="234" t="s">
        <v>414</v>
      </c>
      <c r="E1258" s="44"/>
      <c r="F1258" s="285" t="s">
        <v>598</v>
      </c>
      <c r="G1258" s="44"/>
      <c r="H1258" s="286">
        <v>15.158</v>
      </c>
      <c r="I1258" s="44"/>
      <c r="J1258" s="44"/>
      <c r="K1258" s="44"/>
      <c r="L1258" s="48"/>
      <c r="M1258" s="232"/>
      <c r="N1258" s="233"/>
      <c r="O1258" s="88"/>
      <c r="P1258" s="88"/>
      <c r="Q1258" s="88"/>
      <c r="R1258" s="88"/>
      <c r="S1258" s="88"/>
      <c r="T1258" s="89"/>
      <c r="U1258" s="42"/>
      <c r="V1258" s="42"/>
      <c r="W1258" s="42"/>
      <c r="X1258" s="42"/>
      <c r="Y1258" s="42"/>
      <c r="Z1258" s="42"/>
      <c r="AA1258" s="42"/>
      <c r="AB1258" s="42"/>
      <c r="AC1258" s="42"/>
      <c r="AD1258" s="42"/>
      <c r="AE1258" s="42"/>
      <c r="AU1258" s="20" t="s">
        <v>90</v>
      </c>
    </row>
    <row r="1259" s="2" customFormat="1">
      <c r="A1259" s="42"/>
      <c r="B1259" s="43"/>
      <c r="C1259" s="44"/>
      <c r="D1259" s="234" t="s">
        <v>414</v>
      </c>
      <c r="E1259" s="44"/>
      <c r="F1259" s="285" t="s">
        <v>599</v>
      </c>
      <c r="G1259" s="44"/>
      <c r="H1259" s="286">
        <v>48.840000000000003</v>
      </c>
      <c r="I1259" s="44"/>
      <c r="J1259" s="44"/>
      <c r="K1259" s="44"/>
      <c r="L1259" s="48"/>
      <c r="M1259" s="232"/>
      <c r="N1259" s="233"/>
      <c r="O1259" s="88"/>
      <c r="P1259" s="88"/>
      <c r="Q1259" s="88"/>
      <c r="R1259" s="88"/>
      <c r="S1259" s="88"/>
      <c r="T1259" s="89"/>
      <c r="U1259" s="42"/>
      <c r="V1259" s="42"/>
      <c r="W1259" s="42"/>
      <c r="X1259" s="42"/>
      <c r="Y1259" s="42"/>
      <c r="Z1259" s="42"/>
      <c r="AA1259" s="42"/>
      <c r="AB1259" s="42"/>
      <c r="AC1259" s="42"/>
      <c r="AD1259" s="42"/>
      <c r="AE1259" s="42"/>
      <c r="AU1259" s="20" t="s">
        <v>90</v>
      </c>
    </row>
    <row r="1260" s="2" customFormat="1">
      <c r="A1260" s="42"/>
      <c r="B1260" s="43"/>
      <c r="C1260" s="44"/>
      <c r="D1260" s="234" t="s">
        <v>414</v>
      </c>
      <c r="E1260" s="44"/>
      <c r="F1260" s="285" t="s">
        <v>600</v>
      </c>
      <c r="G1260" s="44"/>
      <c r="H1260" s="286">
        <v>5</v>
      </c>
      <c r="I1260" s="44"/>
      <c r="J1260" s="44"/>
      <c r="K1260" s="44"/>
      <c r="L1260" s="48"/>
      <c r="M1260" s="232"/>
      <c r="N1260" s="233"/>
      <c r="O1260" s="88"/>
      <c r="P1260" s="88"/>
      <c r="Q1260" s="88"/>
      <c r="R1260" s="88"/>
      <c r="S1260" s="88"/>
      <c r="T1260" s="89"/>
      <c r="U1260" s="42"/>
      <c r="V1260" s="42"/>
      <c r="W1260" s="42"/>
      <c r="X1260" s="42"/>
      <c r="Y1260" s="42"/>
      <c r="Z1260" s="42"/>
      <c r="AA1260" s="42"/>
      <c r="AB1260" s="42"/>
      <c r="AC1260" s="42"/>
      <c r="AD1260" s="42"/>
      <c r="AE1260" s="42"/>
      <c r="AU1260" s="20" t="s">
        <v>90</v>
      </c>
    </row>
    <row r="1261" s="2" customFormat="1">
      <c r="A1261" s="42"/>
      <c r="B1261" s="43"/>
      <c r="C1261" s="44"/>
      <c r="D1261" s="234" t="s">
        <v>414</v>
      </c>
      <c r="E1261" s="44"/>
      <c r="F1261" s="285" t="s">
        <v>324</v>
      </c>
      <c r="G1261" s="44"/>
      <c r="H1261" s="286">
        <v>0</v>
      </c>
      <c r="I1261" s="44"/>
      <c r="J1261" s="44"/>
      <c r="K1261" s="44"/>
      <c r="L1261" s="48"/>
      <c r="M1261" s="232"/>
      <c r="N1261" s="233"/>
      <c r="O1261" s="88"/>
      <c r="P1261" s="88"/>
      <c r="Q1261" s="88"/>
      <c r="R1261" s="88"/>
      <c r="S1261" s="88"/>
      <c r="T1261" s="89"/>
      <c r="U1261" s="42"/>
      <c r="V1261" s="42"/>
      <c r="W1261" s="42"/>
      <c r="X1261" s="42"/>
      <c r="Y1261" s="42"/>
      <c r="Z1261" s="42"/>
      <c r="AA1261" s="42"/>
      <c r="AB1261" s="42"/>
      <c r="AC1261" s="42"/>
      <c r="AD1261" s="42"/>
      <c r="AE1261" s="42"/>
      <c r="AU1261" s="20" t="s">
        <v>90</v>
      </c>
    </row>
    <row r="1262" s="2" customFormat="1">
      <c r="A1262" s="42"/>
      <c r="B1262" s="43"/>
      <c r="C1262" s="44"/>
      <c r="D1262" s="234" t="s">
        <v>414</v>
      </c>
      <c r="E1262" s="44"/>
      <c r="F1262" s="285" t="s">
        <v>592</v>
      </c>
      <c r="G1262" s="44"/>
      <c r="H1262" s="286">
        <v>3.7599999999999998</v>
      </c>
      <c r="I1262" s="44"/>
      <c r="J1262" s="44"/>
      <c r="K1262" s="44"/>
      <c r="L1262" s="48"/>
      <c r="M1262" s="232"/>
      <c r="N1262" s="233"/>
      <c r="O1262" s="88"/>
      <c r="P1262" s="88"/>
      <c r="Q1262" s="88"/>
      <c r="R1262" s="88"/>
      <c r="S1262" s="88"/>
      <c r="T1262" s="89"/>
      <c r="U1262" s="42"/>
      <c r="V1262" s="42"/>
      <c r="W1262" s="42"/>
      <c r="X1262" s="42"/>
      <c r="Y1262" s="42"/>
      <c r="Z1262" s="42"/>
      <c r="AA1262" s="42"/>
      <c r="AB1262" s="42"/>
      <c r="AC1262" s="42"/>
      <c r="AD1262" s="42"/>
      <c r="AE1262" s="42"/>
      <c r="AU1262" s="20" t="s">
        <v>90</v>
      </c>
    </row>
    <row r="1263" s="2" customFormat="1">
      <c r="A1263" s="42"/>
      <c r="B1263" s="43"/>
      <c r="C1263" s="44"/>
      <c r="D1263" s="234" t="s">
        <v>414</v>
      </c>
      <c r="E1263" s="44"/>
      <c r="F1263" s="285" t="s">
        <v>285</v>
      </c>
      <c r="G1263" s="44"/>
      <c r="H1263" s="286">
        <v>818.50699999999995</v>
      </c>
      <c r="I1263" s="44"/>
      <c r="J1263" s="44"/>
      <c r="K1263" s="44"/>
      <c r="L1263" s="48"/>
      <c r="M1263" s="232"/>
      <c r="N1263" s="233"/>
      <c r="O1263" s="88"/>
      <c r="P1263" s="88"/>
      <c r="Q1263" s="88"/>
      <c r="R1263" s="88"/>
      <c r="S1263" s="88"/>
      <c r="T1263" s="89"/>
      <c r="U1263" s="42"/>
      <c r="V1263" s="42"/>
      <c r="W1263" s="42"/>
      <c r="X1263" s="42"/>
      <c r="Y1263" s="42"/>
      <c r="Z1263" s="42"/>
      <c r="AA1263" s="42"/>
      <c r="AB1263" s="42"/>
      <c r="AC1263" s="42"/>
      <c r="AD1263" s="42"/>
      <c r="AE1263" s="42"/>
      <c r="AU1263" s="20" t="s">
        <v>90</v>
      </c>
    </row>
    <row r="1264" s="2" customFormat="1">
      <c r="A1264" s="42"/>
      <c r="B1264" s="43"/>
      <c r="C1264" s="44"/>
      <c r="D1264" s="234" t="s">
        <v>414</v>
      </c>
      <c r="E1264" s="44"/>
      <c r="F1264" s="300" t="s">
        <v>1508</v>
      </c>
      <c r="G1264" s="44"/>
      <c r="H1264" s="44"/>
      <c r="I1264" s="44"/>
      <c r="J1264" s="44"/>
      <c r="K1264" s="44"/>
      <c r="L1264" s="48"/>
      <c r="M1264" s="232"/>
      <c r="N1264" s="233"/>
      <c r="O1264" s="88"/>
      <c r="P1264" s="88"/>
      <c r="Q1264" s="88"/>
      <c r="R1264" s="88"/>
      <c r="S1264" s="88"/>
      <c r="T1264" s="89"/>
      <c r="U1264" s="42"/>
      <c r="V1264" s="42"/>
      <c r="W1264" s="42"/>
      <c r="X1264" s="42"/>
      <c r="Y1264" s="42"/>
      <c r="Z1264" s="42"/>
      <c r="AA1264" s="42"/>
      <c r="AB1264" s="42"/>
      <c r="AC1264" s="42"/>
      <c r="AD1264" s="42"/>
      <c r="AE1264" s="42"/>
      <c r="AU1264" s="20" t="s">
        <v>90</v>
      </c>
    </row>
    <row r="1265" s="2" customFormat="1">
      <c r="A1265" s="42"/>
      <c r="B1265" s="43"/>
      <c r="C1265" s="44"/>
      <c r="D1265" s="234" t="s">
        <v>414</v>
      </c>
      <c r="E1265" s="44"/>
      <c r="F1265" s="301" t="s">
        <v>1872</v>
      </c>
      <c r="G1265" s="44"/>
      <c r="H1265" s="286">
        <v>0</v>
      </c>
      <c r="I1265" s="44"/>
      <c r="J1265" s="44"/>
      <c r="K1265" s="44"/>
      <c r="L1265" s="48"/>
      <c r="M1265" s="232"/>
      <c r="N1265" s="233"/>
      <c r="O1265" s="88"/>
      <c r="P1265" s="88"/>
      <c r="Q1265" s="88"/>
      <c r="R1265" s="88"/>
      <c r="S1265" s="88"/>
      <c r="T1265" s="89"/>
      <c r="U1265" s="42"/>
      <c r="V1265" s="42"/>
      <c r="W1265" s="42"/>
      <c r="X1265" s="42"/>
      <c r="Y1265" s="42"/>
      <c r="Z1265" s="42"/>
      <c r="AA1265" s="42"/>
      <c r="AB1265" s="42"/>
      <c r="AC1265" s="42"/>
      <c r="AD1265" s="42"/>
      <c r="AE1265" s="42"/>
      <c r="AU1265" s="20" t="s">
        <v>90</v>
      </c>
    </row>
    <row r="1266" s="2" customFormat="1">
      <c r="A1266" s="42"/>
      <c r="B1266" s="43"/>
      <c r="C1266" s="44"/>
      <c r="D1266" s="234" t="s">
        <v>414</v>
      </c>
      <c r="E1266" s="44"/>
      <c r="F1266" s="301" t="s">
        <v>1873</v>
      </c>
      <c r="G1266" s="44"/>
      <c r="H1266" s="286">
        <v>39.359999999999999</v>
      </c>
      <c r="I1266" s="44"/>
      <c r="J1266" s="44"/>
      <c r="K1266" s="44"/>
      <c r="L1266" s="48"/>
      <c r="M1266" s="232"/>
      <c r="N1266" s="233"/>
      <c r="O1266" s="88"/>
      <c r="P1266" s="88"/>
      <c r="Q1266" s="88"/>
      <c r="R1266" s="88"/>
      <c r="S1266" s="88"/>
      <c r="T1266" s="89"/>
      <c r="U1266" s="42"/>
      <c r="V1266" s="42"/>
      <c r="W1266" s="42"/>
      <c r="X1266" s="42"/>
      <c r="Y1266" s="42"/>
      <c r="Z1266" s="42"/>
      <c r="AA1266" s="42"/>
      <c r="AB1266" s="42"/>
      <c r="AC1266" s="42"/>
      <c r="AD1266" s="42"/>
      <c r="AE1266" s="42"/>
      <c r="AU1266" s="20" t="s">
        <v>90</v>
      </c>
    </row>
    <row r="1267" s="2" customFormat="1">
      <c r="A1267" s="42"/>
      <c r="B1267" s="43"/>
      <c r="C1267" s="44"/>
      <c r="D1267" s="234" t="s">
        <v>414</v>
      </c>
      <c r="E1267" s="44"/>
      <c r="F1267" s="301" t="s">
        <v>285</v>
      </c>
      <c r="G1267" s="44"/>
      <c r="H1267" s="286">
        <v>39.359999999999999</v>
      </c>
      <c r="I1267" s="44"/>
      <c r="J1267" s="44"/>
      <c r="K1267" s="44"/>
      <c r="L1267" s="48"/>
      <c r="M1267" s="232"/>
      <c r="N1267" s="233"/>
      <c r="O1267" s="88"/>
      <c r="P1267" s="88"/>
      <c r="Q1267" s="88"/>
      <c r="R1267" s="88"/>
      <c r="S1267" s="88"/>
      <c r="T1267" s="89"/>
      <c r="U1267" s="42"/>
      <c r="V1267" s="42"/>
      <c r="W1267" s="42"/>
      <c r="X1267" s="42"/>
      <c r="Y1267" s="42"/>
      <c r="Z1267" s="42"/>
      <c r="AA1267" s="42"/>
      <c r="AB1267" s="42"/>
      <c r="AC1267" s="42"/>
      <c r="AD1267" s="42"/>
      <c r="AE1267" s="42"/>
      <c r="AU1267" s="20" t="s">
        <v>90</v>
      </c>
    </row>
    <row r="1268" s="2" customFormat="1" ht="24.15" customHeight="1">
      <c r="A1268" s="42"/>
      <c r="B1268" s="43"/>
      <c r="C1268" s="216" t="s">
        <v>1647</v>
      </c>
      <c r="D1268" s="216" t="s">
        <v>144</v>
      </c>
      <c r="E1268" s="217" t="s">
        <v>1648</v>
      </c>
      <c r="F1268" s="218" t="s">
        <v>1649</v>
      </c>
      <c r="G1268" s="219" t="s">
        <v>321</v>
      </c>
      <c r="H1268" s="220">
        <v>460.23700000000002</v>
      </c>
      <c r="I1268" s="221"/>
      <c r="J1268" s="222">
        <f>ROUND(I1268*H1268,2)</f>
        <v>0</v>
      </c>
      <c r="K1268" s="218" t="s">
        <v>148</v>
      </c>
      <c r="L1268" s="48"/>
      <c r="M1268" s="223" t="s">
        <v>78</v>
      </c>
      <c r="N1268" s="224" t="s">
        <v>50</v>
      </c>
      <c r="O1268" s="88"/>
      <c r="P1268" s="225">
        <f>O1268*H1268</f>
        <v>0</v>
      </c>
      <c r="Q1268" s="225">
        <v>0</v>
      </c>
      <c r="R1268" s="225">
        <f>Q1268*H1268</f>
        <v>0</v>
      </c>
      <c r="S1268" s="225">
        <v>3.0000000000000001E-05</v>
      </c>
      <c r="T1268" s="226">
        <f>S1268*H1268</f>
        <v>0.013807110000000001</v>
      </c>
      <c r="U1268" s="42"/>
      <c r="V1268" s="42"/>
      <c r="W1268" s="42"/>
      <c r="X1268" s="42"/>
      <c r="Y1268" s="42"/>
      <c r="Z1268" s="42"/>
      <c r="AA1268" s="42"/>
      <c r="AB1268" s="42"/>
      <c r="AC1268" s="42"/>
      <c r="AD1268" s="42"/>
      <c r="AE1268" s="42"/>
      <c r="AR1268" s="227" t="s">
        <v>244</v>
      </c>
      <c r="AT1268" s="227" t="s">
        <v>144</v>
      </c>
      <c r="AU1268" s="227" t="s">
        <v>90</v>
      </c>
      <c r="AY1268" s="20" t="s">
        <v>141</v>
      </c>
      <c r="BE1268" s="228">
        <f>IF(N1268="základní",J1268,0)</f>
        <v>0</v>
      </c>
      <c r="BF1268" s="228">
        <f>IF(N1268="snížená",J1268,0)</f>
        <v>0</v>
      </c>
      <c r="BG1268" s="228">
        <f>IF(N1268="zákl. přenesená",J1268,0)</f>
        <v>0</v>
      </c>
      <c r="BH1268" s="228">
        <f>IF(N1268="sníž. přenesená",J1268,0)</f>
        <v>0</v>
      </c>
      <c r="BI1268" s="228">
        <f>IF(N1268="nulová",J1268,0)</f>
        <v>0</v>
      </c>
      <c r="BJ1268" s="20" t="s">
        <v>88</v>
      </c>
      <c r="BK1268" s="228">
        <f>ROUND(I1268*H1268,2)</f>
        <v>0</v>
      </c>
      <c r="BL1268" s="20" t="s">
        <v>244</v>
      </c>
      <c r="BM1268" s="227" t="s">
        <v>2365</v>
      </c>
    </row>
    <row r="1269" s="2" customFormat="1">
      <c r="A1269" s="42"/>
      <c r="B1269" s="43"/>
      <c r="C1269" s="44"/>
      <c r="D1269" s="229" t="s">
        <v>151</v>
      </c>
      <c r="E1269" s="44"/>
      <c r="F1269" s="230" t="s">
        <v>1651</v>
      </c>
      <c r="G1269" s="44"/>
      <c r="H1269" s="44"/>
      <c r="I1269" s="231"/>
      <c r="J1269" s="44"/>
      <c r="K1269" s="44"/>
      <c r="L1269" s="48"/>
      <c r="M1269" s="232"/>
      <c r="N1269" s="233"/>
      <c r="O1269" s="88"/>
      <c r="P1269" s="88"/>
      <c r="Q1269" s="88"/>
      <c r="R1269" s="88"/>
      <c r="S1269" s="88"/>
      <c r="T1269" s="89"/>
      <c r="U1269" s="42"/>
      <c r="V1269" s="42"/>
      <c r="W1269" s="42"/>
      <c r="X1269" s="42"/>
      <c r="Y1269" s="42"/>
      <c r="Z1269" s="42"/>
      <c r="AA1269" s="42"/>
      <c r="AB1269" s="42"/>
      <c r="AC1269" s="42"/>
      <c r="AD1269" s="42"/>
      <c r="AE1269" s="42"/>
      <c r="AT1269" s="20" t="s">
        <v>151</v>
      </c>
      <c r="AU1269" s="20" t="s">
        <v>90</v>
      </c>
    </row>
    <row r="1270" s="13" customFormat="1">
      <c r="A1270" s="13"/>
      <c r="B1270" s="241"/>
      <c r="C1270" s="242"/>
      <c r="D1270" s="234" t="s">
        <v>283</v>
      </c>
      <c r="E1270" s="243" t="s">
        <v>78</v>
      </c>
      <c r="F1270" s="244" t="s">
        <v>1728</v>
      </c>
      <c r="G1270" s="242"/>
      <c r="H1270" s="245">
        <v>460.23700000000002</v>
      </c>
      <c r="I1270" s="246"/>
      <c r="J1270" s="242"/>
      <c r="K1270" s="242"/>
      <c r="L1270" s="247"/>
      <c r="M1270" s="248"/>
      <c r="N1270" s="249"/>
      <c r="O1270" s="249"/>
      <c r="P1270" s="249"/>
      <c r="Q1270" s="249"/>
      <c r="R1270" s="249"/>
      <c r="S1270" s="249"/>
      <c r="T1270" s="250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51" t="s">
        <v>283</v>
      </c>
      <c r="AU1270" s="251" t="s">
        <v>90</v>
      </c>
      <c r="AV1270" s="13" t="s">
        <v>90</v>
      </c>
      <c r="AW1270" s="13" t="s">
        <v>40</v>
      </c>
      <c r="AX1270" s="13" t="s">
        <v>88</v>
      </c>
      <c r="AY1270" s="251" t="s">
        <v>141</v>
      </c>
    </row>
    <row r="1271" s="2" customFormat="1">
      <c r="A1271" s="42"/>
      <c r="B1271" s="43"/>
      <c r="C1271" s="44"/>
      <c r="D1271" s="234" t="s">
        <v>414</v>
      </c>
      <c r="E1271" s="44"/>
      <c r="F1271" s="284" t="s">
        <v>1927</v>
      </c>
      <c r="G1271" s="44"/>
      <c r="H1271" s="44"/>
      <c r="I1271" s="44"/>
      <c r="J1271" s="44"/>
      <c r="K1271" s="44"/>
      <c r="L1271" s="48"/>
      <c r="M1271" s="232"/>
      <c r="N1271" s="233"/>
      <c r="O1271" s="88"/>
      <c r="P1271" s="88"/>
      <c r="Q1271" s="88"/>
      <c r="R1271" s="88"/>
      <c r="S1271" s="88"/>
      <c r="T1271" s="89"/>
      <c r="U1271" s="42"/>
      <c r="V1271" s="42"/>
      <c r="W1271" s="42"/>
      <c r="X1271" s="42"/>
      <c r="Y1271" s="42"/>
      <c r="Z1271" s="42"/>
      <c r="AA1271" s="42"/>
      <c r="AB1271" s="42"/>
      <c r="AC1271" s="42"/>
      <c r="AD1271" s="42"/>
      <c r="AE1271" s="42"/>
      <c r="AU1271" s="20" t="s">
        <v>90</v>
      </c>
    </row>
    <row r="1272" s="2" customFormat="1">
      <c r="A1272" s="42"/>
      <c r="B1272" s="43"/>
      <c r="C1272" s="44"/>
      <c r="D1272" s="234" t="s">
        <v>414</v>
      </c>
      <c r="E1272" s="44"/>
      <c r="F1272" s="285" t="s">
        <v>1784</v>
      </c>
      <c r="G1272" s="44"/>
      <c r="H1272" s="286">
        <v>0</v>
      </c>
      <c r="I1272" s="44"/>
      <c r="J1272" s="44"/>
      <c r="K1272" s="44"/>
      <c r="L1272" s="48"/>
      <c r="M1272" s="232"/>
      <c r="N1272" s="233"/>
      <c r="O1272" s="88"/>
      <c r="P1272" s="88"/>
      <c r="Q1272" s="88"/>
      <c r="R1272" s="88"/>
      <c r="S1272" s="88"/>
      <c r="T1272" s="89"/>
      <c r="U1272" s="42"/>
      <c r="V1272" s="42"/>
      <c r="W1272" s="42"/>
      <c r="X1272" s="42"/>
      <c r="Y1272" s="42"/>
      <c r="Z1272" s="42"/>
      <c r="AA1272" s="42"/>
      <c r="AB1272" s="42"/>
      <c r="AC1272" s="42"/>
      <c r="AD1272" s="42"/>
      <c r="AE1272" s="42"/>
      <c r="AU1272" s="20" t="s">
        <v>90</v>
      </c>
    </row>
    <row r="1273" s="2" customFormat="1">
      <c r="A1273" s="42"/>
      <c r="B1273" s="43"/>
      <c r="C1273" s="44"/>
      <c r="D1273" s="234" t="s">
        <v>414</v>
      </c>
      <c r="E1273" s="44"/>
      <c r="F1273" s="285" t="s">
        <v>1928</v>
      </c>
      <c r="G1273" s="44"/>
      <c r="H1273" s="286">
        <v>60.786000000000001</v>
      </c>
      <c r="I1273" s="44"/>
      <c r="J1273" s="44"/>
      <c r="K1273" s="44"/>
      <c r="L1273" s="48"/>
      <c r="M1273" s="232"/>
      <c r="N1273" s="233"/>
      <c r="O1273" s="88"/>
      <c r="P1273" s="88"/>
      <c r="Q1273" s="88"/>
      <c r="R1273" s="88"/>
      <c r="S1273" s="88"/>
      <c r="T1273" s="89"/>
      <c r="U1273" s="42"/>
      <c r="V1273" s="42"/>
      <c r="W1273" s="42"/>
      <c r="X1273" s="42"/>
      <c r="Y1273" s="42"/>
      <c r="Z1273" s="42"/>
      <c r="AA1273" s="42"/>
      <c r="AB1273" s="42"/>
      <c r="AC1273" s="42"/>
      <c r="AD1273" s="42"/>
      <c r="AE1273" s="42"/>
      <c r="AU1273" s="20" t="s">
        <v>90</v>
      </c>
    </row>
    <row r="1274" s="2" customFormat="1">
      <c r="A1274" s="42"/>
      <c r="B1274" s="43"/>
      <c r="C1274" s="44"/>
      <c r="D1274" s="234" t="s">
        <v>414</v>
      </c>
      <c r="E1274" s="44"/>
      <c r="F1274" s="285" t="s">
        <v>1929</v>
      </c>
      <c r="G1274" s="44"/>
      <c r="H1274" s="286">
        <v>60.786000000000001</v>
      </c>
      <c r="I1274" s="44"/>
      <c r="J1274" s="44"/>
      <c r="K1274" s="44"/>
      <c r="L1274" s="48"/>
      <c r="M1274" s="232"/>
      <c r="N1274" s="233"/>
      <c r="O1274" s="88"/>
      <c r="P1274" s="88"/>
      <c r="Q1274" s="88"/>
      <c r="R1274" s="88"/>
      <c r="S1274" s="88"/>
      <c r="T1274" s="89"/>
      <c r="U1274" s="42"/>
      <c r="V1274" s="42"/>
      <c r="W1274" s="42"/>
      <c r="X1274" s="42"/>
      <c r="Y1274" s="42"/>
      <c r="Z1274" s="42"/>
      <c r="AA1274" s="42"/>
      <c r="AB1274" s="42"/>
      <c r="AC1274" s="42"/>
      <c r="AD1274" s="42"/>
      <c r="AE1274" s="42"/>
      <c r="AU1274" s="20" t="s">
        <v>90</v>
      </c>
    </row>
    <row r="1275" s="2" customFormat="1">
      <c r="A1275" s="42"/>
      <c r="B1275" s="43"/>
      <c r="C1275" s="44"/>
      <c r="D1275" s="234" t="s">
        <v>414</v>
      </c>
      <c r="E1275" s="44"/>
      <c r="F1275" s="285" t="s">
        <v>1930</v>
      </c>
      <c r="G1275" s="44"/>
      <c r="H1275" s="286">
        <v>63.030000000000001</v>
      </c>
      <c r="I1275" s="44"/>
      <c r="J1275" s="44"/>
      <c r="K1275" s="44"/>
      <c r="L1275" s="48"/>
      <c r="M1275" s="232"/>
      <c r="N1275" s="233"/>
      <c r="O1275" s="88"/>
      <c r="P1275" s="88"/>
      <c r="Q1275" s="88"/>
      <c r="R1275" s="88"/>
      <c r="S1275" s="88"/>
      <c r="T1275" s="89"/>
      <c r="U1275" s="42"/>
      <c r="V1275" s="42"/>
      <c r="W1275" s="42"/>
      <c r="X1275" s="42"/>
      <c r="Y1275" s="42"/>
      <c r="Z1275" s="42"/>
      <c r="AA1275" s="42"/>
      <c r="AB1275" s="42"/>
      <c r="AC1275" s="42"/>
      <c r="AD1275" s="42"/>
      <c r="AE1275" s="42"/>
      <c r="AU1275" s="20" t="s">
        <v>90</v>
      </c>
    </row>
    <row r="1276" s="2" customFormat="1">
      <c r="A1276" s="42"/>
      <c r="B1276" s="43"/>
      <c r="C1276" s="44"/>
      <c r="D1276" s="234" t="s">
        <v>414</v>
      </c>
      <c r="E1276" s="44"/>
      <c r="F1276" s="285" t="s">
        <v>1931</v>
      </c>
      <c r="G1276" s="44"/>
      <c r="H1276" s="286">
        <v>18.084</v>
      </c>
      <c r="I1276" s="44"/>
      <c r="J1276" s="44"/>
      <c r="K1276" s="44"/>
      <c r="L1276" s="48"/>
      <c r="M1276" s="232"/>
      <c r="N1276" s="233"/>
      <c r="O1276" s="88"/>
      <c r="P1276" s="88"/>
      <c r="Q1276" s="88"/>
      <c r="R1276" s="88"/>
      <c r="S1276" s="88"/>
      <c r="T1276" s="89"/>
      <c r="U1276" s="42"/>
      <c r="V1276" s="42"/>
      <c r="W1276" s="42"/>
      <c r="X1276" s="42"/>
      <c r="Y1276" s="42"/>
      <c r="Z1276" s="42"/>
      <c r="AA1276" s="42"/>
      <c r="AB1276" s="42"/>
      <c r="AC1276" s="42"/>
      <c r="AD1276" s="42"/>
      <c r="AE1276" s="42"/>
      <c r="AU1276" s="20" t="s">
        <v>90</v>
      </c>
    </row>
    <row r="1277" s="2" customFormat="1">
      <c r="A1277" s="42"/>
      <c r="B1277" s="43"/>
      <c r="C1277" s="44"/>
      <c r="D1277" s="234" t="s">
        <v>414</v>
      </c>
      <c r="E1277" s="44"/>
      <c r="F1277" s="285" t="s">
        <v>1932</v>
      </c>
      <c r="G1277" s="44"/>
      <c r="H1277" s="286">
        <v>46.826999999999998</v>
      </c>
      <c r="I1277" s="44"/>
      <c r="J1277" s="44"/>
      <c r="K1277" s="44"/>
      <c r="L1277" s="48"/>
      <c r="M1277" s="232"/>
      <c r="N1277" s="233"/>
      <c r="O1277" s="88"/>
      <c r="P1277" s="88"/>
      <c r="Q1277" s="88"/>
      <c r="R1277" s="88"/>
      <c r="S1277" s="88"/>
      <c r="T1277" s="89"/>
      <c r="U1277" s="42"/>
      <c r="V1277" s="42"/>
      <c r="W1277" s="42"/>
      <c r="X1277" s="42"/>
      <c r="Y1277" s="42"/>
      <c r="Z1277" s="42"/>
      <c r="AA1277" s="42"/>
      <c r="AB1277" s="42"/>
      <c r="AC1277" s="42"/>
      <c r="AD1277" s="42"/>
      <c r="AE1277" s="42"/>
      <c r="AU1277" s="20" t="s">
        <v>90</v>
      </c>
    </row>
    <row r="1278" s="2" customFormat="1">
      <c r="A1278" s="42"/>
      <c r="B1278" s="43"/>
      <c r="C1278" s="44"/>
      <c r="D1278" s="234" t="s">
        <v>414</v>
      </c>
      <c r="E1278" s="44"/>
      <c r="F1278" s="285" t="s">
        <v>1933</v>
      </c>
      <c r="G1278" s="44"/>
      <c r="H1278" s="286">
        <v>16.170000000000002</v>
      </c>
      <c r="I1278" s="44"/>
      <c r="J1278" s="44"/>
      <c r="K1278" s="44"/>
      <c r="L1278" s="48"/>
      <c r="M1278" s="232"/>
      <c r="N1278" s="233"/>
      <c r="O1278" s="88"/>
      <c r="P1278" s="88"/>
      <c r="Q1278" s="88"/>
      <c r="R1278" s="88"/>
      <c r="S1278" s="88"/>
      <c r="T1278" s="89"/>
      <c r="U1278" s="42"/>
      <c r="V1278" s="42"/>
      <c r="W1278" s="42"/>
      <c r="X1278" s="42"/>
      <c r="Y1278" s="42"/>
      <c r="Z1278" s="42"/>
      <c r="AA1278" s="42"/>
      <c r="AB1278" s="42"/>
      <c r="AC1278" s="42"/>
      <c r="AD1278" s="42"/>
      <c r="AE1278" s="42"/>
      <c r="AU1278" s="20" t="s">
        <v>90</v>
      </c>
    </row>
    <row r="1279" s="2" customFormat="1">
      <c r="A1279" s="42"/>
      <c r="B1279" s="43"/>
      <c r="C1279" s="44"/>
      <c r="D1279" s="234" t="s">
        <v>414</v>
      </c>
      <c r="E1279" s="44"/>
      <c r="F1279" s="285" t="s">
        <v>1934</v>
      </c>
      <c r="G1279" s="44"/>
      <c r="H1279" s="286">
        <v>63.656999999999996</v>
      </c>
      <c r="I1279" s="44"/>
      <c r="J1279" s="44"/>
      <c r="K1279" s="44"/>
      <c r="L1279" s="48"/>
      <c r="M1279" s="232"/>
      <c r="N1279" s="233"/>
      <c r="O1279" s="88"/>
      <c r="P1279" s="88"/>
      <c r="Q1279" s="88"/>
      <c r="R1279" s="88"/>
      <c r="S1279" s="88"/>
      <c r="T1279" s="89"/>
      <c r="U1279" s="42"/>
      <c r="V1279" s="42"/>
      <c r="W1279" s="42"/>
      <c r="X1279" s="42"/>
      <c r="Y1279" s="42"/>
      <c r="Z1279" s="42"/>
      <c r="AA1279" s="42"/>
      <c r="AB1279" s="42"/>
      <c r="AC1279" s="42"/>
      <c r="AD1279" s="42"/>
      <c r="AE1279" s="42"/>
      <c r="AU1279" s="20" t="s">
        <v>90</v>
      </c>
    </row>
    <row r="1280" s="2" customFormat="1">
      <c r="A1280" s="42"/>
      <c r="B1280" s="43"/>
      <c r="C1280" s="44"/>
      <c r="D1280" s="234" t="s">
        <v>414</v>
      </c>
      <c r="E1280" s="44"/>
      <c r="F1280" s="285" t="s">
        <v>1935</v>
      </c>
      <c r="G1280" s="44"/>
      <c r="H1280" s="286">
        <v>63.689999999999998</v>
      </c>
      <c r="I1280" s="44"/>
      <c r="J1280" s="44"/>
      <c r="K1280" s="44"/>
      <c r="L1280" s="48"/>
      <c r="M1280" s="232"/>
      <c r="N1280" s="233"/>
      <c r="O1280" s="88"/>
      <c r="P1280" s="88"/>
      <c r="Q1280" s="88"/>
      <c r="R1280" s="88"/>
      <c r="S1280" s="88"/>
      <c r="T1280" s="89"/>
      <c r="U1280" s="42"/>
      <c r="V1280" s="42"/>
      <c r="W1280" s="42"/>
      <c r="X1280" s="42"/>
      <c r="Y1280" s="42"/>
      <c r="Z1280" s="42"/>
      <c r="AA1280" s="42"/>
      <c r="AB1280" s="42"/>
      <c r="AC1280" s="42"/>
      <c r="AD1280" s="42"/>
      <c r="AE1280" s="42"/>
      <c r="AU1280" s="20" t="s">
        <v>90</v>
      </c>
    </row>
    <row r="1281" s="2" customFormat="1">
      <c r="A1281" s="42"/>
      <c r="B1281" s="43"/>
      <c r="C1281" s="44"/>
      <c r="D1281" s="234" t="s">
        <v>414</v>
      </c>
      <c r="E1281" s="44"/>
      <c r="F1281" s="285" t="s">
        <v>1936</v>
      </c>
      <c r="G1281" s="44"/>
      <c r="H1281" s="286">
        <v>67.206999999999994</v>
      </c>
      <c r="I1281" s="44"/>
      <c r="J1281" s="44"/>
      <c r="K1281" s="44"/>
      <c r="L1281" s="48"/>
      <c r="M1281" s="232"/>
      <c r="N1281" s="233"/>
      <c r="O1281" s="88"/>
      <c r="P1281" s="88"/>
      <c r="Q1281" s="88"/>
      <c r="R1281" s="88"/>
      <c r="S1281" s="88"/>
      <c r="T1281" s="89"/>
      <c r="U1281" s="42"/>
      <c r="V1281" s="42"/>
      <c r="W1281" s="42"/>
      <c r="X1281" s="42"/>
      <c r="Y1281" s="42"/>
      <c r="Z1281" s="42"/>
      <c r="AA1281" s="42"/>
      <c r="AB1281" s="42"/>
      <c r="AC1281" s="42"/>
      <c r="AD1281" s="42"/>
      <c r="AE1281" s="42"/>
      <c r="AU1281" s="20" t="s">
        <v>90</v>
      </c>
    </row>
    <row r="1282" s="2" customFormat="1">
      <c r="A1282" s="42"/>
      <c r="B1282" s="43"/>
      <c r="C1282" s="44"/>
      <c r="D1282" s="234" t="s">
        <v>414</v>
      </c>
      <c r="E1282" s="44"/>
      <c r="F1282" s="285" t="s">
        <v>285</v>
      </c>
      <c r="G1282" s="44"/>
      <c r="H1282" s="286">
        <v>460.23700000000002</v>
      </c>
      <c r="I1282" s="44"/>
      <c r="J1282" s="44"/>
      <c r="K1282" s="44"/>
      <c r="L1282" s="48"/>
      <c r="M1282" s="232"/>
      <c r="N1282" s="233"/>
      <c r="O1282" s="88"/>
      <c r="P1282" s="88"/>
      <c r="Q1282" s="88"/>
      <c r="R1282" s="88"/>
      <c r="S1282" s="88"/>
      <c r="T1282" s="89"/>
      <c r="U1282" s="42"/>
      <c r="V1282" s="42"/>
      <c r="W1282" s="42"/>
      <c r="X1282" s="42"/>
      <c r="Y1282" s="42"/>
      <c r="Z1282" s="42"/>
      <c r="AA1282" s="42"/>
      <c r="AB1282" s="42"/>
      <c r="AC1282" s="42"/>
      <c r="AD1282" s="42"/>
      <c r="AE1282" s="42"/>
      <c r="AU1282" s="20" t="s">
        <v>90</v>
      </c>
    </row>
    <row r="1283" s="2" customFormat="1" ht="16.5" customHeight="1">
      <c r="A1283" s="42"/>
      <c r="B1283" s="43"/>
      <c r="C1283" s="290" t="s">
        <v>1652</v>
      </c>
      <c r="D1283" s="290" t="s">
        <v>864</v>
      </c>
      <c r="E1283" s="291" t="s">
        <v>1653</v>
      </c>
      <c r="F1283" s="292" t="s">
        <v>1654</v>
      </c>
      <c r="G1283" s="293" t="s">
        <v>321</v>
      </c>
      <c r="H1283" s="294">
        <v>483.24900000000002</v>
      </c>
      <c r="I1283" s="295"/>
      <c r="J1283" s="296">
        <f>ROUND(I1283*H1283,2)</f>
        <v>0</v>
      </c>
      <c r="K1283" s="292" t="s">
        <v>148</v>
      </c>
      <c r="L1283" s="297"/>
      <c r="M1283" s="298" t="s">
        <v>78</v>
      </c>
      <c r="N1283" s="299" t="s">
        <v>50</v>
      </c>
      <c r="O1283" s="88"/>
      <c r="P1283" s="225">
        <f>O1283*H1283</f>
        <v>0</v>
      </c>
      <c r="Q1283" s="225">
        <v>0</v>
      </c>
      <c r="R1283" s="225">
        <f>Q1283*H1283</f>
        <v>0</v>
      </c>
      <c r="S1283" s="225">
        <v>0</v>
      </c>
      <c r="T1283" s="226">
        <f>S1283*H1283</f>
        <v>0</v>
      </c>
      <c r="U1283" s="42"/>
      <c r="V1283" s="42"/>
      <c r="W1283" s="42"/>
      <c r="X1283" s="42"/>
      <c r="Y1283" s="42"/>
      <c r="Z1283" s="42"/>
      <c r="AA1283" s="42"/>
      <c r="AB1283" s="42"/>
      <c r="AC1283" s="42"/>
      <c r="AD1283" s="42"/>
      <c r="AE1283" s="42"/>
      <c r="AR1283" s="227" t="s">
        <v>487</v>
      </c>
      <c r="AT1283" s="227" t="s">
        <v>864</v>
      </c>
      <c r="AU1283" s="227" t="s">
        <v>90</v>
      </c>
      <c r="AY1283" s="20" t="s">
        <v>141</v>
      </c>
      <c r="BE1283" s="228">
        <f>IF(N1283="základní",J1283,0)</f>
        <v>0</v>
      </c>
      <c r="BF1283" s="228">
        <f>IF(N1283="snížená",J1283,0)</f>
        <v>0</v>
      </c>
      <c r="BG1283" s="228">
        <f>IF(N1283="zákl. přenesená",J1283,0)</f>
        <v>0</v>
      </c>
      <c r="BH1283" s="228">
        <f>IF(N1283="sníž. přenesená",J1283,0)</f>
        <v>0</v>
      </c>
      <c r="BI1283" s="228">
        <f>IF(N1283="nulová",J1283,0)</f>
        <v>0</v>
      </c>
      <c r="BJ1283" s="20" t="s">
        <v>88</v>
      </c>
      <c r="BK1283" s="228">
        <f>ROUND(I1283*H1283,2)</f>
        <v>0</v>
      </c>
      <c r="BL1283" s="20" t="s">
        <v>244</v>
      </c>
      <c r="BM1283" s="227" t="s">
        <v>2366</v>
      </c>
    </row>
    <row r="1284" s="13" customFormat="1">
      <c r="A1284" s="13"/>
      <c r="B1284" s="241"/>
      <c r="C1284" s="242"/>
      <c r="D1284" s="234" t="s">
        <v>283</v>
      </c>
      <c r="E1284" s="242"/>
      <c r="F1284" s="244" t="s">
        <v>2367</v>
      </c>
      <c r="G1284" s="242"/>
      <c r="H1284" s="245">
        <v>483.24900000000002</v>
      </c>
      <c r="I1284" s="246"/>
      <c r="J1284" s="242"/>
      <c r="K1284" s="242"/>
      <c r="L1284" s="247"/>
      <c r="M1284" s="248"/>
      <c r="N1284" s="249"/>
      <c r="O1284" s="249"/>
      <c r="P1284" s="249"/>
      <c r="Q1284" s="249"/>
      <c r="R1284" s="249"/>
      <c r="S1284" s="249"/>
      <c r="T1284" s="250"/>
      <c r="U1284" s="13"/>
      <c r="V1284" s="13"/>
      <c r="W1284" s="13"/>
      <c r="X1284" s="13"/>
      <c r="Y1284" s="13"/>
      <c r="Z1284" s="13"/>
      <c r="AA1284" s="13"/>
      <c r="AB1284" s="13"/>
      <c r="AC1284" s="13"/>
      <c r="AD1284" s="13"/>
      <c r="AE1284" s="13"/>
      <c r="AT1284" s="251" t="s">
        <v>283</v>
      </c>
      <c r="AU1284" s="251" t="s">
        <v>90</v>
      </c>
      <c r="AV1284" s="13" t="s">
        <v>90</v>
      </c>
      <c r="AW1284" s="13" t="s">
        <v>4</v>
      </c>
      <c r="AX1284" s="13" t="s">
        <v>88</v>
      </c>
      <c r="AY1284" s="251" t="s">
        <v>141</v>
      </c>
    </row>
    <row r="1285" s="2" customFormat="1" ht="44.25" customHeight="1">
      <c r="A1285" s="42"/>
      <c r="B1285" s="43"/>
      <c r="C1285" s="216" t="s">
        <v>1657</v>
      </c>
      <c r="D1285" s="216" t="s">
        <v>144</v>
      </c>
      <c r="E1285" s="217" t="s">
        <v>1658</v>
      </c>
      <c r="F1285" s="218" t="s">
        <v>1659</v>
      </c>
      <c r="G1285" s="219" t="s">
        <v>321</v>
      </c>
      <c r="H1285" s="220">
        <v>128.04400000000001</v>
      </c>
      <c r="I1285" s="221"/>
      <c r="J1285" s="222">
        <f>ROUND(I1285*H1285,2)</f>
        <v>0</v>
      </c>
      <c r="K1285" s="218" t="s">
        <v>148</v>
      </c>
      <c r="L1285" s="48"/>
      <c r="M1285" s="223" t="s">
        <v>78</v>
      </c>
      <c r="N1285" s="224" t="s">
        <v>50</v>
      </c>
      <c r="O1285" s="88"/>
      <c r="P1285" s="225">
        <f>O1285*H1285</f>
        <v>0</v>
      </c>
      <c r="Q1285" s="225">
        <v>0</v>
      </c>
      <c r="R1285" s="225">
        <f>Q1285*H1285</f>
        <v>0</v>
      </c>
      <c r="S1285" s="225">
        <v>3.0000000000000001E-05</v>
      </c>
      <c r="T1285" s="226">
        <f>S1285*H1285</f>
        <v>0.0038413200000000005</v>
      </c>
      <c r="U1285" s="42"/>
      <c r="V1285" s="42"/>
      <c r="W1285" s="42"/>
      <c r="X1285" s="42"/>
      <c r="Y1285" s="42"/>
      <c r="Z1285" s="42"/>
      <c r="AA1285" s="42"/>
      <c r="AB1285" s="42"/>
      <c r="AC1285" s="42"/>
      <c r="AD1285" s="42"/>
      <c r="AE1285" s="42"/>
      <c r="AR1285" s="227" t="s">
        <v>244</v>
      </c>
      <c r="AT1285" s="227" t="s">
        <v>144</v>
      </c>
      <c r="AU1285" s="227" t="s">
        <v>90</v>
      </c>
      <c r="AY1285" s="20" t="s">
        <v>141</v>
      </c>
      <c r="BE1285" s="228">
        <f>IF(N1285="základní",J1285,0)</f>
        <v>0</v>
      </c>
      <c r="BF1285" s="228">
        <f>IF(N1285="snížená",J1285,0)</f>
        <v>0</v>
      </c>
      <c r="BG1285" s="228">
        <f>IF(N1285="zákl. přenesená",J1285,0)</f>
        <v>0</v>
      </c>
      <c r="BH1285" s="228">
        <f>IF(N1285="sníž. přenesená",J1285,0)</f>
        <v>0</v>
      </c>
      <c r="BI1285" s="228">
        <f>IF(N1285="nulová",J1285,0)</f>
        <v>0</v>
      </c>
      <c r="BJ1285" s="20" t="s">
        <v>88</v>
      </c>
      <c r="BK1285" s="228">
        <f>ROUND(I1285*H1285,2)</f>
        <v>0</v>
      </c>
      <c r="BL1285" s="20" t="s">
        <v>244</v>
      </c>
      <c r="BM1285" s="227" t="s">
        <v>2368</v>
      </c>
    </row>
    <row r="1286" s="2" customFormat="1">
      <c r="A1286" s="42"/>
      <c r="B1286" s="43"/>
      <c r="C1286" s="44"/>
      <c r="D1286" s="229" t="s">
        <v>151</v>
      </c>
      <c r="E1286" s="44"/>
      <c r="F1286" s="230" t="s">
        <v>1661</v>
      </c>
      <c r="G1286" s="44"/>
      <c r="H1286" s="44"/>
      <c r="I1286" s="231"/>
      <c r="J1286" s="44"/>
      <c r="K1286" s="44"/>
      <c r="L1286" s="48"/>
      <c r="M1286" s="232"/>
      <c r="N1286" s="233"/>
      <c r="O1286" s="88"/>
      <c r="P1286" s="88"/>
      <c r="Q1286" s="88"/>
      <c r="R1286" s="88"/>
      <c r="S1286" s="88"/>
      <c r="T1286" s="89"/>
      <c r="U1286" s="42"/>
      <c r="V1286" s="42"/>
      <c r="W1286" s="42"/>
      <c r="X1286" s="42"/>
      <c r="Y1286" s="42"/>
      <c r="Z1286" s="42"/>
      <c r="AA1286" s="42"/>
      <c r="AB1286" s="42"/>
      <c r="AC1286" s="42"/>
      <c r="AD1286" s="42"/>
      <c r="AE1286" s="42"/>
      <c r="AT1286" s="20" t="s">
        <v>151</v>
      </c>
      <c r="AU1286" s="20" t="s">
        <v>90</v>
      </c>
    </row>
    <row r="1287" s="13" customFormat="1">
      <c r="A1287" s="13"/>
      <c r="B1287" s="241"/>
      <c r="C1287" s="242"/>
      <c r="D1287" s="234" t="s">
        <v>283</v>
      </c>
      <c r="E1287" s="243" t="s">
        <v>78</v>
      </c>
      <c r="F1287" s="244" t="s">
        <v>2102</v>
      </c>
      <c r="G1287" s="242"/>
      <c r="H1287" s="245">
        <v>86.875</v>
      </c>
      <c r="I1287" s="246"/>
      <c r="J1287" s="242"/>
      <c r="K1287" s="242"/>
      <c r="L1287" s="247"/>
      <c r="M1287" s="248"/>
      <c r="N1287" s="249"/>
      <c r="O1287" s="249"/>
      <c r="P1287" s="249"/>
      <c r="Q1287" s="249"/>
      <c r="R1287" s="249"/>
      <c r="S1287" s="249"/>
      <c r="T1287" s="250"/>
      <c r="U1287" s="13"/>
      <c r="V1287" s="13"/>
      <c r="W1287" s="13"/>
      <c r="X1287" s="13"/>
      <c r="Y1287" s="13"/>
      <c r="Z1287" s="13"/>
      <c r="AA1287" s="13"/>
      <c r="AB1287" s="13"/>
      <c r="AC1287" s="13"/>
      <c r="AD1287" s="13"/>
      <c r="AE1287" s="13"/>
      <c r="AT1287" s="251" t="s">
        <v>283</v>
      </c>
      <c r="AU1287" s="251" t="s">
        <v>90</v>
      </c>
      <c r="AV1287" s="13" t="s">
        <v>90</v>
      </c>
      <c r="AW1287" s="13" t="s">
        <v>40</v>
      </c>
      <c r="AX1287" s="13" t="s">
        <v>80</v>
      </c>
      <c r="AY1287" s="251" t="s">
        <v>141</v>
      </c>
    </row>
    <row r="1288" s="13" customFormat="1">
      <c r="A1288" s="13"/>
      <c r="B1288" s="241"/>
      <c r="C1288" s="242"/>
      <c r="D1288" s="234" t="s">
        <v>283</v>
      </c>
      <c r="E1288" s="243" t="s">
        <v>78</v>
      </c>
      <c r="F1288" s="244" t="s">
        <v>2103</v>
      </c>
      <c r="G1288" s="242"/>
      <c r="H1288" s="245">
        <v>13.9</v>
      </c>
      <c r="I1288" s="246"/>
      <c r="J1288" s="242"/>
      <c r="K1288" s="242"/>
      <c r="L1288" s="247"/>
      <c r="M1288" s="248"/>
      <c r="N1288" s="249"/>
      <c r="O1288" s="249"/>
      <c r="P1288" s="249"/>
      <c r="Q1288" s="249"/>
      <c r="R1288" s="249"/>
      <c r="S1288" s="249"/>
      <c r="T1288" s="250"/>
      <c r="U1288" s="13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51" t="s">
        <v>283</v>
      </c>
      <c r="AU1288" s="251" t="s">
        <v>90</v>
      </c>
      <c r="AV1288" s="13" t="s">
        <v>90</v>
      </c>
      <c r="AW1288" s="13" t="s">
        <v>40</v>
      </c>
      <c r="AX1288" s="13" t="s">
        <v>80</v>
      </c>
      <c r="AY1288" s="251" t="s">
        <v>141</v>
      </c>
    </row>
    <row r="1289" s="16" customFormat="1">
      <c r="A1289" s="16"/>
      <c r="B1289" s="273"/>
      <c r="C1289" s="274"/>
      <c r="D1289" s="234" t="s">
        <v>283</v>
      </c>
      <c r="E1289" s="275" t="s">
        <v>78</v>
      </c>
      <c r="F1289" s="276" t="s">
        <v>358</v>
      </c>
      <c r="G1289" s="274"/>
      <c r="H1289" s="277">
        <v>100.77500000000001</v>
      </c>
      <c r="I1289" s="278"/>
      <c r="J1289" s="274"/>
      <c r="K1289" s="274"/>
      <c r="L1289" s="279"/>
      <c r="M1289" s="280"/>
      <c r="N1289" s="281"/>
      <c r="O1289" s="281"/>
      <c r="P1289" s="281"/>
      <c r="Q1289" s="281"/>
      <c r="R1289" s="281"/>
      <c r="S1289" s="281"/>
      <c r="T1289" s="282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/>
      <c r="AE1289" s="16"/>
      <c r="AT1289" s="283" t="s">
        <v>283</v>
      </c>
      <c r="AU1289" s="283" t="s">
        <v>90</v>
      </c>
      <c r="AV1289" s="16" t="s">
        <v>160</v>
      </c>
      <c r="AW1289" s="16" t="s">
        <v>40</v>
      </c>
      <c r="AX1289" s="16" t="s">
        <v>80</v>
      </c>
      <c r="AY1289" s="283" t="s">
        <v>141</v>
      </c>
    </row>
    <row r="1290" s="13" customFormat="1">
      <c r="A1290" s="13"/>
      <c r="B1290" s="241"/>
      <c r="C1290" s="242"/>
      <c r="D1290" s="234" t="s">
        <v>283</v>
      </c>
      <c r="E1290" s="243" t="s">
        <v>78</v>
      </c>
      <c r="F1290" s="244" t="s">
        <v>2369</v>
      </c>
      <c r="G1290" s="242"/>
      <c r="H1290" s="245">
        <v>3.2000000000000002</v>
      </c>
      <c r="I1290" s="246"/>
      <c r="J1290" s="242"/>
      <c r="K1290" s="242"/>
      <c r="L1290" s="247"/>
      <c r="M1290" s="248"/>
      <c r="N1290" s="249"/>
      <c r="O1290" s="249"/>
      <c r="P1290" s="249"/>
      <c r="Q1290" s="249"/>
      <c r="R1290" s="249"/>
      <c r="S1290" s="249"/>
      <c r="T1290" s="250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51" t="s">
        <v>283</v>
      </c>
      <c r="AU1290" s="251" t="s">
        <v>90</v>
      </c>
      <c r="AV1290" s="13" t="s">
        <v>90</v>
      </c>
      <c r="AW1290" s="13" t="s">
        <v>40</v>
      </c>
      <c r="AX1290" s="13" t="s">
        <v>80</v>
      </c>
      <c r="AY1290" s="251" t="s">
        <v>141</v>
      </c>
    </row>
    <row r="1291" s="13" customFormat="1">
      <c r="A1291" s="13"/>
      <c r="B1291" s="241"/>
      <c r="C1291" s="242"/>
      <c r="D1291" s="234" t="s">
        <v>283</v>
      </c>
      <c r="E1291" s="243" t="s">
        <v>78</v>
      </c>
      <c r="F1291" s="244" t="s">
        <v>2370</v>
      </c>
      <c r="G1291" s="242"/>
      <c r="H1291" s="245">
        <v>3.2000000000000002</v>
      </c>
      <c r="I1291" s="246"/>
      <c r="J1291" s="242"/>
      <c r="K1291" s="242"/>
      <c r="L1291" s="247"/>
      <c r="M1291" s="248"/>
      <c r="N1291" s="249"/>
      <c r="O1291" s="249"/>
      <c r="P1291" s="249"/>
      <c r="Q1291" s="249"/>
      <c r="R1291" s="249"/>
      <c r="S1291" s="249"/>
      <c r="T1291" s="250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51" t="s">
        <v>283</v>
      </c>
      <c r="AU1291" s="251" t="s">
        <v>90</v>
      </c>
      <c r="AV1291" s="13" t="s">
        <v>90</v>
      </c>
      <c r="AW1291" s="13" t="s">
        <v>40</v>
      </c>
      <c r="AX1291" s="13" t="s">
        <v>80</v>
      </c>
      <c r="AY1291" s="251" t="s">
        <v>141</v>
      </c>
    </row>
    <row r="1292" s="13" customFormat="1">
      <c r="A1292" s="13"/>
      <c r="B1292" s="241"/>
      <c r="C1292" s="242"/>
      <c r="D1292" s="234" t="s">
        <v>283</v>
      </c>
      <c r="E1292" s="243" t="s">
        <v>78</v>
      </c>
      <c r="F1292" s="244" t="s">
        <v>2371</v>
      </c>
      <c r="G1292" s="242"/>
      <c r="H1292" s="245">
        <v>1.6000000000000001</v>
      </c>
      <c r="I1292" s="246"/>
      <c r="J1292" s="242"/>
      <c r="K1292" s="242"/>
      <c r="L1292" s="247"/>
      <c r="M1292" s="248"/>
      <c r="N1292" s="249"/>
      <c r="O1292" s="249"/>
      <c r="P1292" s="249"/>
      <c r="Q1292" s="249"/>
      <c r="R1292" s="249"/>
      <c r="S1292" s="249"/>
      <c r="T1292" s="250"/>
      <c r="U1292" s="13"/>
      <c r="V1292" s="13"/>
      <c r="W1292" s="13"/>
      <c r="X1292" s="13"/>
      <c r="Y1292" s="13"/>
      <c r="Z1292" s="13"/>
      <c r="AA1292" s="13"/>
      <c r="AB1292" s="13"/>
      <c r="AC1292" s="13"/>
      <c r="AD1292" s="13"/>
      <c r="AE1292" s="13"/>
      <c r="AT1292" s="251" t="s">
        <v>283</v>
      </c>
      <c r="AU1292" s="251" t="s">
        <v>90</v>
      </c>
      <c r="AV1292" s="13" t="s">
        <v>90</v>
      </c>
      <c r="AW1292" s="13" t="s">
        <v>40</v>
      </c>
      <c r="AX1292" s="13" t="s">
        <v>80</v>
      </c>
      <c r="AY1292" s="251" t="s">
        <v>141</v>
      </c>
    </row>
    <row r="1293" s="13" customFormat="1">
      <c r="A1293" s="13"/>
      <c r="B1293" s="241"/>
      <c r="C1293" s="242"/>
      <c r="D1293" s="234" t="s">
        <v>283</v>
      </c>
      <c r="E1293" s="243" t="s">
        <v>78</v>
      </c>
      <c r="F1293" s="244" t="s">
        <v>2372</v>
      </c>
      <c r="G1293" s="242"/>
      <c r="H1293" s="245">
        <v>12.125</v>
      </c>
      <c r="I1293" s="246"/>
      <c r="J1293" s="242"/>
      <c r="K1293" s="242"/>
      <c r="L1293" s="247"/>
      <c r="M1293" s="248"/>
      <c r="N1293" s="249"/>
      <c r="O1293" s="249"/>
      <c r="P1293" s="249"/>
      <c r="Q1293" s="249"/>
      <c r="R1293" s="249"/>
      <c r="S1293" s="249"/>
      <c r="T1293" s="250"/>
      <c r="U1293" s="13"/>
      <c r="V1293" s="13"/>
      <c r="W1293" s="13"/>
      <c r="X1293" s="13"/>
      <c r="Y1293" s="13"/>
      <c r="Z1293" s="13"/>
      <c r="AA1293" s="13"/>
      <c r="AB1293" s="13"/>
      <c r="AC1293" s="13"/>
      <c r="AD1293" s="13"/>
      <c r="AE1293" s="13"/>
      <c r="AT1293" s="251" t="s">
        <v>283</v>
      </c>
      <c r="AU1293" s="251" t="s">
        <v>90</v>
      </c>
      <c r="AV1293" s="13" t="s">
        <v>90</v>
      </c>
      <c r="AW1293" s="13" t="s">
        <v>40</v>
      </c>
      <c r="AX1293" s="13" t="s">
        <v>80</v>
      </c>
      <c r="AY1293" s="251" t="s">
        <v>141</v>
      </c>
    </row>
    <row r="1294" s="13" customFormat="1">
      <c r="A1294" s="13"/>
      <c r="B1294" s="241"/>
      <c r="C1294" s="242"/>
      <c r="D1294" s="234" t="s">
        <v>283</v>
      </c>
      <c r="E1294" s="243" t="s">
        <v>78</v>
      </c>
      <c r="F1294" s="244" t="s">
        <v>2373</v>
      </c>
      <c r="G1294" s="242"/>
      <c r="H1294" s="245">
        <v>5.0629999999999997</v>
      </c>
      <c r="I1294" s="246"/>
      <c r="J1294" s="242"/>
      <c r="K1294" s="242"/>
      <c r="L1294" s="247"/>
      <c r="M1294" s="248"/>
      <c r="N1294" s="249"/>
      <c r="O1294" s="249"/>
      <c r="P1294" s="249"/>
      <c r="Q1294" s="249"/>
      <c r="R1294" s="249"/>
      <c r="S1294" s="249"/>
      <c r="T1294" s="250"/>
      <c r="U1294" s="13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51" t="s">
        <v>283</v>
      </c>
      <c r="AU1294" s="251" t="s">
        <v>90</v>
      </c>
      <c r="AV1294" s="13" t="s">
        <v>90</v>
      </c>
      <c r="AW1294" s="13" t="s">
        <v>40</v>
      </c>
      <c r="AX1294" s="13" t="s">
        <v>80</v>
      </c>
      <c r="AY1294" s="251" t="s">
        <v>141</v>
      </c>
    </row>
    <row r="1295" s="13" customFormat="1">
      <c r="A1295" s="13"/>
      <c r="B1295" s="241"/>
      <c r="C1295" s="242"/>
      <c r="D1295" s="234" t="s">
        <v>283</v>
      </c>
      <c r="E1295" s="243" t="s">
        <v>78</v>
      </c>
      <c r="F1295" s="244" t="s">
        <v>2374</v>
      </c>
      <c r="G1295" s="242"/>
      <c r="H1295" s="245">
        <v>2.081</v>
      </c>
      <c r="I1295" s="246"/>
      <c r="J1295" s="242"/>
      <c r="K1295" s="242"/>
      <c r="L1295" s="247"/>
      <c r="M1295" s="248"/>
      <c r="N1295" s="249"/>
      <c r="O1295" s="249"/>
      <c r="P1295" s="249"/>
      <c r="Q1295" s="249"/>
      <c r="R1295" s="249"/>
      <c r="S1295" s="249"/>
      <c r="T1295" s="250"/>
      <c r="U1295" s="13"/>
      <c r="V1295" s="13"/>
      <c r="W1295" s="13"/>
      <c r="X1295" s="13"/>
      <c r="Y1295" s="13"/>
      <c r="Z1295" s="13"/>
      <c r="AA1295" s="13"/>
      <c r="AB1295" s="13"/>
      <c r="AC1295" s="13"/>
      <c r="AD1295" s="13"/>
      <c r="AE1295" s="13"/>
      <c r="AT1295" s="251" t="s">
        <v>283</v>
      </c>
      <c r="AU1295" s="251" t="s">
        <v>90</v>
      </c>
      <c r="AV1295" s="13" t="s">
        <v>90</v>
      </c>
      <c r="AW1295" s="13" t="s">
        <v>40</v>
      </c>
      <c r="AX1295" s="13" t="s">
        <v>80</v>
      </c>
      <c r="AY1295" s="251" t="s">
        <v>141</v>
      </c>
    </row>
    <row r="1296" s="16" customFormat="1">
      <c r="A1296" s="16"/>
      <c r="B1296" s="273"/>
      <c r="C1296" s="274"/>
      <c r="D1296" s="234" t="s">
        <v>283</v>
      </c>
      <c r="E1296" s="275" t="s">
        <v>78</v>
      </c>
      <c r="F1296" s="276" t="s">
        <v>358</v>
      </c>
      <c r="G1296" s="274"/>
      <c r="H1296" s="277">
        <v>27.268999999999998</v>
      </c>
      <c r="I1296" s="278"/>
      <c r="J1296" s="274"/>
      <c r="K1296" s="274"/>
      <c r="L1296" s="279"/>
      <c r="M1296" s="280"/>
      <c r="N1296" s="281"/>
      <c r="O1296" s="281"/>
      <c r="P1296" s="281"/>
      <c r="Q1296" s="281"/>
      <c r="R1296" s="281"/>
      <c r="S1296" s="281"/>
      <c r="T1296" s="282"/>
      <c r="U1296" s="16"/>
      <c r="V1296" s="16"/>
      <c r="W1296" s="16"/>
      <c r="X1296" s="16"/>
      <c r="Y1296" s="16"/>
      <c r="Z1296" s="16"/>
      <c r="AA1296" s="16"/>
      <c r="AB1296" s="16"/>
      <c r="AC1296" s="16"/>
      <c r="AD1296" s="16"/>
      <c r="AE1296" s="16"/>
      <c r="AT1296" s="283" t="s">
        <v>283</v>
      </c>
      <c r="AU1296" s="283" t="s">
        <v>90</v>
      </c>
      <c r="AV1296" s="16" t="s">
        <v>160</v>
      </c>
      <c r="AW1296" s="16" t="s">
        <v>40</v>
      </c>
      <c r="AX1296" s="16" t="s">
        <v>80</v>
      </c>
      <c r="AY1296" s="283" t="s">
        <v>141</v>
      </c>
    </row>
    <row r="1297" s="14" customFormat="1">
      <c r="A1297" s="14"/>
      <c r="B1297" s="252"/>
      <c r="C1297" s="253"/>
      <c r="D1297" s="234" t="s">
        <v>283</v>
      </c>
      <c r="E1297" s="254" t="s">
        <v>78</v>
      </c>
      <c r="F1297" s="255" t="s">
        <v>285</v>
      </c>
      <c r="G1297" s="253"/>
      <c r="H1297" s="256">
        <v>128.04400000000001</v>
      </c>
      <c r="I1297" s="257"/>
      <c r="J1297" s="253"/>
      <c r="K1297" s="253"/>
      <c r="L1297" s="258"/>
      <c r="M1297" s="259"/>
      <c r="N1297" s="260"/>
      <c r="O1297" s="260"/>
      <c r="P1297" s="260"/>
      <c r="Q1297" s="260"/>
      <c r="R1297" s="260"/>
      <c r="S1297" s="260"/>
      <c r="T1297" s="261"/>
      <c r="U1297" s="14"/>
      <c r="V1297" s="14"/>
      <c r="W1297" s="14"/>
      <c r="X1297" s="14"/>
      <c r="Y1297" s="14"/>
      <c r="Z1297" s="14"/>
      <c r="AA1297" s="14"/>
      <c r="AB1297" s="14"/>
      <c r="AC1297" s="14"/>
      <c r="AD1297" s="14"/>
      <c r="AE1297" s="14"/>
      <c r="AT1297" s="262" t="s">
        <v>283</v>
      </c>
      <c r="AU1297" s="262" t="s">
        <v>90</v>
      </c>
      <c r="AV1297" s="14" t="s">
        <v>166</v>
      </c>
      <c r="AW1297" s="14" t="s">
        <v>40</v>
      </c>
      <c r="AX1297" s="14" t="s">
        <v>88</v>
      </c>
      <c r="AY1297" s="262" t="s">
        <v>141</v>
      </c>
    </row>
    <row r="1298" s="2" customFormat="1" ht="16.5" customHeight="1">
      <c r="A1298" s="42"/>
      <c r="B1298" s="43"/>
      <c r="C1298" s="290" t="s">
        <v>1662</v>
      </c>
      <c r="D1298" s="290" t="s">
        <v>864</v>
      </c>
      <c r="E1298" s="291" t="s">
        <v>1653</v>
      </c>
      <c r="F1298" s="292" t="s">
        <v>1654</v>
      </c>
      <c r="G1298" s="293" t="s">
        <v>321</v>
      </c>
      <c r="H1298" s="294">
        <v>134.446</v>
      </c>
      <c r="I1298" s="295"/>
      <c r="J1298" s="296">
        <f>ROUND(I1298*H1298,2)</f>
        <v>0</v>
      </c>
      <c r="K1298" s="292" t="s">
        <v>148</v>
      </c>
      <c r="L1298" s="297"/>
      <c r="M1298" s="298" t="s">
        <v>78</v>
      </c>
      <c r="N1298" s="299" t="s">
        <v>50</v>
      </c>
      <c r="O1298" s="88"/>
      <c r="P1298" s="225">
        <f>O1298*H1298</f>
        <v>0</v>
      </c>
      <c r="Q1298" s="225">
        <v>0</v>
      </c>
      <c r="R1298" s="225">
        <f>Q1298*H1298</f>
        <v>0</v>
      </c>
      <c r="S1298" s="225">
        <v>0</v>
      </c>
      <c r="T1298" s="226">
        <f>S1298*H1298</f>
        <v>0</v>
      </c>
      <c r="U1298" s="42"/>
      <c r="V1298" s="42"/>
      <c r="W1298" s="42"/>
      <c r="X1298" s="42"/>
      <c r="Y1298" s="42"/>
      <c r="Z1298" s="42"/>
      <c r="AA1298" s="42"/>
      <c r="AB1298" s="42"/>
      <c r="AC1298" s="42"/>
      <c r="AD1298" s="42"/>
      <c r="AE1298" s="42"/>
      <c r="AR1298" s="227" t="s">
        <v>487</v>
      </c>
      <c r="AT1298" s="227" t="s">
        <v>864</v>
      </c>
      <c r="AU1298" s="227" t="s">
        <v>90</v>
      </c>
      <c r="AY1298" s="20" t="s">
        <v>141</v>
      </c>
      <c r="BE1298" s="228">
        <f>IF(N1298="základní",J1298,0)</f>
        <v>0</v>
      </c>
      <c r="BF1298" s="228">
        <f>IF(N1298="snížená",J1298,0)</f>
        <v>0</v>
      </c>
      <c r="BG1298" s="228">
        <f>IF(N1298="zákl. přenesená",J1298,0)</f>
        <v>0</v>
      </c>
      <c r="BH1298" s="228">
        <f>IF(N1298="sníž. přenesená",J1298,0)</f>
        <v>0</v>
      </c>
      <c r="BI1298" s="228">
        <f>IF(N1298="nulová",J1298,0)</f>
        <v>0</v>
      </c>
      <c r="BJ1298" s="20" t="s">
        <v>88</v>
      </c>
      <c r="BK1298" s="228">
        <f>ROUND(I1298*H1298,2)</f>
        <v>0</v>
      </c>
      <c r="BL1298" s="20" t="s">
        <v>244</v>
      </c>
      <c r="BM1298" s="227" t="s">
        <v>2375</v>
      </c>
    </row>
    <row r="1299" s="13" customFormat="1">
      <c r="A1299" s="13"/>
      <c r="B1299" s="241"/>
      <c r="C1299" s="242"/>
      <c r="D1299" s="234" t="s">
        <v>283</v>
      </c>
      <c r="E1299" s="242"/>
      <c r="F1299" s="244" t="s">
        <v>2376</v>
      </c>
      <c r="G1299" s="242"/>
      <c r="H1299" s="245">
        <v>134.446</v>
      </c>
      <c r="I1299" s="246"/>
      <c r="J1299" s="242"/>
      <c r="K1299" s="242"/>
      <c r="L1299" s="247"/>
      <c r="M1299" s="248"/>
      <c r="N1299" s="249"/>
      <c r="O1299" s="249"/>
      <c r="P1299" s="249"/>
      <c r="Q1299" s="249"/>
      <c r="R1299" s="249"/>
      <c r="S1299" s="249"/>
      <c r="T1299" s="250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51" t="s">
        <v>283</v>
      </c>
      <c r="AU1299" s="251" t="s">
        <v>90</v>
      </c>
      <c r="AV1299" s="13" t="s">
        <v>90</v>
      </c>
      <c r="AW1299" s="13" t="s">
        <v>4</v>
      </c>
      <c r="AX1299" s="13" t="s">
        <v>88</v>
      </c>
      <c r="AY1299" s="251" t="s">
        <v>141</v>
      </c>
    </row>
    <row r="1300" s="2" customFormat="1" ht="33" customHeight="1">
      <c r="A1300" s="42"/>
      <c r="B1300" s="43"/>
      <c r="C1300" s="216" t="s">
        <v>1665</v>
      </c>
      <c r="D1300" s="216" t="s">
        <v>144</v>
      </c>
      <c r="E1300" s="217" t="s">
        <v>1666</v>
      </c>
      <c r="F1300" s="218" t="s">
        <v>1667</v>
      </c>
      <c r="G1300" s="219" t="s">
        <v>321</v>
      </c>
      <c r="H1300" s="220">
        <v>818.50699999999995</v>
      </c>
      <c r="I1300" s="221"/>
      <c r="J1300" s="222">
        <f>ROUND(I1300*H1300,2)</f>
        <v>0</v>
      </c>
      <c r="K1300" s="218" t="s">
        <v>148</v>
      </c>
      <c r="L1300" s="48"/>
      <c r="M1300" s="223" t="s">
        <v>78</v>
      </c>
      <c r="N1300" s="224" t="s">
        <v>50</v>
      </c>
      <c r="O1300" s="88"/>
      <c r="P1300" s="225">
        <f>O1300*H1300</f>
        <v>0</v>
      </c>
      <c r="Q1300" s="225">
        <v>0.00020120000000000001</v>
      </c>
      <c r="R1300" s="225">
        <f>Q1300*H1300</f>
        <v>0.16468360839999999</v>
      </c>
      <c r="S1300" s="225">
        <v>0</v>
      </c>
      <c r="T1300" s="226">
        <f>S1300*H1300</f>
        <v>0</v>
      </c>
      <c r="U1300" s="42"/>
      <c r="V1300" s="42"/>
      <c r="W1300" s="42"/>
      <c r="X1300" s="42"/>
      <c r="Y1300" s="42"/>
      <c r="Z1300" s="42"/>
      <c r="AA1300" s="42"/>
      <c r="AB1300" s="42"/>
      <c r="AC1300" s="42"/>
      <c r="AD1300" s="42"/>
      <c r="AE1300" s="42"/>
      <c r="AR1300" s="227" t="s">
        <v>244</v>
      </c>
      <c r="AT1300" s="227" t="s">
        <v>144</v>
      </c>
      <c r="AU1300" s="227" t="s">
        <v>90</v>
      </c>
      <c r="AY1300" s="20" t="s">
        <v>141</v>
      </c>
      <c r="BE1300" s="228">
        <f>IF(N1300="základní",J1300,0)</f>
        <v>0</v>
      </c>
      <c r="BF1300" s="228">
        <f>IF(N1300="snížená",J1300,0)</f>
        <v>0</v>
      </c>
      <c r="BG1300" s="228">
        <f>IF(N1300="zákl. přenesená",J1300,0)</f>
        <v>0</v>
      </c>
      <c r="BH1300" s="228">
        <f>IF(N1300="sníž. přenesená",J1300,0)</f>
        <v>0</v>
      </c>
      <c r="BI1300" s="228">
        <f>IF(N1300="nulová",J1300,0)</f>
        <v>0</v>
      </c>
      <c r="BJ1300" s="20" t="s">
        <v>88</v>
      </c>
      <c r="BK1300" s="228">
        <f>ROUND(I1300*H1300,2)</f>
        <v>0</v>
      </c>
      <c r="BL1300" s="20" t="s">
        <v>244</v>
      </c>
      <c r="BM1300" s="227" t="s">
        <v>2377</v>
      </c>
    </row>
    <row r="1301" s="2" customFormat="1">
      <c r="A1301" s="42"/>
      <c r="B1301" s="43"/>
      <c r="C1301" s="44"/>
      <c r="D1301" s="229" t="s">
        <v>151</v>
      </c>
      <c r="E1301" s="44"/>
      <c r="F1301" s="230" t="s">
        <v>1669</v>
      </c>
      <c r="G1301" s="44"/>
      <c r="H1301" s="44"/>
      <c r="I1301" s="231"/>
      <c r="J1301" s="44"/>
      <c r="K1301" s="44"/>
      <c r="L1301" s="48"/>
      <c r="M1301" s="232"/>
      <c r="N1301" s="233"/>
      <c r="O1301" s="88"/>
      <c r="P1301" s="88"/>
      <c r="Q1301" s="88"/>
      <c r="R1301" s="88"/>
      <c r="S1301" s="88"/>
      <c r="T1301" s="89"/>
      <c r="U1301" s="42"/>
      <c r="V1301" s="42"/>
      <c r="W1301" s="42"/>
      <c r="X1301" s="42"/>
      <c r="Y1301" s="42"/>
      <c r="Z1301" s="42"/>
      <c r="AA1301" s="42"/>
      <c r="AB1301" s="42"/>
      <c r="AC1301" s="42"/>
      <c r="AD1301" s="42"/>
      <c r="AE1301" s="42"/>
      <c r="AT1301" s="20" t="s">
        <v>151</v>
      </c>
      <c r="AU1301" s="20" t="s">
        <v>90</v>
      </c>
    </row>
    <row r="1302" s="13" customFormat="1">
      <c r="A1302" s="13"/>
      <c r="B1302" s="241"/>
      <c r="C1302" s="242"/>
      <c r="D1302" s="234" t="s">
        <v>283</v>
      </c>
      <c r="E1302" s="243" t="s">
        <v>78</v>
      </c>
      <c r="F1302" s="244" t="s">
        <v>776</v>
      </c>
      <c r="G1302" s="242"/>
      <c r="H1302" s="245">
        <v>818.50699999999995</v>
      </c>
      <c r="I1302" s="246"/>
      <c r="J1302" s="242"/>
      <c r="K1302" s="242"/>
      <c r="L1302" s="247"/>
      <c r="M1302" s="248"/>
      <c r="N1302" s="249"/>
      <c r="O1302" s="249"/>
      <c r="P1302" s="249"/>
      <c r="Q1302" s="249"/>
      <c r="R1302" s="249"/>
      <c r="S1302" s="249"/>
      <c r="T1302" s="250"/>
      <c r="U1302" s="13"/>
      <c r="V1302" s="13"/>
      <c r="W1302" s="13"/>
      <c r="X1302" s="13"/>
      <c r="Y1302" s="13"/>
      <c r="Z1302" s="13"/>
      <c r="AA1302" s="13"/>
      <c r="AB1302" s="13"/>
      <c r="AC1302" s="13"/>
      <c r="AD1302" s="13"/>
      <c r="AE1302" s="13"/>
      <c r="AT1302" s="251" t="s">
        <v>283</v>
      </c>
      <c r="AU1302" s="251" t="s">
        <v>90</v>
      </c>
      <c r="AV1302" s="13" t="s">
        <v>90</v>
      </c>
      <c r="AW1302" s="13" t="s">
        <v>40</v>
      </c>
      <c r="AX1302" s="13" t="s">
        <v>88</v>
      </c>
      <c r="AY1302" s="251" t="s">
        <v>141</v>
      </c>
    </row>
    <row r="1303" s="2" customFormat="1">
      <c r="A1303" s="42"/>
      <c r="B1303" s="43"/>
      <c r="C1303" s="44"/>
      <c r="D1303" s="234" t="s">
        <v>414</v>
      </c>
      <c r="E1303" s="44"/>
      <c r="F1303" s="284" t="s">
        <v>1670</v>
      </c>
      <c r="G1303" s="44"/>
      <c r="H1303" s="44"/>
      <c r="I1303" s="44"/>
      <c r="J1303" s="44"/>
      <c r="K1303" s="44"/>
      <c r="L1303" s="48"/>
      <c r="M1303" s="232"/>
      <c r="N1303" s="233"/>
      <c r="O1303" s="88"/>
      <c r="P1303" s="88"/>
      <c r="Q1303" s="88"/>
      <c r="R1303" s="88"/>
      <c r="S1303" s="88"/>
      <c r="T1303" s="89"/>
      <c r="U1303" s="42"/>
      <c r="V1303" s="42"/>
      <c r="W1303" s="42"/>
      <c r="X1303" s="42"/>
      <c r="Y1303" s="42"/>
      <c r="Z1303" s="42"/>
      <c r="AA1303" s="42"/>
      <c r="AB1303" s="42"/>
      <c r="AC1303" s="42"/>
      <c r="AD1303" s="42"/>
      <c r="AE1303" s="42"/>
      <c r="AU1303" s="20" t="s">
        <v>90</v>
      </c>
    </row>
    <row r="1304" s="2" customFormat="1">
      <c r="A1304" s="42"/>
      <c r="B1304" s="43"/>
      <c r="C1304" s="44"/>
      <c r="D1304" s="234" t="s">
        <v>414</v>
      </c>
      <c r="E1304" s="44"/>
      <c r="F1304" s="285" t="s">
        <v>1855</v>
      </c>
      <c r="G1304" s="44"/>
      <c r="H1304" s="286">
        <v>105.92700000000001</v>
      </c>
      <c r="I1304" s="44"/>
      <c r="J1304" s="44"/>
      <c r="K1304" s="44"/>
      <c r="L1304" s="48"/>
      <c r="M1304" s="232"/>
      <c r="N1304" s="233"/>
      <c r="O1304" s="88"/>
      <c r="P1304" s="88"/>
      <c r="Q1304" s="88"/>
      <c r="R1304" s="88"/>
      <c r="S1304" s="88"/>
      <c r="T1304" s="89"/>
      <c r="U1304" s="42"/>
      <c r="V1304" s="42"/>
      <c r="W1304" s="42"/>
      <c r="X1304" s="42"/>
      <c r="Y1304" s="42"/>
      <c r="Z1304" s="42"/>
      <c r="AA1304" s="42"/>
      <c r="AB1304" s="42"/>
      <c r="AC1304" s="42"/>
      <c r="AD1304" s="42"/>
      <c r="AE1304" s="42"/>
      <c r="AU1304" s="20" t="s">
        <v>90</v>
      </c>
    </row>
    <row r="1305" s="2" customFormat="1">
      <c r="A1305" s="42"/>
      <c r="B1305" s="43"/>
      <c r="C1305" s="44"/>
      <c r="D1305" s="234" t="s">
        <v>414</v>
      </c>
      <c r="E1305" s="44"/>
      <c r="F1305" s="285" t="s">
        <v>1856</v>
      </c>
      <c r="G1305" s="44"/>
      <c r="H1305" s="286">
        <v>105.92700000000001</v>
      </c>
      <c r="I1305" s="44"/>
      <c r="J1305" s="44"/>
      <c r="K1305" s="44"/>
      <c r="L1305" s="48"/>
      <c r="M1305" s="232"/>
      <c r="N1305" s="233"/>
      <c r="O1305" s="88"/>
      <c r="P1305" s="88"/>
      <c r="Q1305" s="88"/>
      <c r="R1305" s="88"/>
      <c r="S1305" s="88"/>
      <c r="T1305" s="89"/>
      <c r="U1305" s="42"/>
      <c r="V1305" s="42"/>
      <c r="W1305" s="42"/>
      <c r="X1305" s="42"/>
      <c r="Y1305" s="42"/>
      <c r="Z1305" s="42"/>
      <c r="AA1305" s="42"/>
      <c r="AB1305" s="42"/>
      <c r="AC1305" s="42"/>
      <c r="AD1305" s="42"/>
      <c r="AE1305" s="42"/>
      <c r="AU1305" s="20" t="s">
        <v>90</v>
      </c>
    </row>
    <row r="1306" s="2" customFormat="1">
      <c r="A1306" s="42"/>
      <c r="B1306" s="43"/>
      <c r="C1306" s="44"/>
      <c r="D1306" s="234" t="s">
        <v>414</v>
      </c>
      <c r="E1306" s="44"/>
      <c r="F1306" s="285" t="s">
        <v>1857</v>
      </c>
      <c r="G1306" s="44"/>
      <c r="H1306" s="286">
        <v>108.205</v>
      </c>
      <c r="I1306" s="44"/>
      <c r="J1306" s="44"/>
      <c r="K1306" s="44"/>
      <c r="L1306" s="48"/>
      <c r="M1306" s="232"/>
      <c r="N1306" s="233"/>
      <c r="O1306" s="88"/>
      <c r="P1306" s="88"/>
      <c r="Q1306" s="88"/>
      <c r="R1306" s="88"/>
      <c r="S1306" s="88"/>
      <c r="T1306" s="89"/>
      <c r="U1306" s="42"/>
      <c r="V1306" s="42"/>
      <c r="W1306" s="42"/>
      <c r="X1306" s="42"/>
      <c r="Y1306" s="42"/>
      <c r="Z1306" s="42"/>
      <c r="AA1306" s="42"/>
      <c r="AB1306" s="42"/>
      <c r="AC1306" s="42"/>
      <c r="AD1306" s="42"/>
      <c r="AE1306" s="42"/>
      <c r="AU1306" s="20" t="s">
        <v>90</v>
      </c>
    </row>
    <row r="1307" s="2" customFormat="1">
      <c r="A1307" s="42"/>
      <c r="B1307" s="43"/>
      <c r="C1307" s="44"/>
      <c r="D1307" s="234" t="s">
        <v>414</v>
      </c>
      <c r="E1307" s="44"/>
      <c r="F1307" s="285" t="s">
        <v>1858</v>
      </c>
      <c r="G1307" s="44"/>
      <c r="H1307" s="286">
        <v>62.578000000000003</v>
      </c>
      <c r="I1307" s="44"/>
      <c r="J1307" s="44"/>
      <c r="K1307" s="44"/>
      <c r="L1307" s="48"/>
      <c r="M1307" s="232"/>
      <c r="N1307" s="233"/>
      <c r="O1307" s="88"/>
      <c r="P1307" s="88"/>
      <c r="Q1307" s="88"/>
      <c r="R1307" s="88"/>
      <c r="S1307" s="88"/>
      <c r="T1307" s="89"/>
      <c r="U1307" s="42"/>
      <c r="V1307" s="42"/>
      <c r="W1307" s="42"/>
      <c r="X1307" s="42"/>
      <c r="Y1307" s="42"/>
      <c r="Z1307" s="42"/>
      <c r="AA1307" s="42"/>
      <c r="AB1307" s="42"/>
      <c r="AC1307" s="42"/>
      <c r="AD1307" s="42"/>
      <c r="AE1307" s="42"/>
      <c r="AU1307" s="20" t="s">
        <v>90</v>
      </c>
    </row>
    <row r="1308" s="2" customFormat="1">
      <c r="A1308" s="42"/>
      <c r="B1308" s="43"/>
      <c r="C1308" s="44"/>
      <c r="D1308" s="234" t="s">
        <v>414</v>
      </c>
      <c r="E1308" s="44"/>
      <c r="F1308" s="285" t="s">
        <v>1859</v>
      </c>
      <c r="G1308" s="44"/>
      <c r="H1308" s="286">
        <v>91.757000000000005</v>
      </c>
      <c r="I1308" s="44"/>
      <c r="J1308" s="44"/>
      <c r="K1308" s="44"/>
      <c r="L1308" s="48"/>
      <c r="M1308" s="232"/>
      <c r="N1308" s="233"/>
      <c r="O1308" s="88"/>
      <c r="P1308" s="88"/>
      <c r="Q1308" s="88"/>
      <c r="R1308" s="88"/>
      <c r="S1308" s="88"/>
      <c r="T1308" s="89"/>
      <c r="U1308" s="42"/>
      <c r="V1308" s="42"/>
      <c r="W1308" s="42"/>
      <c r="X1308" s="42"/>
      <c r="Y1308" s="42"/>
      <c r="Z1308" s="42"/>
      <c r="AA1308" s="42"/>
      <c r="AB1308" s="42"/>
      <c r="AC1308" s="42"/>
      <c r="AD1308" s="42"/>
      <c r="AE1308" s="42"/>
      <c r="AU1308" s="20" t="s">
        <v>90</v>
      </c>
    </row>
    <row r="1309" s="2" customFormat="1">
      <c r="A1309" s="42"/>
      <c r="B1309" s="43"/>
      <c r="C1309" s="44"/>
      <c r="D1309" s="234" t="s">
        <v>414</v>
      </c>
      <c r="E1309" s="44"/>
      <c r="F1309" s="285" t="s">
        <v>1860</v>
      </c>
      <c r="G1309" s="44"/>
      <c r="H1309" s="286">
        <v>60.634999999999998</v>
      </c>
      <c r="I1309" s="44"/>
      <c r="J1309" s="44"/>
      <c r="K1309" s="44"/>
      <c r="L1309" s="48"/>
      <c r="M1309" s="232"/>
      <c r="N1309" s="233"/>
      <c r="O1309" s="88"/>
      <c r="P1309" s="88"/>
      <c r="Q1309" s="88"/>
      <c r="R1309" s="88"/>
      <c r="S1309" s="88"/>
      <c r="T1309" s="89"/>
      <c r="U1309" s="42"/>
      <c r="V1309" s="42"/>
      <c r="W1309" s="42"/>
      <c r="X1309" s="42"/>
      <c r="Y1309" s="42"/>
      <c r="Z1309" s="42"/>
      <c r="AA1309" s="42"/>
      <c r="AB1309" s="42"/>
      <c r="AC1309" s="42"/>
      <c r="AD1309" s="42"/>
      <c r="AE1309" s="42"/>
      <c r="AU1309" s="20" t="s">
        <v>90</v>
      </c>
    </row>
    <row r="1310" s="2" customFormat="1">
      <c r="A1310" s="42"/>
      <c r="B1310" s="43"/>
      <c r="C1310" s="44"/>
      <c r="D1310" s="234" t="s">
        <v>414</v>
      </c>
      <c r="E1310" s="44"/>
      <c r="F1310" s="285" t="s">
        <v>1861</v>
      </c>
      <c r="G1310" s="44"/>
      <c r="H1310" s="286">
        <v>108.842</v>
      </c>
      <c r="I1310" s="44"/>
      <c r="J1310" s="44"/>
      <c r="K1310" s="44"/>
      <c r="L1310" s="48"/>
      <c r="M1310" s="232"/>
      <c r="N1310" s="233"/>
      <c r="O1310" s="88"/>
      <c r="P1310" s="88"/>
      <c r="Q1310" s="88"/>
      <c r="R1310" s="88"/>
      <c r="S1310" s="88"/>
      <c r="T1310" s="89"/>
      <c r="U1310" s="42"/>
      <c r="V1310" s="42"/>
      <c r="W1310" s="42"/>
      <c r="X1310" s="42"/>
      <c r="Y1310" s="42"/>
      <c r="Z1310" s="42"/>
      <c r="AA1310" s="42"/>
      <c r="AB1310" s="42"/>
      <c r="AC1310" s="42"/>
      <c r="AD1310" s="42"/>
      <c r="AE1310" s="42"/>
      <c r="AU1310" s="20" t="s">
        <v>90</v>
      </c>
    </row>
    <row r="1311" s="2" customFormat="1">
      <c r="A1311" s="42"/>
      <c r="B1311" s="43"/>
      <c r="C1311" s="44"/>
      <c r="D1311" s="234" t="s">
        <v>414</v>
      </c>
      <c r="E1311" s="44"/>
      <c r="F1311" s="285" t="s">
        <v>1862</v>
      </c>
      <c r="G1311" s="44"/>
      <c r="H1311" s="286">
        <v>108.875</v>
      </c>
      <c r="I1311" s="44"/>
      <c r="J1311" s="44"/>
      <c r="K1311" s="44"/>
      <c r="L1311" s="48"/>
      <c r="M1311" s="232"/>
      <c r="N1311" s="233"/>
      <c r="O1311" s="88"/>
      <c r="P1311" s="88"/>
      <c r="Q1311" s="88"/>
      <c r="R1311" s="88"/>
      <c r="S1311" s="88"/>
      <c r="T1311" s="89"/>
      <c r="U1311" s="42"/>
      <c r="V1311" s="42"/>
      <c r="W1311" s="42"/>
      <c r="X1311" s="42"/>
      <c r="Y1311" s="42"/>
      <c r="Z1311" s="42"/>
      <c r="AA1311" s="42"/>
      <c r="AB1311" s="42"/>
      <c r="AC1311" s="42"/>
      <c r="AD1311" s="42"/>
      <c r="AE1311" s="42"/>
      <c r="AU1311" s="20" t="s">
        <v>90</v>
      </c>
    </row>
    <row r="1312" s="2" customFormat="1">
      <c r="A1312" s="42"/>
      <c r="B1312" s="43"/>
      <c r="C1312" s="44"/>
      <c r="D1312" s="234" t="s">
        <v>414</v>
      </c>
      <c r="E1312" s="44"/>
      <c r="F1312" s="285" t="s">
        <v>1863</v>
      </c>
      <c r="G1312" s="44"/>
      <c r="H1312" s="286">
        <v>111.68899999999999</v>
      </c>
      <c r="I1312" s="44"/>
      <c r="J1312" s="44"/>
      <c r="K1312" s="44"/>
      <c r="L1312" s="48"/>
      <c r="M1312" s="232"/>
      <c r="N1312" s="233"/>
      <c r="O1312" s="88"/>
      <c r="P1312" s="88"/>
      <c r="Q1312" s="88"/>
      <c r="R1312" s="88"/>
      <c r="S1312" s="88"/>
      <c r="T1312" s="89"/>
      <c r="U1312" s="42"/>
      <c r="V1312" s="42"/>
      <c r="W1312" s="42"/>
      <c r="X1312" s="42"/>
      <c r="Y1312" s="42"/>
      <c r="Z1312" s="42"/>
      <c r="AA1312" s="42"/>
      <c r="AB1312" s="42"/>
      <c r="AC1312" s="42"/>
      <c r="AD1312" s="42"/>
      <c r="AE1312" s="42"/>
      <c r="AU1312" s="20" t="s">
        <v>90</v>
      </c>
    </row>
    <row r="1313" s="2" customFormat="1">
      <c r="A1313" s="42"/>
      <c r="B1313" s="43"/>
      <c r="C1313" s="44"/>
      <c r="D1313" s="234" t="s">
        <v>414</v>
      </c>
      <c r="E1313" s="44"/>
      <c r="F1313" s="285" t="s">
        <v>1864</v>
      </c>
      <c r="G1313" s="44"/>
      <c r="H1313" s="286">
        <v>-86.875</v>
      </c>
      <c r="I1313" s="44"/>
      <c r="J1313" s="44"/>
      <c r="K1313" s="44"/>
      <c r="L1313" s="48"/>
      <c r="M1313" s="232"/>
      <c r="N1313" s="233"/>
      <c r="O1313" s="88"/>
      <c r="P1313" s="88"/>
      <c r="Q1313" s="88"/>
      <c r="R1313" s="88"/>
      <c r="S1313" s="88"/>
      <c r="T1313" s="89"/>
      <c r="U1313" s="42"/>
      <c r="V1313" s="42"/>
      <c r="W1313" s="42"/>
      <c r="X1313" s="42"/>
      <c r="Y1313" s="42"/>
      <c r="Z1313" s="42"/>
      <c r="AA1313" s="42"/>
      <c r="AB1313" s="42"/>
      <c r="AC1313" s="42"/>
      <c r="AD1313" s="42"/>
      <c r="AE1313" s="42"/>
      <c r="AU1313" s="20" t="s">
        <v>90</v>
      </c>
    </row>
    <row r="1314" s="2" customFormat="1">
      <c r="A1314" s="42"/>
      <c r="B1314" s="43"/>
      <c r="C1314" s="44"/>
      <c r="D1314" s="234" t="s">
        <v>414</v>
      </c>
      <c r="E1314" s="44"/>
      <c r="F1314" s="285" t="s">
        <v>1865</v>
      </c>
      <c r="G1314" s="44"/>
      <c r="H1314" s="286">
        <v>-13.9</v>
      </c>
      <c r="I1314" s="44"/>
      <c r="J1314" s="44"/>
      <c r="K1314" s="44"/>
      <c r="L1314" s="48"/>
      <c r="M1314" s="232"/>
      <c r="N1314" s="233"/>
      <c r="O1314" s="88"/>
      <c r="P1314" s="88"/>
      <c r="Q1314" s="88"/>
      <c r="R1314" s="88"/>
      <c r="S1314" s="88"/>
      <c r="T1314" s="89"/>
      <c r="U1314" s="42"/>
      <c r="V1314" s="42"/>
      <c r="W1314" s="42"/>
      <c r="X1314" s="42"/>
      <c r="Y1314" s="42"/>
      <c r="Z1314" s="42"/>
      <c r="AA1314" s="42"/>
      <c r="AB1314" s="42"/>
      <c r="AC1314" s="42"/>
      <c r="AD1314" s="42"/>
      <c r="AE1314" s="42"/>
      <c r="AU1314" s="20" t="s">
        <v>90</v>
      </c>
    </row>
    <row r="1315" s="2" customFormat="1">
      <c r="A1315" s="42"/>
      <c r="B1315" s="43"/>
      <c r="C1315" s="44"/>
      <c r="D1315" s="234" t="s">
        <v>414</v>
      </c>
      <c r="E1315" s="44"/>
      <c r="F1315" s="285" t="s">
        <v>1866</v>
      </c>
      <c r="G1315" s="44"/>
      <c r="H1315" s="286">
        <v>-3.2000000000000002</v>
      </c>
      <c r="I1315" s="44"/>
      <c r="J1315" s="44"/>
      <c r="K1315" s="44"/>
      <c r="L1315" s="48"/>
      <c r="M1315" s="232"/>
      <c r="N1315" s="233"/>
      <c r="O1315" s="88"/>
      <c r="P1315" s="88"/>
      <c r="Q1315" s="88"/>
      <c r="R1315" s="88"/>
      <c r="S1315" s="88"/>
      <c r="T1315" s="89"/>
      <c r="U1315" s="42"/>
      <c r="V1315" s="42"/>
      <c r="W1315" s="42"/>
      <c r="X1315" s="42"/>
      <c r="Y1315" s="42"/>
      <c r="Z1315" s="42"/>
      <c r="AA1315" s="42"/>
      <c r="AB1315" s="42"/>
      <c r="AC1315" s="42"/>
      <c r="AD1315" s="42"/>
      <c r="AE1315" s="42"/>
      <c r="AU1315" s="20" t="s">
        <v>90</v>
      </c>
    </row>
    <row r="1316" s="2" customFormat="1">
      <c r="A1316" s="42"/>
      <c r="B1316" s="43"/>
      <c r="C1316" s="44"/>
      <c r="D1316" s="234" t="s">
        <v>414</v>
      </c>
      <c r="E1316" s="44"/>
      <c r="F1316" s="285" t="s">
        <v>1867</v>
      </c>
      <c r="G1316" s="44"/>
      <c r="H1316" s="286">
        <v>-3.2000000000000002</v>
      </c>
      <c r="I1316" s="44"/>
      <c r="J1316" s="44"/>
      <c r="K1316" s="44"/>
      <c r="L1316" s="48"/>
      <c r="M1316" s="232"/>
      <c r="N1316" s="233"/>
      <c r="O1316" s="88"/>
      <c r="P1316" s="88"/>
      <c r="Q1316" s="88"/>
      <c r="R1316" s="88"/>
      <c r="S1316" s="88"/>
      <c r="T1316" s="89"/>
      <c r="U1316" s="42"/>
      <c r="V1316" s="42"/>
      <c r="W1316" s="42"/>
      <c r="X1316" s="42"/>
      <c r="Y1316" s="42"/>
      <c r="Z1316" s="42"/>
      <c r="AA1316" s="42"/>
      <c r="AB1316" s="42"/>
      <c r="AC1316" s="42"/>
      <c r="AD1316" s="42"/>
      <c r="AE1316" s="42"/>
      <c r="AU1316" s="20" t="s">
        <v>90</v>
      </c>
    </row>
    <row r="1317" s="2" customFormat="1">
      <c r="A1317" s="42"/>
      <c r="B1317" s="43"/>
      <c r="C1317" s="44"/>
      <c r="D1317" s="234" t="s">
        <v>414</v>
      </c>
      <c r="E1317" s="44"/>
      <c r="F1317" s="285" t="s">
        <v>1868</v>
      </c>
      <c r="G1317" s="44"/>
      <c r="H1317" s="286">
        <v>-1.6000000000000001</v>
      </c>
      <c r="I1317" s="44"/>
      <c r="J1317" s="44"/>
      <c r="K1317" s="44"/>
      <c r="L1317" s="48"/>
      <c r="M1317" s="232"/>
      <c r="N1317" s="233"/>
      <c r="O1317" s="88"/>
      <c r="P1317" s="88"/>
      <c r="Q1317" s="88"/>
      <c r="R1317" s="88"/>
      <c r="S1317" s="88"/>
      <c r="T1317" s="89"/>
      <c r="U1317" s="42"/>
      <c r="V1317" s="42"/>
      <c r="W1317" s="42"/>
      <c r="X1317" s="42"/>
      <c r="Y1317" s="42"/>
      <c r="Z1317" s="42"/>
      <c r="AA1317" s="42"/>
      <c r="AB1317" s="42"/>
      <c r="AC1317" s="42"/>
      <c r="AD1317" s="42"/>
      <c r="AE1317" s="42"/>
      <c r="AU1317" s="20" t="s">
        <v>90</v>
      </c>
    </row>
    <row r="1318" s="2" customFormat="1">
      <c r="A1318" s="42"/>
      <c r="B1318" s="43"/>
      <c r="C1318" s="44"/>
      <c r="D1318" s="234" t="s">
        <v>414</v>
      </c>
      <c r="E1318" s="44"/>
      <c r="F1318" s="285" t="s">
        <v>1869</v>
      </c>
      <c r="G1318" s="44"/>
      <c r="H1318" s="286">
        <v>8.125</v>
      </c>
      <c r="I1318" s="44"/>
      <c r="J1318" s="44"/>
      <c r="K1318" s="44"/>
      <c r="L1318" s="48"/>
      <c r="M1318" s="232"/>
      <c r="N1318" s="233"/>
      <c r="O1318" s="88"/>
      <c r="P1318" s="88"/>
      <c r="Q1318" s="88"/>
      <c r="R1318" s="88"/>
      <c r="S1318" s="88"/>
      <c r="T1318" s="89"/>
      <c r="U1318" s="42"/>
      <c r="V1318" s="42"/>
      <c r="W1318" s="42"/>
      <c r="X1318" s="42"/>
      <c r="Y1318" s="42"/>
      <c r="Z1318" s="42"/>
      <c r="AA1318" s="42"/>
      <c r="AB1318" s="42"/>
      <c r="AC1318" s="42"/>
      <c r="AD1318" s="42"/>
      <c r="AE1318" s="42"/>
      <c r="AU1318" s="20" t="s">
        <v>90</v>
      </c>
    </row>
    <row r="1319" s="2" customFormat="1">
      <c r="A1319" s="42"/>
      <c r="B1319" s="43"/>
      <c r="C1319" s="44"/>
      <c r="D1319" s="234" t="s">
        <v>414</v>
      </c>
      <c r="E1319" s="44"/>
      <c r="F1319" s="285" t="s">
        <v>1870</v>
      </c>
      <c r="G1319" s="44"/>
      <c r="H1319" s="286">
        <v>-5.0629999999999997</v>
      </c>
      <c r="I1319" s="44"/>
      <c r="J1319" s="44"/>
      <c r="K1319" s="44"/>
      <c r="L1319" s="48"/>
      <c r="M1319" s="232"/>
      <c r="N1319" s="233"/>
      <c r="O1319" s="88"/>
      <c r="P1319" s="88"/>
      <c r="Q1319" s="88"/>
      <c r="R1319" s="88"/>
      <c r="S1319" s="88"/>
      <c r="T1319" s="89"/>
      <c r="U1319" s="42"/>
      <c r="V1319" s="42"/>
      <c r="W1319" s="42"/>
      <c r="X1319" s="42"/>
      <c r="Y1319" s="42"/>
      <c r="Z1319" s="42"/>
      <c r="AA1319" s="42"/>
      <c r="AB1319" s="42"/>
      <c r="AC1319" s="42"/>
      <c r="AD1319" s="42"/>
      <c r="AE1319" s="42"/>
      <c r="AU1319" s="20" t="s">
        <v>90</v>
      </c>
    </row>
    <row r="1320" s="2" customFormat="1">
      <c r="A1320" s="42"/>
      <c r="B1320" s="43"/>
      <c r="C1320" s="44"/>
      <c r="D1320" s="234" t="s">
        <v>414</v>
      </c>
      <c r="E1320" s="44"/>
      <c r="F1320" s="285" t="s">
        <v>1871</v>
      </c>
      <c r="G1320" s="44"/>
      <c r="H1320" s="286">
        <v>-2.081</v>
      </c>
      <c r="I1320" s="44"/>
      <c r="J1320" s="44"/>
      <c r="K1320" s="44"/>
      <c r="L1320" s="48"/>
      <c r="M1320" s="232"/>
      <c r="N1320" s="233"/>
      <c r="O1320" s="88"/>
      <c r="P1320" s="88"/>
      <c r="Q1320" s="88"/>
      <c r="R1320" s="88"/>
      <c r="S1320" s="88"/>
      <c r="T1320" s="89"/>
      <c r="U1320" s="42"/>
      <c r="V1320" s="42"/>
      <c r="W1320" s="42"/>
      <c r="X1320" s="42"/>
      <c r="Y1320" s="42"/>
      <c r="Z1320" s="42"/>
      <c r="AA1320" s="42"/>
      <c r="AB1320" s="42"/>
      <c r="AC1320" s="42"/>
      <c r="AD1320" s="42"/>
      <c r="AE1320" s="42"/>
      <c r="AU1320" s="20" t="s">
        <v>90</v>
      </c>
    </row>
    <row r="1321" s="2" customFormat="1">
      <c r="A1321" s="42"/>
      <c r="B1321" s="43"/>
      <c r="C1321" s="44"/>
      <c r="D1321" s="234" t="s">
        <v>414</v>
      </c>
      <c r="E1321" s="44"/>
      <c r="F1321" s="285" t="s">
        <v>1645</v>
      </c>
      <c r="G1321" s="44"/>
      <c r="H1321" s="286">
        <v>-39.359999999999999</v>
      </c>
      <c r="I1321" s="44"/>
      <c r="J1321" s="44"/>
      <c r="K1321" s="44"/>
      <c r="L1321" s="48"/>
      <c r="M1321" s="232"/>
      <c r="N1321" s="233"/>
      <c r="O1321" s="88"/>
      <c r="P1321" s="88"/>
      <c r="Q1321" s="88"/>
      <c r="R1321" s="88"/>
      <c r="S1321" s="88"/>
      <c r="T1321" s="89"/>
      <c r="U1321" s="42"/>
      <c r="V1321" s="42"/>
      <c r="W1321" s="42"/>
      <c r="X1321" s="42"/>
      <c r="Y1321" s="42"/>
      <c r="Z1321" s="42"/>
      <c r="AA1321" s="42"/>
      <c r="AB1321" s="42"/>
      <c r="AC1321" s="42"/>
      <c r="AD1321" s="42"/>
      <c r="AE1321" s="42"/>
      <c r="AU1321" s="20" t="s">
        <v>90</v>
      </c>
    </row>
    <row r="1322" s="2" customFormat="1">
      <c r="A1322" s="42"/>
      <c r="B1322" s="43"/>
      <c r="C1322" s="44"/>
      <c r="D1322" s="234" t="s">
        <v>414</v>
      </c>
      <c r="E1322" s="44"/>
      <c r="F1322" s="285" t="s">
        <v>2352</v>
      </c>
      <c r="G1322" s="44"/>
      <c r="H1322" s="286">
        <v>0</v>
      </c>
      <c r="I1322" s="44"/>
      <c r="J1322" s="44"/>
      <c r="K1322" s="44"/>
      <c r="L1322" s="48"/>
      <c r="M1322" s="232"/>
      <c r="N1322" s="233"/>
      <c r="O1322" s="88"/>
      <c r="P1322" s="88"/>
      <c r="Q1322" s="88"/>
      <c r="R1322" s="88"/>
      <c r="S1322" s="88"/>
      <c r="T1322" s="89"/>
      <c r="U1322" s="42"/>
      <c r="V1322" s="42"/>
      <c r="W1322" s="42"/>
      <c r="X1322" s="42"/>
      <c r="Y1322" s="42"/>
      <c r="Z1322" s="42"/>
      <c r="AA1322" s="42"/>
      <c r="AB1322" s="42"/>
      <c r="AC1322" s="42"/>
      <c r="AD1322" s="42"/>
      <c r="AE1322" s="42"/>
      <c r="AU1322" s="20" t="s">
        <v>90</v>
      </c>
    </row>
    <row r="1323" s="2" customFormat="1">
      <c r="A1323" s="42"/>
      <c r="B1323" s="43"/>
      <c r="C1323" s="44"/>
      <c r="D1323" s="234" t="s">
        <v>414</v>
      </c>
      <c r="E1323" s="44"/>
      <c r="F1323" s="285" t="s">
        <v>606</v>
      </c>
      <c r="G1323" s="44"/>
      <c r="H1323" s="286">
        <v>0</v>
      </c>
      <c r="I1323" s="44"/>
      <c r="J1323" s="44"/>
      <c r="K1323" s="44"/>
      <c r="L1323" s="48"/>
      <c r="M1323" s="232"/>
      <c r="N1323" s="233"/>
      <c r="O1323" s="88"/>
      <c r="P1323" s="88"/>
      <c r="Q1323" s="88"/>
      <c r="R1323" s="88"/>
      <c r="S1323" s="88"/>
      <c r="T1323" s="89"/>
      <c r="U1323" s="42"/>
      <c r="V1323" s="42"/>
      <c r="W1323" s="42"/>
      <c r="X1323" s="42"/>
      <c r="Y1323" s="42"/>
      <c r="Z1323" s="42"/>
      <c r="AA1323" s="42"/>
      <c r="AB1323" s="42"/>
      <c r="AC1323" s="42"/>
      <c r="AD1323" s="42"/>
      <c r="AE1323" s="42"/>
      <c r="AU1323" s="20" t="s">
        <v>90</v>
      </c>
    </row>
    <row r="1324" s="2" customFormat="1">
      <c r="A1324" s="42"/>
      <c r="B1324" s="43"/>
      <c r="C1324" s="44"/>
      <c r="D1324" s="234" t="s">
        <v>414</v>
      </c>
      <c r="E1324" s="44"/>
      <c r="F1324" s="285" t="s">
        <v>607</v>
      </c>
      <c r="G1324" s="44"/>
      <c r="H1324" s="286">
        <v>4</v>
      </c>
      <c r="I1324" s="44"/>
      <c r="J1324" s="44"/>
      <c r="K1324" s="44"/>
      <c r="L1324" s="48"/>
      <c r="M1324" s="232"/>
      <c r="N1324" s="233"/>
      <c r="O1324" s="88"/>
      <c r="P1324" s="88"/>
      <c r="Q1324" s="88"/>
      <c r="R1324" s="88"/>
      <c r="S1324" s="88"/>
      <c r="T1324" s="89"/>
      <c r="U1324" s="42"/>
      <c r="V1324" s="42"/>
      <c r="W1324" s="42"/>
      <c r="X1324" s="42"/>
      <c r="Y1324" s="42"/>
      <c r="Z1324" s="42"/>
      <c r="AA1324" s="42"/>
      <c r="AB1324" s="42"/>
      <c r="AC1324" s="42"/>
      <c r="AD1324" s="42"/>
      <c r="AE1324" s="42"/>
      <c r="AU1324" s="20" t="s">
        <v>90</v>
      </c>
    </row>
    <row r="1325" s="2" customFormat="1">
      <c r="A1325" s="42"/>
      <c r="B1325" s="43"/>
      <c r="C1325" s="44"/>
      <c r="D1325" s="234" t="s">
        <v>414</v>
      </c>
      <c r="E1325" s="44"/>
      <c r="F1325" s="285" t="s">
        <v>608</v>
      </c>
      <c r="G1325" s="44"/>
      <c r="H1325" s="286">
        <v>4</v>
      </c>
      <c r="I1325" s="44"/>
      <c r="J1325" s="44"/>
      <c r="K1325" s="44"/>
      <c r="L1325" s="48"/>
      <c r="M1325" s="232"/>
      <c r="N1325" s="233"/>
      <c r="O1325" s="88"/>
      <c r="P1325" s="88"/>
      <c r="Q1325" s="88"/>
      <c r="R1325" s="88"/>
      <c r="S1325" s="88"/>
      <c r="T1325" s="89"/>
      <c r="U1325" s="42"/>
      <c r="V1325" s="42"/>
      <c r="W1325" s="42"/>
      <c r="X1325" s="42"/>
      <c r="Y1325" s="42"/>
      <c r="Z1325" s="42"/>
      <c r="AA1325" s="42"/>
      <c r="AB1325" s="42"/>
      <c r="AC1325" s="42"/>
      <c r="AD1325" s="42"/>
      <c r="AE1325" s="42"/>
      <c r="AU1325" s="20" t="s">
        <v>90</v>
      </c>
    </row>
    <row r="1326" s="2" customFormat="1">
      <c r="A1326" s="42"/>
      <c r="B1326" s="43"/>
      <c r="C1326" s="44"/>
      <c r="D1326" s="234" t="s">
        <v>414</v>
      </c>
      <c r="E1326" s="44"/>
      <c r="F1326" s="285" t="s">
        <v>609</v>
      </c>
      <c r="G1326" s="44"/>
      <c r="H1326" s="286">
        <v>5.4080000000000004</v>
      </c>
      <c r="I1326" s="44"/>
      <c r="J1326" s="44"/>
      <c r="K1326" s="44"/>
      <c r="L1326" s="48"/>
      <c r="M1326" s="232"/>
      <c r="N1326" s="233"/>
      <c r="O1326" s="88"/>
      <c r="P1326" s="88"/>
      <c r="Q1326" s="88"/>
      <c r="R1326" s="88"/>
      <c r="S1326" s="88"/>
      <c r="T1326" s="89"/>
      <c r="U1326" s="42"/>
      <c r="V1326" s="42"/>
      <c r="W1326" s="42"/>
      <c r="X1326" s="42"/>
      <c r="Y1326" s="42"/>
      <c r="Z1326" s="42"/>
      <c r="AA1326" s="42"/>
      <c r="AB1326" s="42"/>
      <c r="AC1326" s="42"/>
      <c r="AD1326" s="42"/>
      <c r="AE1326" s="42"/>
      <c r="AU1326" s="20" t="s">
        <v>90</v>
      </c>
    </row>
    <row r="1327" s="2" customFormat="1">
      <c r="A1327" s="42"/>
      <c r="B1327" s="43"/>
      <c r="C1327" s="44"/>
      <c r="D1327" s="234" t="s">
        <v>414</v>
      </c>
      <c r="E1327" s="44"/>
      <c r="F1327" s="285" t="s">
        <v>610</v>
      </c>
      <c r="G1327" s="44"/>
      <c r="H1327" s="286">
        <v>2.0800000000000001</v>
      </c>
      <c r="I1327" s="44"/>
      <c r="J1327" s="44"/>
      <c r="K1327" s="44"/>
      <c r="L1327" s="48"/>
      <c r="M1327" s="232"/>
      <c r="N1327" s="233"/>
      <c r="O1327" s="88"/>
      <c r="P1327" s="88"/>
      <c r="Q1327" s="88"/>
      <c r="R1327" s="88"/>
      <c r="S1327" s="88"/>
      <c r="T1327" s="89"/>
      <c r="U1327" s="42"/>
      <c r="V1327" s="42"/>
      <c r="W1327" s="42"/>
      <c r="X1327" s="42"/>
      <c r="Y1327" s="42"/>
      <c r="Z1327" s="42"/>
      <c r="AA1327" s="42"/>
      <c r="AB1327" s="42"/>
      <c r="AC1327" s="42"/>
      <c r="AD1327" s="42"/>
      <c r="AE1327" s="42"/>
      <c r="AU1327" s="20" t="s">
        <v>90</v>
      </c>
    </row>
    <row r="1328" s="2" customFormat="1">
      <c r="A1328" s="42"/>
      <c r="B1328" s="43"/>
      <c r="C1328" s="44"/>
      <c r="D1328" s="234" t="s">
        <v>414</v>
      </c>
      <c r="E1328" s="44"/>
      <c r="F1328" s="285" t="s">
        <v>611</v>
      </c>
      <c r="G1328" s="44"/>
      <c r="H1328" s="286">
        <v>1.4159999999999999</v>
      </c>
      <c r="I1328" s="44"/>
      <c r="J1328" s="44"/>
      <c r="K1328" s="44"/>
      <c r="L1328" s="48"/>
      <c r="M1328" s="232"/>
      <c r="N1328" s="233"/>
      <c r="O1328" s="88"/>
      <c r="P1328" s="88"/>
      <c r="Q1328" s="88"/>
      <c r="R1328" s="88"/>
      <c r="S1328" s="88"/>
      <c r="T1328" s="89"/>
      <c r="U1328" s="42"/>
      <c r="V1328" s="42"/>
      <c r="W1328" s="42"/>
      <c r="X1328" s="42"/>
      <c r="Y1328" s="42"/>
      <c r="Z1328" s="42"/>
      <c r="AA1328" s="42"/>
      <c r="AB1328" s="42"/>
      <c r="AC1328" s="42"/>
      <c r="AD1328" s="42"/>
      <c r="AE1328" s="42"/>
      <c r="AU1328" s="20" t="s">
        <v>90</v>
      </c>
    </row>
    <row r="1329" s="2" customFormat="1">
      <c r="A1329" s="42"/>
      <c r="B1329" s="43"/>
      <c r="C1329" s="44"/>
      <c r="D1329" s="234" t="s">
        <v>414</v>
      </c>
      <c r="E1329" s="44"/>
      <c r="F1329" s="285" t="s">
        <v>612</v>
      </c>
      <c r="G1329" s="44"/>
      <c r="H1329" s="286">
        <v>5.3559999999999999</v>
      </c>
      <c r="I1329" s="44"/>
      <c r="J1329" s="44"/>
      <c r="K1329" s="44"/>
      <c r="L1329" s="48"/>
      <c r="M1329" s="232"/>
      <c r="N1329" s="233"/>
      <c r="O1329" s="88"/>
      <c r="P1329" s="88"/>
      <c r="Q1329" s="88"/>
      <c r="R1329" s="88"/>
      <c r="S1329" s="88"/>
      <c r="T1329" s="89"/>
      <c r="U1329" s="42"/>
      <c r="V1329" s="42"/>
      <c r="W1329" s="42"/>
      <c r="X1329" s="42"/>
      <c r="Y1329" s="42"/>
      <c r="Z1329" s="42"/>
      <c r="AA1329" s="42"/>
      <c r="AB1329" s="42"/>
      <c r="AC1329" s="42"/>
      <c r="AD1329" s="42"/>
      <c r="AE1329" s="42"/>
      <c r="AU1329" s="20" t="s">
        <v>90</v>
      </c>
    </row>
    <row r="1330" s="2" customFormat="1">
      <c r="A1330" s="42"/>
      <c r="B1330" s="43"/>
      <c r="C1330" s="44"/>
      <c r="D1330" s="234" t="s">
        <v>414</v>
      </c>
      <c r="E1330" s="44"/>
      <c r="F1330" s="285" t="s">
        <v>613</v>
      </c>
      <c r="G1330" s="44"/>
      <c r="H1330" s="286">
        <v>2.2080000000000002</v>
      </c>
      <c r="I1330" s="44"/>
      <c r="J1330" s="44"/>
      <c r="K1330" s="44"/>
      <c r="L1330" s="48"/>
      <c r="M1330" s="232"/>
      <c r="N1330" s="233"/>
      <c r="O1330" s="88"/>
      <c r="P1330" s="88"/>
      <c r="Q1330" s="88"/>
      <c r="R1330" s="88"/>
      <c r="S1330" s="88"/>
      <c r="T1330" s="89"/>
      <c r="U1330" s="42"/>
      <c r="V1330" s="42"/>
      <c r="W1330" s="42"/>
      <c r="X1330" s="42"/>
      <c r="Y1330" s="42"/>
      <c r="Z1330" s="42"/>
      <c r="AA1330" s="42"/>
      <c r="AB1330" s="42"/>
      <c r="AC1330" s="42"/>
      <c r="AD1330" s="42"/>
      <c r="AE1330" s="42"/>
      <c r="AU1330" s="20" t="s">
        <v>90</v>
      </c>
    </row>
    <row r="1331" s="2" customFormat="1">
      <c r="A1331" s="42"/>
      <c r="B1331" s="43"/>
      <c r="C1331" s="44"/>
      <c r="D1331" s="234" t="s">
        <v>414</v>
      </c>
      <c r="E1331" s="44"/>
      <c r="F1331" s="285" t="s">
        <v>614</v>
      </c>
      <c r="G1331" s="44"/>
      <c r="H1331" s="286">
        <v>4</v>
      </c>
      <c r="I1331" s="44"/>
      <c r="J1331" s="44"/>
      <c r="K1331" s="44"/>
      <c r="L1331" s="48"/>
      <c r="M1331" s="232"/>
      <c r="N1331" s="233"/>
      <c r="O1331" s="88"/>
      <c r="P1331" s="88"/>
      <c r="Q1331" s="88"/>
      <c r="R1331" s="88"/>
      <c r="S1331" s="88"/>
      <c r="T1331" s="89"/>
      <c r="U1331" s="42"/>
      <c r="V1331" s="42"/>
      <c r="W1331" s="42"/>
      <c r="X1331" s="42"/>
      <c r="Y1331" s="42"/>
      <c r="Z1331" s="42"/>
      <c r="AA1331" s="42"/>
      <c r="AB1331" s="42"/>
      <c r="AC1331" s="42"/>
      <c r="AD1331" s="42"/>
      <c r="AE1331" s="42"/>
      <c r="AU1331" s="20" t="s">
        <v>90</v>
      </c>
    </row>
    <row r="1332" s="2" customFormat="1">
      <c r="A1332" s="42"/>
      <c r="B1332" s="43"/>
      <c r="C1332" s="44"/>
      <c r="D1332" s="234" t="s">
        <v>414</v>
      </c>
      <c r="E1332" s="44"/>
      <c r="F1332" s="285" t="s">
        <v>324</v>
      </c>
      <c r="G1332" s="44"/>
      <c r="H1332" s="286">
        <v>0</v>
      </c>
      <c r="I1332" s="44"/>
      <c r="J1332" s="44"/>
      <c r="K1332" s="44"/>
      <c r="L1332" s="48"/>
      <c r="M1332" s="232"/>
      <c r="N1332" s="233"/>
      <c r="O1332" s="88"/>
      <c r="P1332" s="88"/>
      <c r="Q1332" s="88"/>
      <c r="R1332" s="88"/>
      <c r="S1332" s="88"/>
      <c r="T1332" s="89"/>
      <c r="U1332" s="42"/>
      <c r="V1332" s="42"/>
      <c r="W1332" s="42"/>
      <c r="X1332" s="42"/>
      <c r="Y1332" s="42"/>
      <c r="Z1332" s="42"/>
      <c r="AA1332" s="42"/>
      <c r="AB1332" s="42"/>
      <c r="AC1332" s="42"/>
      <c r="AD1332" s="42"/>
      <c r="AE1332" s="42"/>
      <c r="AU1332" s="20" t="s">
        <v>90</v>
      </c>
    </row>
    <row r="1333" s="2" customFormat="1">
      <c r="A1333" s="42"/>
      <c r="B1333" s="43"/>
      <c r="C1333" s="44"/>
      <c r="D1333" s="234" t="s">
        <v>414</v>
      </c>
      <c r="E1333" s="44"/>
      <c r="F1333" s="285" t="s">
        <v>598</v>
      </c>
      <c r="G1333" s="44"/>
      <c r="H1333" s="286">
        <v>15.158</v>
      </c>
      <c r="I1333" s="44"/>
      <c r="J1333" s="44"/>
      <c r="K1333" s="44"/>
      <c r="L1333" s="48"/>
      <c r="M1333" s="232"/>
      <c r="N1333" s="233"/>
      <c r="O1333" s="88"/>
      <c r="P1333" s="88"/>
      <c r="Q1333" s="88"/>
      <c r="R1333" s="88"/>
      <c r="S1333" s="88"/>
      <c r="T1333" s="89"/>
      <c r="U1333" s="42"/>
      <c r="V1333" s="42"/>
      <c r="W1333" s="42"/>
      <c r="X1333" s="42"/>
      <c r="Y1333" s="42"/>
      <c r="Z1333" s="42"/>
      <c r="AA1333" s="42"/>
      <c r="AB1333" s="42"/>
      <c r="AC1333" s="42"/>
      <c r="AD1333" s="42"/>
      <c r="AE1333" s="42"/>
      <c r="AU1333" s="20" t="s">
        <v>90</v>
      </c>
    </row>
    <row r="1334" s="2" customFormat="1">
      <c r="A1334" s="42"/>
      <c r="B1334" s="43"/>
      <c r="C1334" s="44"/>
      <c r="D1334" s="234" t="s">
        <v>414</v>
      </c>
      <c r="E1334" s="44"/>
      <c r="F1334" s="285" t="s">
        <v>599</v>
      </c>
      <c r="G1334" s="44"/>
      <c r="H1334" s="286">
        <v>48.840000000000003</v>
      </c>
      <c r="I1334" s="44"/>
      <c r="J1334" s="44"/>
      <c r="K1334" s="44"/>
      <c r="L1334" s="48"/>
      <c r="M1334" s="232"/>
      <c r="N1334" s="233"/>
      <c r="O1334" s="88"/>
      <c r="P1334" s="88"/>
      <c r="Q1334" s="88"/>
      <c r="R1334" s="88"/>
      <c r="S1334" s="88"/>
      <c r="T1334" s="89"/>
      <c r="U1334" s="42"/>
      <c r="V1334" s="42"/>
      <c r="W1334" s="42"/>
      <c r="X1334" s="42"/>
      <c r="Y1334" s="42"/>
      <c r="Z1334" s="42"/>
      <c r="AA1334" s="42"/>
      <c r="AB1334" s="42"/>
      <c r="AC1334" s="42"/>
      <c r="AD1334" s="42"/>
      <c r="AE1334" s="42"/>
      <c r="AU1334" s="20" t="s">
        <v>90</v>
      </c>
    </row>
    <row r="1335" s="2" customFormat="1">
      <c r="A1335" s="42"/>
      <c r="B1335" s="43"/>
      <c r="C1335" s="44"/>
      <c r="D1335" s="234" t="s">
        <v>414</v>
      </c>
      <c r="E1335" s="44"/>
      <c r="F1335" s="285" t="s">
        <v>600</v>
      </c>
      <c r="G1335" s="44"/>
      <c r="H1335" s="286">
        <v>5</v>
      </c>
      <c r="I1335" s="44"/>
      <c r="J1335" s="44"/>
      <c r="K1335" s="44"/>
      <c r="L1335" s="48"/>
      <c r="M1335" s="232"/>
      <c r="N1335" s="233"/>
      <c r="O1335" s="88"/>
      <c r="P1335" s="88"/>
      <c r="Q1335" s="88"/>
      <c r="R1335" s="88"/>
      <c r="S1335" s="88"/>
      <c r="T1335" s="89"/>
      <c r="U1335" s="42"/>
      <c r="V1335" s="42"/>
      <c r="W1335" s="42"/>
      <c r="X1335" s="42"/>
      <c r="Y1335" s="42"/>
      <c r="Z1335" s="42"/>
      <c r="AA1335" s="42"/>
      <c r="AB1335" s="42"/>
      <c r="AC1335" s="42"/>
      <c r="AD1335" s="42"/>
      <c r="AE1335" s="42"/>
      <c r="AU1335" s="20" t="s">
        <v>90</v>
      </c>
    </row>
    <row r="1336" s="2" customFormat="1">
      <c r="A1336" s="42"/>
      <c r="B1336" s="43"/>
      <c r="C1336" s="44"/>
      <c r="D1336" s="234" t="s">
        <v>414</v>
      </c>
      <c r="E1336" s="44"/>
      <c r="F1336" s="285" t="s">
        <v>324</v>
      </c>
      <c r="G1336" s="44"/>
      <c r="H1336" s="286">
        <v>0</v>
      </c>
      <c r="I1336" s="44"/>
      <c r="J1336" s="44"/>
      <c r="K1336" s="44"/>
      <c r="L1336" s="48"/>
      <c r="M1336" s="232"/>
      <c r="N1336" s="233"/>
      <c r="O1336" s="88"/>
      <c r="P1336" s="88"/>
      <c r="Q1336" s="88"/>
      <c r="R1336" s="88"/>
      <c r="S1336" s="88"/>
      <c r="T1336" s="89"/>
      <c r="U1336" s="42"/>
      <c r="V1336" s="42"/>
      <c r="W1336" s="42"/>
      <c r="X1336" s="42"/>
      <c r="Y1336" s="42"/>
      <c r="Z1336" s="42"/>
      <c r="AA1336" s="42"/>
      <c r="AB1336" s="42"/>
      <c r="AC1336" s="42"/>
      <c r="AD1336" s="42"/>
      <c r="AE1336" s="42"/>
      <c r="AU1336" s="20" t="s">
        <v>90</v>
      </c>
    </row>
    <row r="1337" s="2" customFormat="1">
      <c r="A1337" s="42"/>
      <c r="B1337" s="43"/>
      <c r="C1337" s="44"/>
      <c r="D1337" s="234" t="s">
        <v>414</v>
      </c>
      <c r="E1337" s="44"/>
      <c r="F1337" s="285" t="s">
        <v>592</v>
      </c>
      <c r="G1337" s="44"/>
      <c r="H1337" s="286">
        <v>3.7599999999999998</v>
      </c>
      <c r="I1337" s="44"/>
      <c r="J1337" s="44"/>
      <c r="K1337" s="44"/>
      <c r="L1337" s="48"/>
      <c r="M1337" s="232"/>
      <c r="N1337" s="233"/>
      <c r="O1337" s="88"/>
      <c r="P1337" s="88"/>
      <c r="Q1337" s="88"/>
      <c r="R1337" s="88"/>
      <c r="S1337" s="88"/>
      <c r="T1337" s="89"/>
      <c r="U1337" s="42"/>
      <c r="V1337" s="42"/>
      <c r="W1337" s="42"/>
      <c r="X1337" s="42"/>
      <c r="Y1337" s="42"/>
      <c r="Z1337" s="42"/>
      <c r="AA1337" s="42"/>
      <c r="AB1337" s="42"/>
      <c r="AC1337" s="42"/>
      <c r="AD1337" s="42"/>
      <c r="AE1337" s="42"/>
      <c r="AU1337" s="20" t="s">
        <v>90</v>
      </c>
    </row>
    <row r="1338" s="2" customFormat="1">
      <c r="A1338" s="42"/>
      <c r="B1338" s="43"/>
      <c r="C1338" s="44"/>
      <c r="D1338" s="234" t="s">
        <v>414</v>
      </c>
      <c r="E1338" s="44"/>
      <c r="F1338" s="285" t="s">
        <v>285</v>
      </c>
      <c r="G1338" s="44"/>
      <c r="H1338" s="286">
        <v>818.50699999999995</v>
      </c>
      <c r="I1338" s="44"/>
      <c r="J1338" s="44"/>
      <c r="K1338" s="44"/>
      <c r="L1338" s="48"/>
      <c r="M1338" s="232"/>
      <c r="N1338" s="233"/>
      <c r="O1338" s="88"/>
      <c r="P1338" s="88"/>
      <c r="Q1338" s="88"/>
      <c r="R1338" s="88"/>
      <c r="S1338" s="88"/>
      <c r="T1338" s="89"/>
      <c r="U1338" s="42"/>
      <c r="V1338" s="42"/>
      <c r="W1338" s="42"/>
      <c r="X1338" s="42"/>
      <c r="Y1338" s="42"/>
      <c r="Z1338" s="42"/>
      <c r="AA1338" s="42"/>
      <c r="AB1338" s="42"/>
      <c r="AC1338" s="42"/>
      <c r="AD1338" s="42"/>
      <c r="AE1338" s="42"/>
      <c r="AU1338" s="20" t="s">
        <v>90</v>
      </c>
    </row>
    <row r="1339" s="2" customFormat="1">
      <c r="A1339" s="42"/>
      <c r="B1339" s="43"/>
      <c r="C1339" s="44"/>
      <c r="D1339" s="234" t="s">
        <v>414</v>
      </c>
      <c r="E1339" s="44"/>
      <c r="F1339" s="300" t="s">
        <v>1508</v>
      </c>
      <c r="G1339" s="44"/>
      <c r="H1339" s="44"/>
      <c r="I1339" s="44"/>
      <c r="J1339" s="44"/>
      <c r="K1339" s="44"/>
      <c r="L1339" s="48"/>
      <c r="M1339" s="232"/>
      <c r="N1339" s="233"/>
      <c r="O1339" s="88"/>
      <c r="P1339" s="88"/>
      <c r="Q1339" s="88"/>
      <c r="R1339" s="88"/>
      <c r="S1339" s="88"/>
      <c r="T1339" s="89"/>
      <c r="U1339" s="42"/>
      <c r="V1339" s="42"/>
      <c r="W1339" s="42"/>
      <c r="X1339" s="42"/>
      <c r="Y1339" s="42"/>
      <c r="Z1339" s="42"/>
      <c r="AA1339" s="42"/>
      <c r="AB1339" s="42"/>
      <c r="AC1339" s="42"/>
      <c r="AD1339" s="42"/>
      <c r="AE1339" s="42"/>
      <c r="AU1339" s="20" t="s">
        <v>90</v>
      </c>
    </row>
    <row r="1340" s="2" customFormat="1">
      <c r="A1340" s="42"/>
      <c r="B1340" s="43"/>
      <c r="C1340" s="44"/>
      <c r="D1340" s="234" t="s">
        <v>414</v>
      </c>
      <c r="E1340" s="44"/>
      <c r="F1340" s="301" t="s">
        <v>1872</v>
      </c>
      <c r="G1340" s="44"/>
      <c r="H1340" s="286">
        <v>0</v>
      </c>
      <c r="I1340" s="44"/>
      <c r="J1340" s="44"/>
      <c r="K1340" s="44"/>
      <c r="L1340" s="48"/>
      <c r="M1340" s="232"/>
      <c r="N1340" s="233"/>
      <c r="O1340" s="88"/>
      <c r="P1340" s="88"/>
      <c r="Q1340" s="88"/>
      <c r="R1340" s="88"/>
      <c r="S1340" s="88"/>
      <c r="T1340" s="89"/>
      <c r="U1340" s="42"/>
      <c r="V1340" s="42"/>
      <c r="W1340" s="42"/>
      <c r="X1340" s="42"/>
      <c r="Y1340" s="42"/>
      <c r="Z1340" s="42"/>
      <c r="AA1340" s="42"/>
      <c r="AB1340" s="42"/>
      <c r="AC1340" s="42"/>
      <c r="AD1340" s="42"/>
      <c r="AE1340" s="42"/>
      <c r="AU1340" s="20" t="s">
        <v>90</v>
      </c>
    </row>
    <row r="1341" s="2" customFormat="1">
      <c r="A1341" s="42"/>
      <c r="B1341" s="43"/>
      <c r="C1341" s="44"/>
      <c r="D1341" s="234" t="s">
        <v>414</v>
      </c>
      <c r="E1341" s="44"/>
      <c r="F1341" s="301" t="s">
        <v>1873</v>
      </c>
      <c r="G1341" s="44"/>
      <c r="H1341" s="286">
        <v>39.359999999999999</v>
      </c>
      <c r="I1341" s="44"/>
      <c r="J1341" s="44"/>
      <c r="K1341" s="44"/>
      <c r="L1341" s="48"/>
      <c r="M1341" s="232"/>
      <c r="N1341" s="233"/>
      <c r="O1341" s="88"/>
      <c r="P1341" s="88"/>
      <c r="Q1341" s="88"/>
      <c r="R1341" s="88"/>
      <c r="S1341" s="88"/>
      <c r="T1341" s="89"/>
      <c r="U1341" s="42"/>
      <c r="V1341" s="42"/>
      <c r="W1341" s="42"/>
      <c r="X1341" s="42"/>
      <c r="Y1341" s="42"/>
      <c r="Z1341" s="42"/>
      <c r="AA1341" s="42"/>
      <c r="AB1341" s="42"/>
      <c r="AC1341" s="42"/>
      <c r="AD1341" s="42"/>
      <c r="AE1341" s="42"/>
      <c r="AU1341" s="20" t="s">
        <v>90</v>
      </c>
    </row>
    <row r="1342" s="2" customFormat="1">
      <c r="A1342" s="42"/>
      <c r="B1342" s="43"/>
      <c r="C1342" s="44"/>
      <c r="D1342" s="234" t="s">
        <v>414</v>
      </c>
      <c r="E1342" s="44"/>
      <c r="F1342" s="301" t="s">
        <v>285</v>
      </c>
      <c r="G1342" s="44"/>
      <c r="H1342" s="286">
        <v>39.359999999999999</v>
      </c>
      <c r="I1342" s="44"/>
      <c r="J1342" s="44"/>
      <c r="K1342" s="44"/>
      <c r="L1342" s="48"/>
      <c r="M1342" s="232"/>
      <c r="N1342" s="233"/>
      <c r="O1342" s="88"/>
      <c r="P1342" s="88"/>
      <c r="Q1342" s="88"/>
      <c r="R1342" s="88"/>
      <c r="S1342" s="88"/>
      <c r="T1342" s="89"/>
      <c r="U1342" s="42"/>
      <c r="V1342" s="42"/>
      <c r="W1342" s="42"/>
      <c r="X1342" s="42"/>
      <c r="Y1342" s="42"/>
      <c r="Z1342" s="42"/>
      <c r="AA1342" s="42"/>
      <c r="AB1342" s="42"/>
      <c r="AC1342" s="42"/>
      <c r="AD1342" s="42"/>
      <c r="AE1342" s="42"/>
      <c r="AU1342" s="20" t="s">
        <v>90</v>
      </c>
    </row>
    <row r="1343" s="2" customFormat="1" ht="37.8" customHeight="1">
      <c r="A1343" s="42"/>
      <c r="B1343" s="43"/>
      <c r="C1343" s="216" t="s">
        <v>1671</v>
      </c>
      <c r="D1343" s="216" t="s">
        <v>144</v>
      </c>
      <c r="E1343" s="217" t="s">
        <v>1672</v>
      </c>
      <c r="F1343" s="218" t="s">
        <v>1673</v>
      </c>
      <c r="G1343" s="219" t="s">
        <v>321</v>
      </c>
      <c r="H1343" s="220">
        <v>100.77500000000001</v>
      </c>
      <c r="I1343" s="221"/>
      <c r="J1343" s="222">
        <f>ROUND(I1343*H1343,2)</f>
        <v>0</v>
      </c>
      <c r="K1343" s="218" t="s">
        <v>148</v>
      </c>
      <c r="L1343" s="48"/>
      <c r="M1343" s="223" t="s">
        <v>78</v>
      </c>
      <c r="N1343" s="224" t="s">
        <v>50</v>
      </c>
      <c r="O1343" s="88"/>
      <c r="P1343" s="225">
        <f>O1343*H1343</f>
        <v>0</v>
      </c>
      <c r="Q1343" s="225">
        <v>8.0499999999999992E-06</v>
      </c>
      <c r="R1343" s="225">
        <f>Q1343*H1343</f>
        <v>0.00081123874999999997</v>
      </c>
      <c r="S1343" s="225">
        <v>0</v>
      </c>
      <c r="T1343" s="226">
        <f>S1343*H1343</f>
        <v>0</v>
      </c>
      <c r="U1343" s="42"/>
      <c r="V1343" s="42"/>
      <c r="W1343" s="42"/>
      <c r="X1343" s="42"/>
      <c r="Y1343" s="42"/>
      <c r="Z1343" s="42"/>
      <c r="AA1343" s="42"/>
      <c r="AB1343" s="42"/>
      <c r="AC1343" s="42"/>
      <c r="AD1343" s="42"/>
      <c r="AE1343" s="42"/>
      <c r="AR1343" s="227" t="s">
        <v>244</v>
      </c>
      <c r="AT1343" s="227" t="s">
        <v>144</v>
      </c>
      <c r="AU1343" s="227" t="s">
        <v>90</v>
      </c>
      <c r="AY1343" s="20" t="s">
        <v>141</v>
      </c>
      <c r="BE1343" s="228">
        <f>IF(N1343="základní",J1343,0)</f>
        <v>0</v>
      </c>
      <c r="BF1343" s="228">
        <f>IF(N1343="snížená",J1343,0)</f>
        <v>0</v>
      </c>
      <c r="BG1343" s="228">
        <f>IF(N1343="zákl. přenesená",J1343,0)</f>
        <v>0</v>
      </c>
      <c r="BH1343" s="228">
        <f>IF(N1343="sníž. přenesená",J1343,0)</f>
        <v>0</v>
      </c>
      <c r="BI1343" s="228">
        <f>IF(N1343="nulová",J1343,0)</f>
        <v>0</v>
      </c>
      <c r="BJ1343" s="20" t="s">
        <v>88</v>
      </c>
      <c r="BK1343" s="228">
        <f>ROUND(I1343*H1343,2)</f>
        <v>0</v>
      </c>
      <c r="BL1343" s="20" t="s">
        <v>244</v>
      </c>
      <c r="BM1343" s="227" t="s">
        <v>2378</v>
      </c>
    </row>
    <row r="1344" s="2" customFormat="1">
      <c r="A1344" s="42"/>
      <c r="B1344" s="43"/>
      <c r="C1344" s="44"/>
      <c r="D1344" s="229" t="s">
        <v>151</v>
      </c>
      <c r="E1344" s="44"/>
      <c r="F1344" s="230" t="s">
        <v>1675</v>
      </c>
      <c r="G1344" s="44"/>
      <c r="H1344" s="44"/>
      <c r="I1344" s="231"/>
      <c r="J1344" s="44"/>
      <c r="K1344" s="44"/>
      <c r="L1344" s="48"/>
      <c r="M1344" s="232"/>
      <c r="N1344" s="233"/>
      <c r="O1344" s="88"/>
      <c r="P1344" s="88"/>
      <c r="Q1344" s="88"/>
      <c r="R1344" s="88"/>
      <c r="S1344" s="88"/>
      <c r="T1344" s="89"/>
      <c r="U1344" s="42"/>
      <c r="V1344" s="42"/>
      <c r="W1344" s="42"/>
      <c r="X1344" s="42"/>
      <c r="Y1344" s="42"/>
      <c r="Z1344" s="42"/>
      <c r="AA1344" s="42"/>
      <c r="AB1344" s="42"/>
      <c r="AC1344" s="42"/>
      <c r="AD1344" s="42"/>
      <c r="AE1344" s="42"/>
      <c r="AT1344" s="20" t="s">
        <v>151</v>
      </c>
      <c r="AU1344" s="20" t="s">
        <v>90</v>
      </c>
    </row>
    <row r="1345" s="13" customFormat="1">
      <c r="A1345" s="13"/>
      <c r="B1345" s="241"/>
      <c r="C1345" s="242"/>
      <c r="D1345" s="234" t="s">
        <v>283</v>
      </c>
      <c r="E1345" s="243" t="s">
        <v>78</v>
      </c>
      <c r="F1345" s="244" t="s">
        <v>2102</v>
      </c>
      <c r="G1345" s="242"/>
      <c r="H1345" s="245">
        <v>86.875</v>
      </c>
      <c r="I1345" s="246"/>
      <c r="J1345" s="242"/>
      <c r="K1345" s="242"/>
      <c r="L1345" s="247"/>
      <c r="M1345" s="248"/>
      <c r="N1345" s="249"/>
      <c r="O1345" s="249"/>
      <c r="P1345" s="249"/>
      <c r="Q1345" s="249"/>
      <c r="R1345" s="249"/>
      <c r="S1345" s="249"/>
      <c r="T1345" s="250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251" t="s">
        <v>283</v>
      </c>
      <c r="AU1345" s="251" t="s">
        <v>90</v>
      </c>
      <c r="AV1345" s="13" t="s">
        <v>90</v>
      </c>
      <c r="AW1345" s="13" t="s">
        <v>40</v>
      </c>
      <c r="AX1345" s="13" t="s">
        <v>80</v>
      </c>
      <c r="AY1345" s="251" t="s">
        <v>141</v>
      </c>
    </row>
    <row r="1346" s="13" customFormat="1">
      <c r="A1346" s="13"/>
      <c r="B1346" s="241"/>
      <c r="C1346" s="242"/>
      <c r="D1346" s="234" t="s">
        <v>283</v>
      </c>
      <c r="E1346" s="243" t="s">
        <v>78</v>
      </c>
      <c r="F1346" s="244" t="s">
        <v>2103</v>
      </c>
      <c r="G1346" s="242"/>
      <c r="H1346" s="245">
        <v>13.9</v>
      </c>
      <c r="I1346" s="246"/>
      <c r="J1346" s="242"/>
      <c r="K1346" s="242"/>
      <c r="L1346" s="247"/>
      <c r="M1346" s="248"/>
      <c r="N1346" s="249"/>
      <c r="O1346" s="249"/>
      <c r="P1346" s="249"/>
      <c r="Q1346" s="249"/>
      <c r="R1346" s="249"/>
      <c r="S1346" s="249"/>
      <c r="T1346" s="250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251" t="s">
        <v>283</v>
      </c>
      <c r="AU1346" s="251" t="s">
        <v>90</v>
      </c>
      <c r="AV1346" s="13" t="s">
        <v>90</v>
      </c>
      <c r="AW1346" s="13" t="s">
        <v>40</v>
      </c>
      <c r="AX1346" s="13" t="s">
        <v>80</v>
      </c>
      <c r="AY1346" s="251" t="s">
        <v>141</v>
      </c>
    </row>
    <row r="1347" s="16" customFormat="1">
      <c r="A1347" s="16"/>
      <c r="B1347" s="273"/>
      <c r="C1347" s="274"/>
      <c r="D1347" s="234" t="s">
        <v>283</v>
      </c>
      <c r="E1347" s="275" t="s">
        <v>78</v>
      </c>
      <c r="F1347" s="276" t="s">
        <v>358</v>
      </c>
      <c r="G1347" s="274"/>
      <c r="H1347" s="277">
        <v>100.77500000000001</v>
      </c>
      <c r="I1347" s="278"/>
      <c r="J1347" s="274"/>
      <c r="K1347" s="274"/>
      <c r="L1347" s="279"/>
      <c r="M1347" s="280"/>
      <c r="N1347" s="281"/>
      <c r="O1347" s="281"/>
      <c r="P1347" s="281"/>
      <c r="Q1347" s="281"/>
      <c r="R1347" s="281"/>
      <c r="S1347" s="281"/>
      <c r="T1347" s="282"/>
      <c r="U1347" s="16"/>
      <c r="V1347" s="16"/>
      <c r="W1347" s="16"/>
      <c r="X1347" s="16"/>
      <c r="Y1347" s="16"/>
      <c r="Z1347" s="16"/>
      <c r="AA1347" s="16"/>
      <c r="AB1347" s="16"/>
      <c r="AC1347" s="16"/>
      <c r="AD1347" s="16"/>
      <c r="AE1347" s="16"/>
      <c r="AT1347" s="283" t="s">
        <v>283</v>
      </c>
      <c r="AU1347" s="283" t="s">
        <v>90</v>
      </c>
      <c r="AV1347" s="16" t="s">
        <v>160</v>
      </c>
      <c r="AW1347" s="16" t="s">
        <v>40</v>
      </c>
      <c r="AX1347" s="16" t="s">
        <v>80</v>
      </c>
      <c r="AY1347" s="283" t="s">
        <v>141</v>
      </c>
    </row>
    <row r="1348" s="14" customFormat="1">
      <c r="A1348" s="14"/>
      <c r="B1348" s="252"/>
      <c r="C1348" s="253"/>
      <c r="D1348" s="234" t="s">
        <v>283</v>
      </c>
      <c r="E1348" s="254" t="s">
        <v>78</v>
      </c>
      <c r="F1348" s="255" t="s">
        <v>285</v>
      </c>
      <c r="G1348" s="253"/>
      <c r="H1348" s="256">
        <v>100.77500000000001</v>
      </c>
      <c r="I1348" s="257"/>
      <c r="J1348" s="253"/>
      <c r="K1348" s="253"/>
      <c r="L1348" s="258"/>
      <c r="M1348" s="259"/>
      <c r="N1348" s="260"/>
      <c r="O1348" s="260"/>
      <c r="P1348" s="260"/>
      <c r="Q1348" s="260"/>
      <c r="R1348" s="260"/>
      <c r="S1348" s="260"/>
      <c r="T1348" s="261"/>
      <c r="U1348" s="14"/>
      <c r="V1348" s="14"/>
      <c r="W1348" s="14"/>
      <c r="X1348" s="14"/>
      <c r="Y1348" s="14"/>
      <c r="Z1348" s="14"/>
      <c r="AA1348" s="14"/>
      <c r="AB1348" s="14"/>
      <c r="AC1348" s="14"/>
      <c r="AD1348" s="14"/>
      <c r="AE1348" s="14"/>
      <c r="AT1348" s="262" t="s">
        <v>283</v>
      </c>
      <c r="AU1348" s="262" t="s">
        <v>90</v>
      </c>
      <c r="AV1348" s="14" t="s">
        <v>166</v>
      </c>
      <c r="AW1348" s="14" t="s">
        <v>40</v>
      </c>
      <c r="AX1348" s="14" t="s">
        <v>88</v>
      </c>
      <c r="AY1348" s="262" t="s">
        <v>141</v>
      </c>
    </row>
    <row r="1349" s="2" customFormat="1" ht="24.15" customHeight="1">
      <c r="A1349" s="42"/>
      <c r="B1349" s="43"/>
      <c r="C1349" s="216" t="s">
        <v>1676</v>
      </c>
      <c r="D1349" s="216" t="s">
        <v>144</v>
      </c>
      <c r="E1349" s="217" t="s">
        <v>1677</v>
      </c>
      <c r="F1349" s="218" t="s">
        <v>1678</v>
      </c>
      <c r="G1349" s="219" t="s">
        <v>321</v>
      </c>
      <c r="H1349" s="220">
        <v>27.268999999999998</v>
      </c>
      <c r="I1349" s="221"/>
      <c r="J1349" s="222">
        <f>ROUND(I1349*H1349,2)</f>
        <v>0</v>
      </c>
      <c r="K1349" s="218" t="s">
        <v>148</v>
      </c>
      <c r="L1349" s="48"/>
      <c r="M1349" s="223" t="s">
        <v>78</v>
      </c>
      <c r="N1349" s="224" t="s">
        <v>50</v>
      </c>
      <c r="O1349" s="88"/>
      <c r="P1349" s="225">
        <f>O1349*H1349</f>
        <v>0</v>
      </c>
      <c r="Q1349" s="225">
        <v>7.1500000000000002E-06</v>
      </c>
      <c r="R1349" s="225">
        <f>Q1349*H1349</f>
        <v>0.00019497334999999999</v>
      </c>
      <c r="S1349" s="225">
        <v>0</v>
      </c>
      <c r="T1349" s="226">
        <f>S1349*H1349</f>
        <v>0</v>
      </c>
      <c r="U1349" s="42"/>
      <c r="V1349" s="42"/>
      <c r="W1349" s="42"/>
      <c r="X1349" s="42"/>
      <c r="Y1349" s="42"/>
      <c r="Z1349" s="42"/>
      <c r="AA1349" s="42"/>
      <c r="AB1349" s="42"/>
      <c r="AC1349" s="42"/>
      <c r="AD1349" s="42"/>
      <c r="AE1349" s="42"/>
      <c r="AR1349" s="227" t="s">
        <v>244</v>
      </c>
      <c r="AT1349" s="227" t="s">
        <v>144</v>
      </c>
      <c r="AU1349" s="227" t="s">
        <v>90</v>
      </c>
      <c r="AY1349" s="20" t="s">
        <v>141</v>
      </c>
      <c r="BE1349" s="228">
        <f>IF(N1349="základní",J1349,0)</f>
        <v>0</v>
      </c>
      <c r="BF1349" s="228">
        <f>IF(N1349="snížená",J1349,0)</f>
        <v>0</v>
      </c>
      <c r="BG1349" s="228">
        <f>IF(N1349="zákl. přenesená",J1349,0)</f>
        <v>0</v>
      </c>
      <c r="BH1349" s="228">
        <f>IF(N1349="sníž. přenesená",J1349,0)</f>
        <v>0</v>
      </c>
      <c r="BI1349" s="228">
        <f>IF(N1349="nulová",J1349,0)</f>
        <v>0</v>
      </c>
      <c r="BJ1349" s="20" t="s">
        <v>88</v>
      </c>
      <c r="BK1349" s="228">
        <f>ROUND(I1349*H1349,2)</f>
        <v>0</v>
      </c>
      <c r="BL1349" s="20" t="s">
        <v>244</v>
      </c>
      <c r="BM1349" s="227" t="s">
        <v>2379</v>
      </c>
    </row>
    <row r="1350" s="2" customFormat="1">
      <c r="A1350" s="42"/>
      <c r="B1350" s="43"/>
      <c r="C1350" s="44"/>
      <c r="D1350" s="229" t="s">
        <v>151</v>
      </c>
      <c r="E1350" s="44"/>
      <c r="F1350" s="230" t="s">
        <v>1680</v>
      </c>
      <c r="G1350" s="44"/>
      <c r="H1350" s="44"/>
      <c r="I1350" s="231"/>
      <c r="J1350" s="44"/>
      <c r="K1350" s="44"/>
      <c r="L1350" s="48"/>
      <c r="M1350" s="232"/>
      <c r="N1350" s="233"/>
      <c r="O1350" s="88"/>
      <c r="P1350" s="88"/>
      <c r="Q1350" s="88"/>
      <c r="R1350" s="88"/>
      <c r="S1350" s="88"/>
      <c r="T1350" s="89"/>
      <c r="U1350" s="42"/>
      <c r="V1350" s="42"/>
      <c r="W1350" s="42"/>
      <c r="X1350" s="42"/>
      <c r="Y1350" s="42"/>
      <c r="Z1350" s="42"/>
      <c r="AA1350" s="42"/>
      <c r="AB1350" s="42"/>
      <c r="AC1350" s="42"/>
      <c r="AD1350" s="42"/>
      <c r="AE1350" s="42"/>
      <c r="AT1350" s="20" t="s">
        <v>151</v>
      </c>
      <c r="AU1350" s="20" t="s">
        <v>90</v>
      </c>
    </row>
    <row r="1351" s="13" customFormat="1">
      <c r="A1351" s="13"/>
      <c r="B1351" s="241"/>
      <c r="C1351" s="242"/>
      <c r="D1351" s="234" t="s">
        <v>283</v>
      </c>
      <c r="E1351" s="243" t="s">
        <v>78</v>
      </c>
      <c r="F1351" s="244" t="s">
        <v>2369</v>
      </c>
      <c r="G1351" s="242"/>
      <c r="H1351" s="245">
        <v>3.2000000000000002</v>
      </c>
      <c r="I1351" s="246"/>
      <c r="J1351" s="242"/>
      <c r="K1351" s="242"/>
      <c r="L1351" s="247"/>
      <c r="M1351" s="248"/>
      <c r="N1351" s="249"/>
      <c r="O1351" s="249"/>
      <c r="P1351" s="249"/>
      <c r="Q1351" s="249"/>
      <c r="R1351" s="249"/>
      <c r="S1351" s="249"/>
      <c r="T1351" s="250"/>
      <c r="U1351" s="13"/>
      <c r="V1351" s="13"/>
      <c r="W1351" s="13"/>
      <c r="X1351" s="13"/>
      <c r="Y1351" s="13"/>
      <c r="Z1351" s="13"/>
      <c r="AA1351" s="13"/>
      <c r="AB1351" s="13"/>
      <c r="AC1351" s="13"/>
      <c r="AD1351" s="13"/>
      <c r="AE1351" s="13"/>
      <c r="AT1351" s="251" t="s">
        <v>283</v>
      </c>
      <c r="AU1351" s="251" t="s">
        <v>90</v>
      </c>
      <c r="AV1351" s="13" t="s">
        <v>90</v>
      </c>
      <c r="AW1351" s="13" t="s">
        <v>40</v>
      </c>
      <c r="AX1351" s="13" t="s">
        <v>80</v>
      </c>
      <c r="AY1351" s="251" t="s">
        <v>141</v>
      </c>
    </row>
    <row r="1352" s="13" customFormat="1">
      <c r="A1352" s="13"/>
      <c r="B1352" s="241"/>
      <c r="C1352" s="242"/>
      <c r="D1352" s="234" t="s">
        <v>283</v>
      </c>
      <c r="E1352" s="243" t="s">
        <v>78</v>
      </c>
      <c r="F1352" s="244" t="s">
        <v>2370</v>
      </c>
      <c r="G1352" s="242"/>
      <c r="H1352" s="245">
        <v>3.2000000000000002</v>
      </c>
      <c r="I1352" s="246"/>
      <c r="J1352" s="242"/>
      <c r="K1352" s="242"/>
      <c r="L1352" s="247"/>
      <c r="M1352" s="248"/>
      <c r="N1352" s="249"/>
      <c r="O1352" s="249"/>
      <c r="P1352" s="249"/>
      <c r="Q1352" s="249"/>
      <c r="R1352" s="249"/>
      <c r="S1352" s="249"/>
      <c r="T1352" s="250"/>
      <c r="U1352" s="13"/>
      <c r="V1352" s="13"/>
      <c r="W1352" s="13"/>
      <c r="X1352" s="13"/>
      <c r="Y1352" s="13"/>
      <c r="Z1352" s="13"/>
      <c r="AA1352" s="13"/>
      <c r="AB1352" s="13"/>
      <c r="AC1352" s="13"/>
      <c r="AD1352" s="13"/>
      <c r="AE1352" s="13"/>
      <c r="AT1352" s="251" t="s">
        <v>283</v>
      </c>
      <c r="AU1352" s="251" t="s">
        <v>90</v>
      </c>
      <c r="AV1352" s="13" t="s">
        <v>90</v>
      </c>
      <c r="AW1352" s="13" t="s">
        <v>40</v>
      </c>
      <c r="AX1352" s="13" t="s">
        <v>80</v>
      </c>
      <c r="AY1352" s="251" t="s">
        <v>141</v>
      </c>
    </row>
    <row r="1353" s="13" customFormat="1">
      <c r="A1353" s="13"/>
      <c r="B1353" s="241"/>
      <c r="C1353" s="242"/>
      <c r="D1353" s="234" t="s">
        <v>283</v>
      </c>
      <c r="E1353" s="243" t="s">
        <v>78</v>
      </c>
      <c r="F1353" s="244" t="s">
        <v>2371</v>
      </c>
      <c r="G1353" s="242"/>
      <c r="H1353" s="245">
        <v>1.6000000000000001</v>
      </c>
      <c r="I1353" s="246"/>
      <c r="J1353" s="242"/>
      <c r="K1353" s="242"/>
      <c r="L1353" s="247"/>
      <c r="M1353" s="248"/>
      <c r="N1353" s="249"/>
      <c r="O1353" s="249"/>
      <c r="P1353" s="249"/>
      <c r="Q1353" s="249"/>
      <c r="R1353" s="249"/>
      <c r="S1353" s="249"/>
      <c r="T1353" s="250"/>
      <c r="U1353" s="13"/>
      <c r="V1353" s="13"/>
      <c r="W1353" s="13"/>
      <c r="X1353" s="13"/>
      <c r="Y1353" s="13"/>
      <c r="Z1353" s="13"/>
      <c r="AA1353" s="13"/>
      <c r="AB1353" s="13"/>
      <c r="AC1353" s="13"/>
      <c r="AD1353" s="13"/>
      <c r="AE1353" s="13"/>
      <c r="AT1353" s="251" t="s">
        <v>283</v>
      </c>
      <c r="AU1353" s="251" t="s">
        <v>90</v>
      </c>
      <c r="AV1353" s="13" t="s">
        <v>90</v>
      </c>
      <c r="AW1353" s="13" t="s">
        <v>40</v>
      </c>
      <c r="AX1353" s="13" t="s">
        <v>80</v>
      </c>
      <c r="AY1353" s="251" t="s">
        <v>141</v>
      </c>
    </row>
    <row r="1354" s="13" customFormat="1">
      <c r="A1354" s="13"/>
      <c r="B1354" s="241"/>
      <c r="C1354" s="242"/>
      <c r="D1354" s="234" t="s">
        <v>283</v>
      </c>
      <c r="E1354" s="243" t="s">
        <v>78</v>
      </c>
      <c r="F1354" s="244" t="s">
        <v>2372</v>
      </c>
      <c r="G1354" s="242"/>
      <c r="H1354" s="245">
        <v>12.125</v>
      </c>
      <c r="I1354" s="246"/>
      <c r="J1354" s="242"/>
      <c r="K1354" s="242"/>
      <c r="L1354" s="247"/>
      <c r="M1354" s="248"/>
      <c r="N1354" s="249"/>
      <c r="O1354" s="249"/>
      <c r="P1354" s="249"/>
      <c r="Q1354" s="249"/>
      <c r="R1354" s="249"/>
      <c r="S1354" s="249"/>
      <c r="T1354" s="250"/>
      <c r="U1354" s="13"/>
      <c r="V1354" s="13"/>
      <c r="W1354" s="13"/>
      <c r="X1354" s="13"/>
      <c r="Y1354" s="13"/>
      <c r="Z1354" s="13"/>
      <c r="AA1354" s="13"/>
      <c r="AB1354" s="13"/>
      <c r="AC1354" s="13"/>
      <c r="AD1354" s="13"/>
      <c r="AE1354" s="13"/>
      <c r="AT1354" s="251" t="s">
        <v>283</v>
      </c>
      <c r="AU1354" s="251" t="s">
        <v>90</v>
      </c>
      <c r="AV1354" s="13" t="s">
        <v>90</v>
      </c>
      <c r="AW1354" s="13" t="s">
        <v>40</v>
      </c>
      <c r="AX1354" s="13" t="s">
        <v>80</v>
      </c>
      <c r="AY1354" s="251" t="s">
        <v>141</v>
      </c>
    </row>
    <row r="1355" s="13" customFormat="1">
      <c r="A1355" s="13"/>
      <c r="B1355" s="241"/>
      <c r="C1355" s="242"/>
      <c r="D1355" s="234" t="s">
        <v>283</v>
      </c>
      <c r="E1355" s="243" t="s">
        <v>78</v>
      </c>
      <c r="F1355" s="244" t="s">
        <v>2373</v>
      </c>
      <c r="G1355" s="242"/>
      <c r="H1355" s="245">
        <v>5.0629999999999997</v>
      </c>
      <c r="I1355" s="246"/>
      <c r="J1355" s="242"/>
      <c r="K1355" s="242"/>
      <c r="L1355" s="247"/>
      <c r="M1355" s="248"/>
      <c r="N1355" s="249"/>
      <c r="O1355" s="249"/>
      <c r="P1355" s="249"/>
      <c r="Q1355" s="249"/>
      <c r="R1355" s="249"/>
      <c r="S1355" s="249"/>
      <c r="T1355" s="250"/>
      <c r="U1355" s="13"/>
      <c r="V1355" s="13"/>
      <c r="W1355" s="13"/>
      <c r="X1355" s="13"/>
      <c r="Y1355" s="13"/>
      <c r="Z1355" s="13"/>
      <c r="AA1355" s="13"/>
      <c r="AB1355" s="13"/>
      <c r="AC1355" s="13"/>
      <c r="AD1355" s="13"/>
      <c r="AE1355" s="13"/>
      <c r="AT1355" s="251" t="s">
        <v>283</v>
      </c>
      <c r="AU1355" s="251" t="s">
        <v>90</v>
      </c>
      <c r="AV1355" s="13" t="s">
        <v>90</v>
      </c>
      <c r="AW1355" s="13" t="s">
        <v>40</v>
      </c>
      <c r="AX1355" s="13" t="s">
        <v>80</v>
      </c>
      <c r="AY1355" s="251" t="s">
        <v>141</v>
      </c>
    </row>
    <row r="1356" s="13" customFormat="1">
      <c r="A1356" s="13"/>
      <c r="B1356" s="241"/>
      <c r="C1356" s="242"/>
      <c r="D1356" s="234" t="s">
        <v>283</v>
      </c>
      <c r="E1356" s="243" t="s">
        <v>78</v>
      </c>
      <c r="F1356" s="244" t="s">
        <v>2374</v>
      </c>
      <c r="G1356" s="242"/>
      <c r="H1356" s="245">
        <v>2.081</v>
      </c>
      <c r="I1356" s="246"/>
      <c r="J1356" s="242"/>
      <c r="K1356" s="242"/>
      <c r="L1356" s="247"/>
      <c r="M1356" s="248"/>
      <c r="N1356" s="249"/>
      <c r="O1356" s="249"/>
      <c r="P1356" s="249"/>
      <c r="Q1356" s="249"/>
      <c r="R1356" s="249"/>
      <c r="S1356" s="249"/>
      <c r="T1356" s="250"/>
      <c r="U1356" s="13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51" t="s">
        <v>283</v>
      </c>
      <c r="AU1356" s="251" t="s">
        <v>90</v>
      </c>
      <c r="AV1356" s="13" t="s">
        <v>90</v>
      </c>
      <c r="AW1356" s="13" t="s">
        <v>40</v>
      </c>
      <c r="AX1356" s="13" t="s">
        <v>80</v>
      </c>
      <c r="AY1356" s="251" t="s">
        <v>141</v>
      </c>
    </row>
    <row r="1357" s="16" customFormat="1">
      <c r="A1357" s="16"/>
      <c r="B1357" s="273"/>
      <c r="C1357" s="274"/>
      <c r="D1357" s="234" t="s">
        <v>283</v>
      </c>
      <c r="E1357" s="275" t="s">
        <v>78</v>
      </c>
      <c r="F1357" s="276" t="s">
        <v>358</v>
      </c>
      <c r="G1357" s="274"/>
      <c r="H1357" s="277">
        <v>27.268999999999998</v>
      </c>
      <c r="I1357" s="278"/>
      <c r="J1357" s="274"/>
      <c r="K1357" s="274"/>
      <c r="L1357" s="279"/>
      <c r="M1357" s="280"/>
      <c r="N1357" s="281"/>
      <c r="O1357" s="281"/>
      <c r="P1357" s="281"/>
      <c r="Q1357" s="281"/>
      <c r="R1357" s="281"/>
      <c r="S1357" s="281"/>
      <c r="T1357" s="282"/>
      <c r="U1357" s="16"/>
      <c r="V1357" s="16"/>
      <c r="W1357" s="16"/>
      <c r="X1357" s="16"/>
      <c r="Y1357" s="16"/>
      <c r="Z1357" s="16"/>
      <c r="AA1357" s="16"/>
      <c r="AB1357" s="16"/>
      <c r="AC1357" s="16"/>
      <c r="AD1357" s="16"/>
      <c r="AE1357" s="16"/>
      <c r="AT1357" s="283" t="s">
        <v>283</v>
      </c>
      <c r="AU1357" s="283" t="s">
        <v>90</v>
      </c>
      <c r="AV1357" s="16" t="s">
        <v>160</v>
      </c>
      <c r="AW1357" s="16" t="s">
        <v>40</v>
      </c>
      <c r="AX1357" s="16" t="s">
        <v>80</v>
      </c>
      <c r="AY1357" s="283" t="s">
        <v>141</v>
      </c>
    </row>
    <row r="1358" s="14" customFormat="1">
      <c r="A1358" s="14"/>
      <c r="B1358" s="252"/>
      <c r="C1358" s="253"/>
      <c r="D1358" s="234" t="s">
        <v>283</v>
      </c>
      <c r="E1358" s="254" t="s">
        <v>78</v>
      </c>
      <c r="F1358" s="255" t="s">
        <v>285</v>
      </c>
      <c r="G1358" s="253"/>
      <c r="H1358" s="256">
        <v>27.268999999999998</v>
      </c>
      <c r="I1358" s="257"/>
      <c r="J1358" s="253"/>
      <c r="K1358" s="253"/>
      <c r="L1358" s="258"/>
      <c r="M1358" s="259"/>
      <c r="N1358" s="260"/>
      <c r="O1358" s="260"/>
      <c r="P1358" s="260"/>
      <c r="Q1358" s="260"/>
      <c r="R1358" s="260"/>
      <c r="S1358" s="260"/>
      <c r="T1358" s="261"/>
      <c r="U1358" s="14"/>
      <c r="V1358" s="14"/>
      <c r="W1358" s="14"/>
      <c r="X1358" s="14"/>
      <c r="Y1358" s="14"/>
      <c r="Z1358" s="14"/>
      <c r="AA1358" s="14"/>
      <c r="AB1358" s="14"/>
      <c r="AC1358" s="14"/>
      <c r="AD1358" s="14"/>
      <c r="AE1358" s="14"/>
      <c r="AT1358" s="262" t="s">
        <v>283</v>
      </c>
      <c r="AU1358" s="262" t="s">
        <v>90</v>
      </c>
      <c r="AV1358" s="14" t="s">
        <v>166</v>
      </c>
      <c r="AW1358" s="14" t="s">
        <v>40</v>
      </c>
      <c r="AX1358" s="14" t="s">
        <v>88</v>
      </c>
      <c r="AY1358" s="262" t="s">
        <v>141</v>
      </c>
    </row>
    <row r="1359" s="2" customFormat="1" ht="24.15" customHeight="1">
      <c r="A1359" s="42"/>
      <c r="B1359" s="43"/>
      <c r="C1359" s="216" t="s">
        <v>1681</v>
      </c>
      <c r="D1359" s="216" t="s">
        <v>144</v>
      </c>
      <c r="E1359" s="217" t="s">
        <v>1682</v>
      </c>
      <c r="F1359" s="218" t="s">
        <v>1683</v>
      </c>
      <c r="G1359" s="219" t="s">
        <v>321</v>
      </c>
      <c r="H1359" s="220">
        <v>460.23700000000002</v>
      </c>
      <c r="I1359" s="221"/>
      <c r="J1359" s="222">
        <f>ROUND(I1359*H1359,2)</f>
        <v>0</v>
      </c>
      <c r="K1359" s="218" t="s">
        <v>148</v>
      </c>
      <c r="L1359" s="48"/>
      <c r="M1359" s="223" t="s">
        <v>78</v>
      </c>
      <c r="N1359" s="224" t="s">
        <v>50</v>
      </c>
      <c r="O1359" s="88"/>
      <c r="P1359" s="225">
        <f>O1359*H1359</f>
        <v>0</v>
      </c>
      <c r="Q1359" s="225">
        <v>6.2500000000000003E-06</v>
      </c>
      <c r="R1359" s="225">
        <f>Q1359*H1359</f>
        <v>0.0028764812500000005</v>
      </c>
      <c r="S1359" s="225">
        <v>0</v>
      </c>
      <c r="T1359" s="226">
        <f>S1359*H1359</f>
        <v>0</v>
      </c>
      <c r="U1359" s="42"/>
      <c r="V1359" s="42"/>
      <c r="W1359" s="42"/>
      <c r="X1359" s="42"/>
      <c r="Y1359" s="42"/>
      <c r="Z1359" s="42"/>
      <c r="AA1359" s="42"/>
      <c r="AB1359" s="42"/>
      <c r="AC1359" s="42"/>
      <c r="AD1359" s="42"/>
      <c r="AE1359" s="42"/>
      <c r="AR1359" s="227" t="s">
        <v>244</v>
      </c>
      <c r="AT1359" s="227" t="s">
        <v>144</v>
      </c>
      <c r="AU1359" s="227" t="s">
        <v>90</v>
      </c>
      <c r="AY1359" s="20" t="s">
        <v>141</v>
      </c>
      <c r="BE1359" s="228">
        <f>IF(N1359="základní",J1359,0)</f>
        <v>0</v>
      </c>
      <c r="BF1359" s="228">
        <f>IF(N1359="snížená",J1359,0)</f>
        <v>0</v>
      </c>
      <c r="BG1359" s="228">
        <f>IF(N1359="zákl. přenesená",J1359,0)</f>
        <v>0</v>
      </c>
      <c r="BH1359" s="228">
        <f>IF(N1359="sníž. přenesená",J1359,0)</f>
        <v>0</v>
      </c>
      <c r="BI1359" s="228">
        <f>IF(N1359="nulová",J1359,0)</f>
        <v>0</v>
      </c>
      <c r="BJ1359" s="20" t="s">
        <v>88</v>
      </c>
      <c r="BK1359" s="228">
        <f>ROUND(I1359*H1359,2)</f>
        <v>0</v>
      </c>
      <c r="BL1359" s="20" t="s">
        <v>244</v>
      </c>
      <c r="BM1359" s="227" t="s">
        <v>2380</v>
      </c>
    </row>
    <row r="1360" s="2" customFormat="1">
      <c r="A1360" s="42"/>
      <c r="B1360" s="43"/>
      <c r="C1360" s="44"/>
      <c r="D1360" s="229" t="s">
        <v>151</v>
      </c>
      <c r="E1360" s="44"/>
      <c r="F1360" s="230" t="s">
        <v>1685</v>
      </c>
      <c r="G1360" s="44"/>
      <c r="H1360" s="44"/>
      <c r="I1360" s="231"/>
      <c r="J1360" s="44"/>
      <c r="K1360" s="44"/>
      <c r="L1360" s="48"/>
      <c r="M1360" s="232"/>
      <c r="N1360" s="233"/>
      <c r="O1360" s="88"/>
      <c r="P1360" s="88"/>
      <c r="Q1360" s="88"/>
      <c r="R1360" s="88"/>
      <c r="S1360" s="88"/>
      <c r="T1360" s="89"/>
      <c r="U1360" s="42"/>
      <c r="V1360" s="42"/>
      <c r="W1360" s="42"/>
      <c r="X1360" s="42"/>
      <c r="Y1360" s="42"/>
      <c r="Z1360" s="42"/>
      <c r="AA1360" s="42"/>
      <c r="AB1360" s="42"/>
      <c r="AC1360" s="42"/>
      <c r="AD1360" s="42"/>
      <c r="AE1360" s="42"/>
      <c r="AT1360" s="20" t="s">
        <v>151</v>
      </c>
      <c r="AU1360" s="20" t="s">
        <v>90</v>
      </c>
    </row>
    <row r="1361" s="13" customFormat="1">
      <c r="A1361" s="13"/>
      <c r="B1361" s="241"/>
      <c r="C1361" s="242"/>
      <c r="D1361" s="234" t="s">
        <v>283</v>
      </c>
      <c r="E1361" s="243" t="s">
        <v>78</v>
      </c>
      <c r="F1361" s="244" t="s">
        <v>1728</v>
      </c>
      <c r="G1361" s="242"/>
      <c r="H1361" s="245">
        <v>460.23700000000002</v>
      </c>
      <c r="I1361" s="246"/>
      <c r="J1361" s="242"/>
      <c r="K1361" s="242"/>
      <c r="L1361" s="247"/>
      <c r="M1361" s="248"/>
      <c r="N1361" s="249"/>
      <c r="O1361" s="249"/>
      <c r="P1361" s="249"/>
      <c r="Q1361" s="249"/>
      <c r="R1361" s="249"/>
      <c r="S1361" s="249"/>
      <c r="T1361" s="250"/>
      <c r="U1361" s="13"/>
      <c r="V1361" s="13"/>
      <c r="W1361" s="13"/>
      <c r="X1361" s="13"/>
      <c r="Y1361" s="13"/>
      <c r="Z1361" s="13"/>
      <c r="AA1361" s="13"/>
      <c r="AB1361" s="13"/>
      <c r="AC1361" s="13"/>
      <c r="AD1361" s="13"/>
      <c r="AE1361" s="13"/>
      <c r="AT1361" s="251" t="s">
        <v>283</v>
      </c>
      <c r="AU1361" s="251" t="s">
        <v>90</v>
      </c>
      <c r="AV1361" s="13" t="s">
        <v>90</v>
      </c>
      <c r="AW1361" s="13" t="s">
        <v>40</v>
      </c>
      <c r="AX1361" s="13" t="s">
        <v>88</v>
      </c>
      <c r="AY1361" s="251" t="s">
        <v>141</v>
      </c>
    </row>
    <row r="1362" s="2" customFormat="1">
      <c r="A1362" s="42"/>
      <c r="B1362" s="43"/>
      <c r="C1362" s="44"/>
      <c r="D1362" s="234" t="s">
        <v>414</v>
      </c>
      <c r="E1362" s="44"/>
      <c r="F1362" s="284" t="s">
        <v>1927</v>
      </c>
      <c r="G1362" s="44"/>
      <c r="H1362" s="44"/>
      <c r="I1362" s="44"/>
      <c r="J1362" s="44"/>
      <c r="K1362" s="44"/>
      <c r="L1362" s="48"/>
      <c r="M1362" s="232"/>
      <c r="N1362" s="233"/>
      <c r="O1362" s="88"/>
      <c r="P1362" s="88"/>
      <c r="Q1362" s="88"/>
      <c r="R1362" s="88"/>
      <c r="S1362" s="88"/>
      <c r="T1362" s="89"/>
      <c r="U1362" s="42"/>
      <c r="V1362" s="42"/>
      <c r="W1362" s="42"/>
      <c r="X1362" s="42"/>
      <c r="Y1362" s="42"/>
      <c r="Z1362" s="42"/>
      <c r="AA1362" s="42"/>
      <c r="AB1362" s="42"/>
      <c r="AC1362" s="42"/>
      <c r="AD1362" s="42"/>
      <c r="AE1362" s="42"/>
      <c r="AU1362" s="20" t="s">
        <v>90</v>
      </c>
    </row>
    <row r="1363" s="2" customFormat="1">
      <c r="A1363" s="42"/>
      <c r="B1363" s="43"/>
      <c r="C1363" s="44"/>
      <c r="D1363" s="234" t="s">
        <v>414</v>
      </c>
      <c r="E1363" s="44"/>
      <c r="F1363" s="285" t="s">
        <v>1784</v>
      </c>
      <c r="G1363" s="44"/>
      <c r="H1363" s="286">
        <v>0</v>
      </c>
      <c r="I1363" s="44"/>
      <c r="J1363" s="44"/>
      <c r="K1363" s="44"/>
      <c r="L1363" s="48"/>
      <c r="M1363" s="232"/>
      <c r="N1363" s="233"/>
      <c r="O1363" s="88"/>
      <c r="P1363" s="88"/>
      <c r="Q1363" s="88"/>
      <c r="R1363" s="88"/>
      <c r="S1363" s="88"/>
      <c r="T1363" s="89"/>
      <c r="U1363" s="42"/>
      <c r="V1363" s="42"/>
      <c r="W1363" s="42"/>
      <c r="X1363" s="42"/>
      <c r="Y1363" s="42"/>
      <c r="Z1363" s="42"/>
      <c r="AA1363" s="42"/>
      <c r="AB1363" s="42"/>
      <c r="AC1363" s="42"/>
      <c r="AD1363" s="42"/>
      <c r="AE1363" s="42"/>
      <c r="AU1363" s="20" t="s">
        <v>90</v>
      </c>
    </row>
    <row r="1364" s="2" customFormat="1">
      <c r="A1364" s="42"/>
      <c r="B1364" s="43"/>
      <c r="C1364" s="44"/>
      <c r="D1364" s="234" t="s">
        <v>414</v>
      </c>
      <c r="E1364" s="44"/>
      <c r="F1364" s="285" t="s">
        <v>1928</v>
      </c>
      <c r="G1364" s="44"/>
      <c r="H1364" s="286">
        <v>60.786000000000001</v>
      </c>
      <c r="I1364" s="44"/>
      <c r="J1364" s="44"/>
      <c r="K1364" s="44"/>
      <c r="L1364" s="48"/>
      <c r="M1364" s="232"/>
      <c r="N1364" s="233"/>
      <c r="O1364" s="88"/>
      <c r="P1364" s="88"/>
      <c r="Q1364" s="88"/>
      <c r="R1364" s="88"/>
      <c r="S1364" s="88"/>
      <c r="T1364" s="89"/>
      <c r="U1364" s="42"/>
      <c r="V1364" s="42"/>
      <c r="W1364" s="42"/>
      <c r="X1364" s="42"/>
      <c r="Y1364" s="42"/>
      <c r="Z1364" s="42"/>
      <c r="AA1364" s="42"/>
      <c r="AB1364" s="42"/>
      <c r="AC1364" s="42"/>
      <c r="AD1364" s="42"/>
      <c r="AE1364" s="42"/>
      <c r="AU1364" s="20" t="s">
        <v>90</v>
      </c>
    </row>
    <row r="1365" s="2" customFormat="1">
      <c r="A1365" s="42"/>
      <c r="B1365" s="43"/>
      <c r="C1365" s="44"/>
      <c r="D1365" s="234" t="s">
        <v>414</v>
      </c>
      <c r="E1365" s="44"/>
      <c r="F1365" s="285" t="s">
        <v>1929</v>
      </c>
      <c r="G1365" s="44"/>
      <c r="H1365" s="286">
        <v>60.786000000000001</v>
      </c>
      <c r="I1365" s="44"/>
      <c r="J1365" s="44"/>
      <c r="K1365" s="44"/>
      <c r="L1365" s="48"/>
      <c r="M1365" s="232"/>
      <c r="N1365" s="233"/>
      <c r="O1365" s="88"/>
      <c r="P1365" s="88"/>
      <c r="Q1365" s="88"/>
      <c r="R1365" s="88"/>
      <c r="S1365" s="88"/>
      <c r="T1365" s="89"/>
      <c r="U1365" s="42"/>
      <c r="V1365" s="42"/>
      <c r="W1365" s="42"/>
      <c r="X1365" s="42"/>
      <c r="Y1365" s="42"/>
      <c r="Z1365" s="42"/>
      <c r="AA1365" s="42"/>
      <c r="AB1365" s="42"/>
      <c r="AC1365" s="42"/>
      <c r="AD1365" s="42"/>
      <c r="AE1365" s="42"/>
      <c r="AU1365" s="20" t="s">
        <v>90</v>
      </c>
    </row>
    <row r="1366" s="2" customFormat="1">
      <c r="A1366" s="42"/>
      <c r="B1366" s="43"/>
      <c r="C1366" s="44"/>
      <c r="D1366" s="234" t="s">
        <v>414</v>
      </c>
      <c r="E1366" s="44"/>
      <c r="F1366" s="285" t="s">
        <v>1930</v>
      </c>
      <c r="G1366" s="44"/>
      <c r="H1366" s="286">
        <v>63.030000000000001</v>
      </c>
      <c r="I1366" s="44"/>
      <c r="J1366" s="44"/>
      <c r="K1366" s="44"/>
      <c r="L1366" s="48"/>
      <c r="M1366" s="232"/>
      <c r="N1366" s="233"/>
      <c r="O1366" s="88"/>
      <c r="P1366" s="88"/>
      <c r="Q1366" s="88"/>
      <c r="R1366" s="88"/>
      <c r="S1366" s="88"/>
      <c r="T1366" s="89"/>
      <c r="U1366" s="42"/>
      <c r="V1366" s="42"/>
      <c r="W1366" s="42"/>
      <c r="X1366" s="42"/>
      <c r="Y1366" s="42"/>
      <c r="Z1366" s="42"/>
      <c r="AA1366" s="42"/>
      <c r="AB1366" s="42"/>
      <c r="AC1366" s="42"/>
      <c r="AD1366" s="42"/>
      <c r="AE1366" s="42"/>
      <c r="AU1366" s="20" t="s">
        <v>90</v>
      </c>
    </row>
    <row r="1367" s="2" customFormat="1">
      <c r="A1367" s="42"/>
      <c r="B1367" s="43"/>
      <c r="C1367" s="44"/>
      <c r="D1367" s="234" t="s">
        <v>414</v>
      </c>
      <c r="E1367" s="44"/>
      <c r="F1367" s="285" t="s">
        <v>1931</v>
      </c>
      <c r="G1367" s="44"/>
      <c r="H1367" s="286">
        <v>18.084</v>
      </c>
      <c r="I1367" s="44"/>
      <c r="J1367" s="44"/>
      <c r="K1367" s="44"/>
      <c r="L1367" s="48"/>
      <c r="M1367" s="232"/>
      <c r="N1367" s="233"/>
      <c r="O1367" s="88"/>
      <c r="P1367" s="88"/>
      <c r="Q1367" s="88"/>
      <c r="R1367" s="88"/>
      <c r="S1367" s="88"/>
      <c r="T1367" s="89"/>
      <c r="U1367" s="42"/>
      <c r="V1367" s="42"/>
      <c r="W1367" s="42"/>
      <c r="X1367" s="42"/>
      <c r="Y1367" s="42"/>
      <c r="Z1367" s="42"/>
      <c r="AA1367" s="42"/>
      <c r="AB1367" s="42"/>
      <c r="AC1367" s="42"/>
      <c r="AD1367" s="42"/>
      <c r="AE1367" s="42"/>
      <c r="AU1367" s="20" t="s">
        <v>90</v>
      </c>
    </row>
    <row r="1368" s="2" customFormat="1">
      <c r="A1368" s="42"/>
      <c r="B1368" s="43"/>
      <c r="C1368" s="44"/>
      <c r="D1368" s="234" t="s">
        <v>414</v>
      </c>
      <c r="E1368" s="44"/>
      <c r="F1368" s="285" t="s">
        <v>1932</v>
      </c>
      <c r="G1368" s="44"/>
      <c r="H1368" s="286">
        <v>46.826999999999998</v>
      </c>
      <c r="I1368" s="44"/>
      <c r="J1368" s="44"/>
      <c r="K1368" s="44"/>
      <c r="L1368" s="48"/>
      <c r="M1368" s="232"/>
      <c r="N1368" s="233"/>
      <c r="O1368" s="88"/>
      <c r="P1368" s="88"/>
      <c r="Q1368" s="88"/>
      <c r="R1368" s="88"/>
      <c r="S1368" s="88"/>
      <c r="T1368" s="89"/>
      <c r="U1368" s="42"/>
      <c r="V1368" s="42"/>
      <c r="W1368" s="42"/>
      <c r="X1368" s="42"/>
      <c r="Y1368" s="42"/>
      <c r="Z1368" s="42"/>
      <c r="AA1368" s="42"/>
      <c r="AB1368" s="42"/>
      <c r="AC1368" s="42"/>
      <c r="AD1368" s="42"/>
      <c r="AE1368" s="42"/>
      <c r="AU1368" s="20" t="s">
        <v>90</v>
      </c>
    </row>
    <row r="1369" s="2" customFormat="1">
      <c r="A1369" s="42"/>
      <c r="B1369" s="43"/>
      <c r="C1369" s="44"/>
      <c r="D1369" s="234" t="s">
        <v>414</v>
      </c>
      <c r="E1369" s="44"/>
      <c r="F1369" s="285" t="s">
        <v>1933</v>
      </c>
      <c r="G1369" s="44"/>
      <c r="H1369" s="286">
        <v>16.170000000000002</v>
      </c>
      <c r="I1369" s="44"/>
      <c r="J1369" s="44"/>
      <c r="K1369" s="44"/>
      <c r="L1369" s="48"/>
      <c r="M1369" s="232"/>
      <c r="N1369" s="233"/>
      <c r="O1369" s="88"/>
      <c r="P1369" s="88"/>
      <c r="Q1369" s="88"/>
      <c r="R1369" s="88"/>
      <c r="S1369" s="88"/>
      <c r="T1369" s="89"/>
      <c r="U1369" s="42"/>
      <c r="V1369" s="42"/>
      <c r="W1369" s="42"/>
      <c r="X1369" s="42"/>
      <c r="Y1369" s="42"/>
      <c r="Z1369" s="42"/>
      <c r="AA1369" s="42"/>
      <c r="AB1369" s="42"/>
      <c r="AC1369" s="42"/>
      <c r="AD1369" s="42"/>
      <c r="AE1369" s="42"/>
      <c r="AU1369" s="20" t="s">
        <v>90</v>
      </c>
    </row>
    <row r="1370" s="2" customFormat="1">
      <c r="A1370" s="42"/>
      <c r="B1370" s="43"/>
      <c r="C1370" s="44"/>
      <c r="D1370" s="234" t="s">
        <v>414</v>
      </c>
      <c r="E1370" s="44"/>
      <c r="F1370" s="285" t="s">
        <v>1934</v>
      </c>
      <c r="G1370" s="44"/>
      <c r="H1370" s="286">
        <v>63.656999999999996</v>
      </c>
      <c r="I1370" s="44"/>
      <c r="J1370" s="44"/>
      <c r="K1370" s="44"/>
      <c r="L1370" s="48"/>
      <c r="M1370" s="232"/>
      <c r="N1370" s="233"/>
      <c r="O1370" s="88"/>
      <c r="P1370" s="88"/>
      <c r="Q1370" s="88"/>
      <c r="R1370" s="88"/>
      <c r="S1370" s="88"/>
      <c r="T1370" s="89"/>
      <c r="U1370" s="42"/>
      <c r="V1370" s="42"/>
      <c r="W1370" s="42"/>
      <c r="X1370" s="42"/>
      <c r="Y1370" s="42"/>
      <c r="Z1370" s="42"/>
      <c r="AA1370" s="42"/>
      <c r="AB1370" s="42"/>
      <c r="AC1370" s="42"/>
      <c r="AD1370" s="42"/>
      <c r="AE1370" s="42"/>
      <c r="AU1370" s="20" t="s">
        <v>90</v>
      </c>
    </row>
    <row r="1371" s="2" customFormat="1">
      <c r="A1371" s="42"/>
      <c r="B1371" s="43"/>
      <c r="C1371" s="44"/>
      <c r="D1371" s="234" t="s">
        <v>414</v>
      </c>
      <c r="E1371" s="44"/>
      <c r="F1371" s="285" t="s">
        <v>1935</v>
      </c>
      <c r="G1371" s="44"/>
      <c r="H1371" s="286">
        <v>63.689999999999998</v>
      </c>
      <c r="I1371" s="44"/>
      <c r="J1371" s="44"/>
      <c r="K1371" s="44"/>
      <c r="L1371" s="48"/>
      <c r="M1371" s="232"/>
      <c r="N1371" s="233"/>
      <c r="O1371" s="88"/>
      <c r="P1371" s="88"/>
      <c r="Q1371" s="88"/>
      <c r="R1371" s="88"/>
      <c r="S1371" s="88"/>
      <c r="T1371" s="89"/>
      <c r="U1371" s="42"/>
      <c r="V1371" s="42"/>
      <c r="W1371" s="42"/>
      <c r="X1371" s="42"/>
      <c r="Y1371" s="42"/>
      <c r="Z1371" s="42"/>
      <c r="AA1371" s="42"/>
      <c r="AB1371" s="42"/>
      <c r="AC1371" s="42"/>
      <c r="AD1371" s="42"/>
      <c r="AE1371" s="42"/>
      <c r="AU1371" s="20" t="s">
        <v>90</v>
      </c>
    </row>
    <row r="1372" s="2" customFormat="1">
      <c r="A1372" s="42"/>
      <c r="B1372" s="43"/>
      <c r="C1372" s="44"/>
      <c r="D1372" s="234" t="s">
        <v>414</v>
      </c>
      <c r="E1372" s="44"/>
      <c r="F1372" s="285" t="s">
        <v>1936</v>
      </c>
      <c r="G1372" s="44"/>
      <c r="H1372" s="286">
        <v>67.206999999999994</v>
      </c>
      <c r="I1372" s="44"/>
      <c r="J1372" s="44"/>
      <c r="K1372" s="44"/>
      <c r="L1372" s="48"/>
      <c r="M1372" s="232"/>
      <c r="N1372" s="233"/>
      <c r="O1372" s="88"/>
      <c r="P1372" s="88"/>
      <c r="Q1372" s="88"/>
      <c r="R1372" s="88"/>
      <c r="S1372" s="88"/>
      <c r="T1372" s="89"/>
      <c r="U1372" s="42"/>
      <c r="V1372" s="42"/>
      <c r="W1372" s="42"/>
      <c r="X1372" s="42"/>
      <c r="Y1372" s="42"/>
      <c r="Z1372" s="42"/>
      <c r="AA1372" s="42"/>
      <c r="AB1372" s="42"/>
      <c r="AC1372" s="42"/>
      <c r="AD1372" s="42"/>
      <c r="AE1372" s="42"/>
      <c r="AU1372" s="20" t="s">
        <v>90</v>
      </c>
    </row>
    <row r="1373" s="2" customFormat="1">
      <c r="A1373" s="42"/>
      <c r="B1373" s="43"/>
      <c r="C1373" s="44"/>
      <c r="D1373" s="234" t="s">
        <v>414</v>
      </c>
      <c r="E1373" s="44"/>
      <c r="F1373" s="285" t="s">
        <v>285</v>
      </c>
      <c r="G1373" s="44"/>
      <c r="H1373" s="286">
        <v>460.23700000000002</v>
      </c>
      <c r="I1373" s="44"/>
      <c r="J1373" s="44"/>
      <c r="K1373" s="44"/>
      <c r="L1373" s="48"/>
      <c r="M1373" s="232"/>
      <c r="N1373" s="233"/>
      <c r="O1373" s="88"/>
      <c r="P1373" s="88"/>
      <c r="Q1373" s="88"/>
      <c r="R1373" s="88"/>
      <c r="S1373" s="88"/>
      <c r="T1373" s="89"/>
      <c r="U1373" s="42"/>
      <c r="V1373" s="42"/>
      <c r="W1373" s="42"/>
      <c r="X1373" s="42"/>
      <c r="Y1373" s="42"/>
      <c r="Z1373" s="42"/>
      <c r="AA1373" s="42"/>
      <c r="AB1373" s="42"/>
      <c r="AC1373" s="42"/>
      <c r="AD1373" s="42"/>
      <c r="AE1373" s="42"/>
      <c r="AU1373" s="20" t="s">
        <v>90</v>
      </c>
    </row>
    <row r="1374" s="2" customFormat="1" ht="37.8" customHeight="1">
      <c r="A1374" s="42"/>
      <c r="B1374" s="43"/>
      <c r="C1374" s="216" t="s">
        <v>1686</v>
      </c>
      <c r="D1374" s="216" t="s">
        <v>144</v>
      </c>
      <c r="E1374" s="217" t="s">
        <v>1687</v>
      </c>
      <c r="F1374" s="218" t="s">
        <v>1688</v>
      </c>
      <c r="G1374" s="219" t="s">
        <v>321</v>
      </c>
      <c r="H1374" s="220">
        <v>818.50699999999995</v>
      </c>
      <c r="I1374" s="221"/>
      <c r="J1374" s="222">
        <f>ROUND(I1374*H1374,2)</f>
        <v>0</v>
      </c>
      <c r="K1374" s="218" t="s">
        <v>148</v>
      </c>
      <c r="L1374" s="48"/>
      <c r="M1374" s="223" t="s">
        <v>78</v>
      </c>
      <c r="N1374" s="224" t="s">
        <v>50</v>
      </c>
      <c r="O1374" s="88"/>
      <c r="P1374" s="225">
        <f>O1374*H1374</f>
        <v>0</v>
      </c>
      <c r="Q1374" s="225">
        <v>0.00028600000000000001</v>
      </c>
      <c r="R1374" s="225">
        <f>Q1374*H1374</f>
        <v>0.23409300199999999</v>
      </c>
      <c r="S1374" s="225">
        <v>0</v>
      </c>
      <c r="T1374" s="226">
        <f>S1374*H1374</f>
        <v>0</v>
      </c>
      <c r="U1374" s="42"/>
      <c r="V1374" s="42"/>
      <c r="W1374" s="42"/>
      <c r="X1374" s="42"/>
      <c r="Y1374" s="42"/>
      <c r="Z1374" s="42"/>
      <c r="AA1374" s="42"/>
      <c r="AB1374" s="42"/>
      <c r="AC1374" s="42"/>
      <c r="AD1374" s="42"/>
      <c r="AE1374" s="42"/>
      <c r="AR1374" s="227" t="s">
        <v>244</v>
      </c>
      <c r="AT1374" s="227" t="s">
        <v>144</v>
      </c>
      <c r="AU1374" s="227" t="s">
        <v>90</v>
      </c>
      <c r="AY1374" s="20" t="s">
        <v>141</v>
      </c>
      <c r="BE1374" s="228">
        <f>IF(N1374="základní",J1374,0)</f>
        <v>0</v>
      </c>
      <c r="BF1374" s="228">
        <f>IF(N1374="snížená",J1374,0)</f>
        <v>0</v>
      </c>
      <c r="BG1374" s="228">
        <f>IF(N1374="zákl. přenesená",J1374,0)</f>
        <v>0</v>
      </c>
      <c r="BH1374" s="228">
        <f>IF(N1374="sníž. přenesená",J1374,0)</f>
        <v>0</v>
      </c>
      <c r="BI1374" s="228">
        <f>IF(N1374="nulová",J1374,0)</f>
        <v>0</v>
      </c>
      <c r="BJ1374" s="20" t="s">
        <v>88</v>
      </c>
      <c r="BK1374" s="228">
        <f>ROUND(I1374*H1374,2)</f>
        <v>0</v>
      </c>
      <c r="BL1374" s="20" t="s">
        <v>244</v>
      </c>
      <c r="BM1374" s="227" t="s">
        <v>2381</v>
      </c>
    </row>
    <row r="1375" s="2" customFormat="1">
      <c r="A1375" s="42"/>
      <c r="B1375" s="43"/>
      <c r="C1375" s="44"/>
      <c r="D1375" s="229" t="s">
        <v>151</v>
      </c>
      <c r="E1375" s="44"/>
      <c r="F1375" s="230" t="s">
        <v>1690</v>
      </c>
      <c r="G1375" s="44"/>
      <c r="H1375" s="44"/>
      <c r="I1375" s="231"/>
      <c r="J1375" s="44"/>
      <c r="K1375" s="44"/>
      <c r="L1375" s="48"/>
      <c r="M1375" s="232"/>
      <c r="N1375" s="233"/>
      <c r="O1375" s="88"/>
      <c r="P1375" s="88"/>
      <c r="Q1375" s="88"/>
      <c r="R1375" s="88"/>
      <c r="S1375" s="88"/>
      <c r="T1375" s="89"/>
      <c r="U1375" s="42"/>
      <c r="V1375" s="42"/>
      <c r="W1375" s="42"/>
      <c r="X1375" s="42"/>
      <c r="Y1375" s="42"/>
      <c r="Z1375" s="42"/>
      <c r="AA1375" s="42"/>
      <c r="AB1375" s="42"/>
      <c r="AC1375" s="42"/>
      <c r="AD1375" s="42"/>
      <c r="AE1375" s="42"/>
      <c r="AT1375" s="20" t="s">
        <v>151</v>
      </c>
      <c r="AU1375" s="20" t="s">
        <v>90</v>
      </c>
    </row>
    <row r="1376" s="13" customFormat="1">
      <c r="A1376" s="13"/>
      <c r="B1376" s="241"/>
      <c r="C1376" s="242"/>
      <c r="D1376" s="234" t="s">
        <v>283</v>
      </c>
      <c r="E1376" s="243" t="s">
        <v>78</v>
      </c>
      <c r="F1376" s="244" t="s">
        <v>776</v>
      </c>
      <c r="G1376" s="242"/>
      <c r="H1376" s="245">
        <v>818.50699999999995</v>
      </c>
      <c r="I1376" s="246"/>
      <c r="J1376" s="242"/>
      <c r="K1376" s="242"/>
      <c r="L1376" s="247"/>
      <c r="M1376" s="248"/>
      <c r="N1376" s="249"/>
      <c r="O1376" s="249"/>
      <c r="P1376" s="249"/>
      <c r="Q1376" s="249"/>
      <c r="R1376" s="249"/>
      <c r="S1376" s="249"/>
      <c r="T1376" s="250"/>
      <c r="U1376" s="13"/>
      <c r="V1376" s="13"/>
      <c r="W1376" s="13"/>
      <c r="X1376" s="13"/>
      <c r="Y1376" s="13"/>
      <c r="Z1376" s="13"/>
      <c r="AA1376" s="13"/>
      <c r="AB1376" s="13"/>
      <c r="AC1376" s="13"/>
      <c r="AD1376" s="13"/>
      <c r="AE1376" s="13"/>
      <c r="AT1376" s="251" t="s">
        <v>283</v>
      </c>
      <c r="AU1376" s="251" t="s">
        <v>90</v>
      </c>
      <c r="AV1376" s="13" t="s">
        <v>90</v>
      </c>
      <c r="AW1376" s="13" t="s">
        <v>40</v>
      </c>
      <c r="AX1376" s="13" t="s">
        <v>88</v>
      </c>
      <c r="AY1376" s="251" t="s">
        <v>141</v>
      </c>
    </row>
    <row r="1377" s="2" customFormat="1">
      <c r="A1377" s="42"/>
      <c r="B1377" s="43"/>
      <c r="C1377" s="44"/>
      <c r="D1377" s="234" t="s">
        <v>414</v>
      </c>
      <c r="E1377" s="44"/>
      <c r="F1377" s="284" t="s">
        <v>1670</v>
      </c>
      <c r="G1377" s="44"/>
      <c r="H1377" s="44"/>
      <c r="I1377" s="44"/>
      <c r="J1377" s="44"/>
      <c r="K1377" s="44"/>
      <c r="L1377" s="48"/>
      <c r="M1377" s="232"/>
      <c r="N1377" s="233"/>
      <c r="O1377" s="88"/>
      <c r="P1377" s="88"/>
      <c r="Q1377" s="88"/>
      <c r="R1377" s="88"/>
      <c r="S1377" s="88"/>
      <c r="T1377" s="89"/>
      <c r="U1377" s="42"/>
      <c r="V1377" s="42"/>
      <c r="W1377" s="42"/>
      <c r="X1377" s="42"/>
      <c r="Y1377" s="42"/>
      <c r="Z1377" s="42"/>
      <c r="AA1377" s="42"/>
      <c r="AB1377" s="42"/>
      <c r="AC1377" s="42"/>
      <c r="AD1377" s="42"/>
      <c r="AE1377" s="42"/>
      <c r="AU1377" s="20" t="s">
        <v>90</v>
      </c>
    </row>
    <row r="1378" s="2" customFormat="1">
      <c r="A1378" s="42"/>
      <c r="B1378" s="43"/>
      <c r="C1378" s="44"/>
      <c r="D1378" s="234" t="s">
        <v>414</v>
      </c>
      <c r="E1378" s="44"/>
      <c r="F1378" s="285" t="s">
        <v>1855</v>
      </c>
      <c r="G1378" s="44"/>
      <c r="H1378" s="286">
        <v>105.92700000000001</v>
      </c>
      <c r="I1378" s="44"/>
      <c r="J1378" s="44"/>
      <c r="K1378" s="44"/>
      <c r="L1378" s="48"/>
      <c r="M1378" s="232"/>
      <c r="N1378" s="233"/>
      <c r="O1378" s="88"/>
      <c r="P1378" s="88"/>
      <c r="Q1378" s="88"/>
      <c r="R1378" s="88"/>
      <c r="S1378" s="88"/>
      <c r="T1378" s="89"/>
      <c r="U1378" s="42"/>
      <c r="V1378" s="42"/>
      <c r="W1378" s="42"/>
      <c r="X1378" s="42"/>
      <c r="Y1378" s="42"/>
      <c r="Z1378" s="42"/>
      <c r="AA1378" s="42"/>
      <c r="AB1378" s="42"/>
      <c r="AC1378" s="42"/>
      <c r="AD1378" s="42"/>
      <c r="AE1378" s="42"/>
      <c r="AU1378" s="20" t="s">
        <v>90</v>
      </c>
    </row>
    <row r="1379" s="2" customFormat="1">
      <c r="A1379" s="42"/>
      <c r="B1379" s="43"/>
      <c r="C1379" s="44"/>
      <c r="D1379" s="234" t="s">
        <v>414</v>
      </c>
      <c r="E1379" s="44"/>
      <c r="F1379" s="285" t="s">
        <v>1856</v>
      </c>
      <c r="G1379" s="44"/>
      <c r="H1379" s="286">
        <v>105.92700000000001</v>
      </c>
      <c r="I1379" s="44"/>
      <c r="J1379" s="44"/>
      <c r="K1379" s="44"/>
      <c r="L1379" s="48"/>
      <c r="M1379" s="232"/>
      <c r="N1379" s="233"/>
      <c r="O1379" s="88"/>
      <c r="P1379" s="88"/>
      <c r="Q1379" s="88"/>
      <c r="R1379" s="88"/>
      <c r="S1379" s="88"/>
      <c r="T1379" s="89"/>
      <c r="U1379" s="42"/>
      <c r="V1379" s="42"/>
      <c r="W1379" s="42"/>
      <c r="X1379" s="42"/>
      <c r="Y1379" s="42"/>
      <c r="Z1379" s="42"/>
      <c r="AA1379" s="42"/>
      <c r="AB1379" s="42"/>
      <c r="AC1379" s="42"/>
      <c r="AD1379" s="42"/>
      <c r="AE1379" s="42"/>
      <c r="AU1379" s="20" t="s">
        <v>90</v>
      </c>
    </row>
    <row r="1380" s="2" customFormat="1">
      <c r="A1380" s="42"/>
      <c r="B1380" s="43"/>
      <c r="C1380" s="44"/>
      <c r="D1380" s="234" t="s">
        <v>414</v>
      </c>
      <c r="E1380" s="44"/>
      <c r="F1380" s="285" t="s">
        <v>1857</v>
      </c>
      <c r="G1380" s="44"/>
      <c r="H1380" s="286">
        <v>108.205</v>
      </c>
      <c r="I1380" s="44"/>
      <c r="J1380" s="44"/>
      <c r="K1380" s="44"/>
      <c r="L1380" s="48"/>
      <c r="M1380" s="232"/>
      <c r="N1380" s="233"/>
      <c r="O1380" s="88"/>
      <c r="P1380" s="88"/>
      <c r="Q1380" s="88"/>
      <c r="R1380" s="88"/>
      <c r="S1380" s="88"/>
      <c r="T1380" s="89"/>
      <c r="U1380" s="42"/>
      <c r="V1380" s="42"/>
      <c r="W1380" s="42"/>
      <c r="X1380" s="42"/>
      <c r="Y1380" s="42"/>
      <c r="Z1380" s="42"/>
      <c r="AA1380" s="42"/>
      <c r="AB1380" s="42"/>
      <c r="AC1380" s="42"/>
      <c r="AD1380" s="42"/>
      <c r="AE1380" s="42"/>
      <c r="AU1380" s="20" t="s">
        <v>90</v>
      </c>
    </row>
    <row r="1381" s="2" customFormat="1">
      <c r="A1381" s="42"/>
      <c r="B1381" s="43"/>
      <c r="C1381" s="44"/>
      <c r="D1381" s="234" t="s">
        <v>414</v>
      </c>
      <c r="E1381" s="44"/>
      <c r="F1381" s="285" t="s">
        <v>1858</v>
      </c>
      <c r="G1381" s="44"/>
      <c r="H1381" s="286">
        <v>62.578000000000003</v>
      </c>
      <c r="I1381" s="44"/>
      <c r="J1381" s="44"/>
      <c r="K1381" s="44"/>
      <c r="L1381" s="48"/>
      <c r="M1381" s="232"/>
      <c r="N1381" s="233"/>
      <c r="O1381" s="88"/>
      <c r="P1381" s="88"/>
      <c r="Q1381" s="88"/>
      <c r="R1381" s="88"/>
      <c r="S1381" s="88"/>
      <c r="T1381" s="89"/>
      <c r="U1381" s="42"/>
      <c r="V1381" s="42"/>
      <c r="W1381" s="42"/>
      <c r="X1381" s="42"/>
      <c r="Y1381" s="42"/>
      <c r="Z1381" s="42"/>
      <c r="AA1381" s="42"/>
      <c r="AB1381" s="42"/>
      <c r="AC1381" s="42"/>
      <c r="AD1381" s="42"/>
      <c r="AE1381" s="42"/>
      <c r="AU1381" s="20" t="s">
        <v>90</v>
      </c>
    </row>
    <row r="1382" s="2" customFormat="1">
      <c r="A1382" s="42"/>
      <c r="B1382" s="43"/>
      <c r="C1382" s="44"/>
      <c r="D1382" s="234" t="s">
        <v>414</v>
      </c>
      <c r="E1382" s="44"/>
      <c r="F1382" s="285" t="s">
        <v>1859</v>
      </c>
      <c r="G1382" s="44"/>
      <c r="H1382" s="286">
        <v>91.757000000000005</v>
      </c>
      <c r="I1382" s="44"/>
      <c r="J1382" s="44"/>
      <c r="K1382" s="44"/>
      <c r="L1382" s="48"/>
      <c r="M1382" s="232"/>
      <c r="N1382" s="233"/>
      <c r="O1382" s="88"/>
      <c r="P1382" s="88"/>
      <c r="Q1382" s="88"/>
      <c r="R1382" s="88"/>
      <c r="S1382" s="88"/>
      <c r="T1382" s="89"/>
      <c r="U1382" s="42"/>
      <c r="V1382" s="42"/>
      <c r="W1382" s="42"/>
      <c r="X1382" s="42"/>
      <c r="Y1382" s="42"/>
      <c r="Z1382" s="42"/>
      <c r="AA1382" s="42"/>
      <c r="AB1382" s="42"/>
      <c r="AC1382" s="42"/>
      <c r="AD1382" s="42"/>
      <c r="AE1382" s="42"/>
      <c r="AU1382" s="20" t="s">
        <v>90</v>
      </c>
    </row>
    <row r="1383" s="2" customFormat="1">
      <c r="A1383" s="42"/>
      <c r="B1383" s="43"/>
      <c r="C1383" s="44"/>
      <c r="D1383" s="234" t="s">
        <v>414</v>
      </c>
      <c r="E1383" s="44"/>
      <c r="F1383" s="285" t="s">
        <v>1860</v>
      </c>
      <c r="G1383" s="44"/>
      <c r="H1383" s="286">
        <v>60.634999999999998</v>
      </c>
      <c r="I1383" s="44"/>
      <c r="J1383" s="44"/>
      <c r="K1383" s="44"/>
      <c r="L1383" s="48"/>
      <c r="M1383" s="232"/>
      <c r="N1383" s="233"/>
      <c r="O1383" s="88"/>
      <c r="P1383" s="88"/>
      <c r="Q1383" s="88"/>
      <c r="R1383" s="88"/>
      <c r="S1383" s="88"/>
      <c r="T1383" s="89"/>
      <c r="U1383" s="42"/>
      <c r="V1383" s="42"/>
      <c r="W1383" s="42"/>
      <c r="X1383" s="42"/>
      <c r="Y1383" s="42"/>
      <c r="Z1383" s="42"/>
      <c r="AA1383" s="42"/>
      <c r="AB1383" s="42"/>
      <c r="AC1383" s="42"/>
      <c r="AD1383" s="42"/>
      <c r="AE1383" s="42"/>
      <c r="AU1383" s="20" t="s">
        <v>90</v>
      </c>
    </row>
    <row r="1384" s="2" customFormat="1">
      <c r="A1384" s="42"/>
      <c r="B1384" s="43"/>
      <c r="C1384" s="44"/>
      <c r="D1384" s="234" t="s">
        <v>414</v>
      </c>
      <c r="E1384" s="44"/>
      <c r="F1384" s="285" t="s">
        <v>1861</v>
      </c>
      <c r="G1384" s="44"/>
      <c r="H1384" s="286">
        <v>108.842</v>
      </c>
      <c r="I1384" s="44"/>
      <c r="J1384" s="44"/>
      <c r="K1384" s="44"/>
      <c r="L1384" s="48"/>
      <c r="M1384" s="232"/>
      <c r="N1384" s="233"/>
      <c r="O1384" s="88"/>
      <c r="P1384" s="88"/>
      <c r="Q1384" s="88"/>
      <c r="R1384" s="88"/>
      <c r="S1384" s="88"/>
      <c r="T1384" s="89"/>
      <c r="U1384" s="42"/>
      <c r="V1384" s="42"/>
      <c r="W1384" s="42"/>
      <c r="X1384" s="42"/>
      <c r="Y1384" s="42"/>
      <c r="Z1384" s="42"/>
      <c r="AA1384" s="42"/>
      <c r="AB1384" s="42"/>
      <c r="AC1384" s="42"/>
      <c r="AD1384" s="42"/>
      <c r="AE1384" s="42"/>
      <c r="AU1384" s="20" t="s">
        <v>90</v>
      </c>
    </row>
    <row r="1385" s="2" customFormat="1">
      <c r="A1385" s="42"/>
      <c r="B1385" s="43"/>
      <c r="C1385" s="44"/>
      <c r="D1385" s="234" t="s">
        <v>414</v>
      </c>
      <c r="E1385" s="44"/>
      <c r="F1385" s="285" t="s">
        <v>1862</v>
      </c>
      <c r="G1385" s="44"/>
      <c r="H1385" s="286">
        <v>108.875</v>
      </c>
      <c r="I1385" s="44"/>
      <c r="J1385" s="44"/>
      <c r="K1385" s="44"/>
      <c r="L1385" s="48"/>
      <c r="M1385" s="232"/>
      <c r="N1385" s="233"/>
      <c r="O1385" s="88"/>
      <c r="P1385" s="88"/>
      <c r="Q1385" s="88"/>
      <c r="R1385" s="88"/>
      <c r="S1385" s="88"/>
      <c r="T1385" s="89"/>
      <c r="U1385" s="42"/>
      <c r="V1385" s="42"/>
      <c r="W1385" s="42"/>
      <c r="X1385" s="42"/>
      <c r="Y1385" s="42"/>
      <c r="Z1385" s="42"/>
      <c r="AA1385" s="42"/>
      <c r="AB1385" s="42"/>
      <c r="AC1385" s="42"/>
      <c r="AD1385" s="42"/>
      <c r="AE1385" s="42"/>
      <c r="AU1385" s="20" t="s">
        <v>90</v>
      </c>
    </row>
    <row r="1386" s="2" customFormat="1">
      <c r="A1386" s="42"/>
      <c r="B1386" s="43"/>
      <c r="C1386" s="44"/>
      <c r="D1386" s="234" t="s">
        <v>414</v>
      </c>
      <c r="E1386" s="44"/>
      <c r="F1386" s="285" t="s">
        <v>1863</v>
      </c>
      <c r="G1386" s="44"/>
      <c r="H1386" s="286">
        <v>111.68899999999999</v>
      </c>
      <c r="I1386" s="44"/>
      <c r="J1386" s="44"/>
      <c r="K1386" s="44"/>
      <c r="L1386" s="48"/>
      <c r="M1386" s="232"/>
      <c r="N1386" s="233"/>
      <c r="O1386" s="88"/>
      <c r="P1386" s="88"/>
      <c r="Q1386" s="88"/>
      <c r="R1386" s="88"/>
      <c r="S1386" s="88"/>
      <c r="T1386" s="89"/>
      <c r="U1386" s="42"/>
      <c r="V1386" s="42"/>
      <c r="W1386" s="42"/>
      <c r="X1386" s="42"/>
      <c r="Y1386" s="42"/>
      <c r="Z1386" s="42"/>
      <c r="AA1386" s="42"/>
      <c r="AB1386" s="42"/>
      <c r="AC1386" s="42"/>
      <c r="AD1386" s="42"/>
      <c r="AE1386" s="42"/>
      <c r="AU1386" s="20" t="s">
        <v>90</v>
      </c>
    </row>
    <row r="1387" s="2" customFormat="1">
      <c r="A1387" s="42"/>
      <c r="B1387" s="43"/>
      <c r="C1387" s="44"/>
      <c r="D1387" s="234" t="s">
        <v>414</v>
      </c>
      <c r="E1387" s="44"/>
      <c r="F1387" s="285" t="s">
        <v>1864</v>
      </c>
      <c r="G1387" s="44"/>
      <c r="H1387" s="286">
        <v>-86.875</v>
      </c>
      <c r="I1387" s="44"/>
      <c r="J1387" s="44"/>
      <c r="K1387" s="44"/>
      <c r="L1387" s="48"/>
      <c r="M1387" s="232"/>
      <c r="N1387" s="233"/>
      <c r="O1387" s="88"/>
      <c r="P1387" s="88"/>
      <c r="Q1387" s="88"/>
      <c r="R1387" s="88"/>
      <c r="S1387" s="88"/>
      <c r="T1387" s="89"/>
      <c r="U1387" s="42"/>
      <c r="V1387" s="42"/>
      <c r="W1387" s="42"/>
      <c r="X1387" s="42"/>
      <c r="Y1387" s="42"/>
      <c r="Z1387" s="42"/>
      <c r="AA1387" s="42"/>
      <c r="AB1387" s="42"/>
      <c r="AC1387" s="42"/>
      <c r="AD1387" s="42"/>
      <c r="AE1387" s="42"/>
      <c r="AU1387" s="20" t="s">
        <v>90</v>
      </c>
    </row>
    <row r="1388" s="2" customFormat="1">
      <c r="A1388" s="42"/>
      <c r="B1388" s="43"/>
      <c r="C1388" s="44"/>
      <c r="D1388" s="234" t="s">
        <v>414</v>
      </c>
      <c r="E1388" s="44"/>
      <c r="F1388" s="285" t="s">
        <v>1865</v>
      </c>
      <c r="G1388" s="44"/>
      <c r="H1388" s="286">
        <v>-13.9</v>
      </c>
      <c r="I1388" s="44"/>
      <c r="J1388" s="44"/>
      <c r="K1388" s="44"/>
      <c r="L1388" s="48"/>
      <c r="M1388" s="232"/>
      <c r="N1388" s="233"/>
      <c r="O1388" s="88"/>
      <c r="P1388" s="88"/>
      <c r="Q1388" s="88"/>
      <c r="R1388" s="88"/>
      <c r="S1388" s="88"/>
      <c r="T1388" s="89"/>
      <c r="U1388" s="42"/>
      <c r="V1388" s="42"/>
      <c r="W1388" s="42"/>
      <c r="X1388" s="42"/>
      <c r="Y1388" s="42"/>
      <c r="Z1388" s="42"/>
      <c r="AA1388" s="42"/>
      <c r="AB1388" s="42"/>
      <c r="AC1388" s="42"/>
      <c r="AD1388" s="42"/>
      <c r="AE1388" s="42"/>
      <c r="AU1388" s="20" t="s">
        <v>90</v>
      </c>
    </row>
    <row r="1389" s="2" customFormat="1">
      <c r="A1389" s="42"/>
      <c r="B1389" s="43"/>
      <c r="C1389" s="44"/>
      <c r="D1389" s="234" t="s">
        <v>414</v>
      </c>
      <c r="E1389" s="44"/>
      <c r="F1389" s="285" t="s">
        <v>1866</v>
      </c>
      <c r="G1389" s="44"/>
      <c r="H1389" s="286">
        <v>-3.2000000000000002</v>
      </c>
      <c r="I1389" s="44"/>
      <c r="J1389" s="44"/>
      <c r="K1389" s="44"/>
      <c r="L1389" s="48"/>
      <c r="M1389" s="232"/>
      <c r="N1389" s="233"/>
      <c r="O1389" s="88"/>
      <c r="P1389" s="88"/>
      <c r="Q1389" s="88"/>
      <c r="R1389" s="88"/>
      <c r="S1389" s="88"/>
      <c r="T1389" s="89"/>
      <c r="U1389" s="42"/>
      <c r="V1389" s="42"/>
      <c r="W1389" s="42"/>
      <c r="X1389" s="42"/>
      <c r="Y1389" s="42"/>
      <c r="Z1389" s="42"/>
      <c r="AA1389" s="42"/>
      <c r="AB1389" s="42"/>
      <c r="AC1389" s="42"/>
      <c r="AD1389" s="42"/>
      <c r="AE1389" s="42"/>
      <c r="AU1389" s="20" t="s">
        <v>90</v>
      </c>
    </row>
    <row r="1390" s="2" customFormat="1">
      <c r="A1390" s="42"/>
      <c r="B1390" s="43"/>
      <c r="C1390" s="44"/>
      <c r="D1390" s="234" t="s">
        <v>414</v>
      </c>
      <c r="E1390" s="44"/>
      <c r="F1390" s="285" t="s">
        <v>1867</v>
      </c>
      <c r="G1390" s="44"/>
      <c r="H1390" s="286">
        <v>-3.2000000000000002</v>
      </c>
      <c r="I1390" s="44"/>
      <c r="J1390" s="44"/>
      <c r="K1390" s="44"/>
      <c r="L1390" s="48"/>
      <c r="M1390" s="232"/>
      <c r="N1390" s="233"/>
      <c r="O1390" s="88"/>
      <c r="P1390" s="88"/>
      <c r="Q1390" s="88"/>
      <c r="R1390" s="88"/>
      <c r="S1390" s="88"/>
      <c r="T1390" s="89"/>
      <c r="U1390" s="42"/>
      <c r="V1390" s="42"/>
      <c r="W1390" s="42"/>
      <c r="X1390" s="42"/>
      <c r="Y1390" s="42"/>
      <c r="Z1390" s="42"/>
      <c r="AA1390" s="42"/>
      <c r="AB1390" s="42"/>
      <c r="AC1390" s="42"/>
      <c r="AD1390" s="42"/>
      <c r="AE1390" s="42"/>
      <c r="AU1390" s="20" t="s">
        <v>90</v>
      </c>
    </row>
    <row r="1391" s="2" customFormat="1">
      <c r="A1391" s="42"/>
      <c r="B1391" s="43"/>
      <c r="C1391" s="44"/>
      <c r="D1391" s="234" t="s">
        <v>414</v>
      </c>
      <c r="E1391" s="44"/>
      <c r="F1391" s="285" t="s">
        <v>1868</v>
      </c>
      <c r="G1391" s="44"/>
      <c r="H1391" s="286">
        <v>-1.6000000000000001</v>
      </c>
      <c r="I1391" s="44"/>
      <c r="J1391" s="44"/>
      <c r="K1391" s="44"/>
      <c r="L1391" s="48"/>
      <c r="M1391" s="232"/>
      <c r="N1391" s="233"/>
      <c r="O1391" s="88"/>
      <c r="P1391" s="88"/>
      <c r="Q1391" s="88"/>
      <c r="R1391" s="88"/>
      <c r="S1391" s="88"/>
      <c r="T1391" s="89"/>
      <c r="U1391" s="42"/>
      <c r="V1391" s="42"/>
      <c r="W1391" s="42"/>
      <c r="X1391" s="42"/>
      <c r="Y1391" s="42"/>
      <c r="Z1391" s="42"/>
      <c r="AA1391" s="42"/>
      <c r="AB1391" s="42"/>
      <c r="AC1391" s="42"/>
      <c r="AD1391" s="42"/>
      <c r="AE1391" s="42"/>
      <c r="AU1391" s="20" t="s">
        <v>90</v>
      </c>
    </row>
    <row r="1392" s="2" customFormat="1">
      <c r="A1392" s="42"/>
      <c r="B1392" s="43"/>
      <c r="C1392" s="44"/>
      <c r="D1392" s="234" t="s">
        <v>414</v>
      </c>
      <c r="E1392" s="44"/>
      <c r="F1392" s="285" t="s">
        <v>1869</v>
      </c>
      <c r="G1392" s="44"/>
      <c r="H1392" s="286">
        <v>8.125</v>
      </c>
      <c r="I1392" s="44"/>
      <c r="J1392" s="44"/>
      <c r="K1392" s="44"/>
      <c r="L1392" s="48"/>
      <c r="M1392" s="232"/>
      <c r="N1392" s="233"/>
      <c r="O1392" s="88"/>
      <c r="P1392" s="88"/>
      <c r="Q1392" s="88"/>
      <c r="R1392" s="88"/>
      <c r="S1392" s="88"/>
      <c r="T1392" s="89"/>
      <c r="U1392" s="42"/>
      <c r="V1392" s="42"/>
      <c r="W1392" s="42"/>
      <c r="X1392" s="42"/>
      <c r="Y1392" s="42"/>
      <c r="Z1392" s="42"/>
      <c r="AA1392" s="42"/>
      <c r="AB1392" s="42"/>
      <c r="AC1392" s="42"/>
      <c r="AD1392" s="42"/>
      <c r="AE1392" s="42"/>
      <c r="AU1392" s="20" t="s">
        <v>90</v>
      </c>
    </row>
    <row r="1393" s="2" customFormat="1">
      <c r="A1393" s="42"/>
      <c r="B1393" s="43"/>
      <c r="C1393" s="44"/>
      <c r="D1393" s="234" t="s">
        <v>414</v>
      </c>
      <c r="E1393" s="44"/>
      <c r="F1393" s="285" t="s">
        <v>1870</v>
      </c>
      <c r="G1393" s="44"/>
      <c r="H1393" s="286">
        <v>-5.0629999999999997</v>
      </c>
      <c r="I1393" s="44"/>
      <c r="J1393" s="44"/>
      <c r="K1393" s="44"/>
      <c r="L1393" s="48"/>
      <c r="M1393" s="232"/>
      <c r="N1393" s="233"/>
      <c r="O1393" s="88"/>
      <c r="P1393" s="88"/>
      <c r="Q1393" s="88"/>
      <c r="R1393" s="88"/>
      <c r="S1393" s="88"/>
      <c r="T1393" s="89"/>
      <c r="U1393" s="42"/>
      <c r="V1393" s="42"/>
      <c r="W1393" s="42"/>
      <c r="X1393" s="42"/>
      <c r="Y1393" s="42"/>
      <c r="Z1393" s="42"/>
      <c r="AA1393" s="42"/>
      <c r="AB1393" s="42"/>
      <c r="AC1393" s="42"/>
      <c r="AD1393" s="42"/>
      <c r="AE1393" s="42"/>
      <c r="AU1393" s="20" t="s">
        <v>90</v>
      </c>
    </row>
    <row r="1394" s="2" customFormat="1">
      <c r="A1394" s="42"/>
      <c r="B1394" s="43"/>
      <c r="C1394" s="44"/>
      <c r="D1394" s="234" t="s">
        <v>414</v>
      </c>
      <c r="E1394" s="44"/>
      <c r="F1394" s="285" t="s">
        <v>1871</v>
      </c>
      <c r="G1394" s="44"/>
      <c r="H1394" s="286">
        <v>-2.081</v>
      </c>
      <c r="I1394" s="44"/>
      <c r="J1394" s="44"/>
      <c r="K1394" s="44"/>
      <c r="L1394" s="48"/>
      <c r="M1394" s="232"/>
      <c r="N1394" s="233"/>
      <c r="O1394" s="88"/>
      <c r="P1394" s="88"/>
      <c r="Q1394" s="88"/>
      <c r="R1394" s="88"/>
      <c r="S1394" s="88"/>
      <c r="T1394" s="89"/>
      <c r="U1394" s="42"/>
      <c r="V1394" s="42"/>
      <c r="W1394" s="42"/>
      <c r="X1394" s="42"/>
      <c r="Y1394" s="42"/>
      <c r="Z1394" s="42"/>
      <c r="AA1394" s="42"/>
      <c r="AB1394" s="42"/>
      <c r="AC1394" s="42"/>
      <c r="AD1394" s="42"/>
      <c r="AE1394" s="42"/>
      <c r="AU1394" s="20" t="s">
        <v>90</v>
      </c>
    </row>
    <row r="1395" s="2" customFormat="1">
      <c r="A1395" s="42"/>
      <c r="B1395" s="43"/>
      <c r="C1395" s="44"/>
      <c r="D1395" s="234" t="s">
        <v>414</v>
      </c>
      <c r="E1395" s="44"/>
      <c r="F1395" s="285" t="s">
        <v>1645</v>
      </c>
      <c r="G1395" s="44"/>
      <c r="H1395" s="286">
        <v>-39.359999999999999</v>
      </c>
      <c r="I1395" s="44"/>
      <c r="J1395" s="44"/>
      <c r="K1395" s="44"/>
      <c r="L1395" s="48"/>
      <c r="M1395" s="232"/>
      <c r="N1395" s="233"/>
      <c r="O1395" s="88"/>
      <c r="P1395" s="88"/>
      <c r="Q1395" s="88"/>
      <c r="R1395" s="88"/>
      <c r="S1395" s="88"/>
      <c r="T1395" s="89"/>
      <c r="U1395" s="42"/>
      <c r="V1395" s="42"/>
      <c r="W1395" s="42"/>
      <c r="X1395" s="42"/>
      <c r="Y1395" s="42"/>
      <c r="Z1395" s="42"/>
      <c r="AA1395" s="42"/>
      <c r="AB1395" s="42"/>
      <c r="AC1395" s="42"/>
      <c r="AD1395" s="42"/>
      <c r="AE1395" s="42"/>
      <c r="AU1395" s="20" t="s">
        <v>90</v>
      </c>
    </row>
    <row r="1396" s="2" customFormat="1">
      <c r="A1396" s="42"/>
      <c r="B1396" s="43"/>
      <c r="C1396" s="44"/>
      <c r="D1396" s="234" t="s">
        <v>414</v>
      </c>
      <c r="E1396" s="44"/>
      <c r="F1396" s="285" t="s">
        <v>2352</v>
      </c>
      <c r="G1396" s="44"/>
      <c r="H1396" s="286">
        <v>0</v>
      </c>
      <c r="I1396" s="44"/>
      <c r="J1396" s="44"/>
      <c r="K1396" s="44"/>
      <c r="L1396" s="48"/>
      <c r="M1396" s="232"/>
      <c r="N1396" s="233"/>
      <c r="O1396" s="88"/>
      <c r="P1396" s="88"/>
      <c r="Q1396" s="88"/>
      <c r="R1396" s="88"/>
      <c r="S1396" s="88"/>
      <c r="T1396" s="89"/>
      <c r="U1396" s="42"/>
      <c r="V1396" s="42"/>
      <c r="W1396" s="42"/>
      <c r="X1396" s="42"/>
      <c r="Y1396" s="42"/>
      <c r="Z1396" s="42"/>
      <c r="AA1396" s="42"/>
      <c r="AB1396" s="42"/>
      <c r="AC1396" s="42"/>
      <c r="AD1396" s="42"/>
      <c r="AE1396" s="42"/>
      <c r="AU1396" s="20" t="s">
        <v>90</v>
      </c>
    </row>
    <row r="1397" s="2" customFormat="1">
      <c r="A1397" s="42"/>
      <c r="B1397" s="43"/>
      <c r="C1397" s="44"/>
      <c r="D1397" s="234" t="s">
        <v>414</v>
      </c>
      <c r="E1397" s="44"/>
      <c r="F1397" s="285" t="s">
        <v>606</v>
      </c>
      <c r="G1397" s="44"/>
      <c r="H1397" s="286">
        <v>0</v>
      </c>
      <c r="I1397" s="44"/>
      <c r="J1397" s="44"/>
      <c r="K1397" s="44"/>
      <c r="L1397" s="48"/>
      <c r="M1397" s="232"/>
      <c r="N1397" s="233"/>
      <c r="O1397" s="88"/>
      <c r="P1397" s="88"/>
      <c r="Q1397" s="88"/>
      <c r="R1397" s="88"/>
      <c r="S1397" s="88"/>
      <c r="T1397" s="89"/>
      <c r="U1397" s="42"/>
      <c r="V1397" s="42"/>
      <c r="W1397" s="42"/>
      <c r="X1397" s="42"/>
      <c r="Y1397" s="42"/>
      <c r="Z1397" s="42"/>
      <c r="AA1397" s="42"/>
      <c r="AB1397" s="42"/>
      <c r="AC1397" s="42"/>
      <c r="AD1397" s="42"/>
      <c r="AE1397" s="42"/>
      <c r="AU1397" s="20" t="s">
        <v>90</v>
      </c>
    </row>
    <row r="1398" s="2" customFormat="1">
      <c r="A1398" s="42"/>
      <c r="B1398" s="43"/>
      <c r="C1398" s="44"/>
      <c r="D1398" s="234" t="s">
        <v>414</v>
      </c>
      <c r="E1398" s="44"/>
      <c r="F1398" s="285" t="s">
        <v>607</v>
      </c>
      <c r="G1398" s="44"/>
      <c r="H1398" s="286">
        <v>4</v>
      </c>
      <c r="I1398" s="44"/>
      <c r="J1398" s="44"/>
      <c r="K1398" s="44"/>
      <c r="L1398" s="48"/>
      <c r="M1398" s="232"/>
      <c r="N1398" s="233"/>
      <c r="O1398" s="88"/>
      <c r="P1398" s="88"/>
      <c r="Q1398" s="88"/>
      <c r="R1398" s="88"/>
      <c r="S1398" s="88"/>
      <c r="T1398" s="89"/>
      <c r="U1398" s="42"/>
      <c r="V1398" s="42"/>
      <c r="W1398" s="42"/>
      <c r="X1398" s="42"/>
      <c r="Y1398" s="42"/>
      <c r="Z1398" s="42"/>
      <c r="AA1398" s="42"/>
      <c r="AB1398" s="42"/>
      <c r="AC1398" s="42"/>
      <c r="AD1398" s="42"/>
      <c r="AE1398" s="42"/>
      <c r="AU1398" s="20" t="s">
        <v>90</v>
      </c>
    </row>
    <row r="1399" s="2" customFormat="1">
      <c r="A1399" s="42"/>
      <c r="B1399" s="43"/>
      <c r="C1399" s="44"/>
      <c r="D1399" s="234" t="s">
        <v>414</v>
      </c>
      <c r="E1399" s="44"/>
      <c r="F1399" s="285" t="s">
        <v>608</v>
      </c>
      <c r="G1399" s="44"/>
      <c r="H1399" s="286">
        <v>4</v>
      </c>
      <c r="I1399" s="44"/>
      <c r="J1399" s="44"/>
      <c r="K1399" s="44"/>
      <c r="L1399" s="48"/>
      <c r="M1399" s="232"/>
      <c r="N1399" s="233"/>
      <c r="O1399" s="88"/>
      <c r="P1399" s="88"/>
      <c r="Q1399" s="88"/>
      <c r="R1399" s="88"/>
      <c r="S1399" s="88"/>
      <c r="T1399" s="89"/>
      <c r="U1399" s="42"/>
      <c r="V1399" s="42"/>
      <c r="W1399" s="42"/>
      <c r="X1399" s="42"/>
      <c r="Y1399" s="42"/>
      <c r="Z1399" s="42"/>
      <c r="AA1399" s="42"/>
      <c r="AB1399" s="42"/>
      <c r="AC1399" s="42"/>
      <c r="AD1399" s="42"/>
      <c r="AE1399" s="42"/>
      <c r="AU1399" s="20" t="s">
        <v>90</v>
      </c>
    </row>
    <row r="1400" s="2" customFormat="1">
      <c r="A1400" s="42"/>
      <c r="B1400" s="43"/>
      <c r="C1400" s="44"/>
      <c r="D1400" s="234" t="s">
        <v>414</v>
      </c>
      <c r="E1400" s="44"/>
      <c r="F1400" s="285" t="s">
        <v>609</v>
      </c>
      <c r="G1400" s="44"/>
      <c r="H1400" s="286">
        <v>5.4080000000000004</v>
      </c>
      <c r="I1400" s="44"/>
      <c r="J1400" s="44"/>
      <c r="K1400" s="44"/>
      <c r="L1400" s="48"/>
      <c r="M1400" s="232"/>
      <c r="N1400" s="233"/>
      <c r="O1400" s="88"/>
      <c r="P1400" s="88"/>
      <c r="Q1400" s="88"/>
      <c r="R1400" s="88"/>
      <c r="S1400" s="88"/>
      <c r="T1400" s="89"/>
      <c r="U1400" s="42"/>
      <c r="V1400" s="42"/>
      <c r="W1400" s="42"/>
      <c r="X1400" s="42"/>
      <c r="Y1400" s="42"/>
      <c r="Z1400" s="42"/>
      <c r="AA1400" s="42"/>
      <c r="AB1400" s="42"/>
      <c r="AC1400" s="42"/>
      <c r="AD1400" s="42"/>
      <c r="AE1400" s="42"/>
      <c r="AU1400" s="20" t="s">
        <v>90</v>
      </c>
    </row>
    <row r="1401" s="2" customFormat="1">
      <c r="A1401" s="42"/>
      <c r="B1401" s="43"/>
      <c r="C1401" s="44"/>
      <c r="D1401" s="234" t="s">
        <v>414</v>
      </c>
      <c r="E1401" s="44"/>
      <c r="F1401" s="285" t="s">
        <v>610</v>
      </c>
      <c r="G1401" s="44"/>
      <c r="H1401" s="286">
        <v>2.0800000000000001</v>
      </c>
      <c r="I1401" s="44"/>
      <c r="J1401" s="44"/>
      <c r="K1401" s="44"/>
      <c r="L1401" s="48"/>
      <c r="M1401" s="232"/>
      <c r="N1401" s="233"/>
      <c r="O1401" s="88"/>
      <c r="P1401" s="88"/>
      <c r="Q1401" s="88"/>
      <c r="R1401" s="88"/>
      <c r="S1401" s="88"/>
      <c r="T1401" s="89"/>
      <c r="U1401" s="42"/>
      <c r="V1401" s="42"/>
      <c r="W1401" s="42"/>
      <c r="X1401" s="42"/>
      <c r="Y1401" s="42"/>
      <c r="Z1401" s="42"/>
      <c r="AA1401" s="42"/>
      <c r="AB1401" s="42"/>
      <c r="AC1401" s="42"/>
      <c r="AD1401" s="42"/>
      <c r="AE1401" s="42"/>
      <c r="AU1401" s="20" t="s">
        <v>90</v>
      </c>
    </row>
    <row r="1402" s="2" customFormat="1">
      <c r="A1402" s="42"/>
      <c r="B1402" s="43"/>
      <c r="C1402" s="44"/>
      <c r="D1402" s="234" t="s">
        <v>414</v>
      </c>
      <c r="E1402" s="44"/>
      <c r="F1402" s="285" t="s">
        <v>611</v>
      </c>
      <c r="G1402" s="44"/>
      <c r="H1402" s="286">
        <v>1.4159999999999999</v>
      </c>
      <c r="I1402" s="44"/>
      <c r="J1402" s="44"/>
      <c r="K1402" s="44"/>
      <c r="L1402" s="48"/>
      <c r="M1402" s="232"/>
      <c r="N1402" s="233"/>
      <c r="O1402" s="88"/>
      <c r="P1402" s="88"/>
      <c r="Q1402" s="88"/>
      <c r="R1402" s="88"/>
      <c r="S1402" s="88"/>
      <c r="T1402" s="89"/>
      <c r="U1402" s="42"/>
      <c r="V1402" s="42"/>
      <c r="W1402" s="42"/>
      <c r="X1402" s="42"/>
      <c r="Y1402" s="42"/>
      <c r="Z1402" s="42"/>
      <c r="AA1402" s="42"/>
      <c r="AB1402" s="42"/>
      <c r="AC1402" s="42"/>
      <c r="AD1402" s="42"/>
      <c r="AE1402" s="42"/>
      <c r="AU1402" s="20" t="s">
        <v>90</v>
      </c>
    </row>
    <row r="1403" s="2" customFormat="1">
      <c r="A1403" s="42"/>
      <c r="B1403" s="43"/>
      <c r="C1403" s="44"/>
      <c r="D1403" s="234" t="s">
        <v>414</v>
      </c>
      <c r="E1403" s="44"/>
      <c r="F1403" s="285" t="s">
        <v>612</v>
      </c>
      <c r="G1403" s="44"/>
      <c r="H1403" s="286">
        <v>5.3559999999999999</v>
      </c>
      <c r="I1403" s="44"/>
      <c r="J1403" s="44"/>
      <c r="K1403" s="44"/>
      <c r="L1403" s="48"/>
      <c r="M1403" s="232"/>
      <c r="N1403" s="233"/>
      <c r="O1403" s="88"/>
      <c r="P1403" s="88"/>
      <c r="Q1403" s="88"/>
      <c r="R1403" s="88"/>
      <c r="S1403" s="88"/>
      <c r="T1403" s="89"/>
      <c r="U1403" s="42"/>
      <c r="V1403" s="42"/>
      <c r="W1403" s="42"/>
      <c r="X1403" s="42"/>
      <c r="Y1403" s="42"/>
      <c r="Z1403" s="42"/>
      <c r="AA1403" s="42"/>
      <c r="AB1403" s="42"/>
      <c r="AC1403" s="42"/>
      <c r="AD1403" s="42"/>
      <c r="AE1403" s="42"/>
      <c r="AU1403" s="20" t="s">
        <v>90</v>
      </c>
    </row>
    <row r="1404" s="2" customFormat="1">
      <c r="A1404" s="42"/>
      <c r="B1404" s="43"/>
      <c r="C1404" s="44"/>
      <c r="D1404" s="234" t="s">
        <v>414</v>
      </c>
      <c r="E1404" s="44"/>
      <c r="F1404" s="285" t="s">
        <v>613</v>
      </c>
      <c r="G1404" s="44"/>
      <c r="H1404" s="286">
        <v>2.2080000000000002</v>
      </c>
      <c r="I1404" s="44"/>
      <c r="J1404" s="44"/>
      <c r="K1404" s="44"/>
      <c r="L1404" s="48"/>
      <c r="M1404" s="232"/>
      <c r="N1404" s="233"/>
      <c r="O1404" s="88"/>
      <c r="P1404" s="88"/>
      <c r="Q1404" s="88"/>
      <c r="R1404" s="88"/>
      <c r="S1404" s="88"/>
      <c r="T1404" s="89"/>
      <c r="U1404" s="42"/>
      <c r="V1404" s="42"/>
      <c r="W1404" s="42"/>
      <c r="X1404" s="42"/>
      <c r="Y1404" s="42"/>
      <c r="Z1404" s="42"/>
      <c r="AA1404" s="42"/>
      <c r="AB1404" s="42"/>
      <c r="AC1404" s="42"/>
      <c r="AD1404" s="42"/>
      <c r="AE1404" s="42"/>
      <c r="AU1404" s="20" t="s">
        <v>90</v>
      </c>
    </row>
    <row r="1405" s="2" customFormat="1">
      <c r="A1405" s="42"/>
      <c r="B1405" s="43"/>
      <c r="C1405" s="44"/>
      <c r="D1405" s="234" t="s">
        <v>414</v>
      </c>
      <c r="E1405" s="44"/>
      <c r="F1405" s="285" t="s">
        <v>614</v>
      </c>
      <c r="G1405" s="44"/>
      <c r="H1405" s="286">
        <v>4</v>
      </c>
      <c r="I1405" s="44"/>
      <c r="J1405" s="44"/>
      <c r="K1405" s="44"/>
      <c r="L1405" s="48"/>
      <c r="M1405" s="232"/>
      <c r="N1405" s="233"/>
      <c r="O1405" s="88"/>
      <c r="P1405" s="88"/>
      <c r="Q1405" s="88"/>
      <c r="R1405" s="88"/>
      <c r="S1405" s="88"/>
      <c r="T1405" s="89"/>
      <c r="U1405" s="42"/>
      <c r="V1405" s="42"/>
      <c r="W1405" s="42"/>
      <c r="X1405" s="42"/>
      <c r="Y1405" s="42"/>
      <c r="Z1405" s="42"/>
      <c r="AA1405" s="42"/>
      <c r="AB1405" s="42"/>
      <c r="AC1405" s="42"/>
      <c r="AD1405" s="42"/>
      <c r="AE1405" s="42"/>
      <c r="AU1405" s="20" t="s">
        <v>90</v>
      </c>
    </row>
    <row r="1406" s="2" customFormat="1">
      <c r="A1406" s="42"/>
      <c r="B1406" s="43"/>
      <c r="C1406" s="44"/>
      <c r="D1406" s="234" t="s">
        <v>414</v>
      </c>
      <c r="E1406" s="44"/>
      <c r="F1406" s="285" t="s">
        <v>324</v>
      </c>
      <c r="G1406" s="44"/>
      <c r="H1406" s="286">
        <v>0</v>
      </c>
      <c r="I1406" s="44"/>
      <c r="J1406" s="44"/>
      <c r="K1406" s="44"/>
      <c r="L1406" s="48"/>
      <c r="M1406" s="232"/>
      <c r="N1406" s="233"/>
      <c r="O1406" s="88"/>
      <c r="P1406" s="88"/>
      <c r="Q1406" s="88"/>
      <c r="R1406" s="88"/>
      <c r="S1406" s="88"/>
      <c r="T1406" s="89"/>
      <c r="U1406" s="42"/>
      <c r="V1406" s="42"/>
      <c r="W1406" s="42"/>
      <c r="X1406" s="42"/>
      <c r="Y1406" s="42"/>
      <c r="Z1406" s="42"/>
      <c r="AA1406" s="42"/>
      <c r="AB1406" s="42"/>
      <c r="AC1406" s="42"/>
      <c r="AD1406" s="42"/>
      <c r="AE1406" s="42"/>
      <c r="AU1406" s="20" t="s">
        <v>90</v>
      </c>
    </row>
    <row r="1407" s="2" customFormat="1">
      <c r="A1407" s="42"/>
      <c r="B1407" s="43"/>
      <c r="C1407" s="44"/>
      <c r="D1407" s="234" t="s">
        <v>414</v>
      </c>
      <c r="E1407" s="44"/>
      <c r="F1407" s="285" t="s">
        <v>598</v>
      </c>
      <c r="G1407" s="44"/>
      <c r="H1407" s="286">
        <v>15.158</v>
      </c>
      <c r="I1407" s="44"/>
      <c r="J1407" s="44"/>
      <c r="K1407" s="44"/>
      <c r="L1407" s="48"/>
      <c r="M1407" s="232"/>
      <c r="N1407" s="233"/>
      <c r="O1407" s="88"/>
      <c r="P1407" s="88"/>
      <c r="Q1407" s="88"/>
      <c r="R1407" s="88"/>
      <c r="S1407" s="88"/>
      <c r="T1407" s="89"/>
      <c r="U1407" s="42"/>
      <c r="V1407" s="42"/>
      <c r="W1407" s="42"/>
      <c r="X1407" s="42"/>
      <c r="Y1407" s="42"/>
      <c r="Z1407" s="42"/>
      <c r="AA1407" s="42"/>
      <c r="AB1407" s="42"/>
      <c r="AC1407" s="42"/>
      <c r="AD1407" s="42"/>
      <c r="AE1407" s="42"/>
      <c r="AU1407" s="20" t="s">
        <v>90</v>
      </c>
    </row>
    <row r="1408" s="2" customFormat="1">
      <c r="A1408" s="42"/>
      <c r="B1408" s="43"/>
      <c r="C1408" s="44"/>
      <c r="D1408" s="234" t="s">
        <v>414</v>
      </c>
      <c r="E1408" s="44"/>
      <c r="F1408" s="285" t="s">
        <v>599</v>
      </c>
      <c r="G1408" s="44"/>
      <c r="H1408" s="286">
        <v>48.840000000000003</v>
      </c>
      <c r="I1408" s="44"/>
      <c r="J1408" s="44"/>
      <c r="K1408" s="44"/>
      <c r="L1408" s="48"/>
      <c r="M1408" s="232"/>
      <c r="N1408" s="233"/>
      <c r="O1408" s="88"/>
      <c r="P1408" s="88"/>
      <c r="Q1408" s="88"/>
      <c r="R1408" s="88"/>
      <c r="S1408" s="88"/>
      <c r="T1408" s="89"/>
      <c r="U1408" s="42"/>
      <c r="V1408" s="42"/>
      <c r="W1408" s="42"/>
      <c r="X1408" s="42"/>
      <c r="Y1408" s="42"/>
      <c r="Z1408" s="42"/>
      <c r="AA1408" s="42"/>
      <c r="AB1408" s="42"/>
      <c r="AC1408" s="42"/>
      <c r="AD1408" s="42"/>
      <c r="AE1408" s="42"/>
      <c r="AU1408" s="20" t="s">
        <v>90</v>
      </c>
    </row>
    <row r="1409" s="2" customFormat="1">
      <c r="A1409" s="42"/>
      <c r="B1409" s="43"/>
      <c r="C1409" s="44"/>
      <c r="D1409" s="234" t="s">
        <v>414</v>
      </c>
      <c r="E1409" s="44"/>
      <c r="F1409" s="285" t="s">
        <v>600</v>
      </c>
      <c r="G1409" s="44"/>
      <c r="H1409" s="286">
        <v>5</v>
      </c>
      <c r="I1409" s="44"/>
      <c r="J1409" s="44"/>
      <c r="K1409" s="44"/>
      <c r="L1409" s="48"/>
      <c r="M1409" s="232"/>
      <c r="N1409" s="233"/>
      <c r="O1409" s="88"/>
      <c r="P1409" s="88"/>
      <c r="Q1409" s="88"/>
      <c r="R1409" s="88"/>
      <c r="S1409" s="88"/>
      <c r="T1409" s="89"/>
      <c r="U1409" s="42"/>
      <c r="V1409" s="42"/>
      <c r="W1409" s="42"/>
      <c r="X1409" s="42"/>
      <c r="Y1409" s="42"/>
      <c r="Z1409" s="42"/>
      <c r="AA1409" s="42"/>
      <c r="AB1409" s="42"/>
      <c r="AC1409" s="42"/>
      <c r="AD1409" s="42"/>
      <c r="AE1409" s="42"/>
      <c r="AU1409" s="20" t="s">
        <v>90</v>
      </c>
    </row>
    <row r="1410" s="2" customFormat="1">
      <c r="A1410" s="42"/>
      <c r="B1410" s="43"/>
      <c r="C1410" s="44"/>
      <c r="D1410" s="234" t="s">
        <v>414</v>
      </c>
      <c r="E1410" s="44"/>
      <c r="F1410" s="285" t="s">
        <v>324</v>
      </c>
      <c r="G1410" s="44"/>
      <c r="H1410" s="286">
        <v>0</v>
      </c>
      <c r="I1410" s="44"/>
      <c r="J1410" s="44"/>
      <c r="K1410" s="44"/>
      <c r="L1410" s="48"/>
      <c r="M1410" s="232"/>
      <c r="N1410" s="233"/>
      <c r="O1410" s="88"/>
      <c r="P1410" s="88"/>
      <c r="Q1410" s="88"/>
      <c r="R1410" s="88"/>
      <c r="S1410" s="88"/>
      <c r="T1410" s="89"/>
      <c r="U1410" s="42"/>
      <c r="V1410" s="42"/>
      <c r="W1410" s="42"/>
      <c r="X1410" s="42"/>
      <c r="Y1410" s="42"/>
      <c r="Z1410" s="42"/>
      <c r="AA1410" s="42"/>
      <c r="AB1410" s="42"/>
      <c r="AC1410" s="42"/>
      <c r="AD1410" s="42"/>
      <c r="AE1410" s="42"/>
      <c r="AU1410" s="20" t="s">
        <v>90</v>
      </c>
    </row>
    <row r="1411" s="2" customFormat="1">
      <c r="A1411" s="42"/>
      <c r="B1411" s="43"/>
      <c r="C1411" s="44"/>
      <c r="D1411" s="234" t="s">
        <v>414</v>
      </c>
      <c r="E1411" s="44"/>
      <c r="F1411" s="285" t="s">
        <v>592</v>
      </c>
      <c r="G1411" s="44"/>
      <c r="H1411" s="286">
        <v>3.7599999999999998</v>
      </c>
      <c r="I1411" s="44"/>
      <c r="J1411" s="44"/>
      <c r="K1411" s="44"/>
      <c r="L1411" s="48"/>
      <c r="M1411" s="232"/>
      <c r="N1411" s="233"/>
      <c r="O1411" s="88"/>
      <c r="P1411" s="88"/>
      <c r="Q1411" s="88"/>
      <c r="R1411" s="88"/>
      <c r="S1411" s="88"/>
      <c r="T1411" s="89"/>
      <c r="U1411" s="42"/>
      <c r="V1411" s="42"/>
      <c r="W1411" s="42"/>
      <c r="X1411" s="42"/>
      <c r="Y1411" s="42"/>
      <c r="Z1411" s="42"/>
      <c r="AA1411" s="42"/>
      <c r="AB1411" s="42"/>
      <c r="AC1411" s="42"/>
      <c r="AD1411" s="42"/>
      <c r="AE1411" s="42"/>
      <c r="AU1411" s="20" t="s">
        <v>90</v>
      </c>
    </row>
    <row r="1412" s="2" customFormat="1">
      <c r="A1412" s="42"/>
      <c r="B1412" s="43"/>
      <c r="C1412" s="44"/>
      <c r="D1412" s="234" t="s">
        <v>414</v>
      </c>
      <c r="E1412" s="44"/>
      <c r="F1412" s="285" t="s">
        <v>285</v>
      </c>
      <c r="G1412" s="44"/>
      <c r="H1412" s="286">
        <v>818.50699999999995</v>
      </c>
      <c r="I1412" s="44"/>
      <c r="J1412" s="44"/>
      <c r="K1412" s="44"/>
      <c r="L1412" s="48"/>
      <c r="M1412" s="232"/>
      <c r="N1412" s="233"/>
      <c r="O1412" s="88"/>
      <c r="P1412" s="88"/>
      <c r="Q1412" s="88"/>
      <c r="R1412" s="88"/>
      <c r="S1412" s="88"/>
      <c r="T1412" s="89"/>
      <c r="U1412" s="42"/>
      <c r="V1412" s="42"/>
      <c r="W1412" s="42"/>
      <c r="X1412" s="42"/>
      <c r="Y1412" s="42"/>
      <c r="Z1412" s="42"/>
      <c r="AA1412" s="42"/>
      <c r="AB1412" s="42"/>
      <c r="AC1412" s="42"/>
      <c r="AD1412" s="42"/>
      <c r="AE1412" s="42"/>
      <c r="AU1412" s="20" t="s">
        <v>90</v>
      </c>
    </row>
    <row r="1413" s="2" customFormat="1">
      <c r="A1413" s="42"/>
      <c r="B1413" s="43"/>
      <c r="C1413" s="44"/>
      <c r="D1413" s="234" t="s">
        <v>414</v>
      </c>
      <c r="E1413" s="44"/>
      <c r="F1413" s="300" t="s">
        <v>1508</v>
      </c>
      <c r="G1413" s="44"/>
      <c r="H1413" s="44"/>
      <c r="I1413" s="44"/>
      <c r="J1413" s="44"/>
      <c r="K1413" s="44"/>
      <c r="L1413" s="48"/>
      <c r="M1413" s="232"/>
      <c r="N1413" s="233"/>
      <c r="O1413" s="88"/>
      <c r="P1413" s="88"/>
      <c r="Q1413" s="88"/>
      <c r="R1413" s="88"/>
      <c r="S1413" s="88"/>
      <c r="T1413" s="89"/>
      <c r="U1413" s="42"/>
      <c r="V1413" s="42"/>
      <c r="W1413" s="42"/>
      <c r="X1413" s="42"/>
      <c r="Y1413" s="42"/>
      <c r="Z1413" s="42"/>
      <c r="AA1413" s="42"/>
      <c r="AB1413" s="42"/>
      <c r="AC1413" s="42"/>
      <c r="AD1413" s="42"/>
      <c r="AE1413" s="42"/>
      <c r="AU1413" s="20" t="s">
        <v>90</v>
      </c>
    </row>
    <row r="1414" s="2" customFormat="1">
      <c r="A1414" s="42"/>
      <c r="B1414" s="43"/>
      <c r="C1414" s="44"/>
      <c r="D1414" s="234" t="s">
        <v>414</v>
      </c>
      <c r="E1414" s="44"/>
      <c r="F1414" s="301" t="s">
        <v>1872</v>
      </c>
      <c r="G1414" s="44"/>
      <c r="H1414" s="286">
        <v>0</v>
      </c>
      <c r="I1414" s="44"/>
      <c r="J1414" s="44"/>
      <c r="K1414" s="44"/>
      <c r="L1414" s="48"/>
      <c r="M1414" s="232"/>
      <c r="N1414" s="233"/>
      <c r="O1414" s="88"/>
      <c r="P1414" s="88"/>
      <c r="Q1414" s="88"/>
      <c r="R1414" s="88"/>
      <c r="S1414" s="88"/>
      <c r="T1414" s="89"/>
      <c r="U1414" s="42"/>
      <c r="V1414" s="42"/>
      <c r="W1414" s="42"/>
      <c r="X1414" s="42"/>
      <c r="Y1414" s="42"/>
      <c r="Z1414" s="42"/>
      <c r="AA1414" s="42"/>
      <c r="AB1414" s="42"/>
      <c r="AC1414" s="42"/>
      <c r="AD1414" s="42"/>
      <c r="AE1414" s="42"/>
      <c r="AU1414" s="20" t="s">
        <v>90</v>
      </c>
    </row>
    <row r="1415" s="2" customFormat="1">
      <c r="A1415" s="42"/>
      <c r="B1415" s="43"/>
      <c r="C1415" s="44"/>
      <c r="D1415" s="234" t="s">
        <v>414</v>
      </c>
      <c r="E1415" s="44"/>
      <c r="F1415" s="301" t="s">
        <v>1873</v>
      </c>
      <c r="G1415" s="44"/>
      <c r="H1415" s="286">
        <v>39.359999999999999</v>
      </c>
      <c r="I1415" s="44"/>
      <c r="J1415" s="44"/>
      <c r="K1415" s="44"/>
      <c r="L1415" s="48"/>
      <c r="M1415" s="232"/>
      <c r="N1415" s="233"/>
      <c r="O1415" s="88"/>
      <c r="P1415" s="88"/>
      <c r="Q1415" s="88"/>
      <c r="R1415" s="88"/>
      <c r="S1415" s="88"/>
      <c r="T1415" s="89"/>
      <c r="U1415" s="42"/>
      <c r="V1415" s="42"/>
      <c r="W1415" s="42"/>
      <c r="X1415" s="42"/>
      <c r="Y1415" s="42"/>
      <c r="Z1415" s="42"/>
      <c r="AA1415" s="42"/>
      <c r="AB1415" s="42"/>
      <c r="AC1415" s="42"/>
      <c r="AD1415" s="42"/>
      <c r="AE1415" s="42"/>
      <c r="AU1415" s="20" t="s">
        <v>90</v>
      </c>
    </row>
    <row r="1416" s="2" customFormat="1">
      <c r="A1416" s="42"/>
      <c r="B1416" s="43"/>
      <c r="C1416" s="44"/>
      <c r="D1416" s="234" t="s">
        <v>414</v>
      </c>
      <c r="E1416" s="44"/>
      <c r="F1416" s="301" t="s">
        <v>285</v>
      </c>
      <c r="G1416" s="44"/>
      <c r="H1416" s="286">
        <v>39.359999999999999</v>
      </c>
      <c r="I1416" s="44"/>
      <c r="J1416" s="44"/>
      <c r="K1416" s="44"/>
      <c r="L1416" s="48"/>
      <c r="M1416" s="232"/>
      <c r="N1416" s="233"/>
      <c r="O1416" s="88"/>
      <c r="P1416" s="88"/>
      <c r="Q1416" s="88"/>
      <c r="R1416" s="88"/>
      <c r="S1416" s="88"/>
      <c r="T1416" s="89"/>
      <c r="U1416" s="42"/>
      <c r="V1416" s="42"/>
      <c r="W1416" s="42"/>
      <c r="X1416" s="42"/>
      <c r="Y1416" s="42"/>
      <c r="Z1416" s="42"/>
      <c r="AA1416" s="42"/>
      <c r="AB1416" s="42"/>
      <c r="AC1416" s="42"/>
      <c r="AD1416" s="42"/>
      <c r="AE1416" s="42"/>
      <c r="AU1416" s="20" t="s">
        <v>90</v>
      </c>
    </row>
    <row r="1417" s="2" customFormat="1" ht="44.25" customHeight="1">
      <c r="A1417" s="42"/>
      <c r="B1417" s="43"/>
      <c r="C1417" s="216" t="s">
        <v>1693</v>
      </c>
      <c r="D1417" s="216" t="s">
        <v>144</v>
      </c>
      <c r="E1417" s="217" t="s">
        <v>2382</v>
      </c>
      <c r="F1417" s="218" t="s">
        <v>2383</v>
      </c>
      <c r="G1417" s="219" t="s">
        <v>321</v>
      </c>
      <c r="H1417" s="220">
        <v>818.50699999999995</v>
      </c>
      <c r="I1417" s="221"/>
      <c r="J1417" s="222">
        <f>ROUND(I1417*H1417,2)</f>
        <v>0</v>
      </c>
      <c r="K1417" s="218" t="s">
        <v>148</v>
      </c>
      <c r="L1417" s="48"/>
      <c r="M1417" s="223" t="s">
        <v>78</v>
      </c>
      <c r="N1417" s="224" t="s">
        <v>50</v>
      </c>
      <c r="O1417" s="88"/>
      <c r="P1417" s="225">
        <f>O1417*H1417</f>
        <v>0</v>
      </c>
      <c r="Q1417" s="225">
        <v>1.3200000000000001E-05</v>
      </c>
      <c r="R1417" s="225">
        <f>Q1417*H1417</f>
        <v>0.0108042924</v>
      </c>
      <c r="S1417" s="225">
        <v>0</v>
      </c>
      <c r="T1417" s="226">
        <f>S1417*H1417</f>
        <v>0</v>
      </c>
      <c r="U1417" s="42"/>
      <c r="V1417" s="42"/>
      <c r="W1417" s="42"/>
      <c r="X1417" s="42"/>
      <c r="Y1417" s="42"/>
      <c r="Z1417" s="42"/>
      <c r="AA1417" s="42"/>
      <c r="AB1417" s="42"/>
      <c r="AC1417" s="42"/>
      <c r="AD1417" s="42"/>
      <c r="AE1417" s="42"/>
      <c r="AR1417" s="227" t="s">
        <v>244</v>
      </c>
      <c r="AT1417" s="227" t="s">
        <v>144</v>
      </c>
      <c r="AU1417" s="227" t="s">
        <v>90</v>
      </c>
      <c r="AY1417" s="20" t="s">
        <v>141</v>
      </c>
      <c r="BE1417" s="228">
        <f>IF(N1417="základní",J1417,0)</f>
        <v>0</v>
      </c>
      <c r="BF1417" s="228">
        <f>IF(N1417="snížená",J1417,0)</f>
        <v>0</v>
      </c>
      <c r="BG1417" s="228">
        <f>IF(N1417="zákl. přenesená",J1417,0)</f>
        <v>0</v>
      </c>
      <c r="BH1417" s="228">
        <f>IF(N1417="sníž. přenesená",J1417,0)</f>
        <v>0</v>
      </c>
      <c r="BI1417" s="228">
        <f>IF(N1417="nulová",J1417,0)</f>
        <v>0</v>
      </c>
      <c r="BJ1417" s="20" t="s">
        <v>88</v>
      </c>
      <c r="BK1417" s="228">
        <f>ROUND(I1417*H1417,2)</f>
        <v>0</v>
      </c>
      <c r="BL1417" s="20" t="s">
        <v>244</v>
      </c>
      <c r="BM1417" s="227" t="s">
        <v>2384</v>
      </c>
    </row>
    <row r="1418" s="2" customFormat="1">
      <c r="A1418" s="42"/>
      <c r="B1418" s="43"/>
      <c r="C1418" s="44"/>
      <c r="D1418" s="229" t="s">
        <v>151</v>
      </c>
      <c r="E1418" s="44"/>
      <c r="F1418" s="230" t="s">
        <v>2385</v>
      </c>
      <c r="G1418" s="44"/>
      <c r="H1418" s="44"/>
      <c r="I1418" s="231"/>
      <c r="J1418" s="44"/>
      <c r="K1418" s="44"/>
      <c r="L1418" s="48"/>
      <c r="M1418" s="232"/>
      <c r="N1418" s="233"/>
      <c r="O1418" s="88"/>
      <c r="P1418" s="88"/>
      <c r="Q1418" s="88"/>
      <c r="R1418" s="88"/>
      <c r="S1418" s="88"/>
      <c r="T1418" s="89"/>
      <c r="U1418" s="42"/>
      <c r="V1418" s="42"/>
      <c r="W1418" s="42"/>
      <c r="X1418" s="42"/>
      <c r="Y1418" s="42"/>
      <c r="Z1418" s="42"/>
      <c r="AA1418" s="42"/>
      <c r="AB1418" s="42"/>
      <c r="AC1418" s="42"/>
      <c r="AD1418" s="42"/>
      <c r="AE1418" s="42"/>
      <c r="AT1418" s="20" t="s">
        <v>151</v>
      </c>
      <c r="AU1418" s="20" t="s">
        <v>90</v>
      </c>
    </row>
    <row r="1419" s="13" customFormat="1">
      <c r="A1419" s="13"/>
      <c r="B1419" s="241"/>
      <c r="C1419" s="242"/>
      <c r="D1419" s="234" t="s">
        <v>283</v>
      </c>
      <c r="E1419" s="243" t="s">
        <v>78</v>
      </c>
      <c r="F1419" s="244" t="s">
        <v>776</v>
      </c>
      <c r="G1419" s="242"/>
      <c r="H1419" s="245">
        <v>818.50699999999995</v>
      </c>
      <c r="I1419" s="246"/>
      <c r="J1419" s="242"/>
      <c r="K1419" s="242"/>
      <c r="L1419" s="247"/>
      <c r="M1419" s="248"/>
      <c r="N1419" s="249"/>
      <c r="O1419" s="249"/>
      <c r="P1419" s="249"/>
      <c r="Q1419" s="249"/>
      <c r="R1419" s="249"/>
      <c r="S1419" s="249"/>
      <c r="T1419" s="250"/>
      <c r="U1419" s="13"/>
      <c r="V1419" s="13"/>
      <c r="W1419" s="13"/>
      <c r="X1419" s="13"/>
      <c r="Y1419" s="13"/>
      <c r="Z1419" s="13"/>
      <c r="AA1419" s="13"/>
      <c r="AB1419" s="13"/>
      <c r="AC1419" s="13"/>
      <c r="AD1419" s="13"/>
      <c r="AE1419" s="13"/>
      <c r="AT1419" s="251" t="s">
        <v>283</v>
      </c>
      <c r="AU1419" s="251" t="s">
        <v>90</v>
      </c>
      <c r="AV1419" s="13" t="s">
        <v>90</v>
      </c>
      <c r="AW1419" s="13" t="s">
        <v>40</v>
      </c>
      <c r="AX1419" s="13" t="s">
        <v>88</v>
      </c>
      <c r="AY1419" s="251" t="s">
        <v>141</v>
      </c>
    </row>
    <row r="1420" s="2" customFormat="1">
      <c r="A1420" s="42"/>
      <c r="B1420" s="43"/>
      <c r="C1420" s="44"/>
      <c r="D1420" s="234" t="s">
        <v>414</v>
      </c>
      <c r="E1420" s="44"/>
      <c r="F1420" s="284" t="s">
        <v>1670</v>
      </c>
      <c r="G1420" s="44"/>
      <c r="H1420" s="44"/>
      <c r="I1420" s="44"/>
      <c r="J1420" s="44"/>
      <c r="K1420" s="44"/>
      <c r="L1420" s="48"/>
      <c r="M1420" s="232"/>
      <c r="N1420" s="233"/>
      <c r="O1420" s="88"/>
      <c r="P1420" s="88"/>
      <c r="Q1420" s="88"/>
      <c r="R1420" s="88"/>
      <c r="S1420" s="88"/>
      <c r="T1420" s="89"/>
      <c r="U1420" s="42"/>
      <c r="V1420" s="42"/>
      <c r="W1420" s="42"/>
      <c r="X1420" s="42"/>
      <c r="Y1420" s="42"/>
      <c r="Z1420" s="42"/>
      <c r="AA1420" s="42"/>
      <c r="AB1420" s="42"/>
      <c r="AC1420" s="42"/>
      <c r="AD1420" s="42"/>
      <c r="AE1420" s="42"/>
      <c r="AU1420" s="20" t="s">
        <v>90</v>
      </c>
    </row>
    <row r="1421" s="2" customFormat="1">
      <c r="A1421" s="42"/>
      <c r="B1421" s="43"/>
      <c r="C1421" s="44"/>
      <c r="D1421" s="234" t="s">
        <v>414</v>
      </c>
      <c r="E1421" s="44"/>
      <c r="F1421" s="285" t="s">
        <v>1855</v>
      </c>
      <c r="G1421" s="44"/>
      <c r="H1421" s="286">
        <v>105.92700000000001</v>
      </c>
      <c r="I1421" s="44"/>
      <c r="J1421" s="44"/>
      <c r="K1421" s="44"/>
      <c r="L1421" s="48"/>
      <c r="M1421" s="232"/>
      <c r="N1421" s="233"/>
      <c r="O1421" s="88"/>
      <c r="P1421" s="88"/>
      <c r="Q1421" s="88"/>
      <c r="R1421" s="88"/>
      <c r="S1421" s="88"/>
      <c r="T1421" s="89"/>
      <c r="U1421" s="42"/>
      <c r="V1421" s="42"/>
      <c r="W1421" s="42"/>
      <c r="X1421" s="42"/>
      <c r="Y1421" s="42"/>
      <c r="Z1421" s="42"/>
      <c r="AA1421" s="42"/>
      <c r="AB1421" s="42"/>
      <c r="AC1421" s="42"/>
      <c r="AD1421" s="42"/>
      <c r="AE1421" s="42"/>
      <c r="AU1421" s="20" t="s">
        <v>90</v>
      </c>
    </row>
    <row r="1422" s="2" customFormat="1">
      <c r="A1422" s="42"/>
      <c r="B1422" s="43"/>
      <c r="C1422" s="44"/>
      <c r="D1422" s="234" t="s">
        <v>414</v>
      </c>
      <c r="E1422" s="44"/>
      <c r="F1422" s="285" t="s">
        <v>1856</v>
      </c>
      <c r="G1422" s="44"/>
      <c r="H1422" s="286">
        <v>105.92700000000001</v>
      </c>
      <c r="I1422" s="44"/>
      <c r="J1422" s="44"/>
      <c r="K1422" s="44"/>
      <c r="L1422" s="48"/>
      <c r="M1422" s="232"/>
      <c r="N1422" s="233"/>
      <c r="O1422" s="88"/>
      <c r="P1422" s="88"/>
      <c r="Q1422" s="88"/>
      <c r="R1422" s="88"/>
      <c r="S1422" s="88"/>
      <c r="T1422" s="89"/>
      <c r="U1422" s="42"/>
      <c r="V1422" s="42"/>
      <c r="W1422" s="42"/>
      <c r="X1422" s="42"/>
      <c r="Y1422" s="42"/>
      <c r="Z1422" s="42"/>
      <c r="AA1422" s="42"/>
      <c r="AB1422" s="42"/>
      <c r="AC1422" s="42"/>
      <c r="AD1422" s="42"/>
      <c r="AE1422" s="42"/>
      <c r="AU1422" s="20" t="s">
        <v>90</v>
      </c>
    </row>
    <row r="1423" s="2" customFormat="1">
      <c r="A1423" s="42"/>
      <c r="B1423" s="43"/>
      <c r="C1423" s="44"/>
      <c r="D1423" s="234" t="s">
        <v>414</v>
      </c>
      <c r="E1423" s="44"/>
      <c r="F1423" s="285" t="s">
        <v>1857</v>
      </c>
      <c r="G1423" s="44"/>
      <c r="H1423" s="286">
        <v>108.205</v>
      </c>
      <c r="I1423" s="44"/>
      <c r="J1423" s="44"/>
      <c r="K1423" s="44"/>
      <c r="L1423" s="48"/>
      <c r="M1423" s="232"/>
      <c r="N1423" s="233"/>
      <c r="O1423" s="88"/>
      <c r="P1423" s="88"/>
      <c r="Q1423" s="88"/>
      <c r="R1423" s="88"/>
      <c r="S1423" s="88"/>
      <c r="T1423" s="89"/>
      <c r="U1423" s="42"/>
      <c r="V1423" s="42"/>
      <c r="W1423" s="42"/>
      <c r="X1423" s="42"/>
      <c r="Y1423" s="42"/>
      <c r="Z1423" s="42"/>
      <c r="AA1423" s="42"/>
      <c r="AB1423" s="42"/>
      <c r="AC1423" s="42"/>
      <c r="AD1423" s="42"/>
      <c r="AE1423" s="42"/>
      <c r="AU1423" s="20" t="s">
        <v>90</v>
      </c>
    </row>
    <row r="1424" s="2" customFormat="1">
      <c r="A1424" s="42"/>
      <c r="B1424" s="43"/>
      <c r="C1424" s="44"/>
      <c r="D1424" s="234" t="s">
        <v>414</v>
      </c>
      <c r="E1424" s="44"/>
      <c r="F1424" s="285" t="s">
        <v>1858</v>
      </c>
      <c r="G1424" s="44"/>
      <c r="H1424" s="286">
        <v>62.578000000000003</v>
      </c>
      <c r="I1424" s="44"/>
      <c r="J1424" s="44"/>
      <c r="K1424" s="44"/>
      <c r="L1424" s="48"/>
      <c r="M1424" s="232"/>
      <c r="N1424" s="233"/>
      <c r="O1424" s="88"/>
      <c r="P1424" s="88"/>
      <c r="Q1424" s="88"/>
      <c r="R1424" s="88"/>
      <c r="S1424" s="88"/>
      <c r="T1424" s="89"/>
      <c r="U1424" s="42"/>
      <c r="V1424" s="42"/>
      <c r="W1424" s="42"/>
      <c r="X1424" s="42"/>
      <c r="Y1424" s="42"/>
      <c r="Z1424" s="42"/>
      <c r="AA1424" s="42"/>
      <c r="AB1424" s="42"/>
      <c r="AC1424" s="42"/>
      <c r="AD1424" s="42"/>
      <c r="AE1424" s="42"/>
      <c r="AU1424" s="20" t="s">
        <v>90</v>
      </c>
    </row>
    <row r="1425" s="2" customFormat="1">
      <c r="A1425" s="42"/>
      <c r="B1425" s="43"/>
      <c r="C1425" s="44"/>
      <c r="D1425" s="234" t="s">
        <v>414</v>
      </c>
      <c r="E1425" s="44"/>
      <c r="F1425" s="285" t="s">
        <v>1859</v>
      </c>
      <c r="G1425" s="44"/>
      <c r="H1425" s="286">
        <v>91.757000000000005</v>
      </c>
      <c r="I1425" s="44"/>
      <c r="J1425" s="44"/>
      <c r="K1425" s="44"/>
      <c r="L1425" s="48"/>
      <c r="M1425" s="232"/>
      <c r="N1425" s="233"/>
      <c r="O1425" s="88"/>
      <c r="P1425" s="88"/>
      <c r="Q1425" s="88"/>
      <c r="R1425" s="88"/>
      <c r="S1425" s="88"/>
      <c r="T1425" s="89"/>
      <c r="U1425" s="42"/>
      <c r="V1425" s="42"/>
      <c r="W1425" s="42"/>
      <c r="X1425" s="42"/>
      <c r="Y1425" s="42"/>
      <c r="Z1425" s="42"/>
      <c r="AA1425" s="42"/>
      <c r="AB1425" s="42"/>
      <c r="AC1425" s="42"/>
      <c r="AD1425" s="42"/>
      <c r="AE1425" s="42"/>
      <c r="AU1425" s="20" t="s">
        <v>90</v>
      </c>
    </row>
    <row r="1426" s="2" customFormat="1">
      <c r="A1426" s="42"/>
      <c r="B1426" s="43"/>
      <c r="C1426" s="44"/>
      <c r="D1426" s="234" t="s">
        <v>414</v>
      </c>
      <c r="E1426" s="44"/>
      <c r="F1426" s="285" t="s">
        <v>1860</v>
      </c>
      <c r="G1426" s="44"/>
      <c r="H1426" s="286">
        <v>60.634999999999998</v>
      </c>
      <c r="I1426" s="44"/>
      <c r="J1426" s="44"/>
      <c r="K1426" s="44"/>
      <c r="L1426" s="48"/>
      <c r="M1426" s="232"/>
      <c r="N1426" s="233"/>
      <c r="O1426" s="88"/>
      <c r="P1426" s="88"/>
      <c r="Q1426" s="88"/>
      <c r="R1426" s="88"/>
      <c r="S1426" s="88"/>
      <c r="T1426" s="89"/>
      <c r="U1426" s="42"/>
      <c r="V1426" s="42"/>
      <c r="W1426" s="42"/>
      <c r="X1426" s="42"/>
      <c r="Y1426" s="42"/>
      <c r="Z1426" s="42"/>
      <c r="AA1426" s="42"/>
      <c r="AB1426" s="42"/>
      <c r="AC1426" s="42"/>
      <c r="AD1426" s="42"/>
      <c r="AE1426" s="42"/>
      <c r="AU1426" s="20" t="s">
        <v>90</v>
      </c>
    </row>
    <row r="1427" s="2" customFormat="1">
      <c r="A1427" s="42"/>
      <c r="B1427" s="43"/>
      <c r="C1427" s="44"/>
      <c r="D1427" s="234" t="s">
        <v>414</v>
      </c>
      <c r="E1427" s="44"/>
      <c r="F1427" s="285" t="s">
        <v>1861</v>
      </c>
      <c r="G1427" s="44"/>
      <c r="H1427" s="286">
        <v>108.842</v>
      </c>
      <c r="I1427" s="44"/>
      <c r="J1427" s="44"/>
      <c r="K1427" s="44"/>
      <c r="L1427" s="48"/>
      <c r="M1427" s="232"/>
      <c r="N1427" s="233"/>
      <c r="O1427" s="88"/>
      <c r="P1427" s="88"/>
      <c r="Q1427" s="88"/>
      <c r="R1427" s="88"/>
      <c r="S1427" s="88"/>
      <c r="T1427" s="89"/>
      <c r="U1427" s="42"/>
      <c r="V1427" s="42"/>
      <c r="W1427" s="42"/>
      <c r="X1427" s="42"/>
      <c r="Y1427" s="42"/>
      <c r="Z1427" s="42"/>
      <c r="AA1427" s="42"/>
      <c r="AB1427" s="42"/>
      <c r="AC1427" s="42"/>
      <c r="AD1427" s="42"/>
      <c r="AE1427" s="42"/>
      <c r="AU1427" s="20" t="s">
        <v>90</v>
      </c>
    </row>
    <row r="1428" s="2" customFormat="1">
      <c r="A1428" s="42"/>
      <c r="B1428" s="43"/>
      <c r="C1428" s="44"/>
      <c r="D1428" s="234" t="s">
        <v>414</v>
      </c>
      <c r="E1428" s="44"/>
      <c r="F1428" s="285" t="s">
        <v>1862</v>
      </c>
      <c r="G1428" s="44"/>
      <c r="H1428" s="286">
        <v>108.875</v>
      </c>
      <c r="I1428" s="44"/>
      <c r="J1428" s="44"/>
      <c r="K1428" s="44"/>
      <c r="L1428" s="48"/>
      <c r="M1428" s="232"/>
      <c r="N1428" s="233"/>
      <c r="O1428" s="88"/>
      <c r="P1428" s="88"/>
      <c r="Q1428" s="88"/>
      <c r="R1428" s="88"/>
      <c r="S1428" s="88"/>
      <c r="T1428" s="89"/>
      <c r="U1428" s="42"/>
      <c r="V1428" s="42"/>
      <c r="W1428" s="42"/>
      <c r="X1428" s="42"/>
      <c r="Y1428" s="42"/>
      <c r="Z1428" s="42"/>
      <c r="AA1428" s="42"/>
      <c r="AB1428" s="42"/>
      <c r="AC1428" s="42"/>
      <c r="AD1428" s="42"/>
      <c r="AE1428" s="42"/>
      <c r="AU1428" s="20" t="s">
        <v>90</v>
      </c>
    </row>
    <row r="1429" s="2" customFormat="1">
      <c r="A1429" s="42"/>
      <c r="B1429" s="43"/>
      <c r="C1429" s="44"/>
      <c r="D1429" s="234" t="s">
        <v>414</v>
      </c>
      <c r="E1429" s="44"/>
      <c r="F1429" s="285" t="s">
        <v>1863</v>
      </c>
      <c r="G1429" s="44"/>
      <c r="H1429" s="286">
        <v>111.68899999999999</v>
      </c>
      <c r="I1429" s="44"/>
      <c r="J1429" s="44"/>
      <c r="K1429" s="44"/>
      <c r="L1429" s="48"/>
      <c r="M1429" s="232"/>
      <c r="N1429" s="233"/>
      <c r="O1429" s="88"/>
      <c r="P1429" s="88"/>
      <c r="Q1429" s="88"/>
      <c r="R1429" s="88"/>
      <c r="S1429" s="88"/>
      <c r="T1429" s="89"/>
      <c r="U1429" s="42"/>
      <c r="V1429" s="42"/>
      <c r="W1429" s="42"/>
      <c r="X1429" s="42"/>
      <c r="Y1429" s="42"/>
      <c r="Z1429" s="42"/>
      <c r="AA1429" s="42"/>
      <c r="AB1429" s="42"/>
      <c r="AC1429" s="42"/>
      <c r="AD1429" s="42"/>
      <c r="AE1429" s="42"/>
      <c r="AU1429" s="20" t="s">
        <v>90</v>
      </c>
    </row>
    <row r="1430" s="2" customFormat="1">
      <c r="A1430" s="42"/>
      <c r="B1430" s="43"/>
      <c r="C1430" s="44"/>
      <c r="D1430" s="234" t="s">
        <v>414</v>
      </c>
      <c r="E1430" s="44"/>
      <c r="F1430" s="285" t="s">
        <v>1864</v>
      </c>
      <c r="G1430" s="44"/>
      <c r="H1430" s="286">
        <v>-86.875</v>
      </c>
      <c r="I1430" s="44"/>
      <c r="J1430" s="44"/>
      <c r="K1430" s="44"/>
      <c r="L1430" s="48"/>
      <c r="M1430" s="232"/>
      <c r="N1430" s="233"/>
      <c r="O1430" s="88"/>
      <c r="P1430" s="88"/>
      <c r="Q1430" s="88"/>
      <c r="R1430" s="88"/>
      <c r="S1430" s="88"/>
      <c r="T1430" s="89"/>
      <c r="U1430" s="42"/>
      <c r="V1430" s="42"/>
      <c r="W1430" s="42"/>
      <c r="X1430" s="42"/>
      <c r="Y1430" s="42"/>
      <c r="Z1430" s="42"/>
      <c r="AA1430" s="42"/>
      <c r="AB1430" s="42"/>
      <c r="AC1430" s="42"/>
      <c r="AD1430" s="42"/>
      <c r="AE1430" s="42"/>
      <c r="AU1430" s="20" t="s">
        <v>90</v>
      </c>
    </row>
    <row r="1431" s="2" customFormat="1">
      <c r="A1431" s="42"/>
      <c r="B1431" s="43"/>
      <c r="C1431" s="44"/>
      <c r="D1431" s="234" t="s">
        <v>414</v>
      </c>
      <c r="E1431" s="44"/>
      <c r="F1431" s="285" t="s">
        <v>1865</v>
      </c>
      <c r="G1431" s="44"/>
      <c r="H1431" s="286">
        <v>-13.9</v>
      </c>
      <c r="I1431" s="44"/>
      <c r="J1431" s="44"/>
      <c r="K1431" s="44"/>
      <c r="L1431" s="48"/>
      <c r="M1431" s="232"/>
      <c r="N1431" s="233"/>
      <c r="O1431" s="88"/>
      <c r="P1431" s="88"/>
      <c r="Q1431" s="88"/>
      <c r="R1431" s="88"/>
      <c r="S1431" s="88"/>
      <c r="T1431" s="89"/>
      <c r="U1431" s="42"/>
      <c r="V1431" s="42"/>
      <c r="W1431" s="42"/>
      <c r="X1431" s="42"/>
      <c r="Y1431" s="42"/>
      <c r="Z1431" s="42"/>
      <c r="AA1431" s="42"/>
      <c r="AB1431" s="42"/>
      <c r="AC1431" s="42"/>
      <c r="AD1431" s="42"/>
      <c r="AE1431" s="42"/>
      <c r="AU1431" s="20" t="s">
        <v>90</v>
      </c>
    </row>
    <row r="1432" s="2" customFormat="1">
      <c r="A1432" s="42"/>
      <c r="B1432" s="43"/>
      <c r="C1432" s="44"/>
      <c r="D1432" s="234" t="s">
        <v>414</v>
      </c>
      <c r="E1432" s="44"/>
      <c r="F1432" s="285" t="s">
        <v>1866</v>
      </c>
      <c r="G1432" s="44"/>
      <c r="H1432" s="286">
        <v>-3.2000000000000002</v>
      </c>
      <c r="I1432" s="44"/>
      <c r="J1432" s="44"/>
      <c r="K1432" s="44"/>
      <c r="L1432" s="48"/>
      <c r="M1432" s="232"/>
      <c r="N1432" s="233"/>
      <c r="O1432" s="88"/>
      <c r="P1432" s="88"/>
      <c r="Q1432" s="88"/>
      <c r="R1432" s="88"/>
      <c r="S1432" s="88"/>
      <c r="T1432" s="89"/>
      <c r="U1432" s="42"/>
      <c r="V1432" s="42"/>
      <c r="W1432" s="42"/>
      <c r="X1432" s="42"/>
      <c r="Y1432" s="42"/>
      <c r="Z1432" s="42"/>
      <c r="AA1432" s="42"/>
      <c r="AB1432" s="42"/>
      <c r="AC1432" s="42"/>
      <c r="AD1432" s="42"/>
      <c r="AE1432" s="42"/>
      <c r="AU1432" s="20" t="s">
        <v>90</v>
      </c>
    </row>
    <row r="1433" s="2" customFormat="1">
      <c r="A1433" s="42"/>
      <c r="B1433" s="43"/>
      <c r="C1433" s="44"/>
      <c r="D1433" s="234" t="s">
        <v>414</v>
      </c>
      <c r="E1433" s="44"/>
      <c r="F1433" s="285" t="s">
        <v>1867</v>
      </c>
      <c r="G1433" s="44"/>
      <c r="H1433" s="286">
        <v>-3.2000000000000002</v>
      </c>
      <c r="I1433" s="44"/>
      <c r="J1433" s="44"/>
      <c r="K1433" s="44"/>
      <c r="L1433" s="48"/>
      <c r="M1433" s="232"/>
      <c r="N1433" s="233"/>
      <c r="O1433" s="88"/>
      <c r="P1433" s="88"/>
      <c r="Q1433" s="88"/>
      <c r="R1433" s="88"/>
      <c r="S1433" s="88"/>
      <c r="T1433" s="89"/>
      <c r="U1433" s="42"/>
      <c r="V1433" s="42"/>
      <c r="W1433" s="42"/>
      <c r="X1433" s="42"/>
      <c r="Y1433" s="42"/>
      <c r="Z1433" s="42"/>
      <c r="AA1433" s="42"/>
      <c r="AB1433" s="42"/>
      <c r="AC1433" s="42"/>
      <c r="AD1433" s="42"/>
      <c r="AE1433" s="42"/>
      <c r="AU1433" s="20" t="s">
        <v>90</v>
      </c>
    </row>
    <row r="1434" s="2" customFormat="1">
      <c r="A1434" s="42"/>
      <c r="B1434" s="43"/>
      <c r="C1434" s="44"/>
      <c r="D1434" s="234" t="s">
        <v>414</v>
      </c>
      <c r="E1434" s="44"/>
      <c r="F1434" s="285" t="s">
        <v>1868</v>
      </c>
      <c r="G1434" s="44"/>
      <c r="H1434" s="286">
        <v>-1.6000000000000001</v>
      </c>
      <c r="I1434" s="44"/>
      <c r="J1434" s="44"/>
      <c r="K1434" s="44"/>
      <c r="L1434" s="48"/>
      <c r="M1434" s="232"/>
      <c r="N1434" s="233"/>
      <c r="O1434" s="88"/>
      <c r="P1434" s="88"/>
      <c r="Q1434" s="88"/>
      <c r="R1434" s="88"/>
      <c r="S1434" s="88"/>
      <c r="T1434" s="89"/>
      <c r="U1434" s="42"/>
      <c r="V1434" s="42"/>
      <c r="W1434" s="42"/>
      <c r="X1434" s="42"/>
      <c r="Y1434" s="42"/>
      <c r="Z1434" s="42"/>
      <c r="AA1434" s="42"/>
      <c r="AB1434" s="42"/>
      <c r="AC1434" s="42"/>
      <c r="AD1434" s="42"/>
      <c r="AE1434" s="42"/>
      <c r="AU1434" s="20" t="s">
        <v>90</v>
      </c>
    </row>
    <row r="1435" s="2" customFormat="1">
      <c r="A1435" s="42"/>
      <c r="B1435" s="43"/>
      <c r="C1435" s="44"/>
      <c r="D1435" s="234" t="s">
        <v>414</v>
      </c>
      <c r="E1435" s="44"/>
      <c r="F1435" s="285" t="s">
        <v>1869</v>
      </c>
      <c r="G1435" s="44"/>
      <c r="H1435" s="286">
        <v>8.125</v>
      </c>
      <c r="I1435" s="44"/>
      <c r="J1435" s="44"/>
      <c r="K1435" s="44"/>
      <c r="L1435" s="48"/>
      <c r="M1435" s="232"/>
      <c r="N1435" s="233"/>
      <c r="O1435" s="88"/>
      <c r="P1435" s="88"/>
      <c r="Q1435" s="88"/>
      <c r="R1435" s="88"/>
      <c r="S1435" s="88"/>
      <c r="T1435" s="89"/>
      <c r="U1435" s="42"/>
      <c r="V1435" s="42"/>
      <c r="W1435" s="42"/>
      <c r="X1435" s="42"/>
      <c r="Y1435" s="42"/>
      <c r="Z1435" s="42"/>
      <c r="AA1435" s="42"/>
      <c r="AB1435" s="42"/>
      <c r="AC1435" s="42"/>
      <c r="AD1435" s="42"/>
      <c r="AE1435" s="42"/>
      <c r="AU1435" s="20" t="s">
        <v>90</v>
      </c>
    </row>
    <row r="1436" s="2" customFormat="1">
      <c r="A1436" s="42"/>
      <c r="B1436" s="43"/>
      <c r="C1436" s="44"/>
      <c r="D1436" s="234" t="s">
        <v>414</v>
      </c>
      <c r="E1436" s="44"/>
      <c r="F1436" s="285" t="s">
        <v>1870</v>
      </c>
      <c r="G1436" s="44"/>
      <c r="H1436" s="286">
        <v>-5.0629999999999997</v>
      </c>
      <c r="I1436" s="44"/>
      <c r="J1436" s="44"/>
      <c r="K1436" s="44"/>
      <c r="L1436" s="48"/>
      <c r="M1436" s="232"/>
      <c r="N1436" s="233"/>
      <c r="O1436" s="88"/>
      <c r="P1436" s="88"/>
      <c r="Q1436" s="88"/>
      <c r="R1436" s="88"/>
      <c r="S1436" s="88"/>
      <c r="T1436" s="89"/>
      <c r="U1436" s="42"/>
      <c r="V1436" s="42"/>
      <c r="W1436" s="42"/>
      <c r="X1436" s="42"/>
      <c r="Y1436" s="42"/>
      <c r="Z1436" s="42"/>
      <c r="AA1436" s="42"/>
      <c r="AB1436" s="42"/>
      <c r="AC1436" s="42"/>
      <c r="AD1436" s="42"/>
      <c r="AE1436" s="42"/>
      <c r="AU1436" s="20" t="s">
        <v>90</v>
      </c>
    </row>
    <row r="1437" s="2" customFormat="1">
      <c r="A1437" s="42"/>
      <c r="B1437" s="43"/>
      <c r="C1437" s="44"/>
      <c r="D1437" s="234" t="s">
        <v>414</v>
      </c>
      <c r="E1437" s="44"/>
      <c r="F1437" s="285" t="s">
        <v>1871</v>
      </c>
      <c r="G1437" s="44"/>
      <c r="H1437" s="286">
        <v>-2.081</v>
      </c>
      <c r="I1437" s="44"/>
      <c r="J1437" s="44"/>
      <c r="K1437" s="44"/>
      <c r="L1437" s="48"/>
      <c r="M1437" s="232"/>
      <c r="N1437" s="233"/>
      <c r="O1437" s="88"/>
      <c r="P1437" s="88"/>
      <c r="Q1437" s="88"/>
      <c r="R1437" s="88"/>
      <c r="S1437" s="88"/>
      <c r="T1437" s="89"/>
      <c r="U1437" s="42"/>
      <c r="V1437" s="42"/>
      <c r="W1437" s="42"/>
      <c r="X1437" s="42"/>
      <c r="Y1437" s="42"/>
      <c r="Z1437" s="42"/>
      <c r="AA1437" s="42"/>
      <c r="AB1437" s="42"/>
      <c r="AC1437" s="42"/>
      <c r="AD1437" s="42"/>
      <c r="AE1437" s="42"/>
      <c r="AU1437" s="20" t="s">
        <v>90</v>
      </c>
    </row>
    <row r="1438" s="2" customFormat="1">
      <c r="A1438" s="42"/>
      <c r="B1438" s="43"/>
      <c r="C1438" s="44"/>
      <c r="D1438" s="234" t="s">
        <v>414</v>
      </c>
      <c r="E1438" s="44"/>
      <c r="F1438" s="285" t="s">
        <v>1645</v>
      </c>
      <c r="G1438" s="44"/>
      <c r="H1438" s="286">
        <v>-39.359999999999999</v>
      </c>
      <c r="I1438" s="44"/>
      <c r="J1438" s="44"/>
      <c r="K1438" s="44"/>
      <c r="L1438" s="48"/>
      <c r="M1438" s="232"/>
      <c r="N1438" s="233"/>
      <c r="O1438" s="88"/>
      <c r="P1438" s="88"/>
      <c r="Q1438" s="88"/>
      <c r="R1438" s="88"/>
      <c r="S1438" s="88"/>
      <c r="T1438" s="89"/>
      <c r="U1438" s="42"/>
      <c r="V1438" s="42"/>
      <c r="W1438" s="42"/>
      <c r="X1438" s="42"/>
      <c r="Y1438" s="42"/>
      <c r="Z1438" s="42"/>
      <c r="AA1438" s="42"/>
      <c r="AB1438" s="42"/>
      <c r="AC1438" s="42"/>
      <c r="AD1438" s="42"/>
      <c r="AE1438" s="42"/>
      <c r="AU1438" s="20" t="s">
        <v>90</v>
      </c>
    </row>
    <row r="1439" s="2" customFormat="1">
      <c r="A1439" s="42"/>
      <c r="B1439" s="43"/>
      <c r="C1439" s="44"/>
      <c r="D1439" s="234" t="s">
        <v>414</v>
      </c>
      <c r="E1439" s="44"/>
      <c r="F1439" s="285" t="s">
        <v>2352</v>
      </c>
      <c r="G1439" s="44"/>
      <c r="H1439" s="286">
        <v>0</v>
      </c>
      <c r="I1439" s="44"/>
      <c r="J1439" s="44"/>
      <c r="K1439" s="44"/>
      <c r="L1439" s="48"/>
      <c r="M1439" s="232"/>
      <c r="N1439" s="233"/>
      <c r="O1439" s="88"/>
      <c r="P1439" s="88"/>
      <c r="Q1439" s="88"/>
      <c r="R1439" s="88"/>
      <c r="S1439" s="88"/>
      <c r="T1439" s="89"/>
      <c r="U1439" s="42"/>
      <c r="V1439" s="42"/>
      <c r="W1439" s="42"/>
      <c r="X1439" s="42"/>
      <c r="Y1439" s="42"/>
      <c r="Z1439" s="42"/>
      <c r="AA1439" s="42"/>
      <c r="AB1439" s="42"/>
      <c r="AC1439" s="42"/>
      <c r="AD1439" s="42"/>
      <c r="AE1439" s="42"/>
      <c r="AU1439" s="20" t="s">
        <v>90</v>
      </c>
    </row>
    <row r="1440" s="2" customFormat="1">
      <c r="A1440" s="42"/>
      <c r="B1440" s="43"/>
      <c r="C1440" s="44"/>
      <c r="D1440" s="234" t="s">
        <v>414</v>
      </c>
      <c r="E1440" s="44"/>
      <c r="F1440" s="285" t="s">
        <v>606</v>
      </c>
      <c r="G1440" s="44"/>
      <c r="H1440" s="286">
        <v>0</v>
      </c>
      <c r="I1440" s="44"/>
      <c r="J1440" s="44"/>
      <c r="K1440" s="44"/>
      <c r="L1440" s="48"/>
      <c r="M1440" s="232"/>
      <c r="N1440" s="233"/>
      <c r="O1440" s="88"/>
      <c r="P1440" s="88"/>
      <c r="Q1440" s="88"/>
      <c r="R1440" s="88"/>
      <c r="S1440" s="88"/>
      <c r="T1440" s="89"/>
      <c r="U1440" s="42"/>
      <c r="V1440" s="42"/>
      <c r="W1440" s="42"/>
      <c r="X1440" s="42"/>
      <c r="Y1440" s="42"/>
      <c r="Z1440" s="42"/>
      <c r="AA1440" s="42"/>
      <c r="AB1440" s="42"/>
      <c r="AC1440" s="42"/>
      <c r="AD1440" s="42"/>
      <c r="AE1440" s="42"/>
      <c r="AU1440" s="20" t="s">
        <v>90</v>
      </c>
    </row>
    <row r="1441" s="2" customFormat="1">
      <c r="A1441" s="42"/>
      <c r="B1441" s="43"/>
      <c r="C1441" s="44"/>
      <c r="D1441" s="234" t="s">
        <v>414</v>
      </c>
      <c r="E1441" s="44"/>
      <c r="F1441" s="285" t="s">
        <v>607</v>
      </c>
      <c r="G1441" s="44"/>
      <c r="H1441" s="286">
        <v>4</v>
      </c>
      <c r="I1441" s="44"/>
      <c r="J1441" s="44"/>
      <c r="K1441" s="44"/>
      <c r="L1441" s="48"/>
      <c r="M1441" s="232"/>
      <c r="N1441" s="233"/>
      <c r="O1441" s="88"/>
      <c r="P1441" s="88"/>
      <c r="Q1441" s="88"/>
      <c r="R1441" s="88"/>
      <c r="S1441" s="88"/>
      <c r="T1441" s="89"/>
      <c r="U1441" s="42"/>
      <c r="V1441" s="42"/>
      <c r="W1441" s="42"/>
      <c r="X1441" s="42"/>
      <c r="Y1441" s="42"/>
      <c r="Z1441" s="42"/>
      <c r="AA1441" s="42"/>
      <c r="AB1441" s="42"/>
      <c r="AC1441" s="42"/>
      <c r="AD1441" s="42"/>
      <c r="AE1441" s="42"/>
      <c r="AU1441" s="20" t="s">
        <v>90</v>
      </c>
    </row>
    <row r="1442" s="2" customFormat="1">
      <c r="A1442" s="42"/>
      <c r="B1442" s="43"/>
      <c r="C1442" s="44"/>
      <c r="D1442" s="234" t="s">
        <v>414</v>
      </c>
      <c r="E1442" s="44"/>
      <c r="F1442" s="285" t="s">
        <v>608</v>
      </c>
      <c r="G1442" s="44"/>
      <c r="H1442" s="286">
        <v>4</v>
      </c>
      <c r="I1442" s="44"/>
      <c r="J1442" s="44"/>
      <c r="K1442" s="44"/>
      <c r="L1442" s="48"/>
      <c r="M1442" s="232"/>
      <c r="N1442" s="233"/>
      <c r="O1442" s="88"/>
      <c r="P1442" s="88"/>
      <c r="Q1442" s="88"/>
      <c r="R1442" s="88"/>
      <c r="S1442" s="88"/>
      <c r="T1442" s="89"/>
      <c r="U1442" s="42"/>
      <c r="V1442" s="42"/>
      <c r="W1442" s="42"/>
      <c r="X1442" s="42"/>
      <c r="Y1442" s="42"/>
      <c r="Z1442" s="42"/>
      <c r="AA1442" s="42"/>
      <c r="AB1442" s="42"/>
      <c r="AC1442" s="42"/>
      <c r="AD1442" s="42"/>
      <c r="AE1442" s="42"/>
      <c r="AU1442" s="20" t="s">
        <v>90</v>
      </c>
    </row>
    <row r="1443" s="2" customFormat="1">
      <c r="A1443" s="42"/>
      <c r="B1443" s="43"/>
      <c r="C1443" s="44"/>
      <c r="D1443" s="234" t="s">
        <v>414</v>
      </c>
      <c r="E1443" s="44"/>
      <c r="F1443" s="285" t="s">
        <v>609</v>
      </c>
      <c r="G1443" s="44"/>
      <c r="H1443" s="286">
        <v>5.4080000000000004</v>
      </c>
      <c r="I1443" s="44"/>
      <c r="J1443" s="44"/>
      <c r="K1443" s="44"/>
      <c r="L1443" s="48"/>
      <c r="M1443" s="232"/>
      <c r="N1443" s="233"/>
      <c r="O1443" s="88"/>
      <c r="P1443" s="88"/>
      <c r="Q1443" s="88"/>
      <c r="R1443" s="88"/>
      <c r="S1443" s="88"/>
      <c r="T1443" s="89"/>
      <c r="U1443" s="42"/>
      <c r="V1443" s="42"/>
      <c r="W1443" s="42"/>
      <c r="X1443" s="42"/>
      <c r="Y1443" s="42"/>
      <c r="Z1443" s="42"/>
      <c r="AA1443" s="42"/>
      <c r="AB1443" s="42"/>
      <c r="AC1443" s="42"/>
      <c r="AD1443" s="42"/>
      <c r="AE1443" s="42"/>
      <c r="AU1443" s="20" t="s">
        <v>90</v>
      </c>
    </row>
    <row r="1444" s="2" customFormat="1">
      <c r="A1444" s="42"/>
      <c r="B1444" s="43"/>
      <c r="C1444" s="44"/>
      <c r="D1444" s="234" t="s">
        <v>414</v>
      </c>
      <c r="E1444" s="44"/>
      <c r="F1444" s="285" t="s">
        <v>610</v>
      </c>
      <c r="G1444" s="44"/>
      <c r="H1444" s="286">
        <v>2.0800000000000001</v>
      </c>
      <c r="I1444" s="44"/>
      <c r="J1444" s="44"/>
      <c r="K1444" s="44"/>
      <c r="L1444" s="48"/>
      <c r="M1444" s="232"/>
      <c r="N1444" s="233"/>
      <c r="O1444" s="88"/>
      <c r="P1444" s="88"/>
      <c r="Q1444" s="88"/>
      <c r="R1444" s="88"/>
      <c r="S1444" s="88"/>
      <c r="T1444" s="89"/>
      <c r="U1444" s="42"/>
      <c r="V1444" s="42"/>
      <c r="W1444" s="42"/>
      <c r="X1444" s="42"/>
      <c r="Y1444" s="42"/>
      <c r="Z1444" s="42"/>
      <c r="AA1444" s="42"/>
      <c r="AB1444" s="42"/>
      <c r="AC1444" s="42"/>
      <c r="AD1444" s="42"/>
      <c r="AE1444" s="42"/>
      <c r="AU1444" s="20" t="s">
        <v>90</v>
      </c>
    </row>
    <row r="1445" s="2" customFormat="1">
      <c r="A1445" s="42"/>
      <c r="B1445" s="43"/>
      <c r="C1445" s="44"/>
      <c r="D1445" s="234" t="s">
        <v>414</v>
      </c>
      <c r="E1445" s="44"/>
      <c r="F1445" s="285" t="s">
        <v>611</v>
      </c>
      <c r="G1445" s="44"/>
      <c r="H1445" s="286">
        <v>1.4159999999999999</v>
      </c>
      <c r="I1445" s="44"/>
      <c r="J1445" s="44"/>
      <c r="K1445" s="44"/>
      <c r="L1445" s="48"/>
      <c r="M1445" s="232"/>
      <c r="N1445" s="233"/>
      <c r="O1445" s="88"/>
      <c r="P1445" s="88"/>
      <c r="Q1445" s="88"/>
      <c r="R1445" s="88"/>
      <c r="S1445" s="88"/>
      <c r="T1445" s="89"/>
      <c r="U1445" s="42"/>
      <c r="V1445" s="42"/>
      <c r="W1445" s="42"/>
      <c r="X1445" s="42"/>
      <c r="Y1445" s="42"/>
      <c r="Z1445" s="42"/>
      <c r="AA1445" s="42"/>
      <c r="AB1445" s="42"/>
      <c r="AC1445" s="42"/>
      <c r="AD1445" s="42"/>
      <c r="AE1445" s="42"/>
      <c r="AU1445" s="20" t="s">
        <v>90</v>
      </c>
    </row>
    <row r="1446" s="2" customFormat="1">
      <c r="A1446" s="42"/>
      <c r="B1446" s="43"/>
      <c r="C1446" s="44"/>
      <c r="D1446" s="234" t="s">
        <v>414</v>
      </c>
      <c r="E1446" s="44"/>
      <c r="F1446" s="285" t="s">
        <v>612</v>
      </c>
      <c r="G1446" s="44"/>
      <c r="H1446" s="286">
        <v>5.3559999999999999</v>
      </c>
      <c r="I1446" s="44"/>
      <c r="J1446" s="44"/>
      <c r="K1446" s="44"/>
      <c r="L1446" s="48"/>
      <c r="M1446" s="232"/>
      <c r="N1446" s="233"/>
      <c r="O1446" s="88"/>
      <c r="P1446" s="88"/>
      <c r="Q1446" s="88"/>
      <c r="R1446" s="88"/>
      <c r="S1446" s="88"/>
      <c r="T1446" s="89"/>
      <c r="U1446" s="42"/>
      <c r="V1446" s="42"/>
      <c r="W1446" s="42"/>
      <c r="X1446" s="42"/>
      <c r="Y1446" s="42"/>
      <c r="Z1446" s="42"/>
      <c r="AA1446" s="42"/>
      <c r="AB1446" s="42"/>
      <c r="AC1446" s="42"/>
      <c r="AD1446" s="42"/>
      <c r="AE1446" s="42"/>
      <c r="AU1446" s="20" t="s">
        <v>90</v>
      </c>
    </row>
    <row r="1447" s="2" customFormat="1">
      <c r="A1447" s="42"/>
      <c r="B1447" s="43"/>
      <c r="C1447" s="44"/>
      <c r="D1447" s="234" t="s">
        <v>414</v>
      </c>
      <c r="E1447" s="44"/>
      <c r="F1447" s="285" t="s">
        <v>613</v>
      </c>
      <c r="G1447" s="44"/>
      <c r="H1447" s="286">
        <v>2.2080000000000002</v>
      </c>
      <c r="I1447" s="44"/>
      <c r="J1447" s="44"/>
      <c r="K1447" s="44"/>
      <c r="L1447" s="48"/>
      <c r="M1447" s="232"/>
      <c r="N1447" s="233"/>
      <c r="O1447" s="88"/>
      <c r="P1447" s="88"/>
      <c r="Q1447" s="88"/>
      <c r="R1447" s="88"/>
      <c r="S1447" s="88"/>
      <c r="T1447" s="89"/>
      <c r="U1447" s="42"/>
      <c r="V1447" s="42"/>
      <c r="W1447" s="42"/>
      <c r="X1447" s="42"/>
      <c r="Y1447" s="42"/>
      <c r="Z1447" s="42"/>
      <c r="AA1447" s="42"/>
      <c r="AB1447" s="42"/>
      <c r="AC1447" s="42"/>
      <c r="AD1447" s="42"/>
      <c r="AE1447" s="42"/>
      <c r="AU1447" s="20" t="s">
        <v>90</v>
      </c>
    </row>
    <row r="1448" s="2" customFormat="1">
      <c r="A1448" s="42"/>
      <c r="B1448" s="43"/>
      <c r="C1448" s="44"/>
      <c r="D1448" s="234" t="s">
        <v>414</v>
      </c>
      <c r="E1448" s="44"/>
      <c r="F1448" s="285" t="s">
        <v>614</v>
      </c>
      <c r="G1448" s="44"/>
      <c r="H1448" s="286">
        <v>4</v>
      </c>
      <c r="I1448" s="44"/>
      <c r="J1448" s="44"/>
      <c r="K1448" s="44"/>
      <c r="L1448" s="48"/>
      <c r="M1448" s="232"/>
      <c r="N1448" s="233"/>
      <c r="O1448" s="88"/>
      <c r="P1448" s="88"/>
      <c r="Q1448" s="88"/>
      <c r="R1448" s="88"/>
      <c r="S1448" s="88"/>
      <c r="T1448" s="89"/>
      <c r="U1448" s="42"/>
      <c r="V1448" s="42"/>
      <c r="W1448" s="42"/>
      <c r="X1448" s="42"/>
      <c r="Y1448" s="42"/>
      <c r="Z1448" s="42"/>
      <c r="AA1448" s="42"/>
      <c r="AB1448" s="42"/>
      <c r="AC1448" s="42"/>
      <c r="AD1448" s="42"/>
      <c r="AE1448" s="42"/>
      <c r="AU1448" s="20" t="s">
        <v>90</v>
      </c>
    </row>
    <row r="1449" s="2" customFormat="1">
      <c r="A1449" s="42"/>
      <c r="B1449" s="43"/>
      <c r="C1449" s="44"/>
      <c r="D1449" s="234" t="s">
        <v>414</v>
      </c>
      <c r="E1449" s="44"/>
      <c r="F1449" s="285" t="s">
        <v>324</v>
      </c>
      <c r="G1449" s="44"/>
      <c r="H1449" s="286">
        <v>0</v>
      </c>
      <c r="I1449" s="44"/>
      <c r="J1449" s="44"/>
      <c r="K1449" s="44"/>
      <c r="L1449" s="48"/>
      <c r="M1449" s="232"/>
      <c r="N1449" s="233"/>
      <c r="O1449" s="88"/>
      <c r="P1449" s="88"/>
      <c r="Q1449" s="88"/>
      <c r="R1449" s="88"/>
      <c r="S1449" s="88"/>
      <c r="T1449" s="89"/>
      <c r="U1449" s="42"/>
      <c r="V1449" s="42"/>
      <c r="W1449" s="42"/>
      <c r="X1449" s="42"/>
      <c r="Y1449" s="42"/>
      <c r="Z1449" s="42"/>
      <c r="AA1449" s="42"/>
      <c r="AB1449" s="42"/>
      <c r="AC1449" s="42"/>
      <c r="AD1449" s="42"/>
      <c r="AE1449" s="42"/>
      <c r="AU1449" s="20" t="s">
        <v>90</v>
      </c>
    </row>
    <row r="1450" s="2" customFormat="1">
      <c r="A1450" s="42"/>
      <c r="B1450" s="43"/>
      <c r="C1450" s="44"/>
      <c r="D1450" s="234" t="s">
        <v>414</v>
      </c>
      <c r="E1450" s="44"/>
      <c r="F1450" s="285" t="s">
        <v>598</v>
      </c>
      <c r="G1450" s="44"/>
      <c r="H1450" s="286">
        <v>15.158</v>
      </c>
      <c r="I1450" s="44"/>
      <c r="J1450" s="44"/>
      <c r="K1450" s="44"/>
      <c r="L1450" s="48"/>
      <c r="M1450" s="232"/>
      <c r="N1450" s="233"/>
      <c r="O1450" s="88"/>
      <c r="P1450" s="88"/>
      <c r="Q1450" s="88"/>
      <c r="R1450" s="88"/>
      <c r="S1450" s="88"/>
      <c r="T1450" s="89"/>
      <c r="U1450" s="42"/>
      <c r="V1450" s="42"/>
      <c r="W1450" s="42"/>
      <c r="X1450" s="42"/>
      <c r="Y1450" s="42"/>
      <c r="Z1450" s="42"/>
      <c r="AA1450" s="42"/>
      <c r="AB1450" s="42"/>
      <c r="AC1450" s="42"/>
      <c r="AD1450" s="42"/>
      <c r="AE1450" s="42"/>
      <c r="AU1450" s="20" t="s">
        <v>90</v>
      </c>
    </row>
    <row r="1451" s="2" customFormat="1">
      <c r="A1451" s="42"/>
      <c r="B1451" s="43"/>
      <c r="C1451" s="44"/>
      <c r="D1451" s="234" t="s">
        <v>414</v>
      </c>
      <c r="E1451" s="44"/>
      <c r="F1451" s="285" t="s">
        <v>599</v>
      </c>
      <c r="G1451" s="44"/>
      <c r="H1451" s="286">
        <v>48.840000000000003</v>
      </c>
      <c r="I1451" s="44"/>
      <c r="J1451" s="44"/>
      <c r="K1451" s="44"/>
      <c r="L1451" s="48"/>
      <c r="M1451" s="232"/>
      <c r="N1451" s="233"/>
      <c r="O1451" s="88"/>
      <c r="P1451" s="88"/>
      <c r="Q1451" s="88"/>
      <c r="R1451" s="88"/>
      <c r="S1451" s="88"/>
      <c r="T1451" s="89"/>
      <c r="U1451" s="42"/>
      <c r="V1451" s="42"/>
      <c r="W1451" s="42"/>
      <c r="X1451" s="42"/>
      <c r="Y1451" s="42"/>
      <c r="Z1451" s="42"/>
      <c r="AA1451" s="42"/>
      <c r="AB1451" s="42"/>
      <c r="AC1451" s="42"/>
      <c r="AD1451" s="42"/>
      <c r="AE1451" s="42"/>
      <c r="AU1451" s="20" t="s">
        <v>90</v>
      </c>
    </row>
    <row r="1452" s="2" customFormat="1">
      <c r="A1452" s="42"/>
      <c r="B1452" s="43"/>
      <c r="C1452" s="44"/>
      <c r="D1452" s="234" t="s">
        <v>414</v>
      </c>
      <c r="E1452" s="44"/>
      <c r="F1452" s="285" t="s">
        <v>600</v>
      </c>
      <c r="G1452" s="44"/>
      <c r="H1452" s="286">
        <v>5</v>
      </c>
      <c r="I1452" s="44"/>
      <c r="J1452" s="44"/>
      <c r="K1452" s="44"/>
      <c r="L1452" s="48"/>
      <c r="M1452" s="232"/>
      <c r="N1452" s="233"/>
      <c r="O1452" s="88"/>
      <c r="P1452" s="88"/>
      <c r="Q1452" s="88"/>
      <c r="R1452" s="88"/>
      <c r="S1452" s="88"/>
      <c r="T1452" s="89"/>
      <c r="U1452" s="42"/>
      <c r="V1452" s="42"/>
      <c r="W1452" s="42"/>
      <c r="X1452" s="42"/>
      <c r="Y1452" s="42"/>
      <c r="Z1452" s="42"/>
      <c r="AA1452" s="42"/>
      <c r="AB1452" s="42"/>
      <c r="AC1452" s="42"/>
      <c r="AD1452" s="42"/>
      <c r="AE1452" s="42"/>
      <c r="AU1452" s="20" t="s">
        <v>90</v>
      </c>
    </row>
    <row r="1453" s="2" customFormat="1">
      <c r="A1453" s="42"/>
      <c r="B1453" s="43"/>
      <c r="C1453" s="44"/>
      <c r="D1453" s="234" t="s">
        <v>414</v>
      </c>
      <c r="E1453" s="44"/>
      <c r="F1453" s="285" t="s">
        <v>324</v>
      </c>
      <c r="G1453" s="44"/>
      <c r="H1453" s="286">
        <v>0</v>
      </c>
      <c r="I1453" s="44"/>
      <c r="J1453" s="44"/>
      <c r="K1453" s="44"/>
      <c r="L1453" s="48"/>
      <c r="M1453" s="232"/>
      <c r="N1453" s="233"/>
      <c r="O1453" s="88"/>
      <c r="P1453" s="88"/>
      <c r="Q1453" s="88"/>
      <c r="R1453" s="88"/>
      <c r="S1453" s="88"/>
      <c r="T1453" s="89"/>
      <c r="U1453" s="42"/>
      <c r="V1453" s="42"/>
      <c r="W1453" s="42"/>
      <c r="X1453" s="42"/>
      <c r="Y1453" s="42"/>
      <c r="Z1453" s="42"/>
      <c r="AA1453" s="42"/>
      <c r="AB1453" s="42"/>
      <c r="AC1453" s="42"/>
      <c r="AD1453" s="42"/>
      <c r="AE1453" s="42"/>
      <c r="AU1453" s="20" t="s">
        <v>90</v>
      </c>
    </row>
    <row r="1454" s="2" customFormat="1">
      <c r="A1454" s="42"/>
      <c r="B1454" s="43"/>
      <c r="C1454" s="44"/>
      <c r="D1454" s="234" t="s">
        <v>414</v>
      </c>
      <c r="E1454" s="44"/>
      <c r="F1454" s="285" t="s">
        <v>592</v>
      </c>
      <c r="G1454" s="44"/>
      <c r="H1454" s="286">
        <v>3.7599999999999998</v>
      </c>
      <c r="I1454" s="44"/>
      <c r="J1454" s="44"/>
      <c r="K1454" s="44"/>
      <c r="L1454" s="48"/>
      <c r="M1454" s="232"/>
      <c r="N1454" s="233"/>
      <c r="O1454" s="88"/>
      <c r="P1454" s="88"/>
      <c r="Q1454" s="88"/>
      <c r="R1454" s="88"/>
      <c r="S1454" s="88"/>
      <c r="T1454" s="89"/>
      <c r="U1454" s="42"/>
      <c r="V1454" s="42"/>
      <c r="W1454" s="42"/>
      <c r="X1454" s="42"/>
      <c r="Y1454" s="42"/>
      <c r="Z1454" s="42"/>
      <c r="AA1454" s="42"/>
      <c r="AB1454" s="42"/>
      <c r="AC1454" s="42"/>
      <c r="AD1454" s="42"/>
      <c r="AE1454" s="42"/>
      <c r="AU1454" s="20" t="s">
        <v>90</v>
      </c>
    </row>
    <row r="1455" s="2" customFormat="1">
      <c r="A1455" s="42"/>
      <c r="B1455" s="43"/>
      <c r="C1455" s="44"/>
      <c r="D1455" s="234" t="s">
        <v>414</v>
      </c>
      <c r="E1455" s="44"/>
      <c r="F1455" s="285" t="s">
        <v>285</v>
      </c>
      <c r="G1455" s="44"/>
      <c r="H1455" s="286">
        <v>818.50699999999995</v>
      </c>
      <c r="I1455" s="44"/>
      <c r="J1455" s="44"/>
      <c r="K1455" s="44"/>
      <c r="L1455" s="48"/>
      <c r="M1455" s="232"/>
      <c r="N1455" s="233"/>
      <c r="O1455" s="88"/>
      <c r="P1455" s="88"/>
      <c r="Q1455" s="88"/>
      <c r="R1455" s="88"/>
      <c r="S1455" s="88"/>
      <c r="T1455" s="89"/>
      <c r="U1455" s="42"/>
      <c r="V1455" s="42"/>
      <c r="W1455" s="42"/>
      <c r="X1455" s="42"/>
      <c r="Y1455" s="42"/>
      <c r="Z1455" s="42"/>
      <c r="AA1455" s="42"/>
      <c r="AB1455" s="42"/>
      <c r="AC1455" s="42"/>
      <c r="AD1455" s="42"/>
      <c r="AE1455" s="42"/>
      <c r="AU1455" s="20" t="s">
        <v>90</v>
      </c>
    </row>
    <row r="1456" s="2" customFormat="1">
      <c r="A1456" s="42"/>
      <c r="B1456" s="43"/>
      <c r="C1456" s="44"/>
      <c r="D1456" s="234" t="s">
        <v>414</v>
      </c>
      <c r="E1456" s="44"/>
      <c r="F1456" s="300" t="s">
        <v>1508</v>
      </c>
      <c r="G1456" s="44"/>
      <c r="H1456" s="44"/>
      <c r="I1456" s="44"/>
      <c r="J1456" s="44"/>
      <c r="K1456" s="44"/>
      <c r="L1456" s="48"/>
      <c r="M1456" s="232"/>
      <c r="N1456" s="233"/>
      <c r="O1456" s="88"/>
      <c r="P1456" s="88"/>
      <c r="Q1456" s="88"/>
      <c r="R1456" s="88"/>
      <c r="S1456" s="88"/>
      <c r="T1456" s="89"/>
      <c r="U1456" s="42"/>
      <c r="V1456" s="42"/>
      <c r="W1456" s="42"/>
      <c r="X1456" s="42"/>
      <c r="Y1456" s="42"/>
      <c r="Z1456" s="42"/>
      <c r="AA1456" s="42"/>
      <c r="AB1456" s="42"/>
      <c r="AC1456" s="42"/>
      <c r="AD1456" s="42"/>
      <c r="AE1456" s="42"/>
      <c r="AU1456" s="20" t="s">
        <v>90</v>
      </c>
    </row>
    <row r="1457" s="2" customFormat="1">
      <c r="A1457" s="42"/>
      <c r="B1457" s="43"/>
      <c r="C1457" s="44"/>
      <c r="D1457" s="234" t="s">
        <v>414</v>
      </c>
      <c r="E1457" s="44"/>
      <c r="F1457" s="301" t="s">
        <v>1872</v>
      </c>
      <c r="G1457" s="44"/>
      <c r="H1457" s="286">
        <v>0</v>
      </c>
      <c r="I1457" s="44"/>
      <c r="J1457" s="44"/>
      <c r="K1457" s="44"/>
      <c r="L1457" s="48"/>
      <c r="M1457" s="232"/>
      <c r="N1457" s="233"/>
      <c r="O1457" s="88"/>
      <c r="P1457" s="88"/>
      <c r="Q1457" s="88"/>
      <c r="R1457" s="88"/>
      <c r="S1457" s="88"/>
      <c r="T1457" s="89"/>
      <c r="U1457" s="42"/>
      <c r="V1457" s="42"/>
      <c r="W1457" s="42"/>
      <c r="X1457" s="42"/>
      <c r="Y1457" s="42"/>
      <c r="Z1457" s="42"/>
      <c r="AA1457" s="42"/>
      <c r="AB1457" s="42"/>
      <c r="AC1457" s="42"/>
      <c r="AD1457" s="42"/>
      <c r="AE1457" s="42"/>
      <c r="AU1457" s="20" t="s">
        <v>90</v>
      </c>
    </row>
    <row r="1458" s="2" customFormat="1">
      <c r="A1458" s="42"/>
      <c r="B1458" s="43"/>
      <c r="C1458" s="44"/>
      <c r="D1458" s="234" t="s">
        <v>414</v>
      </c>
      <c r="E1458" s="44"/>
      <c r="F1458" s="301" t="s">
        <v>1873</v>
      </c>
      <c r="G1458" s="44"/>
      <c r="H1458" s="286">
        <v>39.359999999999999</v>
      </c>
      <c r="I1458" s="44"/>
      <c r="J1458" s="44"/>
      <c r="K1458" s="44"/>
      <c r="L1458" s="48"/>
      <c r="M1458" s="232"/>
      <c r="N1458" s="233"/>
      <c r="O1458" s="88"/>
      <c r="P1458" s="88"/>
      <c r="Q1458" s="88"/>
      <c r="R1458" s="88"/>
      <c r="S1458" s="88"/>
      <c r="T1458" s="89"/>
      <c r="U1458" s="42"/>
      <c r="V1458" s="42"/>
      <c r="W1458" s="42"/>
      <c r="X1458" s="42"/>
      <c r="Y1458" s="42"/>
      <c r="Z1458" s="42"/>
      <c r="AA1458" s="42"/>
      <c r="AB1458" s="42"/>
      <c r="AC1458" s="42"/>
      <c r="AD1458" s="42"/>
      <c r="AE1458" s="42"/>
      <c r="AU1458" s="20" t="s">
        <v>90</v>
      </c>
    </row>
    <row r="1459" s="2" customFormat="1">
      <c r="A1459" s="42"/>
      <c r="B1459" s="43"/>
      <c r="C1459" s="44"/>
      <c r="D1459" s="234" t="s">
        <v>414</v>
      </c>
      <c r="E1459" s="44"/>
      <c r="F1459" s="301" t="s">
        <v>285</v>
      </c>
      <c r="G1459" s="44"/>
      <c r="H1459" s="286">
        <v>39.359999999999999</v>
      </c>
      <c r="I1459" s="44"/>
      <c r="J1459" s="44"/>
      <c r="K1459" s="44"/>
      <c r="L1459" s="48"/>
      <c r="M1459" s="232"/>
      <c r="N1459" s="233"/>
      <c r="O1459" s="88"/>
      <c r="P1459" s="88"/>
      <c r="Q1459" s="88"/>
      <c r="R1459" s="88"/>
      <c r="S1459" s="88"/>
      <c r="T1459" s="89"/>
      <c r="U1459" s="42"/>
      <c r="V1459" s="42"/>
      <c r="W1459" s="42"/>
      <c r="X1459" s="42"/>
      <c r="Y1459" s="42"/>
      <c r="Z1459" s="42"/>
      <c r="AA1459" s="42"/>
      <c r="AB1459" s="42"/>
      <c r="AC1459" s="42"/>
      <c r="AD1459" s="42"/>
      <c r="AE1459" s="42"/>
      <c r="AU1459" s="20" t="s">
        <v>90</v>
      </c>
    </row>
    <row r="1460" s="2" customFormat="1" ht="37.8" customHeight="1">
      <c r="A1460" s="42"/>
      <c r="B1460" s="43"/>
      <c r="C1460" s="216" t="s">
        <v>1698</v>
      </c>
      <c r="D1460" s="216" t="s">
        <v>144</v>
      </c>
      <c r="E1460" s="217" t="s">
        <v>2386</v>
      </c>
      <c r="F1460" s="218" t="s">
        <v>2387</v>
      </c>
      <c r="G1460" s="219" t="s">
        <v>321</v>
      </c>
      <c r="H1460" s="220">
        <v>818.50699999999995</v>
      </c>
      <c r="I1460" s="221"/>
      <c r="J1460" s="222">
        <f>ROUND(I1460*H1460,2)</f>
        <v>0</v>
      </c>
      <c r="K1460" s="218" t="s">
        <v>148</v>
      </c>
      <c r="L1460" s="48"/>
      <c r="M1460" s="223" t="s">
        <v>78</v>
      </c>
      <c r="N1460" s="224" t="s">
        <v>50</v>
      </c>
      <c r="O1460" s="88"/>
      <c r="P1460" s="225">
        <f>O1460*H1460</f>
        <v>0</v>
      </c>
      <c r="Q1460" s="225">
        <v>7.7999999999999999E-06</v>
      </c>
      <c r="R1460" s="225">
        <f>Q1460*H1460</f>
        <v>0.0063843545999999994</v>
      </c>
      <c r="S1460" s="225">
        <v>0</v>
      </c>
      <c r="T1460" s="226">
        <f>S1460*H1460</f>
        <v>0</v>
      </c>
      <c r="U1460" s="42"/>
      <c r="V1460" s="42"/>
      <c r="W1460" s="42"/>
      <c r="X1460" s="42"/>
      <c r="Y1460" s="42"/>
      <c r="Z1460" s="42"/>
      <c r="AA1460" s="42"/>
      <c r="AB1460" s="42"/>
      <c r="AC1460" s="42"/>
      <c r="AD1460" s="42"/>
      <c r="AE1460" s="42"/>
      <c r="AR1460" s="227" t="s">
        <v>244</v>
      </c>
      <c r="AT1460" s="227" t="s">
        <v>144</v>
      </c>
      <c r="AU1460" s="227" t="s">
        <v>90</v>
      </c>
      <c r="AY1460" s="20" t="s">
        <v>141</v>
      </c>
      <c r="BE1460" s="228">
        <f>IF(N1460="základní",J1460,0)</f>
        <v>0</v>
      </c>
      <c r="BF1460" s="228">
        <f>IF(N1460="snížená",J1460,0)</f>
        <v>0</v>
      </c>
      <c r="BG1460" s="228">
        <f>IF(N1460="zákl. přenesená",J1460,0)</f>
        <v>0</v>
      </c>
      <c r="BH1460" s="228">
        <f>IF(N1460="sníž. přenesená",J1460,0)</f>
        <v>0</v>
      </c>
      <c r="BI1460" s="228">
        <f>IF(N1460="nulová",J1460,0)</f>
        <v>0</v>
      </c>
      <c r="BJ1460" s="20" t="s">
        <v>88</v>
      </c>
      <c r="BK1460" s="228">
        <f>ROUND(I1460*H1460,2)</f>
        <v>0</v>
      </c>
      <c r="BL1460" s="20" t="s">
        <v>244</v>
      </c>
      <c r="BM1460" s="227" t="s">
        <v>2388</v>
      </c>
    </row>
    <row r="1461" s="2" customFormat="1">
      <c r="A1461" s="42"/>
      <c r="B1461" s="43"/>
      <c r="C1461" s="44"/>
      <c r="D1461" s="229" t="s">
        <v>151</v>
      </c>
      <c r="E1461" s="44"/>
      <c r="F1461" s="230" t="s">
        <v>2389</v>
      </c>
      <c r="G1461" s="44"/>
      <c r="H1461" s="44"/>
      <c r="I1461" s="231"/>
      <c r="J1461" s="44"/>
      <c r="K1461" s="44"/>
      <c r="L1461" s="48"/>
      <c r="M1461" s="232"/>
      <c r="N1461" s="233"/>
      <c r="O1461" s="88"/>
      <c r="P1461" s="88"/>
      <c r="Q1461" s="88"/>
      <c r="R1461" s="88"/>
      <c r="S1461" s="88"/>
      <c r="T1461" s="89"/>
      <c r="U1461" s="42"/>
      <c r="V1461" s="42"/>
      <c r="W1461" s="42"/>
      <c r="X1461" s="42"/>
      <c r="Y1461" s="42"/>
      <c r="Z1461" s="42"/>
      <c r="AA1461" s="42"/>
      <c r="AB1461" s="42"/>
      <c r="AC1461" s="42"/>
      <c r="AD1461" s="42"/>
      <c r="AE1461" s="42"/>
      <c r="AT1461" s="20" t="s">
        <v>151</v>
      </c>
      <c r="AU1461" s="20" t="s">
        <v>90</v>
      </c>
    </row>
    <row r="1462" s="13" customFormat="1">
      <c r="A1462" s="13"/>
      <c r="B1462" s="241"/>
      <c r="C1462" s="242"/>
      <c r="D1462" s="234" t="s">
        <v>283</v>
      </c>
      <c r="E1462" s="243" t="s">
        <v>78</v>
      </c>
      <c r="F1462" s="244" t="s">
        <v>776</v>
      </c>
      <c r="G1462" s="242"/>
      <c r="H1462" s="245">
        <v>818.50699999999995</v>
      </c>
      <c r="I1462" s="246"/>
      <c r="J1462" s="242"/>
      <c r="K1462" s="242"/>
      <c r="L1462" s="247"/>
      <c r="M1462" s="248"/>
      <c r="N1462" s="249"/>
      <c r="O1462" s="249"/>
      <c r="P1462" s="249"/>
      <c r="Q1462" s="249"/>
      <c r="R1462" s="249"/>
      <c r="S1462" s="249"/>
      <c r="T1462" s="250"/>
      <c r="U1462" s="13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51" t="s">
        <v>283</v>
      </c>
      <c r="AU1462" s="251" t="s">
        <v>90</v>
      </c>
      <c r="AV1462" s="13" t="s">
        <v>90</v>
      </c>
      <c r="AW1462" s="13" t="s">
        <v>40</v>
      </c>
      <c r="AX1462" s="13" t="s">
        <v>88</v>
      </c>
      <c r="AY1462" s="251" t="s">
        <v>141</v>
      </c>
    </row>
    <row r="1463" s="2" customFormat="1">
      <c r="A1463" s="42"/>
      <c r="B1463" s="43"/>
      <c r="C1463" s="44"/>
      <c r="D1463" s="234" t="s">
        <v>414</v>
      </c>
      <c r="E1463" s="44"/>
      <c r="F1463" s="284" t="s">
        <v>1670</v>
      </c>
      <c r="G1463" s="44"/>
      <c r="H1463" s="44"/>
      <c r="I1463" s="44"/>
      <c r="J1463" s="44"/>
      <c r="K1463" s="44"/>
      <c r="L1463" s="48"/>
      <c r="M1463" s="232"/>
      <c r="N1463" s="233"/>
      <c r="O1463" s="88"/>
      <c r="P1463" s="88"/>
      <c r="Q1463" s="88"/>
      <c r="R1463" s="88"/>
      <c r="S1463" s="88"/>
      <c r="T1463" s="89"/>
      <c r="U1463" s="42"/>
      <c r="V1463" s="42"/>
      <c r="W1463" s="42"/>
      <c r="X1463" s="42"/>
      <c r="Y1463" s="42"/>
      <c r="Z1463" s="42"/>
      <c r="AA1463" s="42"/>
      <c r="AB1463" s="42"/>
      <c r="AC1463" s="42"/>
      <c r="AD1463" s="42"/>
      <c r="AE1463" s="42"/>
      <c r="AU1463" s="20" t="s">
        <v>90</v>
      </c>
    </row>
    <row r="1464" s="2" customFormat="1">
      <c r="A1464" s="42"/>
      <c r="B1464" s="43"/>
      <c r="C1464" s="44"/>
      <c r="D1464" s="234" t="s">
        <v>414</v>
      </c>
      <c r="E1464" s="44"/>
      <c r="F1464" s="285" t="s">
        <v>1855</v>
      </c>
      <c r="G1464" s="44"/>
      <c r="H1464" s="286">
        <v>105.92700000000001</v>
      </c>
      <c r="I1464" s="44"/>
      <c r="J1464" s="44"/>
      <c r="K1464" s="44"/>
      <c r="L1464" s="48"/>
      <c r="M1464" s="232"/>
      <c r="N1464" s="233"/>
      <c r="O1464" s="88"/>
      <c r="P1464" s="88"/>
      <c r="Q1464" s="88"/>
      <c r="R1464" s="88"/>
      <c r="S1464" s="88"/>
      <c r="T1464" s="89"/>
      <c r="U1464" s="42"/>
      <c r="V1464" s="42"/>
      <c r="W1464" s="42"/>
      <c r="X1464" s="42"/>
      <c r="Y1464" s="42"/>
      <c r="Z1464" s="42"/>
      <c r="AA1464" s="42"/>
      <c r="AB1464" s="42"/>
      <c r="AC1464" s="42"/>
      <c r="AD1464" s="42"/>
      <c r="AE1464" s="42"/>
      <c r="AU1464" s="20" t="s">
        <v>90</v>
      </c>
    </row>
    <row r="1465" s="2" customFormat="1">
      <c r="A1465" s="42"/>
      <c r="B1465" s="43"/>
      <c r="C1465" s="44"/>
      <c r="D1465" s="234" t="s">
        <v>414</v>
      </c>
      <c r="E1465" s="44"/>
      <c r="F1465" s="285" t="s">
        <v>1856</v>
      </c>
      <c r="G1465" s="44"/>
      <c r="H1465" s="286">
        <v>105.92700000000001</v>
      </c>
      <c r="I1465" s="44"/>
      <c r="J1465" s="44"/>
      <c r="K1465" s="44"/>
      <c r="L1465" s="48"/>
      <c r="M1465" s="232"/>
      <c r="N1465" s="233"/>
      <c r="O1465" s="88"/>
      <c r="P1465" s="88"/>
      <c r="Q1465" s="88"/>
      <c r="R1465" s="88"/>
      <c r="S1465" s="88"/>
      <c r="T1465" s="89"/>
      <c r="U1465" s="42"/>
      <c r="V1465" s="42"/>
      <c r="W1465" s="42"/>
      <c r="X1465" s="42"/>
      <c r="Y1465" s="42"/>
      <c r="Z1465" s="42"/>
      <c r="AA1465" s="42"/>
      <c r="AB1465" s="42"/>
      <c r="AC1465" s="42"/>
      <c r="AD1465" s="42"/>
      <c r="AE1465" s="42"/>
      <c r="AU1465" s="20" t="s">
        <v>90</v>
      </c>
    </row>
    <row r="1466" s="2" customFormat="1">
      <c r="A1466" s="42"/>
      <c r="B1466" s="43"/>
      <c r="C1466" s="44"/>
      <c r="D1466" s="234" t="s">
        <v>414</v>
      </c>
      <c r="E1466" s="44"/>
      <c r="F1466" s="285" t="s">
        <v>1857</v>
      </c>
      <c r="G1466" s="44"/>
      <c r="H1466" s="286">
        <v>108.205</v>
      </c>
      <c r="I1466" s="44"/>
      <c r="J1466" s="44"/>
      <c r="K1466" s="44"/>
      <c r="L1466" s="48"/>
      <c r="M1466" s="232"/>
      <c r="N1466" s="233"/>
      <c r="O1466" s="88"/>
      <c r="P1466" s="88"/>
      <c r="Q1466" s="88"/>
      <c r="R1466" s="88"/>
      <c r="S1466" s="88"/>
      <c r="T1466" s="89"/>
      <c r="U1466" s="42"/>
      <c r="V1466" s="42"/>
      <c r="W1466" s="42"/>
      <c r="X1466" s="42"/>
      <c r="Y1466" s="42"/>
      <c r="Z1466" s="42"/>
      <c r="AA1466" s="42"/>
      <c r="AB1466" s="42"/>
      <c r="AC1466" s="42"/>
      <c r="AD1466" s="42"/>
      <c r="AE1466" s="42"/>
      <c r="AU1466" s="20" t="s">
        <v>90</v>
      </c>
    </row>
    <row r="1467" s="2" customFormat="1">
      <c r="A1467" s="42"/>
      <c r="B1467" s="43"/>
      <c r="C1467" s="44"/>
      <c r="D1467" s="234" t="s">
        <v>414</v>
      </c>
      <c r="E1467" s="44"/>
      <c r="F1467" s="285" t="s">
        <v>1858</v>
      </c>
      <c r="G1467" s="44"/>
      <c r="H1467" s="286">
        <v>62.578000000000003</v>
      </c>
      <c r="I1467" s="44"/>
      <c r="J1467" s="44"/>
      <c r="K1467" s="44"/>
      <c r="L1467" s="48"/>
      <c r="M1467" s="232"/>
      <c r="N1467" s="233"/>
      <c r="O1467" s="88"/>
      <c r="P1467" s="88"/>
      <c r="Q1467" s="88"/>
      <c r="R1467" s="88"/>
      <c r="S1467" s="88"/>
      <c r="T1467" s="89"/>
      <c r="U1467" s="42"/>
      <c r="V1467" s="42"/>
      <c r="W1467" s="42"/>
      <c r="X1467" s="42"/>
      <c r="Y1467" s="42"/>
      <c r="Z1467" s="42"/>
      <c r="AA1467" s="42"/>
      <c r="AB1467" s="42"/>
      <c r="AC1467" s="42"/>
      <c r="AD1467" s="42"/>
      <c r="AE1467" s="42"/>
      <c r="AU1467" s="20" t="s">
        <v>90</v>
      </c>
    </row>
    <row r="1468" s="2" customFormat="1">
      <c r="A1468" s="42"/>
      <c r="B1468" s="43"/>
      <c r="C1468" s="44"/>
      <c r="D1468" s="234" t="s">
        <v>414</v>
      </c>
      <c r="E1468" s="44"/>
      <c r="F1468" s="285" t="s">
        <v>1859</v>
      </c>
      <c r="G1468" s="44"/>
      <c r="H1468" s="286">
        <v>91.757000000000005</v>
      </c>
      <c r="I1468" s="44"/>
      <c r="J1468" s="44"/>
      <c r="K1468" s="44"/>
      <c r="L1468" s="48"/>
      <c r="M1468" s="232"/>
      <c r="N1468" s="233"/>
      <c r="O1468" s="88"/>
      <c r="P1468" s="88"/>
      <c r="Q1468" s="88"/>
      <c r="R1468" s="88"/>
      <c r="S1468" s="88"/>
      <c r="T1468" s="89"/>
      <c r="U1468" s="42"/>
      <c r="V1468" s="42"/>
      <c r="W1468" s="42"/>
      <c r="X1468" s="42"/>
      <c r="Y1468" s="42"/>
      <c r="Z1468" s="42"/>
      <c r="AA1468" s="42"/>
      <c r="AB1468" s="42"/>
      <c r="AC1468" s="42"/>
      <c r="AD1468" s="42"/>
      <c r="AE1468" s="42"/>
      <c r="AU1468" s="20" t="s">
        <v>90</v>
      </c>
    </row>
    <row r="1469" s="2" customFormat="1">
      <c r="A1469" s="42"/>
      <c r="B1469" s="43"/>
      <c r="C1469" s="44"/>
      <c r="D1469" s="234" t="s">
        <v>414</v>
      </c>
      <c r="E1469" s="44"/>
      <c r="F1469" s="285" t="s">
        <v>1860</v>
      </c>
      <c r="G1469" s="44"/>
      <c r="H1469" s="286">
        <v>60.634999999999998</v>
      </c>
      <c r="I1469" s="44"/>
      <c r="J1469" s="44"/>
      <c r="K1469" s="44"/>
      <c r="L1469" s="48"/>
      <c r="M1469" s="232"/>
      <c r="N1469" s="233"/>
      <c r="O1469" s="88"/>
      <c r="P1469" s="88"/>
      <c r="Q1469" s="88"/>
      <c r="R1469" s="88"/>
      <c r="S1469" s="88"/>
      <c r="T1469" s="89"/>
      <c r="U1469" s="42"/>
      <c r="V1469" s="42"/>
      <c r="W1469" s="42"/>
      <c r="X1469" s="42"/>
      <c r="Y1469" s="42"/>
      <c r="Z1469" s="42"/>
      <c r="AA1469" s="42"/>
      <c r="AB1469" s="42"/>
      <c r="AC1469" s="42"/>
      <c r="AD1469" s="42"/>
      <c r="AE1469" s="42"/>
      <c r="AU1469" s="20" t="s">
        <v>90</v>
      </c>
    </row>
    <row r="1470" s="2" customFormat="1">
      <c r="A1470" s="42"/>
      <c r="B1470" s="43"/>
      <c r="C1470" s="44"/>
      <c r="D1470" s="234" t="s">
        <v>414</v>
      </c>
      <c r="E1470" s="44"/>
      <c r="F1470" s="285" t="s">
        <v>1861</v>
      </c>
      <c r="G1470" s="44"/>
      <c r="H1470" s="286">
        <v>108.842</v>
      </c>
      <c r="I1470" s="44"/>
      <c r="J1470" s="44"/>
      <c r="K1470" s="44"/>
      <c r="L1470" s="48"/>
      <c r="M1470" s="232"/>
      <c r="N1470" s="233"/>
      <c r="O1470" s="88"/>
      <c r="P1470" s="88"/>
      <c r="Q1470" s="88"/>
      <c r="R1470" s="88"/>
      <c r="S1470" s="88"/>
      <c r="T1470" s="89"/>
      <c r="U1470" s="42"/>
      <c r="V1470" s="42"/>
      <c r="W1470" s="42"/>
      <c r="X1470" s="42"/>
      <c r="Y1470" s="42"/>
      <c r="Z1470" s="42"/>
      <c r="AA1470" s="42"/>
      <c r="AB1470" s="42"/>
      <c r="AC1470" s="42"/>
      <c r="AD1470" s="42"/>
      <c r="AE1470" s="42"/>
      <c r="AU1470" s="20" t="s">
        <v>90</v>
      </c>
    </row>
    <row r="1471" s="2" customFormat="1">
      <c r="A1471" s="42"/>
      <c r="B1471" s="43"/>
      <c r="C1471" s="44"/>
      <c r="D1471" s="234" t="s">
        <v>414</v>
      </c>
      <c r="E1471" s="44"/>
      <c r="F1471" s="285" t="s">
        <v>1862</v>
      </c>
      <c r="G1471" s="44"/>
      <c r="H1471" s="286">
        <v>108.875</v>
      </c>
      <c r="I1471" s="44"/>
      <c r="J1471" s="44"/>
      <c r="K1471" s="44"/>
      <c r="L1471" s="48"/>
      <c r="M1471" s="232"/>
      <c r="N1471" s="233"/>
      <c r="O1471" s="88"/>
      <c r="P1471" s="88"/>
      <c r="Q1471" s="88"/>
      <c r="R1471" s="88"/>
      <c r="S1471" s="88"/>
      <c r="T1471" s="89"/>
      <c r="U1471" s="42"/>
      <c r="V1471" s="42"/>
      <c r="W1471" s="42"/>
      <c r="X1471" s="42"/>
      <c r="Y1471" s="42"/>
      <c r="Z1471" s="42"/>
      <c r="AA1471" s="42"/>
      <c r="AB1471" s="42"/>
      <c r="AC1471" s="42"/>
      <c r="AD1471" s="42"/>
      <c r="AE1471" s="42"/>
      <c r="AU1471" s="20" t="s">
        <v>90</v>
      </c>
    </row>
    <row r="1472" s="2" customFormat="1">
      <c r="A1472" s="42"/>
      <c r="B1472" s="43"/>
      <c r="C1472" s="44"/>
      <c r="D1472" s="234" t="s">
        <v>414</v>
      </c>
      <c r="E1472" s="44"/>
      <c r="F1472" s="285" t="s">
        <v>1863</v>
      </c>
      <c r="G1472" s="44"/>
      <c r="H1472" s="286">
        <v>111.68899999999999</v>
      </c>
      <c r="I1472" s="44"/>
      <c r="J1472" s="44"/>
      <c r="K1472" s="44"/>
      <c r="L1472" s="48"/>
      <c r="M1472" s="232"/>
      <c r="N1472" s="233"/>
      <c r="O1472" s="88"/>
      <c r="P1472" s="88"/>
      <c r="Q1472" s="88"/>
      <c r="R1472" s="88"/>
      <c r="S1472" s="88"/>
      <c r="T1472" s="89"/>
      <c r="U1472" s="42"/>
      <c r="V1472" s="42"/>
      <c r="W1472" s="42"/>
      <c r="X1472" s="42"/>
      <c r="Y1472" s="42"/>
      <c r="Z1472" s="42"/>
      <c r="AA1472" s="42"/>
      <c r="AB1472" s="42"/>
      <c r="AC1472" s="42"/>
      <c r="AD1472" s="42"/>
      <c r="AE1472" s="42"/>
      <c r="AU1472" s="20" t="s">
        <v>90</v>
      </c>
    </row>
    <row r="1473" s="2" customFormat="1">
      <c r="A1473" s="42"/>
      <c r="B1473" s="43"/>
      <c r="C1473" s="44"/>
      <c r="D1473" s="234" t="s">
        <v>414</v>
      </c>
      <c r="E1473" s="44"/>
      <c r="F1473" s="285" t="s">
        <v>1864</v>
      </c>
      <c r="G1473" s="44"/>
      <c r="H1473" s="286">
        <v>-86.875</v>
      </c>
      <c r="I1473" s="44"/>
      <c r="J1473" s="44"/>
      <c r="K1473" s="44"/>
      <c r="L1473" s="48"/>
      <c r="M1473" s="232"/>
      <c r="N1473" s="233"/>
      <c r="O1473" s="88"/>
      <c r="P1473" s="88"/>
      <c r="Q1473" s="88"/>
      <c r="R1473" s="88"/>
      <c r="S1473" s="88"/>
      <c r="T1473" s="89"/>
      <c r="U1473" s="42"/>
      <c r="V1473" s="42"/>
      <c r="W1473" s="42"/>
      <c r="X1473" s="42"/>
      <c r="Y1473" s="42"/>
      <c r="Z1473" s="42"/>
      <c r="AA1473" s="42"/>
      <c r="AB1473" s="42"/>
      <c r="AC1473" s="42"/>
      <c r="AD1473" s="42"/>
      <c r="AE1473" s="42"/>
      <c r="AU1473" s="20" t="s">
        <v>90</v>
      </c>
    </row>
    <row r="1474" s="2" customFormat="1">
      <c r="A1474" s="42"/>
      <c r="B1474" s="43"/>
      <c r="C1474" s="44"/>
      <c r="D1474" s="234" t="s">
        <v>414</v>
      </c>
      <c r="E1474" s="44"/>
      <c r="F1474" s="285" t="s">
        <v>1865</v>
      </c>
      <c r="G1474" s="44"/>
      <c r="H1474" s="286">
        <v>-13.9</v>
      </c>
      <c r="I1474" s="44"/>
      <c r="J1474" s="44"/>
      <c r="K1474" s="44"/>
      <c r="L1474" s="48"/>
      <c r="M1474" s="232"/>
      <c r="N1474" s="233"/>
      <c r="O1474" s="88"/>
      <c r="P1474" s="88"/>
      <c r="Q1474" s="88"/>
      <c r="R1474" s="88"/>
      <c r="S1474" s="88"/>
      <c r="T1474" s="89"/>
      <c r="U1474" s="42"/>
      <c r="V1474" s="42"/>
      <c r="W1474" s="42"/>
      <c r="X1474" s="42"/>
      <c r="Y1474" s="42"/>
      <c r="Z1474" s="42"/>
      <c r="AA1474" s="42"/>
      <c r="AB1474" s="42"/>
      <c r="AC1474" s="42"/>
      <c r="AD1474" s="42"/>
      <c r="AE1474" s="42"/>
      <c r="AU1474" s="20" t="s">
        <v>90</v>
      </c>
    </row>
    <row r="1475" s="2" customFormat="1">
      <c r="A1475" s="42"/>
      <c r="B1475" s="43"/>
      <c r="C1475" s="44"/>
      <c r="D1475" s="234" t="s">
        <v>414</v>
      </c>
      <c r="E1475" s="44"/>
      <c r="F1475" s="285" t="s">
        <v>1866</v>
      </c>
      <c r="G1475" s="44"/>
      <c r="H1475" s="286">
        <v>-3.2000000000000002</v>
      </c>
      <c r="I1475" s="44"/>
      <c r="J1475" s="44"/>
      <c r="K1475" s="44"/>
      <c r="L1475" s="48"/>
      <c r="M1475" s="232"/>
      <c r="N1475" s="233"/>
      <c r="O1475" s="88"/>
      <c r="P1475" s="88"/>
      <c r="Q1475" s="88"/>
      <c r="R1475" s="88"/>
      <c r="S1475" s="88"/>
      <c r="T1475" s="89"/>
      <c r="U1475" s="42"/>
      <c r="V1475" s="42"/>
      <c r="W1475" s="42"/>
      <c r="X1475" s="42"/>
      <c r="Y1475" s="42"/>
      <c r="Z1475" s="42"/>
      <c r="AA1475" s="42"/>
      <c r="AB1475" s="42"/>
      <c r="AC1475" s="42"/>
      <c r="AD1475" s="42"/>
      <c r="AE1475" s="42"/>
      <c r="AU1475" s="20" t="s">
        <v>90</v>
      </c>
    </row>
    <row r="1476" s="2" customFormat="1">
      <c r="A1476" s="42"/>
      <c r="B1476" s="43"/>
      <c r="C1476" s="44"/>
      <c r="D1476" s="234" t="s">
        <v>414</v>
      </c>
      <c r="E1476" s="44"/>
      <c r="F1476" s="285" t="s">
        <v>1867</v>
      </c>
      <c r="G1476" s="44"/>
      <c r="H1476" s="286">
        <v>-3.2000000000000002</v>
      </c>
      <c r="I1476" s="44"/>
      <c r="J1476" s="44"/>
      <c r="K1476" s="44"/>
      <c r="L1476" s="48"/>
      <c r="M1476" s="232"/>
      <c r="N1476" s="233"/>
      <c r="O1476" s="88"/>
      <c r="P1476" s="88"/>
      <c r="Q1476" s="88"/>
      <c r="R1476" s="88"/>
      <c r="S1476" s="88"/>
      <c r="T1476" s="89"/>
      <c r="U1476" s="42"/>
      <c r="V1476" s="42"/>
      <c r="W1476" s="42"/>
      <c r="X1476" s="42"/>
      <c r="Y1476" s="42"/>
      <c r="Z1476" s="42"/>
      <c r="AA1476" s="42"/>
      <c r="AB1476" s="42"/>
      <c r="AC1476" s="42"/>
      <c r="AD1476" s="42"/>
      <c r="AE1476" s="42"/>
      <c r="AU1476" s="20" t="s">
        <v>90</v>
      </c>
    </row>
    <row r="1477" s="2" customFormat="1">
      <c r="A1477" s="42"/>
      <c r="B1477" s="43"/>
      <c r="C1477" s="44"/>
      <c r="D1477" s="234" t="s">
        <v>414</v>
      </c>
      <c r="E1477" s="44"/>
      <c r="F1477" s="285" t="s">
        <v>1868</v>
      </c>
      <c r="G1477" s="44"/>
      <c r="H1477" s="286">
        <v>-1.6000000000000001</v>
      </c>
      <c r="I1477" s="44"/>
      <c r="J1477" s="44"/>
      <c r="K1477" s="44"/>
      <c r="L1477" s="48"/>
      <c r="M1477" s="232"/>
      <c r="N1477" s="233"/>
      <c r="O1477" s="88"/>
      <c r="P1477" s="88"/>
      <c r="Q1477" s="88"/>
      <c r="R1477" s="88"/>
      <c r="S1477" s="88"/>
      <c r="T1477" s="89"/>
      <c r="U1477" s="42"/>
      <c r="V1477" s="42"/>
      <c r="W1477" s="42"/>
      <c r="X1477" s="42"/>
      <c r="Y1477" s="42"/>
      <c r="Z1477" s="42"/>
      <c r="AA1477" s="42"/>
      <c r="AB1477" s="42"/>
      <c r="AC1477" s="42"/>
      <c r="AD1477" s="42"/>
      <c r="AE1477" s="42"/>
      <c r="AU1477" s="20" t="s">
        <v>90</v>
      </c>
    </row>
    <row r="1478" s="2" customFormat="1">
      <c r="A1478" s="42"/>
      <c r="B1478" s="43"/>
      <c r="C1478" s="44"/>
      <c r="D1478" s="234" t="s">
        <v>414</v>
      </c>
      <c r="E1478" s="44"/>
      <c r="F1478" s="285" t="s">
        <v>1869</v>
      </c>
      <c r="G1478" s="44"/>
      <c r="H1478" s="286">
        <v>8.125</v>
      </c>
      <c r="I1478" s="44"/>
      <c r="J1478" s="44"/>
      <c r="K1478" s="44"/>
      <c r="L1478" s="48"/>
      <c r="M1478" s="232"/>
      <c r="N1478" s="233"/>
      <c r="O1478" s="88"/>
      <c r="P1478" s="88"/>
      <c r="Q1478" s="88"/>
      <c r="R1478" s="88"/>
      <c r="S1478" s="88"/>
      <c r="T1478" s="89"/>
      <c r="U1478" s="42"/>
      <c r="V1478" s="42"/>
      <c r="W1478" s="42"/>
      <c r="X1478" s="42"/>
      <c r="Y1478" s="42"/>
      <c r="Z1478" s="42"/>
      <c r="AA1478" s="42"/>
      <c r="AB1478" s="42"/>
      <c r="AC1478" s="42"/>
      <c r="AD1478" s="42"/>
      <c r="AE1478" s="42"/>
      <c r="AU1478" s="20" t="s">
        <v>90</v>
      </c>
    </row>
    <row r="1479" s="2" customFormat="1">
      <c r="A1479" s="42"/>
      <c r="B1479" s="43"/>
      <c r="C1479" s="44"/>
      <c r="D1479" s="234" t="s">
        <v>414</v>
      </c>
      <c r="E1479" s="44"/>
      <c r="F1479" s="285" t="s">
        <v>1870</v>
      </c>
      <c r="G1479" s="44"/>
      <c r="H1479" s="286">
        <v>-5.0629999999999997</v>
      </c>
      <c r="I1479" s="44"/>
      <c r="J1479" s="44"/>
      <c r="K1479" s="44"/>
      <c r="L1479" s="48"/>
      <c r="M1479" s="232"/>
      <c r="N1479" s="233"/>
      <c r="O1479" s="88"/>
      <c r="P1479" s="88"/>
      <c r="Q1479" s="88"/>
      <c r="R1479" s="88"/>
      <c r="S1479" s="88"/>
      <c r="T1479" s="89"/>
      <c r="U1479" s="42"/>
      <c r="V1479" s="42"/>
      <c r="W1479" s="42"/>
      <c r="X1479" s="42"/>
      <c r="Y1479" s="42"/>
      <c r="Z1479" s="42"/>
      <c r="AA1479" s="42"/>
      <c r="AB1479" s="42"/>
      <c r="AC1479" s="42"/>
      <c r="AD1479" s="42"/>
      <c r="AE1479" s="42"/>
      <c r="AU1479" s="20" t="s">
        <v>90</v>
      </c>
    </row>
    <row r="1480" s="2" customFormat="1">
      <c r="A1480" s="42"/>
      <c r="B1480" s="43"/>
      <c r="C1480" s="44"/>
      <c r="D1480" s="234" t="s">
        <v>414</v>
      </c>
      <c r="E1480" s="44"/>
      <c r="F1480" s="285" t="s">
        <v>1871</v>
      </c>
      <c r="G1480" s="44"/>
      <c r="H1480" s="286">
        <v>-2.081</v>
      </c>
      <c r="I1480" s="44"/>
      <c r="J1480" s="44"/>
      <c r="K1480" s="44"/>
      <c r="L1480" s="48"/>
      <c r="M1480" s="232"/>
      <c r="N1480" s="233"/>
      <c r="O1480" s="88"/>
      <c r="P1480" s="88"/>
      <c r="Q1480" s="88"/>
      <c r="R1480" s="88"/>
      <c r="S1480" s="88"/>
      <c r="T1480" s="89"/>
      <c r="U1480" s="42"/>
      <c r="V1480" s="42"/>
      <c r="W1480" s="42"/>
      <c r="X1480" s="42"/>
      <c r="Y1480" s="42"/>
      <c r="Z1480" s="42"/>
      <c r="AA1480" s="42"/>
      <c r="AB1480" s="42"/>
      <c r="AC1480" s="42"/>
      <c r="AD1480" s="42"/>
      <c r="AE1480" s="42"/>
      <c r="AU1480" s="20" t="s">
        <v>90</v>
      </c>
    </row>
    <row r="1481" s="2" customFormat="1">
      <c r="A1481" s="42"/>
      <c r="B1481" s="43"/>
      <c r="C1481" s="44"/>
      <c r="D1481" s="234" t="s">
        <v>414</v>
      </c>
      <c r="E1481" s="44"/>
      <c r="F1481" s="285" t="s">
        <v>1645</v>
      </c>
      <c r="G1481" s="44"/>
      <c r="H1481" s="286">
        <v>-39.359999999999999</v>
      </c>
      <c r="I1481" s="44"/>
      <c r="J1481" s="44"/>
      <c r="K1481" s="44"/>
      <c r="L1481" s="48"/>
      <c r="M1481" s="232"/>
      <c r="N1481" s="233"/>
      <c r="O1481" s="88"/>
      <c r="P1481" s="88"/>
      <c r="Q1481" s="88"/>
      <c r="R1481" s="88"/>
      <c r="S1481" s="88"/>
      <c r="T1481" s="89"/>
      <c r="U1481" s="42"/>
      <c r="V1481" s="42"/>
      <c r="W1481" s="42"/>
      <c r="X1481" s="42"/>
      <c r="Y1481" s="42"/>
      <c r="Z1481" s="42"/>
      <c r="AA1481" s="42"/>
      <c r="AB1481" s="42"/>
      <c r="AC1481" s="42"/>
      <c r="AD1481" s="42"/>
      <c r="AE1481" s="42"/>
      <c r="AU1481" s="20" t="s">
        <v>90</v>
      </c>
    </row>
    <row r="1482" s="2" customFormat="1">
      <c r="A1482" s="42"/>
      <c r="B1482" s="43"/>
      <c r="C1482" s="44"/>
      <c r="D1482" s="234" t="s">
        <v>414</v>
      </c>
      <c r="E1482" s="44"/>
      <c r="F1482" s="285" t="s">
        <v>2352</v>
      </c>
      <c r="G1482" s="44"/>
      <c r="H1482" s="286">
        <v>0</v>
      </c>
      <c r="I1482" s="44"/>
      <c r="J1482" s="44"/>
      <c r="K1482" s="44"/>
      <c r="L1482" s="48"/>
      <c r="M1482" s="232"/>
      <c r="N1482" s="233"/>
      <c r="O1482" s="88"/>
      <c r="P1482" s="88"/>
      <c r="Q1482" s="88"/>
      <c r="R1482" s="88"/>
      <c r="S1482" s="88"/>
      <c r="T1482" s="89"/>
      <c r="U1482" s="42"/>
      <c r="V1482" s="42"/>
      <c r="W1482" s="42"/>
      <c r="X1482" s="42"/>
      <c r="Y1482" s="42"/>
      <c r="Z1482" s="42"/>
      <c r="AA1482" s="42"/>
      <c r="AB1482" s="42"/>
      <c r="AC1482" s="42"/>
      <c r="AD1482" s="42"/>
      <c r="AE1482" s="42"/>
      <c r="AU1482" s="20" t="s">
        <v>90</v>
      </c>
    </row>
    <row r="1483" s="2" customFormat="1">
      <c r="A1483" s="42"/>
      <c r="B1483" s="43"/>
      <c r="C1483" s="44"/>
      <c r="D1483" s="234" t="s">
        <v>414</v>
      </c>
      <c r="E1483" s="44"/>
      <c r="F1483" s="285" t="s">
        <v>606</v>
      </c>
      <c r="G1483" s="44"/>
      <c r="H1483" s="286">
        <v>0</v>
      </c>
      <c r="I1483" s="44"/>
      <c r="J1483" s="44"/>
      <c r="K1483" s="44"/>
      <c r="L1483" s="48"/>
      <c r="M1483" s="232"/>
      <c r="N1483" s="233"/>
      <c r="O1483" s="88"/>
      <c r="P1483" s="88"/>
      <c r="Q1483" s="88"/>
      <c r="R1483" s="88"/>
      <c r="S1483" s="88"/>
      <c r="T1483" s="89"/>
      <c r="U1483" s="42"/>
      <c r="V1483" s="42"/>
      <c r="W1483" s="42"/>
      <c r="X1483" s="42"/>
      <c r="Y1483" s="42"/>
      <c r="Z1483" s="42"/>
      <c r="AA1483" s="42"/>
      <c r="AB1483" s="42"/>
      <c r="AC1483" s="42"/>
      <c r="AD1483" s="42"/>
      <c r="AE1483" s="42"/>
      <c r="AU1483" s="20" t="s">
        <v>90</v>
      </c>
    </row>
    <row r="1484" s="2" customFormat="1">
      <c r="A1484" s="42"/>
      <c r="B1484" s="43"/>
      <c r="C1484" s="44"/>
      <c r="D1484" s="234" t="s">
        <v>414</v>
      </c>
      <c r="E1484" s="44"/>
      <c r="F1484" s="285" t="s">
        <v>607</v>
      </c>
      <c r="G1484" s="44"/>
      <c r="H1484" s="286">
        <v>4</v>
      </c>
      <c r="I1484" s="44"/>
      <c r="J1484" s="44"/>
      <c r="K1484" s="44"/>
      <c r="L1484" s="48"/>
      <c r="M1484" s="232"/>
      <c r="N1484" s="233"/>
      <c r="O1484" s="88"/>
      <c r="P1484" s="88"/>
      <c r="Q1484" s="88"/>
      <c r="R1484" s="88"/>
      <c r="S1484" s="88"/>
      <c r="T1484" s="89"/>
      <c r="U1484" s="42"/>
      <c r="V1484" s="42"/>
      <c r="W1484" s="42"/>
      <c r="X1484" s="42"/>
      <c r="Y1484" s="42"/>
      <c r="Z1484" s="42"/>
      <c r="AA1484" s="42"/>
      <c r="AB1484" s="42"/>
      <c r="AC1484" s="42"/>
      <c r="AD1484" s="42"/>
      <c r="AE1484" s="42"/>
      <c r="AU1484" s="20" t="s">
        <v>90</v>
      </c>
    </row>
    <row r="1485" s="2" customFormat="1">
      <c r="A1485" s="42"/>
      <c r="B1485" s="43"/>
      <c r="C1485" s="44"/>
      <c r="D1485" s="234" t="s">
        <v>414</v>
      </c>
      <c r="E1485" s="44"/>
      <c r="F1485" s="285" t="s">
        <v>608</v>
      </c>
      <c r="G1485" s="44"/>
      <c r="H1485" s="286">
        <v>4</v>
      </c>
      <c r="I1485" s="44"/>
      <c r="J1485" s="44"/>
      <c r="K1485" s="44"/>
      <c r="L1485" s="48"/>
      <c r="M1485" s="232"/>
      <c r="N1485" s="233"/>
      <c r="O1485" s="88"/>
      <c r="P1485" s="88"/>
      <c r="Q1485" s="88"/>
      <c r="R1485" s="88"/>
      <c r="S1485" s="88"/>
      <c r="T1485" s="89"/>
      <c r="U1485" s="42"/>
      <c r="V1485" s="42"/>
      <c r="W1485" s="42"/>
      <c r="X1485" s="42"/>
      <c r="Y1485" s="42"/>
      <c r="Z1485" s="42"/>
      <c r="AA1485" s="42"/>
      <c r="AB1485" s="42"/>
      <c r="AC1485" s="42"/>
      <c r="AD1485" s="42"/>
      <c r="AE1485" s="42"/>
      <c r="AU1485" s="20" t="s">
        <v>90</v>
      </c>
    </row>
    <row r="1486" s="2" customFormat="1">
      <c r="A1486" s="42"/>
      <c r="B1486" s="43"/>
      <c r="C1486" s="44"/>
      <c r="D1486" s="234" t="s">
        <v>414</v>
      </c>
      <c r="E1486" s="44"/>
      <c r="F1486" s="285" t="s">
        <v>609</v>
      </c>
      <c r="G1486" s="44"/>
      <c r="H1486" s="286">
        <v>5.4080000000000004</v>
      </c>
      <c r="I1486" s="44"/>
      <c r="J1486" s="44"/>
      <c r="K1486" s="44"/>
      <c r="L1486" s="48"/>
      <c r="M1486" s="232"/>
      <c r="N1486" s="233"/>
      <c r="O1486" s="88"/>
      <c r="P1486" s="88"/>
      <c r="Q1486" s="88"/>
      <c r="R1486" s="88"/>
      <c r="S1486" s="88"/>
      <c r="T1486" s="89"/>
      <c r="U1486" s="42"/>
      <c r="V1486" s="42"/>
      <c r="W1486" s="42"/>
      <c r="X1486" s="42"/>
      <c r="Y1486" s="42"/>
      <c r="Z1486" s="42"/>
      <c r="AA1486" s="42"/>
      <c r="AB1486" s="42"/>
      <c r="AC1486" s="42"/>
      <c r="AD1486" s="42"/>
      <c r="AE1486" s="42"/>
      <c r="AU1486" s="20" t="s">
        <v>90</v>
      </c>
    </row>
    <row r="1487" s="2" customFormat="1">
      <c r="A1487" s="42"/>
      <c r="B1487" s="43"/>
      <c r="C1487" s="44"/>
      <c r="D1487" s="234" t="s">
        <v>414</v>
      </c>
      <c r="E1487" s="44"/>
      <c r="F1487" s="285" t="s">
        <v>610</v>
      </c>
      <c r="G1487" s="44"/>
      <c r="H1487" s="286">
        <v>2.0800000000000001</v>
      </c>
      <c r="I1487" s="44"/>
      <c r="J1487" s="44"/>
      <c r="K1487" s="44"/>
      <c r="L1487" s="48"/>
      <c r="M1487" s="232"/>
      <c r="N1487" s="233"/>
      <c r="O1487" s="88"/>
      <c r="P1487" s="88"/>
      <c r="Q1487" s="88"/>
      <c r="R1487" s="88"/>
      <c r="S1487" s="88"/>
      <c r="T1487" s="89"/>
      <c r="U1487" s="42"/>
      <c r="V1487" s="42"/>
      <c r="W1487" s="42"/>
      <c r="X1487" s="42"/>
      <c r="Y1487" s="42"/>
      <c r="Z1487" s="42"/>
      <c r="AA1487" s="42"/>
      <c r="AB1487" s="42"/>
      <c r="AC1487" s="42"/>
      <c r="AD1487" s="42"/>
      <c r="AE1487" s="42"/>
      <c r="AU1487" s="20" t="s">
        <v>90</v>
      </c>
    </row>
    <row r="1488" s="2" customFormat="1">
      <c r="A1488" s="42"/>
      <c r="B1488" s="43"/>
      <c r="C1488" s="44"/>
      <c r="D1488" s="234" t="s">
        <v>414</v>
      </c>
      <c r="E1488" s="44"/>
      <c r="F1488" s="285" t="s">
        <v>611</v>
      </c>
      <c r="G1488" s="44"/>
      <c r="H1488" s="286">
        <v>1.4159999999999999</v>
      </c>
      <c r="I1488" s="44"/>
      <c r="J1488" s="44"/>
      <c r="K1488" s="44"/>
      <c r="L1488" s="48"/>
      <c r="M1488" s="232"/>
      <c r="N1488" s="233"/>
      <c r="O1488" s="88"/>
      <c r="P1488" s="88"/>
      <c r="Q1488" s="88"/>
      <c r="R1488" s="88"/>
      <c r="S1488" s="88"/>
      <c r="T1488" s="89"/>
      <c r="U1488" s="42"/>
      <c r="V1488" s="42"/>
      <c r="W1488" s="42"/>
      <c r="X1488" s="42"/>
      <c r="Y1488" s="42"/>
      <c r="Z1488" s="42"/>
      <c r="AA1488" s="42"/>
      <c r="AB1488" s="42"/>
      <c r="AC1488" s="42"/>
      <c r="AD1488" s="42"/>
      <c r="AE1488" s="42"/>
      <c r="AU1488" s="20" t="s">
        <v>90</v>
      </c>
    </row>
    <row r="1489" s="2" customFormat="1">
      <c r="A1489" s="42"/>
      <c r="B1489" s="43"/>
      <c r="C1489" s="44"/>
      <c r="D1489" s="234" t="s">
        <v>414</v>
      </c>
      <c r="E1489" s="44"/>
      <c r="F1489" s="285" t="s">
        <v>612</v>
      </c>
      <c r="G1489" s="44"/>
      <c r="H1489" s="286">
        <v>5.3559999999999999</v>
      </c>
      <c r="I1489" s="44"/>
      <c r="J1489" s="44"/>
      <c r="K1489" s="44"/>
      <c r="L1489" s="48"/>
      <c r="M1489" s="232"/>
      <c r="N1489" s="233"/>
      <c r="O1489" s="88"/>
      <c r="P1489" s="88"/>
      <c r="Q1489" s="88"/>
      <c r="R1489" s="88"/>
      <c r="S1489" s="88"/>
      <c r="T1489" s="89"/>
      <c r="U1489" s="42"/>
      <c r="V1489" s="42"/>
      <c r="W1489" s="42"/>
      <c r="X1489" s="42"/>
      <c r="Y1489" s="42"/>
      <c r="Z1489" s="42"/>
      <c r="AA1489" s="42"/>
      <c r="AB1489" s="42"/>
      <c r="AC1489" s="42"/>
      <c r="AD1489" s="42"/>
      <c r="AE1489" s="42"/>
      <c r="AU1489" s="20" t="s">
        <v>90</v>
      </c>
    </row>
    <row r="1490" s="2" customFormat="1">
      <c r="A1490" s="42"/>
      <c r="B1490" s="43"/>
      <c r="C1490" s="44"/>
      <c r="D1490" s="234" t="s">
        <v>414</v>
      </c>
      <c r="E1490" s="44"/>
      <c r="F1490" s="285" t="s">
        <v>613</v>
      </c>
      <c r="G1490" s="44"/>
      <c r="H1490" s="286">
        <v>2.2080000000000002</v>
      </c>
      <c r="I1490" s="44"/>
      <c r="J1490" s="44"/>
      <c r="K1490" s="44"/>
      <c r="L1490" s="48"/>
      <c r="M1490" s="232"/>
      <c r="N1490" s="233"/>
      <c r="O1490" s="88"/>
      <c r="P1490" s="88"/>
      <c r="Q1490" s="88"/>
      <c r="R1490" s="88"/>
      <c r="S1490" s="88"/>
      <c r="T1490" s="89"/>
      <c r="U1490" s="42"/>
      <c r="V1490" s="42"/>
      <c r="W1490" s="42"/>
      <c r="X1490" s="42"/>
      <c r="Y1490" s="42"/>
      <c r="Z1490" s="42"/>
      <c r="AA1490" s="42"/>
      <c r="AB1490" s="42"/>
      <c r="AC1490" s="42"/>
      <c r="AD1490" s="42"/>
      <c r="AE1490" s="42"/>
      <c r="AU1490" s="20" t="s">
        <v>90</v>
      </c>
    </row>
    <row r="1491" s="2" customFormat="1">
      <c r="A1491" s="42"/>
      <c r="B1491" s="43"/>
      <c r="C1491" s="44"/>
      <c r="D1491" s="234" t="s">
        <v>414</v>
      </c>
      <c r="E1491" s="44"/>
      <c r="F1491" s="285" t="s">
        <v>614</v>
      </c>
      <c r="G1491" s="44"/>
      <c r="H1491" s="286">
        <v>4</v>
      </c>
      <c r="I1491" s="44"/>
      <c r="J1491" s="44"/>
      <c r="K1491" s="44"/>
      <c r="L1491" s="48"/>
      <c r="M1491" s="232"/>
      <c r="N1491" s="233"/>
      <c r="O1491" s="88"/>
      <c r="P1491" s="88"/>
      <c r="Q1491" s="88"/>
      <c r="R1491" s="88"/>
      <c r="S1491" s="88"/>
      <c r="T1491" s="89"/>
      <c r="U1491" s="42"/>
      <c r="V1491" s="42"/>
      <c r="W1491" s="42"/>
      <c r="X1491" s="42"/>
      <c r="Y1491" s="42"/>
      <c r="Z1491" s="42"/>
      <c r="AA1491" s="42"/>
      <c r="AB1491" s="42"/>
      <c r="AC1491" s="42"/>
      <c r="AD1491" s="42"/>
      <c r="AE1491" s="42"/>
      <c r="AU1491" s="20" t="s">
        <v>90</v>
      </c>
    </row>
    <row r="1492" s="2" customFormat="1">
      <c r="A1492" s="42"/>
      <c r="B1492" s="43"/>
      <c r="C1492" s="44"/>
      <c r="D1492" s="234" t="s">
        <v>414</v>
      </c>
      <c r="E1492" s="44"/>
      <c r="F1492" s="285" t="s">
        <v>324</v>
      </c>
      <c r="G1492" s="44"/>
      <c r="H1492" s="286">
        <v>0</v>
      </c>
      <c r="I1492" s="44"/>
      <c r="J1492" s="44"/>
      <c r="K1492" s="44"/>
      <c r="L1492" s="48"/>
      <c r="M1492" s="232"/>
      <c r="N1492" s="233"/>
      <c r="O1492" s="88"/>
      <c r="P1492" s="88"/>
      <c r="Q1492" s="88"/>
      <c r="R1492" s="88"/>
      <c r="S1492" s="88"/>
      <c r="T1492" s="89"/>
      <c r="U1492" s="42"/>
      <c r="V1492" s="42"/>
      <c r="W1492" s="42"/>
      <c r="X1492" s="42"/>
      <c r="Y1492" s="42"/>
      <c r="Z1492" s="42"/>
      <c r="AA1492" s="42"/>
      <c r="AB1492" s="42"/>
      <c r="AC1492" s="42"/>
      <c r="AD1492" s="42"/>
      <c r="AE1492" s="42"/>
      <c r="AU1492" s="20" t="s">
        <v>90</v>
      </c>
    </row>
    <row r="1493" s="2" customFormat="1">
      <c r="A1493" s="42"/>
      <c r="B1493" s="43"/>
      <c r="C1493" s="44"/>
      <c r="D1493" s="234" t="s">
        <v>414</v>
      </c>
      <c r="E1493" s="44"/>
      <c r="F1493" s="285" t="s">
        <v>598</v>
      </c>
      <c r="G1493" s="44"/>
      <c r="H1493" s="286">
        <v>15.158</v>
      </c>
      <c r="I1493" s="44"/>
      <c r="J1493" s="44"/>
      <c r="K1493" s="44"/>
      <c r="L1493" s="48"/>
      <c r="M1493" s="232"/>
      <c r="N1493" s="233"/>
      <c r="O1493" s="88"/>
      <c r="P1493" s="88"/>
      <c r="Q1493" s="88"/>
      <c r="R1493" s="88"/>
      <c r="S1493" s="88"/>
      <c r="T1493" s="89"/>
      <c r="U1493" s="42"/>
      <c r="V1493" s="42"/>
      <c r="W1493" s="42"/>
      <c r="X1493" s="42"/>
      <c r="Y1493" s="42"/>
      <c r="Z1493" s="42"/>
      <c r="AA1493" s="42"/>
      <c r="AB1493" s="42"/>
      <c r="AC1493" s="42"/>
      <c r="AD1493" s="42"/>
      <c r="AE1493" s="42"/>
      <c r="AU1493" s="20" t="s">
        <v>90</v>
      </c>
    </row>
    <row r="1494" s="2" customFormat="1">
      <c r="A1494" s="42"/>
      <c r="B1494" s="43"/>
      <c r="C1494" s="44"/>
      <c r="D1494" s="234" t="s">
        <v>414</v>
      </c>
      <c r="E1494" s="44"/>
      <c r="F1494" s="285" t="s">
        <v>599</v>
      </c>
      <c r="G1494" s="44"/>
      <c r="H1494" s="286">
        <v>48.840000000000003</v>
      </c>
      <c r="I1494" s="44"/>
      <c r="J1494" s="44"/>
      <c r="K1494" s="44"/>
      <c r="L1494" s="48"/>
      <c r="M1494" s="232"/>
      <c r="N1494" s="233"/>
      <c r="O1494" s="88"/>
      <c r="P1494" s="88"/>
      <c r="Q1494" s="88"/>
      <c r="R1494" s="88"/>
      <c r="S1494" s="88"/>
      <c r="T1494" s="89"/>
      <c r="U1494" s="42"/>
      <c r="V1494" s="42"/>
      <c r="W1494" s="42"/>
      <c r="X1494" s="42"/>
      <c r="Y1494" s="42"/>
      <c r="Z1494" s="42"/>
      <c r="AA1494" s="42"/>
      <c r="AB1494" s="42"/>
      <c r="AC1494" s="42"/>
      <c r="AD1494" s="42"/>
      <c r="AE1494" s="42"/>
      <c r="AU1494" s="20" t="s">
        <v>90</v>
      </c>
    </row>
    <row r="1495" s="2" customFormat="1">
      <c r="A1495" s="42"/>
      <c r="B1495" s="43"/>
      <c r="C1495" s="44"/>
      <c r="D1495" s="234" t="s">
        <v>414</v>
      </c>
      <c r="E1495" s="44"/>
      <c r="F1495" s="285" t="s">
        <v>600</v>
      </c>
      <c r="G1495" s="44"/>
      <c r="H1495" s="286">
        <v>5</v>
      </c>
      <c r="I1495" s="44"/>
      <c r="J1495" s="44"/>
      <c r="K1495" s="44"/>
      <c r="L1495" s="48"/>
      <c r="M1495" s="232"/>
      <c r="N1495" s="233"/>
      <c r="O1495" s="88"/>
      <c r="P1495" s="88"/>
      <c r="Q1495" s="88"/>
      <c r="R1495" s="88"/>
      <c r="S1495" s="88"/>
      <c r="T1495" s="89"/>
      <c r="U1495" s="42"/>
      <c r="V1495" s="42"/>
      <c r="W1495" s="42"/>
      <c r="X1495" s="42"/>
      <c r="Y1495" s="42"/>
      <c r="Z1495" s="42"/>
      <c r="AA1495" s="42"/>
      <c r="AB1495" s="42"/>
      <c r="AC1495" s="42"/>
      <c r="AD1495" s="42"/>
      <c r="AE1495" s="42"/>
      <c r="AU1495" s="20" t="s">
        <v>90</v>
      </c>
    </row>
    <row r="1496" s="2" customFormat="1">
      <c r="A1496" s="42"/>
      <c r="B1496" s="43"/>
      <c r="C1496" s="44"/>
      <c r="D1496" s="234" t="s">
        <v>414</v>
      </c>
      <c r="E1496" s="44"/>
      <c r="F1496" s="285" t="s">
        <v>324</v>
      </c>
      <c r="G1496" s="44"/>
      <c r="H1496" s="286">
        <v>0</v>
      </c>
      <c r="I1496" s="44"/>
      <c r="J1496" s="44"/>
      <c r="K1496" s="44"/>
      <c r="L1496" s="48"/>
      <c r="M1496" s="232"/>
      <c r="N1496" s="233"/>
      <c r="O1496" s="88"/>
      <c r="P1496" s="88"/>
      <c r="Q1496" s="88"/>
      <c r="R1496" s="88"/>
      <c r="S1496" s="88"/>
      <c r="T1496" s="89"/>
      <c r="U1496" s="42"/>
      <c r="V1496" s="42"/>
      <c r="W1496" s="42"/>
      <c r="X1496" s="42"/>
      <c r="Y1496" s="42"/>
      <c r="Z1496" s="42"/>
      <c r="AA1496" s="42"/>
      <c r="AB1496" s="42"/>
      <c r="AC1496" s="42"/>
      <c r="AD1496" s="42"/>
      <c r="AE1496" s="42"/>
      <c r="AU1496" s="20" t="s">
        <v>90</v>
      </c>
    </row>
    <row r="1497" s="2" customFormat="1">
      <c r="A1497" s="42"/>
      <c r="B1497" s="43"/>
      <c r="C1497" s="44"/>
      <c r="D1497" s="234" t="s">
        <v>414</v>
      </c>
      <c r="E1497" s="44"/>
      <c r="F1497" s="285" t="s">
        <v>592</v>
      </c>
      <c r="G1497" s="44"/>
      <c r="H1497" s="286">
        <v>3.7599999999999998</v>
      </c>
      <c r="I1497" s="44"/>
      <c r="J1497" s="44"/>
      <c r="K1497" s="44"/>
      <c r="L1497" s="48"/>
      <c r="M1497" s="232"/>
      <c r="N1497" s="233"/>
      <c r="O1497" s="88"/>
      <c r="P1497" s="88"/>
      <c r="Q1497" s="88"/>
      <c r="R1497" s="88"/>
      <c r="S1497" s="88"/>
      <c r="T1497" s="89"/>
      <c r="U1497" s="42"/>
      <c r="V1497" s="42"/>
      <c r="W1497" s="42"/>
      <c r="X1497" s="42"/>
      <c r="Y1497" s="42"/>
      <c r="Z1497" s="42"/>
      <c r="AA1497" s="42"/>
      <c r="AB1497" s="42"/>
      <c r="AC1497" s="42"/>
      <c r="AD1497" s="42"/>
      <c r="AE1497" s="42"/>
      <c r="AU1497" s="20" t="s">
        <v>90</v>
      </c>
    </row>
    <row r="1498" s="2" customFormat="1">
      <c r="A1498" s="42"/>
      <c r="B1498" s="43"/>
      <c r="C1498" s="44"/>
      <c r="D1498" s="234" t="s">
        <v>414</v>
      </c>
      <c r="E1498" s="44"/>
      <c r="F1498" s="285" t="s">
        <v>285</v>
      </c>
      <c r="G1498" s="44"/>
      <c r="H1498" s="286">
        <v>818.50699999999995</v>
      </c>
      <c r="I1498" s="44"/>
      <c r="J1498" s="44"/>
      <c r="K1498" s="44"/>
      <c r="L1498" s="48"/>
      <c r="M1498" s="232"/>
      <c r="N1498" s="233"/>
      <c r="O1498" s="88"/>
      <c r="P1498" s="88"/>
      <c r="Q1498" s="88"/>
      <c r="R1498" s="88"/>
      <c r="S1498" s="88"/>
      <c r="T1498" s="89"/>
      <c r="U1498" s="42"/>
      <c r="V1498" s="42"/>
      <c r="W1498" s="42"/>
      <c r="X1498" s="42"/>
      <c r="Y1498" s="42"/>
      <c r="Z1498" s="42"/>
      <c r="AA1498" s="42"/>
      <c r="AB1498" s="42"/>
      <c r="AC1498" s="42"/>
      <c r="AD1498" s="42"/>
      <c r="AE1498" s="42"/>
      <c r="AU1498" s="20" t="s">
        <v>90</v>
      </c>
    </row>
    <row r="1499" s="2" customFormat="1">
      <c r="A1499" s="42"/>
      <c r="B1499" s="43"/>
      <c r="C1499" s="44"/>
      <c r="D1499" s="234" t="s">
        <v>414</v>
      </c>
      <c r="E1499" s="44"/>
      <c r="F1499" s="300" t="s">
        <v>1508</v>
      </c>
      <c r="G1499" s="44"/>
      <c r="H1499" s="44"/>
      <c r="I1499" s="44"/>
      <c r="J1499" s="44"/>
      <c r="K1499" s="44"/>
      <c r="L1499" s="48"/>
      <c r="M1499" s="232"/>
      <c r="N1499" s="233"/>
      <c r="O1499" s="88"/>
      <c r="P1499" s="88"/>
      <c r="Q1499" s="88"/>
      <c r="R1499" s="88"/>
      <c r="S1499" s="88"/>
      <c r="T1499" s="89"/>
      <c r="U1499" s="42"/>
      <c r="V1499" s="42"/>
      <c r="W1499" s="42"/>
      <c r="X1499" s="42"/>
      <c r="Y1499" s="42"/>
      <c r="Z1499" s="42"/>
      <c r="AA1499" s="42"/>
      <c r="AB1499" s="42"/>
      <c r="AC1499" s="42"/>
      <c r="AD1499" s="42"/>
      <c r="AE1499" s="42"/>
      <c r="AU1499" s="20" t="s">
        <v>90</v>
      </c>
    </row>
    <row r="1500" s="2" customFormat="1">
      <c r="A1500" s="42"/>
      <c r="B1500" s="43"/>
      <c r="C1500" s="44"/>
      <c r="D1500" s="234" t="s">
        <v>414</v>
      </c>
      <c r="E1500" s="44"/>
      <c r="F1500" s="301" t="s">
        <v>1872</v>
      </c>
      <c r="G1500" s="44"/>
      <c r="H1500" s="286">
        <v>0</v>
      </c>
      <c r="I1500" s="44"/>
      <c r="J1500" s="44"/>
      <c r="K1500" s="44"/>
      <c r="L1500" s="48"/>
      <c r="M1500" s="232"/>
      <c r="N1500" s="233"/>
      <c r="O1500" s="88"/>
      <c r="P1500" s="88"/>
      <c r="Q1500" s="88"/>
      <c r="R1500" s="88"/>
      <c r="S1500" s="88"/>
      <c r="T1500" s="89"/>
      <c r="U1500" s="42"/>
      <c r="V1500" s="42"/>
      <c r="W1500" s="42"/>
      <c r="X1500" s="42"/>
      <c r="Y1500" s="42"/>
      <c r="Z1500" s="42"/>
      <c r="AA1500" s="42"/>
      <c r="AB1500" s="42"/>
      <c r="AC1500" s="42"/>
      <c r="AD1500" s="42"/>
      <c r="AE1500" s="42"/>
      <c r="AU1500" s="20" t="s">
        <v>90</v>
      </c>
    </row>
    <row r="1501" s="2" customFormat="1">
      <c r="A1501" s="42"/>
      <c r="B1501" s="43"/>
      <c r="C1501" s="44"/>
      <c r="D1501" s="234" t="s">
        <v>414</v>
      </c>
      <c r="E1501" s="44"/>
      <c r="F1501" s="301" t="s">
        <v>1873</v>
      </c>
      <c r="G1501" s="44"/>
      <c r="H1501" s="286">
        <v>39.359999999999999</v>
      </c>
      <c r="I1501" s="44"/>
      <c r="J1501" s="44"/>
      <c r="K1501" s="44"/>
      <c r="L1501" s="48"/>
      <c r="M1501" s="232"/>
      <c r="N1501" s="233"/>
      <c r="O1501" s="88"/>
      <c r="P1501" s="88"/>
      <c r="Q1501" s="88"/>
      <c r="R1501" s="88"/>
      <c r="S1501" s="88"/>
      <c r="T1501" s="89"/>
      <c r="U1501" s="42"/>
      <c r="V1501" s="42"/>
      <c r="W1501" s="42"/>
      <c r="X1501" s="42"/>
      <c r="Y1501" s="42"/>
      <c r="Z1501" s="42"/>
      <c r="AA1501" s="42"/>
      <c r="AB1501" s="42"/>
      <c r="AC1501" s="42"/>
      <c r="AD1501" s="42"/>
      <c r="AE1501" s="42"/>
      <c r="AU1501" s="20" t="s">
        <v>90</v>
      </c>
    </row>
    <row r="1502" s="2" customFormat="1">
      <c r="A1502" s="42"/>
      <c r="B1502" s="43"/>
      <c r="C1502" s="44"/>
      <c r="D1502" s="234" t="s">
        <v>414</v>
      </c>
      <c r="E1502" s="44"/>
      <c r="F1502" s="301" t="s">
        <v>285</v>
      </c>
      <c r="G1502" s="44"/>
      <c r="H1502" s="286">
        <v>39.359999999999999</v>
      </c>
      <c r="I1502" s="44"/>
      <c r="J1502" s="44"/>
      <c r="K1502" s="44"/>
      <c r="L1502" s="48"/>
      <c r="M1502" s="232"/>
      <c r="N1502" s="233"/>
      <c r="O1502" s="88"/>
      <c r="P1502" s="88"/>
      <c r="Q1502" s="88"/>
      <c r="R1502" s="88"/>
      <c r="S1502" s="88"/>
      <c r="T1502" s="89"/>
      <c r="U1502" s="42"/>
      <c r="V1502" s="42"/>
      <c r="W1502" s="42"/>
      <c r="X1502" s="42"/>
      <c r="Y1502" s="42"/>
      <c r="Z1502" s="42"/>
      <c r="AA1502" s="42"/>
      <c r="AB1502" s="42"/>
      <c r="AC1502" s="42"/>
      <c r="AD1502" s="42"/>
      <c r="AE1502" s="42"/>
      <c r="AU1502" s="20" t="s">
        <v>90</v>
      </c>
    </row>
    <row r="1503" s="12" customFormat="1" ht="22.8" customHeight="1">
      <c r="A1503" s="12"/>
      <c r="B1503" s="200"/>
      <c r="C1503" s="201"/>
      <c r="D1503" s="202" t="s">
        <v>79</v>
      </c>
      <c r="E1503" s="214" t="s">
        <v>1691</v>
      </c>
      <c r="F1503" s="214" t="s">
        <v>1692</v>
      </c>
      <c r="G1503" s="201"/>
      <c r="H1503" s="201"/>
      <c r="I1503" s="204"/>
      <c r="J1503" s="215">
        <f>BK1503</f>
        <v>0</v>
      </c>
      <c r="K1503" s="201"/>
      <c r="L1503" s="206"/>
      <c r="M1503" s="207"/>
      <c r="N1503" s="208"/>
      <c r="O1503" s="208"/>
      <c r="P1503" s="209">
        <f>SUM(P1504:P1515)</f>
        <v>0</v>
      </c>
      <c r="Q1503" s="208"/>
      <c r="R1503" s="209">
        <f>SUM(R1504:R1515)</f>
        <v>0.1310075</v>
      </c>
      <c r="S1503" s="208"/>
      <c r="T1503" s="210">
        <f>SUM(T1504:T1515)</f>
        <v>0</v>
      </c>
      <c r="U1503" s="12"/>
      <c r="V1503" s="12"/>
      <c r="W1503" s="12"/>
      <c r="X1503" s="12"/>
      <c r="Y1503" s="12"/>
      <c r="Z1503" s="12"/>
      <c r="AA1503" s="12"/>
      <c r="AB1503" s="12"/>
      <c r="AC1503" s="12"/>
      <c r="AD1503" s="12"/>
      <c r="AE1503" s="12"/>
      <c r="AR1503" s="211" t="s">
        <v>90</v>
      </c>
      <c r="AT1503" s="212" t="s">
        <v>79</v>
      </c>
      <c r="AU1503" s="212" t="s">
        <v>88</v>
      </c>
      <c r="AY1503" s="211" t="s">
        <v>141</v>
      </c>
      <c r="BK1503" s="213">
        <f>SUM(BK1504:BK1515)</f>
        <v>0</v>
      </c>
    </row>
    <row r="1504" s="2" customFormat="1" ht="37.8" customHeight="1">
      <c r="A1504" s="42"/>
      <c r="B1504" s="43"/>
      <c r="C1504" s="216" t="s">
        <v>1702</v>
      </c>
      <c r="D1504" s="216" t="s">
        <v>144</v>
      </c>
      <c r="E1504" s="217" t="s">
        <v>1694</v>
      </c>
      <c r="F1504" s="218" t="s">
        <v>1695</v>
      </c>
      <c r="G1504" s="219" t="s">
        <v>321</v>
      </c>
      <c r="H1504" s="220">
        <v>100.77500000000001</v>
      </c>
      <c r="I1504" s="221"/>
      <c r="J1504" s="222">
        <f>ROUND(I1504*H1504,2)</f>
        <v>0</v>
      </c>
      <c r="K1504" s="218" t="s">
        <v>148</v>
      </c>
      <c r="L1504" s="48"/>
      <c r="M1504" s="223" t="s">
        <v>78</v>
      </c>
      <c r="N1504" s="224" t="s">
        <v>50</v>
      </c>
      <c r="O1504" s="88"/>
      <c r="P1504" s="225">
        <f>O1504*H1504</f>
        <v>0</v>
      </c>
      <c r="Q1504" s="225">
        <v>0</v>
      </c>
      <c r="R1504" s="225">
        <f>Q1504*H1504</f>
        <v>0</v>
      </c>
      <c r="S1504" s="225">
        <v>0</v>
      </c>
      <c r="T1504" s="226">
        <f>S1504*H1504</f>
        <v>0</v>
      </c>
      <c r="U1504" s="42"/>
      <c r="V1504" s="42"/>
      <c r="W1504" s="42"/>
      <c r="X1504" s="42"/>
      <c r="Y1504" s="42"/>
      <c r="Z1504" s="42"/>
      <c r="AA1504" s="42"/>
      <c r="AB1504" s="42"/>
      <c r="AC1504" s="42"/>
      <c r="AD1504" s="42"/>
      <c r="AE1504" s="42"/>
      <c r="AR1504" s="227" t="s">
        <v>244</v>
      </c>
      <c r="AT1504" s="227" t="s">
        <v>144</v>
      </c>
      <c r="AU1504" s="227" t="s">
        <v>90</v>
      </c>
      <c r="AY1504" s="20" t="s">
        <v>141</v>
      </c>
      <c r="BE1504" s="228">
        <f>IF(N1504="základní",J1504,0)</f>
        <v>0</v>
      </c>
      <c r="BF1504" s="228">
        <f>IF(N1504="snížená",J1504,0)</f>
        <v>0</v>
      </c>
      <c r="BG1504" s="228">
        <f>IF(N1504="zákl. přenesená",J1504,0)</f>
        <v>0</v>
      </c>
      <c r="BH1504" s="228">
        <f>IF(N1504="sníž. přenesená",J1504,0)</f>
        <v>0</v>
      </c>
      <c r="BI1504" s="228">
        <f>IF(N1504="nulová",J1504,0)</f>
        <v>0</v>
      </c>
      <c r="BJ1504" s="20" t="s">
        <v>88</v>
      </c>
      <c r="BK1504" s="228">
        <f>ROUND(I1504*H1504,2)</f>
        <v>0</v>
      </c>
      <c r="BL1504" s="20" t="s">
        <v>244</v>
      </c>
      <c r="BM1504" s="227" t="s">
        <v>2390</v>
      </c>
    </row>
    <row r="1505" s="2" customFormat="1">
      <c r="A1505" s="42"/>
      <c r="B1505" s="43"/>
      <c r="C1505" s="44"/>
      <c r="D1505" s="229" t="s">
        <v>151</v>
      </c>
      <c r="E1505" s="44"/>
      <c r="F1505" s="230" t="s">
        <v>1697</v>
      </c>
      <c r="G1505" s="44"/>
      <c r="H1505" s="44"/>
      <c r="I1505" s="231"/>
      <c r="J1505" s="44"/>
      <c r="K1505" s="44"/>
      <c r="L1505" s="48"/>
      <c r="M1505" s="232"/>
      <c r="N1505" s="233"/>
      <c r="O1505" s="88"/>
      <c r="P1505" s="88"/>
      <c r="Q1505" s="88"/>
      <c r="R1505" s="88"/>
      <c r="S1505" s="88"/>
      <c r="T1505" s="89"/>
      <c r="U1505" s="42"/>
      <c r="V1505" s="42"/>
      <c r="W1505" s="42"/>
      <c r="X1505" s="42"/>
      <c r="Y1505" s="42"/>
      <c r="Z1505" s="42"/>
      <c r="AA1505" s="42"/>
      <c r="AB1505" s="42"/>
      <c r="AC1505" s="42"/>
      <c r="AD1505" s="42"/>
      <c r="AE1505" s="42"/>
      <c r="AT1505" s="20" t="s">
        <v>151</v>
      </c>
      <c r="AU1505" s="20" t="s">
        <v>90</v>
      </c>
    </row>
    <row r="1506" s="13" customFormat="1">
      <c r="A1506" s="13"/>
      <c r="B1506" s="241"/>
      <c r="C1506" s="242"/>
      <c r="D1506" s="234" t="s">
        <v>283</v>
      </c>
      <c r="E1506" s="243" t="s">
        <v>78</v>
      </c>
      <c r="F1506" s="244" t="s">
        <v>2102</v>
      </c>
      <c r="G1506" s="242"/>
      <c r="H1506" s="245">
        <v>86.875</v>
      </c>
      <c r="I1506" s="246"/>
      <c r="J1506" s="242"/>
      <c r="K1506" s="242"/>
      <c r="L1506" s="247"/>
      <c r="M1506" s="248"/>
      <c r="N1506" s="249"/>
      <c r="O1506" s="249"/>
      <c r="P1506" s="249"/>
      <c r="Q1506" s="249"/>
      <c r="R1506" s="249"/>
      <c r="S1506" s="249"/>
      <c r="T1506" s="250"/>
      <c r="U1506" s="13"/>
      <c r="V1506" s="13"/>
      <c r="W1506" s="13"/>
      <c r="X1506" s="13"/>
      <c r="Y1506" s="13"/>
      <c r="Z1506" s="13"/>
      <c r="AA1506" s="13"/>
      <c r="AB1506" s="13"/>
      <c r="AC1506" s="13"/>
      <c r="AD1506" s="13"/>
      <c r="AE1506" s="13"/>
      <c r="AT1506" s="251" t="s">
        <v>283</v>
      </c>
      <c r="AU1506" s="251" t="s">
        <v>90</v>
      </c>
      <c r="AV1506" s="13" t="s">
        <v>90</v>
      </c>
      <c r="AW1506" s="13" t="s">
        <v>40</v>
      </c>
      <c r="AX1506" s="13" t="s">
        <v>80</v>
      </c>
      <c r="AY1506" s="251" t="s">
        <v>141</v>
      </c>
    </row>
    <row r="1507" s="13" customFormat="1">
      <c r="A1507" s="13"/>
      <c r="B1507" s="241"/>
      <c r="C1507" s="242"/>
      <c r="D1507" s="234" t="s">
        <v>283</v>
      </c>
      <c r="E1507" s="243" t="s">
        <v>78</v>
      </c>
      <c r="F1507" s="244" t="s">
        <v>2103</v>
      </c>
      <c r="G1507" s="242"/>
      <c r="H1507" s="245">
        <v>13.9</v>
      </c>
      <c r="I1507" s="246"/>
      <c r="J1507" s="242"/>
      <c r="K1507" s="242"/>
      <c r="L1507" s="247"/>
      <c r="M1507" s="248"/>
      <c r="N1507" s="249"/>
      <c r="O1507" s="249"/>
      <c r="P1507" s="249"/>
      <c r="Q1507" s="249"/>
      <c r="R1507" s="249"/>
      <c r="S1507" s="249"/>
      <c r="T1507" s="250"/>
      <c r="U1507" s="13"/>
      <c r="V1507" s="13"/>
      <c r="W1507" s="13"/>
      <c r="X1507" s="13"/>
      <c r="Y1507" s="13"/>
      <c r="Z1507" s="13"/>
      <c r="AA1507" s="13"/>
      <c r="AB1507" s="13"/>
      <c r="AC1507" s="13"/>
      <c r="AD1507" s="13"/>
      <c r="AE1507" s="13"/>
      <c r="AT1507" s="251" t="s">
        <v>283</v>
      </c>
      <c r="AU1507" s="251" t="s">
        <v>90</v>
      </c>
      <c r="AV1507" s="13" t="s">
        <v>90</v>
      </c>
      <c r="AW1507" s="13" t="s">
        <v>40</v>
      </c>
      <c r="AX1507" s="13" t="s">
        <v>80</v>
      </c>
      <c r="AY1507" s="251" t="s">
        <v>141</v>
      </c>
    </row>
    <row r="1508" s="14" customFormat="1">
      <c r="A1508" s="14"/>
      <c r="B1508" s="252"/>
      <c r="C1508" s="253"/>
      <c r="D1508" s="234" t="s">
        <v>283</v>
      </c>
      <c r="E1508" s="254" t="s">
        <v>78</v>
      </c>
      <c r="F1508" s="255" t="s">
        <v>285</v>
      </c>
      <c r="G1508" s="253"/>
      <c r="H1508" s="256">
        <v>100.77500000000001</v>
      </c>
      <c r="I1508" s="257"/>
      <c r="J1508" s="253"/>
      <c r="K1508" s="253"/>
      <c r="L1508" s="258"/>
      <c r="M1508" s="259"/>
      <c r="N1508" s="260"/>
      <c r="O1508" s="260"/>
      <c r="P1508" s="260"/>
      <c r="Q1508" s="260"/>
      <c r="R1508" s="260"/>
      <c r="S1508" s="260"/>
      <c r="T1508" s="261"/>
      <c r="U1508" s="14"/>
      <c r="V1508" s="14"/>
      <c r="W1508" s="14"/>
      <c r="X1508" s="14"/>
      <c r="Y1508" s="14"/>
      <c r="Z1508" s="14"/>
      <c r="AA1508" s="14"/>
      <c r="AB1508" s="14"/>
      <c r="AC1508" s="14"/>
      <c r="AD1508" s="14"/>
      <c r="AE1508" s="14"/>
      <c r="AT1508" s="262" t="s">
        <v>283</v>
      </c>
      <c r="AU1508" s="262" t="s">
        <v>90</v>
      </c>
      <c r="AV1508" s="14" t="s">
        <v>166</v>
      </c>
      <c r="AW1508" s="14" t="s">
        <v>40</v>
      </c>
      <c r="AX1508" s="14" t="s">
        <v>88</v>
      </c>
      <c r="AY1508" s="262" t="s">
        <v>141</v>
      </c>
    </row>
    <row r="1509" s="2" customFormat="1" ht="16.5" customHeight="1">
      <c r="A1509" s="42"/>
      <c r="B1509" s="43"/>
      <c r="C1509" s="290" t="s">
        <v>1707</v>
      </c>
      <c r="D1509" s="290" t="s">
        <v>864</v>
      </c>
      <c r="E1509" s="291" t="s">
        <v>1699</v>
      </c>
      <c r="F1509" s="292" t="s">
        <v>1700</v>
      </c>
      <c r="G1509" s="293" t="s">
        <v>321</v>
      </c>
      <c r="H1509" s="294">
        <v>100.77500000000001</v>
      </c>
      <c r="I1509" s="295"/>
      <c r="J1509" s="296">
        <f>ROUND(I1509*H1509,2)</f>
        <v>0</v>
      </c>
      <c r="K1509" s="292" t="s">
        <v>148</v>
      </c>
      <c r="L1509" s="297"/>
      <c r="M1509" s="298" t="s">
        <v>78</v>
      </c>
      <c r="N1509" s="299" t="s">
        <v>50</v>
      </c>
      <c r="O1509" s="88"/>
      <c r="P1509" s="225">
        <f>O1509*H1509</f>
        <v>0</v>
      </c>
      <c r="Q1509" s="225">
        <v>0.0012999999999999999</v>
      </c>
      <c r="R1509" s="225">
        <f>Q1509*H1509</f>
        <v>0.1310075</v>
      </c>
      <c r="S1509" s="225">
        <v>0</v>
      </c>
      <c r="T1509" s="226">
        <f>S1509*H1509</f>
        <v>0</v>
      </c>
      <c r="U1509" s="42"/>
      <c r="V1509" s="42"/>
      <c r="W1509" s="42"/>
      <c r="X1509" s="42"/>
      <c r="Y1509" s="42"/>
      <c r="Z1509" s="42"/>
      <c r="AA1509" s="42"/>
      <c r="AB1509" s="42"/>
      <c r="AC1509" s="42"/>
      <c r="AD1509" s="42"/>
      <c r="AE1509" s="42"/>
      <c r="AR1509" s="227" t="s">
        <v>487</v>
      </c>
      <c r="AT1509" s="227" t="s">
        <v>864</v>
      </c>
      <c r="AU1509" s="227" t="s">
        <v>90</v>
      </c>
      <c r="AY1509" s="20" t="s">
        <v>141</v>
      </c>
      <c r="BE1509" s="228">
        <f>IF(N1509="základní",J1509,0)</f>
        <v>0</v>
      </c>
      <c r="BF1509" s="228">
        <f>IF(N1509="snížená",J1509,0)</f>
        <v>0</v>
      </c>
      <c r="BG1509" s="228">
        <f>IF(N1509="zákl. přenesená",J1509,0)</f>
        <v>0</v>
      </c>
      <c r="BH1509" s="228">
        <f>IF(N1509="sníž. přenesená",J1509,0)</f>
        <v>0</v>
      </c>
      <c r="BI1509" s="228">
        <f>IF(N1509="nulová",J1509,0)</f>
        <v>0</v>
      </c>
      <c r="BJ1509" s="20" t="s">
        <v>88</v>
      </c>
      <c r="BK1509" s="228">
        <f>ROUND(I1509*H1509,2)</f>
        <v>0</v>
      </c>
      <c r="BL1509" s="20" t="s">
        <v>244</v>
      </c>
      <c r="BM1509" s="227" t="s">
        <v>2391</v>
      </c>
    </row>
    <row r="1510" s="2" customFormat="1" ht="49.05" customHeight="1">
      <c r="A1510" s="42"/>
      <c r="B1510" s="43"/>
      <c r="C1510" s="216" t="s">
        <v>1712</v>
      </c>
      <c r="D1510" s="216" t="s">
        <v>144</v>
      </c>
      <c r="E1510" s="217" t="s">
        <v>1703</v>
      </c>
      <c r="F1510" s="218" t="s">
        <v>1704</v>
      </c>
      <c r="G1510" s="219" t="s">
        <v>310</v>
      </c>
      <c r="H1510" s="220">
        <v>0.13100000000000001</v>
      </c>
      <c r="I1510" s="221"/>
      <c r="J1510" s="222">
        <f>ROUND(I1510*H1510,2)</f>
        <v>0</v>
      </c>
      <c r="K1510" s="218" t="s">
        <v>148</v>
      </c>
      <c r="L1510" s="48"/>
      <c r="M1510" s="223" t="s">
        <v>78</v>
      </c>
      <c r="N1510" s="224" t="s">
        <v>50</v>
      </c>
      <c r="O1510" s="88"/>
      <c r="P1510" s="225">
        <f>O1510*H1510</f>
        <v>0</v>
      </c>
      <c r="Q1510" s="225">
        <v>0</v>
      </c>
      <c r="R1510" s="225">
        <f>Q1510*H1510</f>
        <v>0</v>
      </c>
      <c r="S1510" s="225">
        <v>0</v>
      </c>
      <c r="T1510" s="226">
        <f>S1510*H1510</f>
        <v>0</v>
      </c>
      <c r="U1510" s="42"/>
      <c r="V1510" s="42"/>
      <c r="W1510" s="42"/>
      <c r="X1510" s="42"/>
      <c r="Y1510" s="42"/>
      <c r="Z1510" s="42"/>
      <c r="AA1510" s="42"/>
      <c r="AB1510" s="42"/>
      <c r="AC1510" s="42"/>
      <c r="AD1510" s="42"/>
      <c r="AE1510" s="42"/>
      <c r="AR1510" s="227" t="s">
        <v>244</v>
      </c>
      <c r="AT1510" s="227" t="s">
        <v>144</v>
      </c>
      <c r="AU1510" s="227" t="s">
        <v>90</v>
      </c>
      <c r="AY1510" s="20" t="s">
        <v>141</v>
      </c>
      <c r="BE1510" s="228">
        <f>IF(N1510="základní",J1510,0)</f>
        <v>0</v>
      </c>
      <c r="BF1510" s="228">
        <f>IF(N1510="snížená",J1510,0)</f>
        <v>0</v>
      </c>
      <c r="BG1510" s="228">
        <f>IF(N1510="zákl. přenesená",J1510,0)</f>
        <v>0</v>
      </c>
      <c r="BH1510" s="228">
        <f>IF(N1510="sníž. přenesená",J1510,0)</f>
        <v>0</v>
      </c>
      <c r="BI1510" s="228">
        <f>IF(N1510="nulová",J1510,0)</f>
        <v>0</v>
      </c>
      <c r="BJ1510" s="20" t="s">
        <v>88</v>
      </c>
      <c r="BK1510" s="228">
        <f>ROUND(I1510*H1510,2)</f>
        <v>0</v>
      </c>
      <c r="BL1510" s="20" t="s">
        <v>244</v>
      </c>
      <c r="BM1510" s="227" t="s">
        <v>2392</v>
      </c>
    </row>
    <row r="1511" s="2" customFormat="1">
      <c r="A1511" s="42"/>
      <c r="B1511" s="43"/>
      <c r="C1511" s="44"/>
      <c r="D1511" s="229" t="s">
        <v>151</v>
      </c>
      <c r="E1511" s="44"/>
      <c r="F1511" s="230" t="s">
        <v>1706</v>
      </c>
      <c r="G1511" s="44"/>
      <c r="H1511" s="44"/>
      <c r="I1511" s="231"/>
      <c r="J1511" s="44"/>
      <c r="K1511" s="44"/>
      <c r="L1511" s="48"/>
      <c r="M1511" s="232"/>
      <c r="N1511" s="233"/>
      <c r="O1511" s="88"/>
      <c r="P1511" s="88"/>
      <c r="Q1511" s="88"/>
      <c r="R1511" s="88"/>
      <c r="S1511" s="88"/>
      <c r="T1511" s="89"/>
      <c r="U1511" s="42"/>
      <c r="V1511" s="42"/>
      <c r="W1511" s="42"/>
      <c r="X1511" s="42"/>
      <c r="Y1511" s="42"/>
      <c r="Z1511" s="42"/>
      <c r="AA1511" s="42"/>
      <c r="AB1511" s="42"/>
      <c r="AC1511" s="42"/>
      <c r="AD1511" s="42"/>
      <c r="AE1511" s="42"/>
      <c r="AT1511" s="20" t="s">
        <v>151</v>
      </c>
      <c r="AU1511" s="20" t="s">
        <v>90</v>
      </c>
    </row>
    <row r="1512" s="2" customFormat="1" ht="49.05" customHeight="1">
      <c r="A1512" s="42"/>
      <c r="B1512" s="43"/>
      <c r="C1512" s="216" t="s">
        <v>1717</v>
      </c>
      <c r="D1512" s="216" t="s">
        <v>144</v>
      </c>
      <c r="E1512" s="217" t="s">
        <v>1708</v>
      </c>
      <c r="F1512" s="218" t="s">
        <v>1709</v>
      </c>
      <c r="G1512" s="219" t="s">
        <v>310</v>
      </c>
      <c r="H1512" s="220">
        <v>0.13100000000000001</v>
      </c>
      <c r="I1512" s="221"/>
      <c r="J1512" s="222">
        <f>ROUND(I1512*H1512,2)</f>
        <v>0</v>
      </c>
      <c r="K1512" s="218" t="s">
        <v>148</v>
      </c>
      <c r="L1512" s="48"/>
      <c r="M1512" s="223" t="s">
        <v>78</v>
      </c>
      <c r="N1512" s="224" t="s">
        <v>50</v>
      </c>
      <c r="O1512" s="88"/>
      <c r="P1512" s="225">
        <f>O1512*H1512</f>
        <v>0</v>
      </c>
      <c r="Q1512" s="225">
        <v>0</v>
      </c>
      <c r="R1512" s="225">
        <f>Q1512*H1512</f>
        <v>0</v>
      </c>
      <c r="S1512" s="225">
        <v>0</v>
      </c>
      <c r="T1512" s="226">
        <f>S1512*H1512</f>
        <v>0</v>
      </c>
      <c r="U1512" s="42"/>
      <c r="V1512" s="42"/>
      <c r="W1512" s="42"/>
      <c r="X1512" s="42"/>
      <c r="Y1512" s="42"/>
      <c r="Z1512" s="42"/>
      <c r="AA1512" s="42"/>
      <c r="AB1512" s="42"/>
      <c r="AC1512" s="42"/>
      <c r="AD1512" s="42"/>
      <c r="AE1512" s="42"/>
      <c r="AR1512" s="227" t="s">
        <v>244</v>
      </c>
      <c r="AT1512" s="227" t="s">
        <v>144</v>
      </c>
      <c r="AU1512" s="227" t="s">
        <v>90</v>
      </c>
      <c r="AY1512" s="20" t="s">
        <v>141</v>
      </c>
      <c r="BE1512" s="228">
        <f>IF(N1512="základní",J1512,0)</f>
        <v>0</v>
      </c>
      <c r="BF1512" s="228">
        <f>IF(N1512="snížená",J1512,0)</f>
        <v>0</v>
      </c>
      <c r="BG1512" s="228">
        <f>IF(N1512="zákl. přenesená",J1512,0)</f>
        <v>0</v>
      </c>
      <c r="BH1512" s="228">
        <f>IF(N1512="sníž. přenesená",J1512,0)</f>
        <v>0</v>
      </c>
      <c r="BI1512" s="228">
        <f>IF(N1512="nulová",J1512,0)</f>
        <v>0</v>
      </c>
      <c r="BJ1512" s="20" t="s">
        <v>88</v>
      </c>
      <c r="BK1512" s="228">
        <f>ROUND(I1512*H1512,2)</f>
        <v>0</v>
      </c>
      <c r="BL1512" s="20" t="s">
        <v>244</v>
      </c>
      <c r="BM1512" s="227" t="s">
        <v>2393</v>
      </c>
    </row>
    <row r="1513" s="2" customFormat="1">
      <c r="A1513" s="42"/>
      <c r="B1513" s="43"/>
      <c r="C1513" s="44"/>
      <c r="D1513" s="229" t="s">
        <v>151</v>
      </c>
      <c r="E1513" s="44"/>
      <c r="F1513" s="230" t="s">
        <v>1711</v>
      </c>
      <c r="G1513" s="44"/>
      <c r="H1513" s="44"/>
      <c r="I1513" s="231"/>
      <c r="J1513" s="44"/>
      <c r="K1513" s="44"/>
      <c r="L1513" s="48"/>
      <c r="M1513" s="232"/>
      <c r="N1513" s="233"/>
      <c r="O1513" s="88"/>
      <c r="P1513" s="88"/>
      <c r="Q1513" s="88"/>
      <c r="R1513" s="88"/>
      <c r="S1513" s="88"/>
      <c r="T1513" s="89"/>
      <c r="U1513" s="42"/>
      <c r="V1513" s="42"/>
      <c r="W1513" s="42"/>
      <c r="X1513" s="42"/>
      <c r="Y1513" s="42"/>
      <c r="Z1513" s="42"/>
      <c r="AA1513" s="42"/>
      <c r="AB1513" s="42"/>
      <c r="AC1513" s="42"/>
      <c r="AD1513" s="42"/>
      <c r="AE1513" s="42"/>
      <c r="AT1513" s="20" t="s">
        <v>151</v>
      </c>
      <c r="AU1513" s="20" t="s">
        <v>90</v>
      </c>
    </row>
    <row r="1514" s="2" customFormat="1" ht="66.75" customHeight="1">
      <c r="A1514" s="42"/>
      <c r="B1514" s="43"/>
      <c r="C1514" s="216" t="s">
        <v>1723</v>
      </c>
      <c r="D1514" s="216" t="s">
        <v>144</v>
      </c>
      <c r="E1514" s="217" t="s">
        <v>1713</v>
      </c>
      <c r="F1514" s="218" t="s">
        <v>1714</v>
      </c>
      <c r="G1514" s="219" t="s">
        <v>310</v>
      </c>
      <c r="H1514" s="220">
        <v>0.13100000000000001</v>
      </c>
      <c r="I1514" s="221"/>
      <c r="J1514" s="222">
        <f>ROUND(I1514*H1514,2)</f>
        <v>0</v>
      </c>
      <c r="K1514" s="218" t="s">
        <v>148</v>
      </c>
      <c r="L1514" s="48"/>
      <c r="M1514" s="223" t="s">
        <v>78</v>
      </c>
      <c r="N1514" s="224" t="s">
        <v>50</v>
      </c>
      <c r="O1514" s="88"/>
      <c r="P1514" s="225">
        <f>O1514*H1514</f>
        <v>0</v>
      </c>
      <c r="Q1514" s="225">
        <v>0</v>
      </c>
      <c r="R1514" s="225">
        <f>Q1514*H1514</f>
        <v>0</v>
      </c>
      <c r="S1514" s="225">
        <v>0</v>
      </c>
      <c r="T1514" s="226">
        <f>S1514*H1514</f>
        <v>0</v>
      </c>
      <c r="U1514" s="42"/>
      <c r="V1514" s="42"/>
      <c r="W1514" s="42"/>
      <c r="X1514" s="42"/>
      <c r="Y1514" s="42"/>
      <c r="Z1514" s="42"/>
      <c r="AA1514" s="42"/>
      <c r="AB1514" s="42"/>
      <c r="AC1514" s="42"/>
      <c r="AD1514" s="42"/>
      <c r="AE1514" s="42"/>
      <c r="AR1514" s="227" t="s">
        <v>244</v>
      </c>
      <c r="AT1514" s="227" t="s">
        <v>144</v>
      </c>
      <c r="AU1514" s="227" t="s">
        <v>90</v>
      </c>
      <c r="AY1514" s="20" t="s">
        <v>141</v>
      </c>
      <c r="BE1514" s="228">
        <f>IF(N1514="základní",J1514,0)</f>
        <v>0</v>
      </c>
      <c r="BF1514" s="228">
        <f>IF(N1514="snížená",J1514,0)</f>
        <v>0</v>
      </c>
      <c r="BG1514" s="228">
        <f>IF(N1514="zákl. přenesená",J1514,0)</f>
        <v>0</v>
      </c>
      <c r="BH1514" s="228">
        <f>IF(N1514="sníž. přenesená",J1514,0)</f>
        <v>0</v>
      </c>
      <c r="BI1514" s="228">
        <f>IF(N1514="nulová",J1514,0)</f>
        <v>0</v>
      </c>
      <c r="BJ1514" s="20" t="s">
        <v>88</v>
      </c>
      <c r="BK1514" s="228">
        <f>ROUND(I1514*H1514,2)</f>
        <v>0</v>
      </c>
      <c r="BL1514" s="20" t="s">
        <v>244</v>
      </c>
      <c r="BM1514" s="227" t="s">
        <v>2394</v>
      </c>
    </row>
    <row r="1515" s="2" customFormat="1">
      <c r="A1515" s="42"/>
      <c r="B1515" s="43"/>
      <c r="C1515" s="44"/>
      <c r="D1515" s="229" t="s">
        <v>151</v>
      </c>
      <c r="E1515" s="44"/>
      <c r="F1515" s="230" t="s">
        <v>1716</v>
      </c>
      <c r="G1515" s="44"/>
      <c r="H1515" s="44"/>
      <c r="I1515" s="231"/>
      <c r="J1515" s="44"/>
      <c r="K1515" s="44"/>
      <c r="L1515" s="48"/>
      <c r="M1515" s="232"/>
      <c r="N1515" s="233"/>
      <c r="O1515" s="88"/>
      <c r="P1515" s="88"/>
      <c r="Q1515" s="88"/>
      <c r="R1515" s="88"/>
      <c r="S1515" s="88"/>
      <c r="T1515" s="89"/>
      <c r="U1515" s="42"/>
      <c r="V1515" s="42"/>
      <c r="W1515" s="42"/>
      <c r="X1515" s="42"/>
      <c r="Y1515" s="42"/>
      <c r="Z1515" s="42"/>
      <c r="AA1515" s="42"/>
      <c r="AB1515" s="42"/>
      <c r="AC1515" s="42"/>
      <c r="AD1515" s="42"/>
      <c r="AE1515" s="42"/>
      <c r="AT1515" s="20" t="s">
        <v>151</v>
      </c>
      <c r="AU1515" s="20" t="s">
        <v>90</v>
      </c>
    </row>
    <row r="1516" s="12" customFormat="1" ht="25.92" customHeight="1">
      <c r="A1516" s="12"/>
      <c r="B1516" s="200"/>
      <c r="C1516" s="201"/>
      <c r="D1516" s="202" t="s">
        <v>79</v>
      </c>
      <c r="E1516" s="203" t="s">
        <v>744</v>
      </c>
      <c r="F1516" s="203" t="s">
        <v>745</v>
      </c>
      <c r="G1516" s="201"/>
      <c r="H1516" s="201"/>
      <c r="I1516" s="204"/>
      <c r="J1516" s="205">
        <f>BK1516</f>
        <v>0</v>
      </c>
      <c r="K1516" s="201"/>
      <c r="L1516" s="206"/>
      <c r="M1516" s="207"/>
      <c r="N1516" s="208"/>
      <c r="O1516" s="208"/>
      <c r="P1516" s="209">
        <f>SUM(P1517:P1548)</f>
        <v>0</v>
      </c>
      <c r="Q1516" s="208"/>
      <c r="R1516" s="209">
        <f>SUM(R1517:R1548)</f>
        <v>0</v>
      </c>
      <c r="S1516" s="208"/>
      <c r="T1516" s="210">
        <f>SUM(T1517:T1548)</f>
        <v>0</v>
      </c>
      <c r="U1516" s="12"/>
      <c r="V1516" s="12"/>
      <c r="W1516" s="12"/>
      <c r="X1516" s="12"/>
      <c r="Y1516" s="12"/>
      <c r="Z1516" s="12"/>
      <c r="AA1516" s="12"/>
      <c r="AB1516" s="12"/>
      <c r="AC1516" s="12"/>
      <c r="AD1516" s="12"/>
      <c r="AE1516" s="12"/>
      <c r="AR1516" s="211" t="s">
        <v>166</v>
      </c>
      <c r="AT1516" s="212" t="s">
        <v>79</v>
      </c>
      <c r="AU1516" s="212" t="s">
        <v>80</v>
      </c>
      <c r="AY1516" s="211" t="s">
        <v>141</v>
      </c>
      <c r="BK1516" s="213">
        <f>SUM(BK1517:BK1548)</f>
        <v>0</v>
      </c>
    </row>
    <row r="1517" s="2" customFormat="1" ht="24.15" customHeight="1">
      <c r="A1517" s="42"/>
      <c r="B1517" s="43"/>
      <c r="C1517" s="216" t="s">
        <v>2395</v>
      </c>
      <c r="D1517" s="216" t="s">
        <v>144</v>
      </c>
      <c r="E1517" s="217" t="s">
        <v>1718</v>
      </c>
      <c r="F1517" s="218" t="s">
        <v>1719</v>
      </c>
      <c r="G1517" s="219" t="s">
        <v>749</v>
      </c>
      <c r="H1517" s="220">
        <v>16</v>
      </c>
      <c r="I1517" s="221"/>
      <c r="J1517" s="222">
        <f>ROUND(I1517*H1517,2)</f>
        <v>0</v>
      </c>
      <c r="K1517" s="218" t="s">
        <v>148</v>
      </c>
      <c r="L1517" s="48"/>
      <c r="M1517" s="223" t="s">
        <v>78</v>
      </c>
      <c r="N1517" s="224" t="s">
        <v>50</v>
      </c>
      <c r="O1517" s="88"/>
      <c r="P1517" s="225">
        <f>O1517*H1517</f>
        <v>0</v>
      </c>
      <c r="Q1517" s="225">
        <v>0</v>
      </c>
      <c r="R1517" s="225">
        <f>Q1517*H1517</f>
        <v>0</v>
      </c>
      <c r="S1517" s="225">
        <v>0</v>
      </c>
      <c r="T1517" s="226">
        <f>S1517*H1517</f>
        <v>0</v>
      </c>
      <c r="U1517" s="42"/>
      <c r="V1517" s="42"/>
      <c r="W1517" s="42"/>
      <c r="X1517" s="42"/>
      <c r="Y1517" s="42"/>
      <c r="Z1517" s="42"/>
      <c r="AA1517" s="42"/>
      <c r="AB1517" s="42"/>
      <c r="AC1517" s="42"/>
      <c r="AD1517" s="42"/>
      <c r="AE1517" s="42"/>
      <c r="AR1517" s="227" t="s">
        <v>750</v>
      </c>
      <c r="AT1517" s="227" t="s">
        <v>144</v>
      </c>
      <c r="AU1517" s="227" t="s">
        <v>88</v>
      </c>
      <c r="AY1517" s="20" t="s">
        <v>141</v>
      </c>
      <c r="BE1517" s="228">
        <f>IF(N1517="základní",J1517,0)</f>
        <v>0</v>
      </c>
      <c r="BF1517" s="228">
        <f>IF(N1517="snížená",J1517,0)</f>
        <v>0</v>
      </c>
      <c r="BG1517" s="228">
        <f>IF(N1517="zákl. přenesená",J1517,0)</f>
        <v>0</v>
      </c>
      <c r="BH1517" s="228">
        <f>IF(N1517="sníž. přenesená",J1517,0)</f>
        <v>0</v>
      </c>
      <c r="BI1517" s="228">
        <f>IF(N1517="nulová",J1517,0)</f>
        <v>0</v>
      </c>
      <c r="BJ1517" s="20" t="s">
        <v>88</v>
      </c>
      <c r="BK1517" s="228">
        <f>ROUND(I1517*H1517,2)</f>
        <v>0</v>
      </c>
      <c r="BL1517" s="20" t="s">
        <v>750</v>
      </c>
      <c r="BM1517" s="227" t="s">
        <v>2396</v>
      </c>
    </row>
    <row r="1518" s="2" customFormat="1">
      <c r="A1518" s="42"/>
      <c r="B1518" s="43"/>
      <c r="C1518" s="44"/>
      <c r="D1518" s="229" t="s">
        <v>151</v>
      </c>
      <c r="E1518" s="44"/>
      <c r="F1518" s="230" t="s">
        <v>1721</v>
      </c>
      <c r="G1518" s="44"/>
      <c r="H1518" s="44"/>
      <c r="I1518" s="231"/>
      <c r="J1518" s="44"/>
      <c r="K1518" s="44"/>
      <c r="L1518" s="48"/>
      <c r="M1518" s="232"/>
      <c r="N1518" s="233"/>
      <c r="O1518" s="88"/>
      <c r="P1518" s="88"/>
      <c r="Q1518" s="88"/>
      <c r="R1518" s="88"/>
      <c r="S1518" s="88"/>
      <c r="T1518" s="89"/>
      <c r="U1518" s="42"/>
      <c r="V1518" s="42"/>
      <c r="W1518" s="42"/>
      <c r="X1518" s="42"/>
      <c r="Y1518" s="42"/>
      <c r="Z1518" s="42"/>
      <c r="AA1518" s="42"/>
      <c r="AB1518" s="42"/>
      <c r="AC1518" s="42"/>
      <c r="AD1518" s="42"/>
      <c r="AE1518" s="42"/>
      <c r="AT1518" s="20" t="s">
        <v>151</v>
      </c>
      <c r="AU1518" s="20" t="s">
        <v>88</v>
      </c>
    </row>
    <row r="1519" s="2" customFormat="1">
      <c r="A1519" s="42"/>
      <c r="B1519" s="43"/>
      <c r="C1519" s="44"/>
      <c r="D1519" s="234" t="s">
        <v>153</v>
      </c>
      <c r="E1519" s="44"/>
      <c r="F1519" s="235" t="s">
        <v>753</v>
      </c>
      <c r="G1519" s="44"/>
      <c r="H1519" s="44"/>
      <c r="I1519" s="231"/>
      <c r="J1519" s="44"/>
      <c r="K1519" s="44"/>
      <c r="L1519" s="48"/>
      <c r="M1519" s="232"/>
      <c r="N1519" s="233"/>
      <c r="O1519" s="88"/>
      <c r="P1519" s="88"/>
      <c r="Q1519" s="88"/>
      <c r="R1519" s="88"/>
      <c r="S1519" s="88"/>
      <c r="T1519" s="89"/>
      <c r="U1519" s="42"/>
      <c r="V1519" s="42"/>
      <c r="W1519" s="42"/>
      <c r="X1519" s="42"/>
      <c r="Y1519" s="42"/>
      <c r="Z1519" s="42"/>
      <c r="AA1519" s="42"/>
      <c r="AB1519" s="42"/>
      <c r="AC1519" s="42"/>
      <c r="AD1519" s="42"/>
      <c r="AE1519" s="42"/>
      <c r="AT1519" s="20" t="s">
        <v>153</v>
      </c>
      <c r="AU1519" s="20" t="s">
        <v>88</v>
      </c>
    </row>
    <row r="1520" s="13" customFormat="1">
      <c r="A1520" s="13"/>
      <c r="B1520" s="241"/>
      <c r="C1520" s="242"/>
      <c r="D1520" s="234" t="s">
        <v>283</v>
      </c>
      <c r="E1520" s="243" t="s">
        <v>78</v>
      </c>
      <c r="F1520" s="244" t="s">
        <v>1722</v>
      </c>
      <c r="G1520" s="242"/>
      <c r="H1520" s="245">
        <v>16</v>
      </c>
      <c r="I1520" s="246"/>
      <c r="J1520" s="242"/>
      <c r="K1520" s="242"/>
      <c r="L1520" s="247"/>
      <c r="M1520" s="248"/>
      <c r="N1520" s="249"/>
      <c r="O1520" s="249"/>
      <c r="P1520" s="249"/>
      <c r="Q1520" s="249"/>
      <c r="R1520" s="249"/>
      <c r="S1520" s="249"/>
      <c r="T1520" s="250"/>
      <c r="U1520" s="13"/>
      <c r="V1520" s="13"/>
      <c r="W1520" s="13"/>
      <c r="X1520" s="13"/>
      <c r="Y1520" s="13"/>
      <c r="Z1520" s="13"/>
      <c r="AA1520" s="13"/>
      <c r="AB1520" s="13"/>
      <c r="AC1520" s="13"/>
      <c r="AD1520" s="13"/>
      <c r="AE1520" s="13"/>
      <c r="AT1520" s="251" t="s">
        <v>283</v>
      </c>
      <c r="AU1520" s="251" t="s">
        <v>88</v>
      </c>
      <c r="AV1520" s="13" t="s">
        <v>90</v>
      </c>
      <c r="AW1520" s="13" t="s">
        <v>40</v>
      </c>
      <c r="AX1520" s="13" t="s">
        <v>88</v>
      </c>
      <c r="AY1520" s="251" t="s">
        <v>141</v>
      </c>
    </row>
    <row r="1521" s="2" customFormat="1" ht="24.15" customHeight="1">
      <c r="A1521" s="42"/>
      <c r="B1521" s="43"/>
      <c r="C1521" s="216" t="s">
        <v>2397</v>
      </c>
      <c r="D1521" s="216" t="s">
        <v>144</v>
      </c>
      <c r="E1521" s="217" t="s">
        <v>2398</v>
      </c>
      <c r="F1521" s="218" t="s">
        <v>2399</v>
      </c>
      <c r="G1521" s="219" t="s">
        <v>749</v>
      </c>
      <c r="H1521" s="220">
        <v>16</v>
      </c>
      <c r="I1521" s="221"/>
      <c r="J1521" s="222">
        <f>ROUND(I1521*H1521,2)</f>
        <v>0</v>
      </c>
      <c r="K1521" s="218" t="s">
        <v>148</v>
      </c>
      <c r="L1521" s="48"/>
      <c r="M1521" s="223" t="s">
        <v>78</v>
      </c>
      <c r="N1521" s="224" t="s">
        <v>50</v>
      </c>
      <c r="O1521" s="88"/>
      <c r="P1521" s="225">
        <f>O1521*H1521</f>
        <v>0</v>
      </c>
      <c r="Q1521" s="225">
        <v>0</v>
      </c>
      <c r="R1521" s="225">
        <f>Q1521*H1521</f>
        <v>0</v>
      </c>
      <c r="S1521" s="225">
        <v>0</v>
      </c>
      <c r="T1521" s="226">
        <f>S1521*H1521</f>
        <v>0</v>
      </c>
      <c r="U1521" s="42"/>
      <c r="V1521" s="42"/>
      <c r="W1521" s="42"/>
      <c r="X1521" s="42"/>
      <c r="Y1521" s="42"/>
      <c r="Z1521" s="42"/>
      <c r="AA1521" s="42"/>
      <c r="AB1521" s="42"/>
      <c r="AC1521" s="42"/>
      <c r="AD1521" s="42"/>
      <c r="AE1521" s="42"/>
      <c r="AR1521" s="227" t="s">
        <v>750</v>
      </c>
      <c r="AT1521" s="227" t="s">
        <v>144</v>
      </c>
      <c r="AU1521" s="227" t="s">
        <v>88</v>
      </c>
      <c r="AY1521" s="20" t="s">
        <v>141</v>
      </c>
      <c r="BE1521" s="228">
        <f>IF(N1521="základní",J1521,0)</f>
        <v>0</v>
      </c>
      <c r="BF1521" s="228">
        <f>IF(N1521="snížená",J1521,0)</f>
        <v>0</v>
      </c>
      <c r="BG1521" s="228">
        <f>IF(N1521="zákl. přenesená",J1521,0)</f>
        <v>0</v>
      </c>
      <c r="BH1521" s="228">
        <f>IF(N1521="sníž. přenesená",J1521,0)</f>
        <v>0</v>
      </c>
      <c r="BI1521" s="228">
        <f>IF(N1521="nulová",J1521,0)</f>
        <v>0</v>
      </c>
      <c r="BJ1521" s="20" t="s">
        <v>88</v>
      </c>
      <c r="BK1521" s="228">
        <f>ROUND(I1521*H1521,2)</f>
        <v>0</v>
      </c>
      <c r="BL1521" s="20" t="s">
        <v>750</v>
      </c>
      <c r="BM1521" s="227" t="s">
        <v>2400</v>
      </c>
    </row>
    <row r="1522" s="2" customFormat="1">
      <c r="A1522" s="42"/>
      <c r="B1522" s="43"/>
      <c r="C1522" s="44"/>
      <c r="D1522" s="229" t="s">
        <v>151</v>
      </c>
      <c r="E1522" s="44"/>
      <c r="F1522" s="230" t="s">
        <v>2401</v>
      </c>
      <c r="G1522" s="44"/>
      <c r="H1522" s="44"/>
      <c r="I1522" s="231"/>
      <c r="J1522" s="44"/>
      <c r="K1522" s="44"/>
      <c r="L1522" s="48"/>
      <c r="M1522" s="232"/>
      <c r="N1522" s="233"/>
      <c r="O1522" s="88"/>
      <c r="P1522" s="88"/>
      <c r="Q1522" s="88"/>
      <c r="R1522" s="88"/>
      <c r="S1522" s="88"/>
      <c r="T1522" s="89"/>
      <c r="U1522" s="42"/>
      <c r="V1522" s="42"/>
      <c r="W1522" s="42"/>
      <c r="X1522" s="42"/>
      <c r="Y1522" s="42"/>
      <c r="Z1522" s="42"/>
      <c r="AA1522" s="42"/>
      <c r="AB1522" s="42"/>
      <c r="AC1522" s="42"/>
      <c r="AD1522" s="42"/>
      <c r="AE1522" s="42"/>
      <c r="AT1522" s="20" t="s">
        <v>151</v>
      </c>
      <c r="AU1522" s="20" t="s">
        <v>88</v>
      </c>
    </row>
    <row r="1523" s="2" customFormat="1">
      <c r="A1523" s="42"/>
      <c r="B1523" s="43"/>
      <c r="C1523" s="44"/>
      <c r="D1523" s="234" t="s">
        <v>153</v>
      </c>
      <c r="E1523" s="44"/>
      <c r="F1523" s="235" t="s">
        <v>753</v>
      </c>
      <c r="G1523" s="44"/>
      <c r="H1523" s="44"/>
      <c r="I1523" s="231"/>
      <c r="J1523" s="44"/>
      <c r="K1523" s="44"/>
      <c r="L1523" s="48"/>
      <c r="M1523" s="232"/>
      <c r="N1523" s="233"/>
      <c r="O1523" s="88"/>
      <c r="P1523" s="88"/>
      <c r="Q1523" s="88"/>
      <c r="R1523" s="88"/>
      <c r="S1523" s="88"/>
      <c r="T1523" s="89"/>
      <c r="U1523" s="42"/>
      <c r="V1523" s="42"/>
      <c r="W1523" s="42"/>
      <c r="X1523" s="42"/>
      <c r="Y1523" s="42"/>
      <c r="Z1523" s="42"/>
      <c r="AA1523" s="42"/>
      <c r="AB1523" s="42"/>
      <c r="AC1523" s="42"/>
      <c r="AD1523" s="42"/>
      <c r="AE1523" s="42"/>
      <c r="AT1523" s="20" t="s">
        <v>153</v>
      </c>
      <c r="AU1523" s="20" t="s">
        <v>88</v>
      </c>
    </row>
    <row r="1524" s="13" customFormat="1">
      <c r="A1524" s="13"/>
      <c r="B1524" s="241"/>
      <c r="C1524" s="242"/>
      <c r="D1524" s="234" t="s">
        <v>283</v>
      </c>
      <c r="E1524" s="243" t="s">
        <v>78</v>
      </c>
      <c r="F1524" s="244" t="s">
        <v>1722</v>
      </c>
      <c r="G1524" s="242"/>
      <c r="H1524" s="245">
        <v>16</v>
      </c>
      <c r="I1524" s="246"/>
      <c r="J1524" s="242"/>
      <c r="K1524" s="242"/>
      <c r="L1524" s="247"/>
      <c r="M1524" s="248"/>
      <c r="N1524" s="249"/>
      <c r="O1524" s="249"/>
      <c r="P1524" s="249"/>
      <c r="Q1524" s="249"/>
      <c r="R1524" s="249"/>
      <c r="S1524" s="249"/>
      <c r="T1524" s="250"/>
      <c r="U1524" s="13"/>
      <c r="V1524" s="13"/>
      <c r="W1524" s="13"/>
      <c r="X1524" s="13"/>
      <c r="Y1524" s="13"/>
      <c r="Z1524" s="13"/>
      <c r="AA1524" s="13"/>
      <c r="AB1524" s="13"/>
      <c r="AC1524" s="13"/>
      <c r="AD1524" s="13"/>
      <c r="AE1524" s="13"/>
      <c r="AT1524" s="251" t="s">
        <v>283</v>
      </c>
      <c r="AU1524" s="251" t="s">
        <v>88</v>
      </c>
      <c r="AV1524" s="13" t="s">
        <v>90</v>
      </c>
      <c r="AW1524" s="13" t="s">
        <v>40</v>
      </c>
      <c r="AX1524" s="13" t="s">
        <v>88</v>
      </c>
      <c r="AY1524" s="251" t="s">
        <v>141</v>
      </c>
    </row>
    <row r="1525" s="2" customFormat="1" ht="24.15" customHeight="1">
      <c r="A1525" s="42"/>
      <c r="B1525" s="43"/>
      <c r="C1525" s="216" t="s">
        <v>2402</v>
      </c>
      <c r="D1525" s="216" t="s">
        <v>144</v>
      </c>
      <c r="E1525" s="217" t="s">
        <v>2403</v>
      </c>
      <c r="F1525" s="218" t="s">
        <v>2404</v>
      </c>
      <c r="G1525" s="219" t="s">
        <v>749</v>
      </c>
      <c r="H1525" s="220">
        <v>16</v>
      </c>
      <c r="I1525" s="221"/>
      <c r="J1525" s="222">
        <f>ROUND(I1525*H1525,2)</f>
        <v>0</v>
      </c>
      <c r="K1525" s="218" t="s">
        <v>148</v>
      </c>
      <c r="L1525" s="48"/>
      <c r="M1525" s="223" t="s">
        <v>78</v>
      </c>
      <c r="N1525" s="224" t="s">
        <v>50</v>
      </c>
      <c r="O1525" s="88"/>
      <c r="P1525" s="225">
        <f>O1525*H1525</f>
        <v>0</v>
      </c>
      <c r="Q1525" s="225">
        <v>0</v>
      </c>
      <c r="R1525" s="225">
        <f>Q1525*H1525</f>
        <v>0</v>
      </c>
      <c r="S1525" s="225">
        <v>0</v>
      </c>
      <c r="T1525" s="226">
        <f>S1525*H1525</f>
        <v>0</v>
      </c>
      <c r="U1525" s="42"/>
      <c r="V1525" s="42"/>
      <c r="W1525" s="42"/>
      <c r="X1525" s="42"/>
      <c r="Y1525" s="42"/>
      <c r="Z1525" s="42"/>
      <c r="AA1525" s="42"/>
      <c r="AB1525" s="42"/>
      <c r="AC1525" s="42"/>
      <c r="AD1525" s="42"/>
      <c r="AE1525" s="42"/>
      <c r="AR1525" s="227" t="s">
        <v>750</v>
      </c>
      <c r="AT1525" s="227" t="s">
        <v>144</v>
      </c>
      <c r="AU1525" s="227" t="s">
        <v>88</v>
      </c>
      <c r="AY1525" s="20" t="s">
        <v>141</v>
      </c>
      <c r="BE1525" s="228">
        <f>IF(N1525="základní",J1525,0)</f>
        <v>0</v>
      </c>
      <c r="BF1525" s="228">
        <f>IF(N1525="snížená",J1525,0)</f>
        <v>0</v>
      </c>
      <c r="BG1525" s="228">
        <f>IF(N1525="zákl. přenesená",J1525,0)</f>
        <v>0</v>
      </c>
      <c r="BH1525" s="228">
        <f>IF(N1525="sníž. přenesená",J1525,0)</f>
        <v>0</v>
      </c>
      <c r="BI1525" s="228">
        <f>IF(N1525="nulová",J1525,0)</f>
        <v>0</v>
      </c>
      <c r="BJ1525" s="20" t="s">
        <v>88</v>
      </c>
      <c r="BK1525" s="228">
        <f>ROUND(I1525*H1525,2)</f>
        <v>0</v>
      </c>
      <c r="BL1525" s="20" t="s">
        <v>750</v>
      </c>
      <c r="BM1525" s="227" t="s">
        <v>2405</v>
      </c>
    </row>
    <row r="1526" s="2" customFormat="1">
      <c r="A1526" s="42"/>
      <c r="B1526" s="43"/>
      <c r="C1526" s="44"/>
      <c r="D1526" s="229" t="s">
        <v>151</v>
      </c>
      <c r="E1526" s="44"/>
      <c r="F1526" s="230" t="s">
        <v>2406</v>
      </c>
      <c r="G1526" s="44"/>
      <c r="H1526" s="44"/>
      <c r="I1526" s="231"/>
      <c r="J1526" s="44"/>
      <c r="K1526" s="44"/>
      <c r="L1526" s="48"/>
      <c r="M1526" s="232"/>
      <c r="N1526" s="233"/>
      <c r="O1526" s="88"/>
      <c r="P1526" s="88"/>
      <c r="Q1526" s="88"/>
      <c r="R1526" s="88"/>
      <c r="S1526" s="88"/>
      <c r="T1526" s="89"/>
      <c r="U1526" s="42"/>
      <c r="V1526" s="42"/>
      <c r="W1526" s="42"/>
      <c r="X1526" s="42"/>
      <c r="Y1526" s="42"/>
      <c r="Z1526" s="42"/>
      <c r="AA1526" s="42"/>
      <c r="AB1526" s="42"/>
      <c r="AC1526" s="42"/>
      <c r="AD1526" s="42"/>
      <c r="AE1526" s="42"/>
      <c r="AT1526" s="20" t="s">
        <v>151</v>
      </c>
      <c r="AU1526" s="20" t="s">
        <v>88</v>
      </c>
    </row>
    <row r="1527" s="2" customFormat="1">
      <c r="A1527" s="42"/>
      <c r="B1527" s="43"/>
      <c r="C1527" s="44"/>
      <c r="D1527" s="234" t="s">
        <v>153</v>
      </c>
      <c r="E1527" s="44"/>
      <c r="F1527" s="235" t="s">
        <v>753</v>
      </c>
      <c r="G1527" s="44"/>
      <c r="H1527" s="44"/>
      <c r="I1527" s="231"/>
      <c r="J1527" s="44"/>
      <c r="K1527" s="44"/>
      <c r="L1527" s="48"/>
      <c r="M1527" s="232"/>
      <c r="N1527" s="233"/>
      <c r="O1527" s="88"/>
      <c r="P1527" s="88"/>
      <c r="Q1527" s="88"/>
      <c r="R1527" s="88"/>
      <c r="S1527" s="88"/>
      <c r="T1527" s="89"/>
      <c r="U1527" s="42"/>
      <c r="V1527" s="42"/>
      <c r="W1527" s="42"/>
      <c r="X1527" s="42"/>
      <c r="Y1527" s="42"/>
      <c r="Z1527" s="42"/>
      <c r="AA1527" s="42"/>
      <c r="AB1527" s="42"/>
      <c r="AC1527" s="42"/>
      <c r="AD1527" s="42"/>
      <c r="AE1527" s="42"/>
      <c r="AT1527" s="20" t="s">
        <v>153</v>
      </c>
      <c r="AU1527" s="20" t="s">
        <v>88</v>
      </c>
    </row>
    <row r="1528" s="13" customFormat="1">
      <c r="A1528" s="13"/>
      <c r="B1528" s="241"/>
      <c r="C1528" s="242"/>
      <c r="D1528" s="234" t="s">
        <v>283</v>
      </c>
      <c r="E1528" s="243" t="s">
        <v>78</v>
      </c>
      <c r="F1528" s="244" t="s">
        <v>1722</v>
      </c>
      <c r="G1528" s="242"/>
      <c r="H1528" s="245">
        <v>16</v>
      </c>
      <c r="I1528" s="246"/>
      <c r="J1528" s="242"/>
      <c r="K1528" s="242"/>
      <c r="L1528" s="247"/>
      <c r="M1528" s="248"/>
      <c r="N1528" s="249"/>
      <c r="O1528" s="249"/>
      <c r="P1528" s="249"/>
      <c r="Q1528" s="249"/>
      <c r="R1528" s="249"/>
      <c r="S1528" s="249"/>
      <c r="T1528" s="250"/>
      <c r="U1528" s="13"/>
      <c r="V1528" s="13"/>
      <c r="W1528" s="13"/>
      <c r="X1528" s="13"/>
      <c r="Y1528" s="13"/>
      <c r="Z1528" s="13"/>
      <c r="AA1528" s="13"/>
      <c r="AB1528" s="13"/>
      <c r="AC1528" s="13"/>
      <c r="AD1528" s="13"/>
      <c r="AE1528" s="13"/>
      <c r="AT1528" s="251" t="s">
        <v>283</v>
      </c>
      <c r="AU1528" s="251" t="s">
        <v>88</v>
      </c>
      <c r="AV1528" s="13" t="s">
        <v>90</v>
      </c>
      <c r="AW1528" s="13" t="s">
        <v>40</v>
      </c>
      <c r="AX1528" s="13" t="s">
        <v>88</v>
      </c>
      <c r="AY1528" s="251" t="s">
        <v>141</v>
      </c>
    </row>
    <row r="1529" s="2" customFormat="1" ht="24.15" customHeight="1">
      <c r="A1529" s="42"/>
      <c r="B1529" s="43"/>
      <c r="C1529" s="216" t="s">
        <v>2407</v>
      </c>
      <c r="D1529" s="216" t="s">
        <v>144</v>
      </c>
      <c r="E1529" s="217" t="s">
        <v>2408</v>
      </c>
      <c r="F1529" s="218" t="s">
        <v>2409</v>
      </c>
      <c r="G1529" s="219" t="s">
        <v>749</v>
      </c>
      <c r="H1529" s="220">
        <v>16</v>
      </c>
      <c r="I1529" s="221"/>
      <c r="J1529" s="222">
        <f>ROUND(I1529*H1529,2)</f>
        <v>0</v>
      </c>
      <c r="K1529" s="218" t="s">
        <v>148</v>
      </c>
      <c r="L1529" s="48"/>
      <c r="M1529" s="223" t="s">
        <v>78</v>
      </c>
      <c r="N1529" s="224" t="s">
        <v>50</v>
      </c>
      <c r="O1529" s="88"/>
      <c r="P1529" s="225">
        <f>O1529*H1529</f>
        <v>0</v>
      </c>
      <c r="Q1529" s="225">
        <v>0</v>
      </c>
      <c r="R1529" s="225">
        <f>Q1529*H1529</f>
        <v>0</v>
      </c>
      <c r="S1529" s="225">
        <v>0</v>
      </c>
      <c r="T1529" s="226">
        <f>S1529*H1529</f>
        <v>0</v>
      </c>
      <c r="U1529" s="42"/>
      <c r="V1529" s="42"/>
      <c r="W1529" s="42"/>
      <c r="X1529" s="42"/>
      <c r="Y1529" s="42"/>
      <c r="Z1529" s="42"/>
      <c r="AA1529" s="42"/>
      <c r="AB1529" s="42"/>
      <c r="AC1529" s="42"/>
      <c r="AD1529" s="42"/>
      <c r="AE1529" s="42"/>
      <c r="AR1529" s="227" t="s">
        <v>750</v>
      </c>
      <c r="AT1529" s="227" t="s">
        <v>144</v>
      </c>
      <c r="AU1529" s="227" t="s">
        <v>88</v>
      </c>
      <c r="AY1529" s="20" t="s">
        <v>141</v>
      </c>
      <c r="BE1529" s="228">
        <f>IF(N1529="základní",J1529,0)</f>
        <v>0</v>
      </c>
      <c r="BF1529" s="228">
        <f>IF(N1529="snížená",J1529,0)</f>
        <v>0</v>
      </c>
      <c r="BG1529" s="228">
        <f>IF(N1529="zákl. přenesená",J1529,0)</f>
        <v>0</v>
      </c>
      <c r="BH1529" s="228">
        <f>IF(N1529="sníž. přenesená",J1529,0)</f>
        <v>0</v>
      </c>
      <c r="BI1529" s="228">
        <f>IF(N1529="nulová",J1529,0)</f>
        <v>0</v>
      </c>
      <c r="BJ1529" s="20" t="s">
        <v>88</v>
      </c>
      <c r="BK1529" s="228">
        <f>ROUND(I1529*H1529,2)</f>
        <v>0</v>
      </c>
      <c r="BL1529" s="20" t="s">
        <v>750</v>
      </c>
      <c r="BM1529" s="227" t="s">
        <v>2410</v>
      </c>
    </row>
    <row r="1530" s="2" customFormat="1">
      <c r="A1530" s="42"/>
      <c r="B1530" s="43"/>
      <c r="C1530" s="44"/>
      <c r="D1530" s="229" t="s">
        <v>151</v>
      </c>
      <c r="E1530" s="44"/>
      <c r="F1530" s="230" t="s">
        <v>2411</v>
      </c>
      <c r="G1530" s="44"/>
      <c r="H1530" s="44"/>
      <c r="I1530" s="231"/>
      <c r="J1530" s="44"/>
      <c r="K1530" s="44"/>
      <c r="L1530" s="48"/>
      <c r="M1530" s="232"/>
      <c r="N1530" s="233"/>
      <c r="O1530" s="88"/>
      <c r="P1530" s="88"/>
      <c r="Q1530" s="88"/>
      <c r="R1530" s="88"/>
      <c r="S1530" s="88"/>
      <c r="T1530" s="89"/>
      <c r="U1530" s="42"/>
      <c r="V1530" s="42"/>
      <c r="W1530" s="42"/>
      <c r="X1530" s="42"/>
      <c r="Y1530" s="42"/>
      <c r="Z1530" s="42"/>
      <c r="AA1530" s="42"/>
      <c r="AB1530" s="42"/>
      <c r="AC1530" s="42"/>
      <c r="AD1530" s="42"/>
      <c r="AE1530" s="42"/>
      <c r="AT1530" s="20" t="s">
        <v>151</v>
      </c>
      <c r="AU1530" s="20" t="s">
        <v>88</v>
      </c>
    </row>
    <row r="1531" s="2" customFormat="1">
      <c r="A1531" s="42"/>
      <c r="B1531" s="43"/>
      <c r="C1531" s="44"/>
      <c r="D1531" s="234" t="s">
        <v>153</v>
      </c>
      <c r="E1531" s="44"/>
      <c r="F1531" s="235" t="s">
        <v>753</v>
      </c>
      <c r="G1531" s="44"/>
      <c r="H1531" s="44"/>
      <c r="I1531" s="231"/>
      <c r="J1531" s="44"/>
      <c r="K1531" s="44"/>
      <c r="L1531" s="48"/>
      <c r="M1531" s="232"/>
      <c r="N1531" s="233"/>
      <c r="O1531" s="88"/>
      <c r="P1531" s="88"/>
      <c r="Q1531" s="88"/>
      <c r="R1531" s="88"/>
      <c r="S1531" s="88"/>
      <c r="T1531" s="89"/>
      <c r="U1531" s="42"/>
      <c r="V1531" s="42"/>
      <c r="W1531" s="42"/>
      <c r="X1531" s="42"/>
      <c r="Y1531" s="42"/>
      <c r="Z1531" s="42"/>
      <c r="AA1531" s="42"/>
      <c r="AB1531" s="42"/>
      <c r="AC1531" s="42"/>
      <c r="AD1531" s="42"/>
      <c r="AE1531" s="42"/>
      <c r="AT1531" s="20" t="s">
        <v>153</v>
      </c>
      <c r="AU1531" s="20" t="s">
        <v>88</v>
      </c>
    </row>
    <row r="1532" s="13" customFormat="1">
      <c r="A1532" s="13"/>
      <c r="B1532" s="241"/>
      <c r="C1532" s="242"/>
      <c r="D1532" s="234" t="s">
        <v>283</v>
      </c>
      <c r="E1532" s="243" t="s">
        <v>78</v>
      </c>
      <c r="F1532" s="244" t="s">
        <v>1722</v>
      </c>
      <c r="G1532" s="242"/>
      <c r="H1532" s="245">
        <v>16</v>
      </c>
      <c r="I1532" s="246"/>
      <c r="J1532" s="242"/>
      <c r="K1532" s="242"/>
      <c r="L1532" s="247"/>
      <c r="M1532" s="248"/>
      <c r="N1532" s="249"/>
      <c r="O1532" s="249"/>
      <c r="P1532" s="249"/>
      <c r="Q1532" s="249"/>
      <c r="R1532" s="249"/>
      <c r="S1532" s="249"/>
      <c r="T1532" s="250"/>
      <c r="U1532" s="13"/>
      <c r="V1532" s="13"/>
      <c r="W1532" s="13"/>
      <c r="X1532" s="13"/>
      <c r="Y1532" s="13"/>
      <c r="Z1532" s="13"/>
      <c r="AA1532" s="13"/>
      <c r="AB1532" s="13"/>
      <c r="AC1532" s="13"/>
      <c r="AD1532" s="13"/>
      <c r="AE1532" s="13"/>
      <c r="AT1532" s="251" t="s">
        <v>283</v>
      </c>
      <c r="AU1532" s="251" t="s">
        <v>88</v>
      </c>
      <c r="AV1532" s="13" t="s">
        <v>90</v>
      </c>
      <c r="AW1532" s="13" t="s">
        <v>40</v>
      </c>
      <c r="AX1532" s="13" t="s">
        <v>88</v>
      </c>
      <c r="AY1532" s="251" t="s">
        <v>141</v>
      </c>
    </row>
    <row r="1533" s="2" customFormat="1" ht="24.15" customHeight="1">
      <c r="A1533" s="42"/>
      <c r="B1533" s="43"/>
      <c r="C1533" s="216" t="s">
        <v>2412</v>
      </c>
      <c r="D1533" s="216" t="s">
        <v>144</v>
      </c>
      <c r="E1533" s="217" t="s">
        <v>2413</v>
      </c>
      <c r="F1533" s="218" t="s">
        <v>2414</v>
      </c>
      <c r="G1533" s="219" t="s">
        <v>749</v>
      </c>
      <c r="H1533" s="220">
        <v>16</v>
      </c>
      <c r="I1533" s="221"/>
      <c r="J1533" s="222">
        <f>ROUND(I1533*H1533,2)</f>
        <v>0</v>
      </c>
      <c r="K1533" s="218" t="s">
        <v>148</v>
      </c>
      <c r="L1533" s="48"/>
      <c r="M1533" s="223" t="s">
        <v>78</v>
      </c>
      <c r="N1533" s="224" t="s">
        <v>50</v>
      </c>
      <c r="O1533" s="88"/>
      <c r="P1533" s="225">
        <f>O1533*H1533</f>
        <v>0</v>
      </c>
      <c r="Q1533" s="225">
        <v>0</v>
      </c>
      <c r="R1533" s="225">
        <f>Q1533*H1533</f>
        <v>0</v>
      </c>
      <c r="S1533" s="225">
        <v>0</v>
      </c>
      <c r="T1533" s="226">
        <f>S1533*H1533</f>
        <v>0</v>
      </c>
      <c r="U1533" s="42"/>
      <c r="V1533" s="42"/>
      <c r="W1533" s="42"/>
      <c r="X1533" s="42"/>
      <c r="Y1533" s="42"/>
      <c r="Z1533" s="42"/>
      <c r="AA1533" s="42"/>
      <c r="AB1533" s="42"/>
      <c r="AC1533" s="42"/>
      <c r="AD1533" s="42"/>
      <c r="AE1533" s="42"/>
      <c r="AR1533" s="227" t="s">
        <v>750</v>
      </c>
      <c r="AT1533" s="227" t="s">
        <v>144</v>
      </c>
      <c r="AU1533" s="227" t="s">
        <v>88</v>
      </c>
      <c r="AY1533" s="20" t="s">
        <v>141</v>
      </c>
      <c r="BE1533" s="228">
        <f>IF(N1533="základní",J1533,0)</f>
        <v>0</v>
      </c>
      <c r="BF1533" s="228">
        <f>IF(N1533="snížená",J1533,0)</f>
        <v>0</v>
      </c>
      <c r="BG1533" s="228">
        <f>IF(N1533="zákl. přenesená",J1533,0)</f>
        <v>0</v>
      </c>
      <c r="BH1533" s="228">
        <f>IF(N1533="sníž. přenesená",J1533,0)</f>
        <v>0</v>
      </c>
      <c r="BI1533" s="228">
        <f>IF(N1533="nulová",J1533,0)</f>
        <v>0</v>
      </c>
      <c r="BJ1533" s="20" t="s">
        <v>88</v>
      </c>
      <c r="BK1533" s="228">
        <f>ROUND(I1533*H1533,2)</f>
        <v>0</v>
      </c>
      <c r="BL1533" s="20" t="s">
        <v>750</v>
      </c>
      <c r="BM1533" s="227" t="s">
        <v>2415</v>
      </c>
    </row>
    <row r="1534" s="2" customFormat="1">
      <c r="A1534" s="42"/>
      <c r="B1534" s="43"/>
      <c r="C1534" s="44"/>
      <c r="D1534" s="229" t="s">
        <v>151</v>
      </c>
      <c r="E1534" s="44"/>
      <c r="F1534" s="230" t="s">
        <v>2416</v>
      </c>
      <c r="G1534" s="44"/>
      <c r="H1534" s="44"/>
      <c r="I1534" s="231"/>
      <c r="J1534" s="44"/>
      <c r="K1534" s="44"/>
      <c r="L1534" s="48"/>
      <c r="M1534" s="232"/>
      <c r="N1534" s="233"/>
      <c r="O1534" s="88"/>
      <c r="P1534" s="88"/>
      <c r="Q1534" s="88"/>
      <c r="R1534" s="88"/>
      <c r="S1534" s="88"/>
      <c r="T1534" s="89"/>
      <c r="U1534" s="42"/>
      <c r="V1534" s="42"/>
      <c r="W1534" s="42"/>
      <c r="X1534" s="42"/>
      <c r="Y1534" s="42"/>
      <c r="Z1534" s="42"/>
      <c r="AA1534" s="42"/>
      <c r="AB1534" s="42"/>
      <c r="AC1534" s="42"/>
      <c r="AD1534" s="42"/>
      <c r="AE1534" s="42"/>
      <c r="AT1534" s="20" t="s">
        <v>151</v>
      </c>
      <c r="AU1534" s="20" t="s">
        <v>88</v>
      </c>
    </row>
    <row r="1535" s="2" customFormat="1">
      <c r="A1535" s="42"/>
      <c r="B1535" s="43"/>
      <c r="C1535" s="44"/>
      <c r="D1535" s="234" t="s">
        <v>153</v>
      </c>
      <c r="E1535" s="44"/>
      <c r="F1535" s="235" t="s">
        <v>753</v>
      </c>
      <c r="G1535" s="44"/>
      <c r="H1535" s="44"/>
      <c r="I1535" s="231"/>
      <c r="J1535" s="44"/>
      <c r="K1535" s="44"/>
      <c r="L1535" s="48"/>
      <c r="M1535" s="232"/>
      <c r="N1535" s="233"/>
      <c r="O1535" s="88"/>
      <c r="P1535" s="88"/>
      <c r="Q1535" s="88"/>
      <c r="R1535" s="88"/>
      <c r="S1535" s="88"/>
      <c r="T1535" s="89"/>
      <c r="U1535" s="42"/>
      <c r="V1535" s="42"/>
      <c r="W1535" s="42"/>
      <c r="X1535" s="42"/>
      <c r="Y1535" s="42"/>
      <c r="Z1535" s="42"/>
      <c r="AA1535" s="42"/>
      <c r="AB1535" s="42"/>
      <c r="AC1535" s="42"/>
      <c r="AD1535" s="42"/>
      <c r="AE1535" s="42"/>
      <c r="AT1535" s="20" t="s">
        <v>153</v>
      </c>
      <c r="AU1535" s="20" t="s">
        <v>88</v>
      </c>
    </row>
    <row r="1536" s="13" customFormat="1">
      <c r="A1536" s="13"/>
      <c r="B1536" s="241"/>
      <c r="C1536" s="242"/>
      <c r="D1536" s="234" t="s">
        <v>283</v>
      </c>
      <c r="E1536" s="243" t="s">
        <v>78</v>
      </c>
      <c r="F1536" s="244" t="s">
        <v>1722</v>
      </c>
      <c r="G1536" s="242"/>
      <c r="H1536" s="245">
        <v>16</v>
      </c>
      <c r="I1536" s="246"/>
      <c r="J1536" s="242"/>
      <c r="K1536" s="242"/>
      <c r="L1536" s="247"/>
      <c r="M1536" s="248"/>
      <c r="N1536" s="249"/>
      <c r="O1536" s="249"/>
      <c r="P1536" s="249"/>
      <c r="Q1536" s="249"/>
      <c r="R1536" s="249"/>
      <c r="S1536" s="249"/>
      <c r="T1536" s="250"/>
      <c r="U1536" s="13"/>
      <c r="V1536" s="13"/>
      <c r="W1536" s="13"/>
      <c r="X1536" s="13"/>
      <c r="Y1536" s="13"/>
      <c r="Z1536" s="13"/>
      <c r="AA1536" s="13"/>
      <c r="AB1536" s="13"/>
      <c r="AC1536" s="13"/>
      <c r="AD1536" s="13"/>
      <c r="AE1536" s="13"/>
      <c r="AT1536" s="251" t="s">
        <v>283</v>
      </c>
      <c r="AU1536" s="251" t="s">
        <v>88</v>
      </c>
      <c r="AV1536" s="13" t="s">
        <v>90</v>
      </c>
      <c r="AW1536" s="13" t="s">
        <v>40</v>
      </c>
      <c r="AX1536" s="13" t="s">
        <v>88</v>
      </c>
      <c r="AY1536" s="251" t="s">
        <v>141</v>
      </c>
    </row>
    <row r="1537" s="2" customFormat="1" ht="24.15" customHeight="1">
      <c r="A1537" s="42"/>
      <c r="B1537" s="43"/>
      <c r="C1537" s="216" t="s">
        <v>2417</v>
      </c>
      <c r="D1537" s="216" t="s">
        <v>144</v>
      </c>
      <c r="E1537" s="217" t="s">
        <v>2418</v>
      </c>
      <c r="F1537" s="218" t="s">
        <v>2419</v>
      </c>
      <c r="G1537" s="219" t="s">
        <v>749</v>
      </c>
      <c r="H1537" s="220">
        <v>16</v>
      </c>
      <c r="I1537" s="221"/>
      <c r="J1537" s="222">
        <f>ROUND(I1537*H1537,2)</f>
        <v>0</v>
      </c>
      <c r="K1537" s="218" t="s">
        <v>148</v>
      </c>
      <c r="L1537" s="48"/>
      <c r="M1537" s="223" t="s">
        <v>78</v>
      </c>
      <c r="N1537" s="224" t="s">
        <v>50</v>
      </c>
      <c r="O1537" s="88"/>
      <c r="P1537" s="225">
        <f>O1537*H1537</f>
        <v>0</v>
      </c>
      <c r="Q1537" s="225">
        <v>0</v>
      </c>
      <c r="R1537" s="225">
        <f>Q1537*H1537</f>
        <v>0</v>
      </c>
      <c r="S1537" s="225">
        <v>0</v>
      </c>
      <c r="T1537" s="226">
        <f>S1537*H1537</f>
        <v>0</v>
      </c>
      <c r="U1537" s="42"/>
      <c r="V1537" s="42"/>
      <c r="W1537" s="42"/>
      <c r="X1537" s="42"/>
      <c r="Y1537" s="42"/>
      <c r="Z1537" s="42"/>
      <c r="AA1537" s="42"/>
      <c r="AB1537" s="42"/>
      <c r="AC1537" s="42"/>
      <c r="AD1537" s="42"/>
      <c r="AE1537" s="42"/>
      <c r="AR1537" s="227" t="s">
        <v>750</v>
      </c>
      <c r="AT1537" s="227" t="s">
        <v>144</v>
      </c>
      <c r="AU1537" s="227" t="s">
        <v>88</v>
      </c>
      <c r="AY1537" s="20" t="s">
        <v>141</v>
      </c>
      <c r="BE1537" s="228">
        <f>IF(N1537="základní",J1537,0)</f>
        <v>0</v>
      </c>
      <c r="BF1537" s="228">
        <f>IF(N1537="snížená",J1537,0)</f>
        <v>0</v>
      </c>
      <c r="BG1537" s="228">
        <f>IF(N1537="zákl. přenesená",J1537,0)</f>
        <v>0</v>
      </c>
      <c r="BH1537" s="228">
        <f>IF(N1537="sníž. přenesená",J1537,0)</f>
        <v>0</v>
      </c>
      <c r="BI1537" s="228">
        <f>IF(N1537="nulová",J1537,0)</f>
        <v>0</v>
      </c>
      <c r="BJ1537" s="20" t="s">
        <v>88</v>
      </c>
      <c r="BK1537" s="228">
        <f>ROUND(I1537*H1537,2)</f>
        <v>0</v>
      </c>
      <c r="BL1537" s="20" t="s">
        <v>750</v>
      </c>
      <c r="BM1537" s="227" t="s">
        <v>2420</v>
      </c>
    </row>
    <row r="1538" s="2" customFormat="1">
      <c r="A1538" s="42"/>
      <c r="B1538" s="43"/>
      <c r="C1538" s="44"/>
      <c r="D1538" s="229" t="s">
        <v>151</v>
      </c>
      <c r="E1538" s="44"/>
      <c r="F1538" s="230" t="s">
        <v>2421</v>
      </c>
      <c r="G1538" s="44"/>
      <c r="H1538" s="44"/>
      <c r="I1538" s="231"/>
      <c r="J1538" s="44"/>
      <c r="K1538" s="44"/>
      <c r="L1538" s="48"/>
      <c r="M1538" s="232"/>
      <c r="N1538" s="233"/>
      <c r="O1538" s="88"/>
      <c r="P1538" s="88"/>
      <c r="Q1538" s="88"/>
      <c r="R1538" s="88"/>
      <c r="S1538" s="88"/>
      <c r="T1538" s="89"/>
      <c r="U1538" s="42"/>
      <c r="V1538" s="42"/>
      <c r="W1538" s="42"/>
      <c r="X1538" s="42"/>
      <c r="Y1538" s="42"/>
      <c r="Z1538" s="42"/>
      <c r="AA1538" s="42"/>
      <c r="AB1538" s="42"/>
      <c r="AC1538" s="42"/>
      <c r="AD1538" s="42"/>
      <c r="AE1538" s="42"/>
      <c r="AT1538" s="20" t="s">
        <v>151</v>
      </c>
      <c r="AU1538" s="20" t="s">
        <v>88</v>
      </c>
    </row>
    <row r="1539" s="2" customFormat="1">
      <c r="A1539" s="42"/>
      <c r="B1539" s="43"/>
      <c r="C1539" s="44"/>
      <c r="D1539" s="234" t="s">
        <v>153</v>
      </c>
      <c r="E1539" s="44"/>
      <c r="F1539" s="235" t="s">
        <v>753</v>
      </c>
      <c r="G1539" s="44"/>
      <c r="H1539" s="44"/>
      <c r="I1539" s="231"/>
      <c r="J1539" s="44"/>
      <c r="K1539" s="44"/>
      <c r="L1539" s="48"/>
      <c r="M1539" s="232"/>
      <c r="N1539" s="233"/>
      <c r="O1539" s="88"/>
      <c r="P1539" s="88"/>
      <c r="Q1539" s="88"/>
      <c r="R1539" s="88"/>
      <c r="S1539" s="88"/>
      <c r="T1539" s="89"/>
      <c r="U1539" s="42"/>
      <c r="V1539" s="42"/>
      <c r="W1539" s="42"/>
      <c r="X1539" s="42"/>
      <c r="Y1539" s="42"/>
      <c r="Z1539" s="42"/>
      <c r="AA1539" s="42"/>
      <c r="AB1539" s="42"/>
      <c r="AC1539" s="42"/>
      <c r="AD1539" s="42"/>
      <c r="AE1539" s="42"/>
      <c r="AT1539" s="20" t="s">
        <v>153</v>
      </c>
      <c r="AU1539" s="20" t="s">
        <v>88</v>
      </c>
    </row>
    <row r="1540" s="13" customFormat="1">
      <c r="A1540" s="13"/>
      <c r="B1540" s="241"/>
      <c r="C1540" s="242"/>
      <c r="D1540" s="234" t="s">
        <v>283</v>
      </c>
      <c r="E1540" s="243" t="s">
        <v>78</v>
      </c>
      <c r="F1540" s="244" t="s">
        <v>1722</v>
      </c>
      <c r="G1540" s="242"/>
      <c r="H1540" s="245">
        <v>16</v>
      </c>
      <c r="I1540" s="246"/>
      <c r="J1540" s="242"/>
      <c r="K1540" s="242"/>
      <c r="L1540" s="247"/>
      <c r="M1540" s="248"/>
      <c r="N1540" s="249"/>
      <c r="O1540" s="249"/>
      <c r="P1540" s="249"/>
      <c r="Q1540" s="249"/>
      <c r="R1540" s="249"/>
      <c r="S1540" s="249"/>
      <c r="T1540" s="250"/>
      <c r="U1540" s="13"/>
      <c r="V1540" s="13"/>
      <c r="W1540" s="13"/>
      <c r="X1540" s="13"/>
      <c r="Y1540" s="13"/>
      <c r="Z1540" s="13"/>
      <c r="AA1540" s="13"/>
      <c r="AB1540" s="13"/>
      <c r="AC1540" s="13"/>
      <c r="AD1540" s="13"/>
      <c r="AE1540" s="13"/>
      <c r="AT1540" s="251" t="s">
        <v>283</v>
      </c>
      <c r="AU1540" s="251" t="s">
        <v>88</v>
      </c>
      <c r="AV1540" s="13" t="s">
        <v>90</v>
      </c>
      <c r="AW1540" s="13" t="s">
        <v>40</v>
      </c>
      <c r="AX1540" s="13" t="s">
        <v>88</v>
      </c>
      <c r="AY1540" s="251" t="s">
        <v>141</v>
      </c>
    </row>
    <row r="1541" s="2" customFormat="1" ht="24.15" customHeight="1">
      <c r="A1541" s="42"/>
      <c r="B1541" s="43"/>
      <c r="C1541" s="216" t="s">
        <v>2422</v>
      </c>
      <c r="D1541" s="216" t="s">
        <v>144</v>
      </c>
      <c r="E1541" s="217" t="s">
        <v>2423</v>
      </c>
      <c r="F1541" s="218" t="s">
        <v>2424</v>
      </c>
      <c r="G1541" s="219" t="s">
        <v>749</v>
      </c>
      <c r="H1541" s="220">
        <v>16</v>
      </c>
      <c r="I1541" s="221"/>
      <c r="J1541" s="222">
        <f>ROUND(I1541*H1541,2)</f>
        <v>0</v>
      </c>
      <c r="K1541" s="218" t="s">
        <v>148</v>
      </c>
      <c r="L1541" s="48"/>
      <c r="M1541" s="223" t="s">
        <v>78</v>
      </c>
      <c r="N1541" s="224" t="s">
        <v>50</v>
      </c>
      <c r="O1541" s="88"/>
      <c r="P1541" s="225">
        <f>O1541*H1541</f>
        <v>0</v>
      </c>
      <c r="Q1541" s="225">
        <v>0</v>
      </c>
      <c r="R1541" s="225">
        <f>Q1541*H1541</f>
        <v>0</v>
      </c>
      <c r="S1541" s="225">
        <v>0</v>
      </c>
      <c r="T1541" s="226">
        <f>S1541*H1541</f>
        <v>0</v>
      </c>
      <c r="U1541" s="42"/>
      <c r="V1541" s="42"/>
      <c r="W1541" s="42"/>
      <c r="X1541" s="42"/>
      <c r="Y1541" s="42"/>
      <c r="Z1541" s="42"/>
      <c r="AA1541" s="42"/>
      <c r="AB1541" s="42"/>
      <c r="AC1541" s="42"/>
      <c r="AD1541" s="42"/>
      <c r="AE1541" s="42"/>
      <c r="AR1541" s="227" t="s">
        <v>750</v>
      </c>
      <c r="AT1541" s="227" t="s">
        <v>144</v>
      </c>
      <c r="AU1541" s="227" t="s">
        <v>88</v>
      </c>
      <c r="AY1541" s="20" t="s">
        <v>141</v>
      </c>
      <c r="BE1541" s="228">
        <f>IF(N1541="základní",J1541,0)</f>
        <v>0</v>
      </c>
      <c r="BF1541" s="228">
        <f>IF(N1541="snížená",J1541,0)</f>
        <v>0</v>
      </c>
      <c r="BG1541" s="228">
        <f>IF(N1541="zákl. přenesená",J1541,0)</f>
        <v>0</v>
      </c>
      <c r="BH1541" s="228">
        <f>IF(N1541="sníž. přenesená",J1541,0)</f>
        <v>0</v>
      </c>
      <c r="BI1541" s="228">
        <f>IF(N1541="nulová",J1541,0)</f>
        <v>0</v>
      </c>
      <c r="BJ1541" s="20" t="s">
        <v>88</v>
      </c>
      <c r="BK1541" s="228">
        <f>ROUND(I1541*H1541,2)</f>
        <v>0</v>
      </c>
      <c r="BL1541" s="20" t="s">
        <v>750</v>
      </c>
      <c r="BM1541" s="227" t="s">
        <v>2425</v>
      </c>
    </row>
    <row r="1542" s="2" customFormat="1">
      <c r="A1542" s="42"/>
      <c r="B1542" s="43"/>
      <c r="C1542" s="44"/>
      <c r="D1542" s="229" t="s">
        <v>151</v>
      </c>
      <c r="E1542" s="44"/>
      <c r="F1542" s="230" t="s">
        <v>2426</v>
      </c>
      <c r="G1542" s="44"/>
      <c r="H1542" s="44"/>
      <c r="I1542" s="231"/>
      <c r="J1542" s="44"/>
      <c r="K1542" s="44"/>
      <c r="L1542" s="48"/>
      <c r="M1542" s="232"/>
      <c r="N1542" s="233"/>
      <c r="O1542" s="88"/>
      <c r="P1542" s="88"/>
      <c r="Q1542" s="88"/>
      <c r="R1542" s="88"/>
      <c r="S1542" s="88"/>
      <c r="T1542" s="89"/>
      <c r="U1542" s="42"/>
      <c r="V1542" s="42"/>
      <c r="W1542" s="42"/>
      <c r="X1542" s="42"/>
      <c r="Y1542" s="42"/>
      <c r="Z1542" s="42"/>
      <c r="AA1542" s="42"/>
      <c r="AB1542" s="42"/>
      <c r="AC1542" s="42"/>
      <c r="AD1542" s="42"/>
      <c r="AE1542" s="42"/>
      <c r="AT1542" s="20" t="s">
        <v>151</v>
      </c>
      <c r="AU1542" s="20" t="s">
        <v>88</v>
      </c>
    </row>
    <row r="1543" s="2" customFormat="1">
      <c r="A1543" s="42"/>
      <c r="B1543" s="43"/>
      <c r="C1543" s="44"/>
      <c r="D1543" s="234" t="s">
        <v>153</v>
      </c>
      <c r="E1543" s="44"/>
      <c r="F1543" s="235" t="s">
        <v>753</v>
      </c>
      <c r="G1543" s="44"/>
      <c r="H1543" s="44"/>
      <c r="I1543" s="231"/>
      <c r="J1543" s="44"/>
      <c r="K1543" s="44"/>
      <c r="L1543" s="48"/>
      <c r="M1543" s="232"/>
      <c r="N1543" s="233"/>
      <c r="O1543" s="88"/>
      <c r="P1543" s="88"/>
      <c r="Q1543" s="88"/>
      <c r="R1543" s="88"/>
      <c r="S1543" s="88"/>
      <c r="T1543" s="89"/>
      <c r="U1543" s="42"/>
      <c r="V1543" s="42"/>
      <c r="W1543" s="42"/>
      <c r="X1543" s="42"/>
      <c r="Y1543" s="42"/>
      <c r="Z1543" s="42"/>
      <c r="AA1543" s="42"/>
      <c r="AB1543" s="42"/>
      <c r="AC1543" s="42"/>
      <c r="AD1543" s="42"/>
      <c r="AE1543" s="42"/>
      <c r="AT1543" s="20" t="s">
        <v>153</v>
      </c>
      <c r="AU1543" s="20" t="s">
        <v>88</v>
      </c>
    </row>
    <row r="1544" s="13" customFormat="1">
      <c r="A1544" s="13"/>
      <c r="B1544" s="241"/>
      <c r="C1544" s="242"/>
      <c r="D1544" s="234" t="s">
        <v>283</v>
      </c>
      <c r="E1544" s="243" t="s">
        <v>78</v>
      </c>
      <c r="F1544" s="244" t="s">
        <v>1722</v>
      </c>
      <c r="G1544" s="242"/>
      <c r="H1544" s="245">
        <v>16</v>
      </c>
      <c r="I1544" s="246"/>
      <c r="J1544" s="242"/>
      <c r="K1544" s="242"/>
      <c r="L1544" s="247"/>
      <c r="M1544" s="248"/>
      <c r="N1544" s="249"/>
      <c r="O1544" s="249"/>
      <c r="P1544" s="249"/>
      <c r="Q1544" s="249"/>
      <c r="R1544" s="249"/>
      <c r="S1544" s="249"/>
      <c r="T1544" s="250"/>
      <c r="U1544" s="13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T1544" s="251" t="s">
        <v>283</v>
      </c>
      <c r="AU1544" s="251" t="s">
        <v>88</v>
      </c>
      <c r="AV1544" s="13" t="s">
        <v>90</v>
      </c>
      <c r="AW1544" s="13" t="s">
        <v>40</v>
      </c>
      <c r="AX1544" s="13" t="s">
        <v>88</v>
      </c>
      <c r="AY1544" s="251" t="s">
        <v>141</v>
      </c>
    </row>
    <row r="1545" s="2" customFormat="1" ht="33" customHeight="1">
      <c r="A1545" s="42"/>
      <c r="B1545" s="43"/>
      <c r="C1545" s="216" t="s">
        <v>2427</v>
      </c>
      <c r="D1545" s="216" t="s">
        <v>144</v>
      </c>
      <c r="E1545" s="217" t="s">
        <v>1724</v>
      </c>
      <c r="F1545" s="218" t="s">
        <v>1725</v>
      </c>
      <c r="G1545" s="219" t="s">
        <v>749</v>
      </c>
      <c r="H1545" s="220">
        <v>16</v>
      </c>
      <c r="I1545" s="221"/>
      <c r="J1545" s="222">
        <f>ROUND(I1545*H1545,2)</f>
        <v>0</v>
      </c>
      <c r="K1545" s="218" t="s">
        <v>148</v>
      </c>
      <c r="L1545" s="48"/>
      <c r="M1545" s="223" t="s">
        <v>78</v>
      </c>
      <c r="N1545" s="224" t="s">
        <v>50</v>
      </c>
      <c r="O1545" s="88"/>
      <c r="P1545" s="225">
        <f>O1545*H1545</f>
        <v>0</v>
      </c>
      <c r="Q1545" s="225">
        <v>0</v>
      </c>
      <c r="R1545" s="225">
        <f>Q1545*H1545</f>
        <v>0</v>
      </c>
      <c r="S1545" s="225">
        <v>0</v>
      </c>
      <c r="T1545" s="226">
        <f>S1545*H1545</f>
        <v>0</v>
      </c>
      <c r="U1545" s="42"/>
      <c r="V1545" s="42"/>
      <c r="W1545" s="42"/>
      <c r="X1545" s="42"/>
      <c r="Y1545" s="42"/>
      <c r="Z1545" s="42"/>
      <c r="AA1545" s="42"/>
      <c r="AB1545" s="42"/>
      <c r="AC1545" s="42"/>
      <c r="AD1545" s="42"/>
      <c r="AE1545" s="42"/>
      <c r="AR1545" s="227" t="s">
        <v>750</v>
      </c>
      <c r="AT1545" s="227" t="s">
        <v>144</v>
      </c>
      <c r="AU1545" s="227" t="s">
        <v>88</v>
      </c>
      <c r="AY1545" s="20" t="s">
        <v>141</v>
      </c>
      <c r="BE1545" s="228">
        <f>IF(N1545="základní",J1545,0)</f>
        <v>0</v>
      </c>
      <c r="BF1545" s="228">
        <f>IF(N1545="snížená",J1545,0)</f>
        <v>0</v>
      </c>
      <c r="BG1545" s="228">
        <f>IF(N1545="zákl. přenesená",J1545,0)</f>
        <v>0</v>
      </c>
      <c r="BH1545" s="228">
        <f>IF(N1545="sníž. přenesená",J1545,0)</f>
        <v>0</v>
      </c>
      <c r="BI1545" s="228">
        <f>IF(N1545="nulová",J1545,0)</f>
        <v>0</v>
      </c>
      <c r="BJ1545" s="20" t="s">
        <v>88</v>
      </c>
      <c r="BK1545" s="228">
        <f>ROUND(I1545*H1545,2)</f>
        <v>0</v>
      </c>
      <c r="BL1545" s="20" t="s">
        <v>750</v>
      </c>
      <c r="BM1545" s="227" t="s">
        <v>2428</v>
      </c>
    </row>
    <row r="1546" s="2" customFormat="1">
      <c r="A1546" s="42"/>
      <c r="B1546" s="43"/>
      <c r="C1546" s="44"/>
      <c r="D1546" s="229" t="s">
        <v>151</v>
      </c>
      <c r="E1546" s="44"/>
      <c r="F1546" s="230" t="s">
        <v>1727</v>
      </c>
      <c r="G1546" s="44"/>
      <c r="H1546" s="44"/>
      <c r="I1546" s="231"/>
      <c r="J1546" s="44"/>
      <c r="K1546" s="44"/>
      <c r="L1546" s="48"/>
      <c r="M1546" s="232"/>
      <c r="N1546" s="233"/>
      <c r="O1546" s="88"/>
      <c r="P1546" s="88"/>
      <c r="Q1546" s="88"/>
      <c r="R1546" s="88"/>
      <c r="S1546" s="88"/>
      <c r="T1546" s="89"/>
      <c r="U1546" s="42"/>
      <c r="V1546" s="42"/>
      <c r="W1546" s="42"/>
      <c r="X1546" s="42"/>
      <c r="Y1546" s="42"/>
      <c r="Z1546" s="42"/>
      <c r="AA1546" s="42"/>
      <c r="AB1546" s="42"/>
      <c r="AC1546" s="42"/>
      <c r="AD1546" s="42"/>
      <c r="AE1546" s="42"/>
      <c r="AT1546" s="20" t="s">
        <v>151</v>
      </c>
      <c r="AU1546" s="20" t="s">
        <v>88</v>
      </c>
    </row>
    <row r="1547" s="2" customFormat="1">
      <c r="A1547" s="42"/>
      <c r="B1547" s="43"/>
      <c r="C1547" s="44"/>
      <c r="D1547" s="234" t="s">
        <v>153</v>
      </c>
      <c r="E1547" s="44"/>
      <c r="F1547" s="235" t="s">
        <v>753</v>
      </c>
      <c r="G1547" s="44"/>
      <c r="H1547" s="44"/>
      <c r="I1547" s="231"/>
      <c r="J1547" s="44"/>
      <c r="K1547" s="44"/>
      <c r="L1547" s="48"/>
      <c r="M1547" s="232"/>
      <c r="N1547" s="233"/>
      <c r="O1547" s="88"/>
      <c r="P1547" s="88"/>
      <c r="Q1547" s="88"/>
      <c r="R1547" s="88"/>
      <c r="S1547" s="88"/>
      <c r="T1547" s="89"/>
      <c r="U1547" s="42"/>
      <c r="V1547" s="42"/>
      <c r="W1547" s="42"/>
      <c r="X1547" s="42"/>
      <c r="Y1547" s="42"/>
      <c r="Z1547" s="42"/>
      <c r="AA1547" s="42"/>
      <c r="AB1547" s="42"/>
      <c r="AC1547" s="42"/>
      <c r="AD1547" s="42"/>
      <c r="AE1547" s="42"/>
      <c r="AT1547" s="20" t="s">
        <v>153</v>
      </c>
      <c r="AU1547" s="20" t="s">
        <v>88</v>
      </c>
    </row>
    <row r="1548" s="13" customFormat="1">
      <c r="A1548" s="13"/>
      <c r="B1548" s="241"/>
      <c r="C1548" s="242"/>
      <c r="D1548" s="234" t="s">
        <v>283</v>
      </c>
      <c r="E1548" s="243" t="s">
        <v>78</v>
      </c>
      <c r="F1548" s="244" t="s">
        <v>1722</v>
      </c>
      <c r="G1548" s="242"/>
      <c r="H1548" s="245">
        <v>16</v>
      </c>
      <c r="I1548" s="246"/>
      <c r="J1548" s="242"/>
      <c r="K1548" s="242"/>
      <c r="L1548" s="247"/>
      <c r="M1548" s="287"/>
      <c r="N1548" s="288"/>
      <c r="O1548" s="288"/>
      <c r="P1548" s="288"/>
      <c r="Q1548" s="288"/>
      <c r="R1548" s="288"/>
      <c r="S1548" s="288"/>
      <c r="T1548" s="289"/>
      <c r="U1548" s="13"/>
      <c r="V1548" s="13"/>
      <c r="W1548" s="13"/>
      <c r="X1548" s="13"/>
      <c r="Y1548" s="13"/>
      <c r="Z1548" s="13"/>
      <c r="AA1548" s="13"/>
      <c r="AB1548" s="13"/>
      <c r="AC1548" s="13"/>
      <c r="AD1548" s="13"/>
      <c r="AE1548" s="13"/>
      <c r="AT1548" s="251" t="s">
        <v>283</v>
      </c>
      <c r="AU1548" s="251" t="s">
        <v>88</v>
      </c>
      <c r="AV1548" s="13" t="s">
        <v>90</v>
      </c>
      <c r="AW1548" s="13" t="s">
        <v>40</v>
      </c>
      <c r="AX1548" s="13" t="s">
        <v>88</v>
      </c>
      <c r="AY1548" s="251" t="s">
        <v>141</v>
      </c>
    </row>
    <row r="1549" s="2" customFormat="1" ht="6.96" customHeight="1">
      <c r="A1549" s="42"/>
      <c r="B1549" s="63"/>
      <c r="C1549" s="64"/>
      <c r="D1549" s="64"/>
      <c r="E1549" s="64"/>
      <c r="F1549" s="64"/>
      <c r="G1549" s="64"/>
      <c r="H1549" s="64"/>
      <c r="I1549" s="64"/>
      <c r="J1549" s="64"/>
      <c r="K1549" s="64"/>
      <c r="L1549" s="48"/>
      <c r="M1549" s="42"/>
      <c r="O1549" s="42"/>
      <c r="P1549" s="42"/>
      <c r="Q1549" s="42"/>
      <c r="R1549" s="42"/>
      <c r="S1549" s="42"/>
      <c r="T1549" s="42"/>
      <c r="U1549" s="42"/>
      <c r="V1549" s="42"/>
      <c r="W1549" s="42"/>
      <c r="X1549" s="42"/>
      <c r="Y1549" s="42"/>
      <c r="Z1549" s="42"/>
      <c r="AA1549" s="42"/>
      <c r="AB1549" s="42"/>
      <c r="AC1549" s="42"/>
      <c r="AD1549" s="42"/>
      <c r="AE1549" s="42"/>
    </row>
  </sheetData>
  <sheetProtection sheet="1" autoFilter="0" formatColumns="0" formatRows="0" objects="1" scenarios="1" spinCount="100000" saltValue="P+q6HO5EvAyLGzSsPzMXlg41lTmNa0xmUfDd3bOcWrsTmVF0wOXxsahOmMz4x3vfmr6if17buG8msPeT9ih7xQ==" hashValue="MoPaffR9l0dD0dOROoqI3udvd1pKuqjz4auJ7P5knErAFWcZyDIJyyMsSLlQ0I7VH+qBMywAEJUdigWV3++wbg==" algorithmName="SHA-512" password="CC35"/>
  <autoFilter ref="C104:K154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3:H93"/>
    <mergeCell ref="E95:H95"/>
    <mergeCell ref="E97:H97"/>
    <mergeCell ref="L2:V2"/>
  </mergeCells>
  <hyperlinks>
    <hyperlink ref="F109" r:id="rId1" display="https://podminky.urs.cz/item/CS_URS_2024_01/310231051"/>
    <hyperlink ref="F112" r:id="rId2" display="https://podminky.urs.cz/item/CS_URS_2024_01/317168052"/>
    <hyperlink ref="F115" r:id="rId3" display="https://podminky.urs.cz/item/CS_URS_2024_01/317168053"/>
    <hyperlink ref="F119" r:id="rId4" display="https://podminky.urs.cz/item/CS_URS_2024_01/340231011"/>
    <hyperlink ref="F123" r:id="rId5" display="https://podminky.urs.cz/item/CS_URS_2024_01/411321515"/>
    <hyperlink ref="F130" r:id="rId6" display="https://podminky.urs.cz/item/CS_URS_2024_01/411354209"/>
    <hyperlink ref="F143" r:id="rId7" display="https://podminky.urs.cz/item/CS_URS_2024_01/411354311"/>
    <hyperlink ref="F147" r:id="rId8" display="https://podminky.urs.cz/item/CS_URS_2024_01/411354312"/>
    <hyperlink ref="F149" r:id="rId9" display="https://podminky.urs.cz/item/CS_URS_2024_01/411362021"/>
    <hyperlink ref="F163" r:id="rId10" display="https://podminky.urs.cz/item/CS_URS_2024_01/413941123"/>
    <hyperlink ref="F171" r:id="rId11" display="https://podminky.urs.cz/item/CS_URS_2024_01/413941125"/>
    <hyperlink ref="F184" r:id="rId12" display="https://podminky.urs.cz/item/CS_URS_2024_01/413941133"/>
    <hyperlink ref="F192" r:id="rId13" display="https://podminky.urs.cz/item/CS_URS_2024_01/612131121"/>
    <hyperlink ref="F219" r:id="rId14" display="https://podminky.urs.cz/item/CS_URS_2024_01/612135011"/>
    <hyperlink ref="F246" r:id="rId15" display="https://podminky.urs.cz/item/CS_URS_2024_01/612325417"/>
    <hyperlink ref="F273" r:id="rId16" display="https://podminky.urs.cz/item/CS_URS_2024_01/619995001"/>
    <hyperlink ref="F278" r:id="rId17" display="https://podminky.urs.cz/item/CS_URS_2024_01/622143004"/>
    <hyperlink ref="F285" r:id="rId18" display="https://podminky.urs.cz/item/CS_URS_2024_01/632451234"/>
    <hyperlink ref="F290" r:id="rId19" display="https://podminky.urs.cz/item/CS_URS_2024_01/632683111"/>
    <hyperlink ref="F294" r:id="rId20" display="https://podminky.urs.cz/item/CS_URS_2024_01/633991111"/>
    <hyperlink ref="F299" r:id="rId21" display="https://podminky.urs.cz/item/CS_URS_2024_01/634112113"/>
    <hyperlink ref="F310" r:id="rId22" display="https://podminky.urs.cz/item/CS_URS_2024_01/634663111"/>
    <hyperlink ref="F312" r:id="rId23" display="https://podminky.urs.cz/item/CS_URS_2024_01/634911123"/>
    <hyperlink ref="F324" r:id="rId24" display="https://podminky.urs.cz/item/CS_URS_2024_01/949101111"/>
    <hyperlink ref="F339" r:id="rId25" display="https://podminky.urs.cz/item/CS_URS_2024_01/952901111"/>
    <hyperlink ref="F354" r:id="rId26" display="https://podminky.urs.cz/item/CS_URS_2024_01/978013141"/>
    <hyperlink ref="F383" r:id="rId27" display="https://podminky.urs.cz/item/CS_URS_2024_01/997013211"/>
    <hyperlink ref="F385" r:id="rId28" display="https://podminky.urs.cz/item/CS_URS_2024_01/997013219"/>
    <hyperlink ref="F388" r:id="rId29" display="https://podminky.urs.cz/item/CS_URS_2024_01/997013501"/>
    <hyperlink ref="F390" r:id="rId30" display="https://podminky.urs.cz/item/CS_URS_2024_01/997013509"/>
    <hyperlink ref="F393" r:id="rId31" display="https://podminky.urs.cz/item/CS_URS_2024_01/997013871"/>
    <hyperlink ref="F396" r:id="rId32" display="https://podminky.urs.cz/item/CS_URS_2024_01/998017001"/>
    <hyperlink ref="F399" r:id="rId33" display="https://podminky.urs.cz/item/CS_URS_2024_01/998018001"/>
    <hyperlink ref="F404" r:id="rId34" display="https://podminky.urs.cz/item/CS_URS_2024_01/713121111"/>
    <hyperlink ref="F412" r:id="rId35" display="https://podminky.urs.cz/item/CS_URS_2024_01/713191132"/>
    <hyperlink ref="F419" r:id="rId36" display="https://podminky.urs.cz/item/CS_URS_2024_01/998713101"/>
    <hyperlink ref="F421" r:id="rId37" display="https://podminky.urs.cz/item/CS_URS_2024_01/998713181"/>
    <hyperlink ref="F423" r:id="rId38" display="https://podminky.urs.cz/item/CS_URS_2024_01/998713192"/>
    <hyperlink ref="F426" r:id="rId39" display="https://podminky.urs.cz/item/CS_URS_2024_01/714123002"/>
    <hyperlink ref="F449" r:id="rId40" display="https://podminky.urs.cz/item/CS_URS_2024_01/998714101"/>
    <hyperlink ref="F451" r:id="rId41" display="https://podminky.urs.cz/item/CS_URS_2024_01/998714181"/>
    <hyperlink ref="F453" r:id="rId42" display="https://podminky.urs.cz/item/CS_URS_2024_01/998714192"/>
    <hyperlink ref="F456" r:id="rId43" display="https://podminky.urs.cz/item/CS_URS_2024_01/763111414"/>
    <hyperlink ref="F461" r:id="rId44" display="https://podminky.urs.cz/item/CS_URS_2024_01/763122403"/>
    <hyperlink ref="F466" r:id="rId45" display="https://podminky.urs.cz/item/CS_URS_2024_01/763131431"/>
    <hyperlink ref="F484" r:id="rId46" display="https://podminky.urs.cz/item/CS_URS_2024_01/763131752"/>
    <hyperlink ref="F492" r:id="rId47" display="https://podminky.urs.cz/item/CS_URS_2024_01/763131761"/>
    <hyperlink ref="F505" r:id="rId48" display="https://podminky.urs.cz/item/CS_URS_2024_01/763131771"/>
    <hyperlink ref="F518" r:id="rId49" display="https://podminky.urs.cz/item/CS_URS_2024_01/763135101"/>
    <hyperlink ref="F527" r:id="rId50" display="https://podminky.urs.cz/item/CS_URS_2024_01/763172321"/>
    <hyperlink ref="F531" r:id="rId51" display="https://podminky.urs.cz/item/CS_URS_2024_01/763172322"/>
    <hyperlink ref="F538" r:id="rId52" display="https://podminky.urs.cz/item/CS_URS_2024_01/763172323"/>
    <hyperlink ref="F542" r:id="rId53" display="https://podminky.urs.cz/item/CS_URS_2024_01/763181411"/>
    <hyperlink ref="F544" r:id="rId54" display="https://podminky.urs.cz/item/CS_URS_2024_01/763431001"/>
    <hyperlink ref="F558" r:id="rId55" display="https://podminky.urs.cz/item/CS_URS_2024_01/998763301"/>
    <hyperlink ref="F560" r:id="rId56" display="https://podminky.urs.cz/item/CS_URS_2024_01/998763381"/>
    <hyperlink ref="F562" r:id="rId57" display="https://podminky.urs.cz/item/CS_URS_2024_01/998763391"/>
    <hyperlink ref="F565" r:id="rId58" display="https://podminky.urs.cz/item/CS_URS_2024_01/764216445"/>
    <hyperlink ref="F569" r:id="rId59" display="https://podminky.urs.cz/item/CS_URS_2024_01/764216465"/>
    <hyperlink ref="F571" r:id="rId60" display="https://podminky.urs.cz/item/CS_URS_2024_01/764218425"/>
    <hyperlink ref="F575" r:id="rId61" display="https://podminky.urs.cz/item/CS_URS_2024_01/764218445"/>
    <hyperlink ref="F577" r:id="rId62" display="https://podminky.urs.cz/item/CS_URS_2024_01/998764101"/>
    <hyperlink ref="F579" r:id="rId63" display="https://podminky.urs.cz/item/CS_URS_2024_01/998764181"/>
    <hyperlink ref="F581" r:id="rId64" display="https://podminky.urs.cz/item/CS_URS_2024_01/998764192"/>
    <hyperlink ref="F584" r:id="rId65" display="https://podminky.urs.cz/item/CS_URS_2024_01/766622132"/>
    <hyperlink ref="F592" r:id="rId66" display="https://podminky.urs.cz/item/CS_URS_2024_01/766629214"/>
    <hyperlink ref="F597" r:id="rId67" display="https://podminky.urs.cz/item/CS_URS_2024_01/766660191"/>
    <hyperlink ref="F611" r:id="rId68" display="https://podminky.urs.cz/item/CS_URS_2024_01/766660193"/>
    <hyperlink ref="F626" r:id="rId69" display="https://podminky.urs.cz/item/CS_URS_2024_01/766660728"/>
    <hyperlink ref="F640" r:id="rId70" display="https://podminky.urs.cz/item/CS_URS_2024_01/766660729"/>
    <hyperlink ref="F662" r:id="rId71" display="https://podminky.urs.cz/item/CS_URS_2024_01/766682111"/>
    <hyperlink ref="F668" r:id="rId72" display="https://podminky.urs.cz/item/CS_URS_2024_01/766682113"/>
    <hyperlink ref="F678" r:id="rId73" display="https://podminky.urs.cz/item/CS_URS_2024_01/766682123"/>
    <hyperlink ref="F689" r:id="rId74" display="https://podminky.urs.cz/item/CS_URS_2024_01/766695213"/>
    <hyperlink ref="F695" r:id="rId75" display="https://podminky.urs.cz/item/CS_URS_2024_01/766695233"/>
    <hyperlink ref="F702" r:id="rId76" display="https://podminky.urs.cz/item/CS_URS_2024_01/998766101"/>
    <hyperlink ref="F704" r:id="rId77" display="https://podminky.urs.cz/item/CS_URS_2024_01/998766181"/>
    <hyperlink ref="F706" r:id="rId78" display="https://podminky.urs.cz/item/CS_URS_2024_01/998766192"/>
    <hyperlink ref="F709" r:id="rId79" display="https://podminky.urs.cz/item/CS_URS_2024_01/767154140"/>
    <hyperlink ref="F715" r:id="rId80" display="https://podminky.urs.cz/item/CS_URS_2024_01/998767101"/>
    <hyperlink ref="F717" r:id="rId81" display="https://podminky.urs.cz/item/CS_URS_2024_01/998767181"/>
    <hyperlink ref="F719" r:id="rId82" display="https://podminky.urs.cz/item/CS_URS_2024_01/998767192"/>
    <hyperlink ref="F722" r:id="rId83" display="https://podminky.urs.cz/item/CS_URS_2024_01/776111112"/>
    <hyperlink ref="F735" r:id="rId84" display="https://podminky.urs.cz/item/CS_URS_2024_01/776111115"/>
    <hyperlink ref="F750" r:id="rId85" display="https://podminky.urs.cz/item/CS_URS_2024_01/776111311"/>
    <hyperlink ref="F765" r:id="rId86" display="https://podminky.urs.cz/item/CS_URS_2024_01/776121112"/>
    <hyperlink ref="F780" r:id="rId87" display="https://podminky.urs.cz/item/CS_URS_2024_01/776141111"/>
    <hyperlink ref="F782" r:id="rId88" display="https://podminky.urs.cz/item/CS_URS_2024_01/776251111"/>
    <hyperlink ref="F800" r:id="rId89" display="https://podminky.urs.cz/item/CS_URS_2024_01/776251411"/>
    <hyperlink ref="F815" r:id="rId90" display="https://podminky.urs.cz/item/CS_URS_2024_01/776421111"/>
    <hyperlink ref="F831" r:id="rId91" display="https://podminky.urs.cz/item/CS_URS_2024_01/776421312"/>
    <hyperlink ref="F841" r:id="rId92" display="https://podminky.urs.cz/item/CS_URS_2024_01/776421711"/>
    <hyperlink ref="F856" r:id="rId93" display="https://podminky.urs.cz/item/CS_URS_2024_01/776991121"/>
    <hyperlink ref="F871" r:id="rId94" display="https://podminky.urs.cz/item/CS_URS_2024_01/998776101"/>
    <hyperlink ref="F873" r:id="rId95" display="https://podminky.urs.cz/item/CS_URS_2024_01/998776181"/>
    <hyperlink ref="F875" r:id="rId96" display="https://podminky.urs.cz/item/CS_URS_2024_01/998776192"/>
    <hyperlink ref="F878" r:id="rId97" display="https://podminky.urs.cz/item/CS_URS_2024_01/781111011"/>
    <hyperlink ref="F895" r:id="rId98" display="https://podminky.urs.cz/item/CS_URS_2024_01/781121011"/>
    <hyperlink ref="F912" r:id="rId99" display="https://podminky.urs.cz/item/CS_URS_2024_01/781474115"/>
    <hyperlink ref="F919" r:id="rId100" display="https://podminky.urs.cz/item/CS_URS_2024_01/781477111"/>
    <hyperlink ref="F927" r:id="rId101" display="https://podminky.urs.cz/item/CS_URS_2024_01/781492251"/>
    <hyperlink ref="F934" r:id="rId102" display="https://podminky.urs.cz/item/CS_URS_2024_01/781495115"/>
    <hyperlink ref="F939" r:id="rId103" display="https://podminky.urs.cz/item/CS_URS_2024_01/781495141"/>
    <hyperlink ref="F942" r:id="rId104" display="https://podminky.urs.cz/item/CS_URS_2024_01/781495142"/>
    <hyperlink ref="F945" r:id="rId105" display="https://podminky.urs.cz/item/CS_URS_2024_01/781495211"/>
    <hyperlink ref="F962" r:id="rId106" display="https://podminky.urs.cz/item/CS_URS_2024_01/781674113"/>
    <hyperlink ref="F974" r:id="rId107" display="https://podminky.urs.cz/item/CS_URS_2024_01/998781101"/>
    <hyperlink ref="F976" r:id="rId108" display="https://podminky.urs.cz/item/CS_URS_2024_01/998781181"/>
    <hyperlink ref="F978" r:id="rId109" display="https://podminky.urs.cz/item/CS_URS_2024_01/998781192"/>
    <hyperlink ref="F981" r:id="rId110" display="https://podminky.urs.cz/item/CS_URS_2024_01/783301303"/>
    <hyperlink ref="F999" r:id="rId111" display="https://podminky.urs.cz/item/CS_URS_2024_01/783301311"/>
    <hyperlink ref="F1025" r:id="rId112" display="https://podminky.urs.cz/item/CS_URS_2024_01/783314203"/>
    <hyperlink ref="F1051" r:id="rId113" display="https://podminky.urs.cz/item/CS_URS_2024_01/783315101"/>
    <hyperlink ref="F1065" r:id="rId114" display="https://podminky.urs.cz/item/CS_URS_2024_01/783317101"/>
    <hyperlink ref="F1092" r:id="rId115" display="https://podminky.urs.cz/item/CS_URS_2024_01/784111001"/>
    <hyperlink ref="F1140" r:id="rId116" display="https://podminky.urs.cz/item/CS_URS_2024_01/784121001"/>
    <hyperlink ref="F1183" r:id="rId117" display="https://podminky.urs.cz/item/CS_URS_2024_01/784121011"/>
    <hyperlink ref="F1226" r:id="rId118" display="https://podminky.urs.cz/item/CS_URS_2024_01/784161401"/>
    <hyperlink ref="F1269" r:id="rId119" display="https://podminky.urs.cz/item/CS_URS_2024_01/784171101"/>
    <hyperlink ref="F1286" r:id="rId120" display="https://podminky.urs.cz/item/CS_URS_2024_01/784171111"/>
    <hyperlink ref="F1301" r:id="rId121" display="https://podminky.urs.cz/item/CS_URS_2024_01/784181101"/>
    <hyperlink ref="F1344" r:id="rId122" display="https://podminky.urs.cz/item/CS_URS_2024_01/784191001"/>
    <hyperlink ref="F1350" r:id="rId123" display="https://podminky.urs.cz/item/CS_URS_2024_01/784191005"/>
    <hyperlink ref="F1360" r:id="rId124" display="https://podminky.urs.cz/item/CS_URS_2024_01/784191007"/>
    <hyperlink ref="F1375" r:id="rId125" display="https://podminky.urs.cz/item/CS_URS_2024_01/784221101"/>
    <hyperlink ref="F1418" r:id="rId126" display="https://podminky.urs.cz/item/CS_URS_2024_01/784221141"/>
    <hyperlink ref="F1461" r:id="rId127" display="https://podminky.urs.cz/item/CS_URS_2024_01/784221151"/>
    <hyperlink ref="F1505" r:id="rId128" display="https://podminky.urs.cz/item/CS_URS_2024_01/786624111"/>
    <hyperlink ref="F1511" r:id="rId129" display="https://podminky.urs.cz/item/CS_URS_2024_01/998786101"/>
    <hyperlink ref="F1513" r:id="rId130" display="https://podminky.urs.cz/item/CS_URS_2024_01/998786181"/>
    <hyperlink ref="F1515" r:id="rId131" display="https://podminky.urs.cz/item/CS_URS_2024_01/998786192"/>
    <hyperlink ref="F1518" r:id="rId132" display="https://podminky.urs.cz/item/CS_URS_2024_01/HZS1292"/>
    <hyperlink ref="F1522" r:id="rId133" display="https://podminky.urs.cz/item/CS_URS_2024_01/HZS2121"/>
    <hyperlink ref="F1526" r:id="rId134" display="https://podminky.urs.cz/item/CS_URS_2024_01/HZS2151"/>
    <hyperlink ref="F1530" r:id="rId135" display="https://podminky.urs.cz/item/CS_URS_2024_01/HZS2171"/>
    <hyperlink ref="F1534" r:id="rId136" display="https://podminky.urs.cz/item/CS_URS_2024_01/HZS2311"/>
    <hyperlink ref="F1538" r:id="rId137" display="https://podminky.urs.cz/item/CS_URS_2024_01/HZS2321"/>
    <hyperlink ref="F1542" r:id="rId138" display="https://podminky.urs.cz/item/CS_URS_2024_01/HZS2331"/>
    <hyperlink ref="F1546" r:id="rId139" display="https://podminky.urs.cz/item/CS_URS_2024_01/HZS249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4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106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90</v>
      </c>
    </row>
    <row r="4" s="1" customFormat="1" ht="24.96" customHeight="1">
      <c r="B4" s="23"/>
      <c r="D4" s="144" t="s">
        <v>113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26.25" customHeight="1">
      <c r="B7" s="23"/>
      <c r="E7" s="147" t="str">
        <f>'Rekapitulace stavby'!K6</f>
        <v xml:space="preserve">Modernizace a rozšíření prostor  SOU a PrŠ  Kladno – Vrapice, Objekt 1</v>
      </c>
      <c r="F7" s="146"/>
      <c r="G7" s="146"/>
      <c r="H7" s="146"/>
      <c r="L7" s="23"/>
    </row>
    <row r="8" s="1" customFormat="1" ht="12" customHeight="1">
      <c r="B8" s="23"/>
      <c r="D8" s="146" t="s">
        <v>114</v>
      </c>
      <c r="L8" s="23"/>
    </row>
    <row r="9" s="2" customFormat="1" ht="16.5" customHeight="1">
      <c r="A9" s="42"/>
      <c r="B9" s="48"/>
      <c r="C9" s="42"/>
      <c r="D9" s="42"/>
      <c r="E9" s="147" t="s">
        <v>258</v>
      </c>
      <c r="F9" s="42"/>
      <c r="G9" s="42"/>
      <c r="H9" s="42"/>
      <c r="I9" s="42"/>
      <c r="J9" s="42"/>
      <c r="K9" s="42"/>
      <c r="L9" s="14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 ht="12" customHeight="1">
      <c r="A10" s="42"/>
      <c r="B10" s="48"/>
      <c r="C10" s="42"/>
      <c r="D10" s="146" t="s">
        <v>259</v>
      </c>
      <c r="E10" s="42"/>
      <c r="F10" s="42"/>
      <c r="G10" s="42"/>
      <c r="H10" s="42"/>
      <c r="I10" s="42"/>
      <c r="J10" s="42"/>
      <c r="K10" s="42"/>
      <c r="L10" s="14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6.5" customHeight="1">
      <c r="A11" s="42"/>
      <c r="B11" s="48"/>
      <c r="C11" s="42"/>
      <c r="D11" s="42"/>
      <c r="E11" s="149" t="s">
        <v>2429</v>
      </c>
      <c r="F11" s="42"/>
      <c r="G11" s="42"/>
      <c r="H11" s="42"/>
      <c r="I11" s="42"/>
      <c r="J11" s="42"/>
      <c r="K11" s="42"/>
      <c r="L11" s="14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>
      <c r="A12" s="42"/>
      <c r="B12" s="48"/>
      <c r="C12" s="42"/>
      <c r="D12" s="42"/>
      <c r="E12" s="42"/>
      <c r="F12" s="42"/>
      <c r="G12" s="42"/>
      <c r="H12" s="42"/>
      <c r="I12" s="42"/>
      <c r="J12" s="42"/>
      <c r="K12" s="42"/>
      <c r="L12" s="14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2" customHeight="1">
      <c r="A13" s="42"/>
      <c r="B13" s="48"/>
      <c r="C13" s="42"/>
      <c r="D13" s="146" t="s">
        <v>18</v>
      </c>
      <c r="E13" s="42"/>
      <c r="F13" s="137" t="s">
        <v>78</v>
      </c>
      <c r="G13" s="42"/>
      <c r="H13" s="42"/>
      <c r="I13" s="146" t="s">
        <v>20</v>
      </c>
      <c r="J13" s="137" t="s">
        <v>78</v>
      </c>
      <c r="K13" s="42"/>
      <c r="L13" s="14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46" t="s">
        <v>22</v>
      </c>
      <c r="E14" s="42"/>
      <c r="F14" s="137" t="s">
        <v>23</v>
      </c>
      <c r="G14" s="42"/>
      <c r="H14" s="42"/>
      <c r="I14" s="146" t="s">
        <v>24</v>
      </c>
      <c r="J14" s="150" t="str">
        <f>'Rekapitulace stavby'!AN8</f>
        <v>1. 2. 2025</v>
      </c>
      <c r="K14" s="42"/>
      <c r="L14" s="14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0.8" customHeight="1">
      <c r="A15" s="42"/>
      <c r="B15" s="48"/>
      <c r="C15" s="42"/>
      <c r="D15" s="42"/>
      <c r="E15" s="42"/>
      <c r="F15" s="42"/>
      <c r="G15" s="42"/>
      <c r="H15" s="42"/>
      <c r="I15" s="42"/>
      <c r="J15" s="42"/>
      <c r="K15" s="42"/>
      <c r="L15" s="14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12" customHeight="1">
      <c r="A16" s="42"/>
      <c r="B16" s="48"/>
      <c r="C16" s="42"/>
      <c r="D16" s="146" t="s">
        <v>28</v>
      </c>
      <c r="E16" s="42"/>
      <c r="F16" s="42"/>
      <c r="G16" s="42"/>
      <c r="H16" s="42"/>
      <c r="I16" s="146" t="s">
        <v>29</v>
      </c>
      <c r="J16" s="137" t="s">
        <v>30</v>
      </c>
      <c r="K16" s="42"/>
      <c r="L16" s="14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8" customHeight="1">
      <c r="A17" s="42"/>
      <c r="B17" s="48"/>
      <c r="C17" s="42"/>
      <c r="D17" s="42"/>
      <c r="E17" s="137" t="s">
        <v>31</v>
      </c>
      <c r="F17" s="42"/>
      <c r="G17" s="42"/>
      <c r="H17" s="42"/>
      <c r="I17" s="146" t="s">
        <v>32</v>
      </c>
      <c r="J17" s="137" t="s">
        <v>33</v>
      </c>
      <c r="K17" s="42"/>
      <c r="L17" s="14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6.96" customHeight="1">
      <c r="A18" s="42"/>
      <c r="B18" s="48"/>
      <c r="C18" s="42"/>
      <c r="D18" s="42"/>
      <c r="E18" s="42"/>
      <c r="F18" s="42"/>
      <c r="G18" s="42"/>
      <c r="H18" s="42"/>
      <c r="I18" s="42"/>
      <c r="J18" s="42"/>
      <c r="K18" s="42"/>
      <c r="L18" s="14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12" customHeight="1">
      <c r="A19" s="42"/>
      <c r="B19" s="48"/>
      <c r="C19" s="42"/>
      <c r="D19" s="146" t="s">
        <v>34</v>
      </c>
      <c r="E19" s="42"/>
      <c r="F19" s="42"/>
      <c r="G19" s="42"/>
      <c r="H19" s="42"/>
      <c r="I19" s="146" t="s">
        <v>29</v>
      </c>
      <c r="J19" s="36" t="str">
        <f>'Rekapitulace stavby'!AN13</f>
        <v>Vyplň údaj</v>
      </c>
      <c r="K19" s="42"/>
      <c r="L19" s="14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8" customHeight="1">
      <c r="A20" s="42"/>
      <c r="B20" s="48"/>
      <c r="C20" s="42"/>
      <c r="D20" s="42"/>
      <c r="E20" s="36" t="str">
        <f>'Rekapitulace stavby'!E14</f>
        <v>Vyplň údaj</v>
      </c>
      <c r="F20" s="137"/>
      <c r="G20" s="137"/>
      <c r="H20" s="137"/>
      <c r="I20" s="146" t="s">
        <v>32</v>
      </c>
      <c r="J20" s="36" t="str">
        <f>'Rekapitulace stavby'!AN14</f>
        <v>Vyplň údaj</v>
      </c>
      <c r="K20" s="42"/>
      <c r="L20" s="14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6.96" customHeight="1">
      <c r="A21" s="42"/>
      <c r="B21" s="48"/>
      <c r="C21" s="42"/>
      <c r="D21" s="42"/>
      <c r="E21" s="42"/>
      <c r="F21" s="42"/>
      <c r="G21" s="42"/>
      <c r="H21" s="42"/>
      <c r="I21" s="42"/>
      <c r="J21" s="42"/>
      <c r="K21" s="42"/>
      <c r="L21" s="14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12" customHeight="1">
      <c r="A22" s="42"/>
      <c r="B22" s="48"/>
      <c r="C22" s="42"/>
      <c r="D22" s="146" t="s">
        <v>36</v>
      </c>
      <c r="E22" s="42"/>
      <c r="F22" s="42"/>
      <c r="G22" s="42"/>
      <c r="H22" s="42"/>
      <c r="I22" s="146" t="s">
        <v>29</v>
      </c>
      <c r="J22" s="137" t="s">
        <v>37</v>
      </c>
      <c r="K22" s="42"/>
      <c r="L22" s="14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8" customHeight="1">
      <c r="A23" s="42"/>
      <c r="B23" s="48"/>
      <c r="C23" s="42"/>
      <c r="D23" s="42"/>
      <c r="E23" s="137" t="s">
        <v>38</v>
      </c>
      <c r="F23" s="42"/>
      <c r="G23" s="42"/>
      <c r="H23" s="42"/>
      <c r="I23" s="146" t="s">
        <v>32</v>
      </c>
      <c r="J23" s="137" t="s">
        <v>39</v>
      </c>
      <c r="K23" s="42"/>
      <c r="L23" s="14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6.96" customHeight="1">
      <c r="A24" s="42"/>
      <c r="B24" s="48"/>
      <c r="C24" s="42"/>
      <c r="D24" s="42"/>
      <c r="E24" s="42"/>
      <c r="F24" s="42"/>
      <c r="G24" s="42"/>
      <c r="H24" s="42"/>
      <c r="I24" s="42"/>
      <c r="J24" s="42"/>
      <c r="K24" s="42"/>
      <c r="L24" s="14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12" customHeight="1">
      <c r="A25" s="42"/>
      <c r="B25" s="48"/>
      <c r="C25" s="42"/>
      <c r="D25" s="146" t="s">
        <v>41</v>
      </c>
      <c r="E25" s="42"/>
      <c r="F25" s="42"/>
      <c r="G25" s="42"/>
      <c r="H25" s="42"/>
      <c r="I25" s="146" t="s">
        <v>29</v>
      </c>
      <c r="J25" s="137" t="s">
        <v>37</v>
      </c>
      <c r="K25" s="42"/>
      <c r="L25" s="14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8" customHeight="1">
      <c r="A26" s="42"/>
      <c r="B26" s="48"/>
      <c r="C26" s="42"/>
      <c r="D26" s="42"/>
      <c r="E26" s="137" t="s">
        <v>42</v>
      </c>
      <c r="F26" s="42"/>
      <c r="G26" s="42"/>
      <c r="H26" s="42"/>
      <c r="I26" s="146" t="s">
        <v>32</v>
      </c>
      <c r="J26" s="137" t="s">
        <v>39</v>
      </c>
      <c r="K26" s="42"/>
      <c r="L26" s="14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2" customFormat="1" ht="6.96" customHeight="1">
      <c r="A27" s="42"/>
      <c r="B27" s="48"/>
      <c r="C27" s="42"/>
      <c r="D27" s="42"/>
      <c r="E27" s="42"/>
      <c r="F27" s="42"/>
      <c r="G27" s="42"/>
      <c r="H27" s="42"/>
      <c r="I27" s="42"/>
      <c r="J27" s="42"/>
      <c r="K27" s="42"/>
      <c r="L27" s="148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="2" customFormat="1" ht="12" customHeight="1">
      <c r="A28" s="42"/>
      <c r="B28" s="48"/>
      <c r="C28" s="42"/>
      <c r="D28" s="146" t="s">
        <v>43</v>
      </c>
      <c r="E28" s="42"/>
      <c r="F28" s="42"/>
      <c r="G28" s="42"/>
      <c r="H28" s="42"/>
      <c r="I28" s="42"/>
      <c r="J28" s="42"/>
      <c r="K28" s="42"/>
      <c r="L28" s="14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8" customFormat="1" ht="16.5" customHeight="1">
      <c r="A29" s="151"/>
      <c r="B29" s="152"/>
      <c r="C29" s="151"/>
      <c r="D29" s="151"/>
      <c r="E29" s="153" t="s">
        <v>78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2"/>
      <c r="B30" s="48"/>
      <c r="C30" s="42"/>
      <c r="D30" s="42"/>
      <c r="E30" s="42"/>
      <c r="F30" s="42"/>
      <c r="G30" s="42"/>
      <c r="H30" s="42"/>
      <c r="I30" s="42"/>
      <c r="J30" s="42"/>
      <c r="K30" s="42"/>
      <c r="L30" s="14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55"/>
      <c r="E31" s="155"/>
      <c r="F31" s="155"/>
      <c r="G31" s="155"/>
      <c r="H31" s="155"/>
      <c r="I31" s="155"/>
      <c r="J31" s="155"/>
      <c r="K31" s="155"/>
      <c r="L31" s="14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25.44" customHeight="1">
      <c r="A32" s="42"/>
      <c r="B32" s="48"/>
      <c r="C32" s="42"/>
      <c r="D32" s="156" t="s">
        <v>45</v>
      </c>
      <c r="E32" s="42"/>
      <c r="F32" s="42"/>
      <c r="G32" s="42"/>
      <c r="H32" s="42"/>
      <c r="I32" s="42"/>
      <c r="J32" s="157">
        <f>ROUND(J95, 2)</f>
        <v>0</v>
      </c>
      <c r="K32" s="42"/>
      <c r="L32" s="14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6.96" customHeight="1">
      <c r="A33" s="42"/>
      <c r="B33" s="48"/>
      <c r="C33" s="42"/>
      <c r="D33" s="155"/>
      <c r="E33" s="155"/>
      <c r="F33" s="155"/>
      <c r="G33" s="155"/>
      <c r="H33" s="155"/>
      <c r="I33" s="155"/>
      <c r="J33" s="155"/>
      <c r="K33" s="155"/>
      <c r="L33" s="14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42"/>
      <c r="F34" s="158" t="s">
        <v>47</v>
      </c>
      <c r="G34" s="42"/>
      <c r="H34" s="42"/>
      <c r="I34" s="158" t="s">
        <v>46</v>
      </c>
      <c r="J34" s="158" t="s">
        <v>48</v>
      </c>
      <c r="K34" s="42"/>
      <c r="L34" s="14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="2" customFormat="1" ht="14.4" customHeight="1">
      <c r="A35" s="42"/>
      <c r="B35" s="48"/>
      <c r="C35" s="42"/>
      <c r="D35" s="159" t="s">
        <v>49</v>
      </c>
      <c r="E35" s="146" t="s">
        <v>50</v>
      </c>
      <c r="F35" s="160">
        <f>ROUND((SUM(BE95:BE223)),  2)</f>
        <v>0</v>
      </c>
      <c r="G35" s="42"/>
      <c r="H35" s="42"/>
      <c r="I35" s="161">
        <v>0.20999999999999999</v>
      </c>
      <c r="J35" s="160">
        <f>ROUND(((SUM(BE95:BE223))*I35),  2)</f>
        <v>0</v>
      </c>
      <c r="K35" s="42"/>
      <c r="L35" s="14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="2" customFormat="1" ht="14.4" customHeight="1">
      <c r="A36" s="42"/>
      <c r="B36" s="48"/>
      <c r="C36" s="42"/>
      <c r="D36" s="42"/>
      <c r="E36" s="146" t="s">
        <v>51</v>
      </c>
      <c r="F36" s="160">
        <f>ROUND((SUM(BF95:BF223)),  2)</f>
        <v>0</v>
      </c>
      <c r="G36" s="42"/>
      <c r="H36" s="42"/>
      <c r="I36" s="161">
        <v>0.12</v>
      </c>
      <c r="J36" s="160">
        <f>ROUND(((SUM(BF95:BF223))*I36),  2)</f>
        <v>0</v>
      </c>
      <c r="K36" s="42"/>
      <c r="L36" s="14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46" t="s">
        <v>52</v>
      </c>
      <c r="F37" s="160">
        <f>ROUND((SUM(BG95:BG223)),  2)</f>
        <v>0</v>
      </c>
      <c r="G37" s="42"/>
      <c r="H37" s="42"/>
      <c r="I37" s="161">
        <v>0.20999999999999999</v>
      </c>
      <c r="J37" s="160">
        <f>0</f>
        <v>0</v>
      </c>
      <c r="K37" s="42"/>
      <c r="L37" s="14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hidden="1" s="2" customFormat="1" ht="14.4" customHeight="1">
      <c r="A38" s="42"/>
      <c r="B38" s="48"/>
      <c r="C38" s="42"/>
      <c r="D38" s="42"/>
      <c r="E38" s="146" t="s">
        <v>53</v>
      </c>
      <c r="F38" s="160">
        <f>ROUND((SUM(BH95:BH223)),  2)</f>
        <v>0</v>
      </c>
      <c r="G38" s="42"/>
      <c r="H38" s="42"/>
      <c r="I38" s="161">
        <v>0.12</v>
      </c>
      <c r="J38" s="160">
        <f>0</f>
        <v>0</v>
      </c>
      <c r="K38" s="42"/>
      <c r="L38" s="14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hidden="1" s="2" customFormat="1" ht="14.4" customHeight="1">
      <c r="A39" s="42"/>
      <c r="B39" s="48"/>
      <c r="C39" s="42"/>
      <c r="D39" s="42"/>
      <c r="E39" s="146" t="s">
        <v>54</v>
      </c>
      <c r="F39" s="160">
        <f>ROUND((SUM(BI95:BI223)),  2)</f>
        <v>0</v>
      </c>
      <c r="G39" s="42"/>
      <c r="H39" s="42"/>
      <c r="I39" s="161">
        <v>0</v>
      </c>
      <c r="J39" s="160">
        <f>0</f>
        <v>0</v>
      </c>
      <c r="K39" s="42"/>
      <c r="L39" s="14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6.96" customHeight="1">
      <c r="A40" s="42"/>
      <c r="B40" s="48"/>
      <c r="C40" s="42"/>
      <c r="D40" s="42"/>
      <c r="E40" s="42"/>
      <c r="F40" s="42"/>
      <c r="G40" s="42"/>
      <c r="H40" s="42"/>
      <c r="I40" s="42"/>
      <c r="J40" s="42"/>
      <c r="K40" s="42"/>
      <c r="L40" s="14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="2" customFormat="1" ht="25.44" customHeight="1">
      <c r="A41" s="42"/>
      <c r="B41" s="48"/>
      <c r="C41" s="162"/>
      <c r="D41" s="163" t="s">
        <v>55</v>
      </c>
      <c r="E41" s="164"/>
      <c r="F41" s="164"/>
      <c r="G41" s="165" t="s">
        <v>56</v>
      </c>
      <c r="H41" s="166" t="s">
        <v>57</v>
      </c>
      <c r="I41" s="164"/>
      <c r="J41" s="167">
        <f>SUM(J32:J39)</f>
        <v>0</v>
      </c>
      <c r="K41" s="168"/>
      <c r="L41" s="148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="2" customFormat="1" ht="14.4" customHeight="1">
      <c r="A42" s="42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6" s="2" customFormat="1" ht="6.96" customHeight="1">
      <c r="A46" s="42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24.96" customHeight="1">
      <c r="A47" s="42"/>
      <c r="B47" s="43"/>
      <c r="C47" s="26" t="s">
        <v>116</v>
      </c>
      <c r="D47" s="44"/>
      <c r="E47" s="44"/>
      <c r="F47" s="44"/>
      <c r="G47" s="44"/>
      <c r="H47" s="44"/>
      <c r="I47" s="44"/>
      <c r="J47" s="44"/>
      <c r="K47" s="44"/>
      <c r="L47" s="14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14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16</v>
      </c>
      <c r="D49" s="44"/>
      <c r="E49" s="44"/>
      <c r="F49" s="44"/>
      <c r="G49" s="44"/>
      <c r="H49" s="44"/>
      <c r="I49" s="44"/>
      <c r="J49" s="44"/>
      <c r="K49" s="44"/>
      <c r="L49" s="14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26.25" customHeight="1">
      <c r="A50" s="42"/>
      <c r="B50" s="43"/>
      <c r="C50" s="44"/>
      <c r="D50" s="44"/>
      <c r="E50" s="173" t="str">
        <f>E7</f>
        <v xml:space="preserve">Modernizace a rozšíření prostor  SOU a PrŠ  Kladno – Vrapice, Objekt 1</v>
      </c>
      <c r="F50" s="35"/>
      <c r="G50" s="35"/>
      <c r="H50" s="35"/>
      <c r="I50" s="44"/>
      <c r="J50" s="44"/>
      <c r="K50" s="44"/>
      <c r="L50" s="14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1" customFormat="1" ht="12" customHeight="1">
      <c r="B51" s="24"/>
      <c r="C51" s="35" t="s">
        <v>114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2"/>
      <c r="B52" s="43"/>
      <c r="C52" s="44"/>
      <c r="D52" s="44"/>
      <c r="E52" s="173" t="s">
        <v>258</v>
      </c>
      <c r="F52" s="44"/>
      <c r="G52" s="44"/>
      <c r="H52" s="44"/>
      <c r="I52" s="44"/>
      <c r="J52" s="44"/>
      <c r="K52" s="44"/>
      <c r="L52" s="14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12" customHeight="1">
      <c r="A53" s="42"/>
      <c r="B53" s="43"/>
      <c r="C53" s="35" t="s">
        <v>259</v>
      </c>
      <c r="D53" s="44"/>
      <c r="E53" s="44"/>
      <c r="F53" s="44"/>
      <c r="G53" s="44"/>
      <c r="H53" s="44"/>
      <c r="I53" s="44"/>
      <c r="J53" s="44"/>
      <c r="K53" s="44"/>
      <c r="L53" s="14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6.5" customHeight="1">
      <c r="A54" s="42"/>
      <c r="B54" s="43"/>
      <c r="C54" s="44"/>
      <c r="D54" s="44"/>
      <c r="E54" s="73" t="str">
        <f>E11</f>
        <v>TI 01 - Ústřední vytápění</v>
      </c>
      <c r="F54" s="44"/>
      <c r="G54" s="44"/>
      <c r="H54" s="44"/>
      <c r="I54" s="44"/>
      <c r="J54" s="44"/>
      <c r="K54" s="44"/>
      <c r="L54" s="14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6.96" customHeight="1">
      <c r="A55" s="42"/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14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2" customHeight="1">
      <c r="A56" s="42"/>
      <c r="B56" s="43"/>
      <c r="C56" s="35" t="s">
        <v>22</v>
      </c>
      <c r="D56" s="44"/>
      <c r="E56" s="44"/>
      <c r="F56" s="30" t="str">
        <f>F14</f>
        <v>Vrapice</v>
      </c>
      <c r="G56" s="44"/>
      <c r="H56" s="44"/>
      <c r="I56" s="35" t="s">
        <v>24</v>
      </c>
      <c r="J56" s="76" t="str">
        <f>IF(J14="","",J14)</f>
        <v>1. 2. 2025</v>
      </c>
      <c r="K56" s="44"/>
      <c r="L56" s="14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6.96" customHeight="1">
      <c r="A57" s="42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14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5.15" customHeight="1">
      <c r="A58" s="42"/>
      <c r="B58" s="43"/>
      <c r="C58" s="35" t="s">
        <v>28</v>
      </c>
      <c r="D58" s="44"/>
      <c r="E58" s="44"/>
      <c r="F58" s="30" t="str">
        <f>E17</f>
        <v>SOU a PrŠ Kladno – Vrapice</v>
      </c>
      <c r="G58" s="44"/>
      <c r="H58" s="44"/>
      <c r="I58" s="35" t="s">
        <v>36</v>
      </c>
      <c r="J58" s="40" t="str">
        <f>E23</f>
        <v>archiw studio s.r.o</v>
      </c>
      <c r="K58" s="44"/>
      <c r="L58" s="14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5.65" customHeight="1">
      <c r="A59" s="42"/>
      <c r="B59" s="43"/>
      <c r="C59" s="35" t="s">
        <v>34</v>
      </c>
      <c r="D59" s="44"/>
      <c r="E59" s="44"/>
      <c r="F59" s="30" t="str">
        <f>IF(E20="","",E20)</f>
        <v>Vyplň údaj</v>
      </c>
      <c r="G59" s="44"/>
      <c r="H59" s="44"/>
      <c r="I59" s="35" t="s">
        <v>41</v>
      </c>
      <c r="J59" s="40" t="str">
        <f>E26</f>
        <v>archiw studio s.r.o. - Pavol Vígh</v>
      </c>
      <c r="K59" s="44"/>
      <c r="L59" s="14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</row>
    <row r="60" s="2" customFormat="1" ht="10.32" customHeight="1">
      <c r="A60" s="42"/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148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="2" customFormat="1" ht="29.28" customHeight="1">
      <c r="A61" s="42"/>
      <c r="B61" s="43"/>
      <c r="C61" s="174" t="s">
        <v>117</v>
      </c>
      <c r="D61" s="175"/>
      <c r="E61" s="175"/>
      <c r="F61" s="175"/>
      <c r="G61" s="175"/>
      <c r="H61" s="175"/>
      <c r="I61" s="175"/>
      <c r="J61" s="176" t="s">
        <v>118</v>
      </c>
      <c r="K61" s="175"/>
      <c r="L61" s="148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="2" customFormat="1" ht="10.32" customHeight="1">
      <c r="A62" s="42"/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148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="2" customFormat="1" ht="22.8" customHeight="1">
      <c r="A63" s="42"/>
      <c r="B63" s="43"/>
      <c r="C63" s="177" t="s">
        <v>77</v>
      </c>
      <c r="D63" s="44"/>
      <c r="E63" s="44"/>
      <c r="F63" s="44"/>
      <c r="G63" s="44"/>
      <c r="H63" s="44"/>
      <c r="I63" s="44"/>
      <c r="J63" s="106">
        <f>J95</f>
        <v>0</v>
      </c>
      <c r="K63" s="44"/>
      <c r="L63" s="148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U63" s="20" t="s">
        <v>119</v>
      </c>
    </row>
    <row r="64" s="9" customFormat="1" ht="24.96" customHeight="1">
      <c r="A64" s="9"/>
      <c r="B64" s="178"/>
      <c r="C64" s="179"/>
      <c r="D64" s="180" t="s">
        <v>265</v>
      </c>
      <c r="E64" s="181"/>
      <c r="F64" s="181"/>
      <c r="G64" s="181"/>
      <c r="H64" s="181"/>
      <c r="I64" s="181"/>
      <c r="J64" s="182">
        <f>J96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9"/>
      <c r="D65" s="185" t="s">
        <v>2430</v>
      </c>
      <c r="E65" s="186"/>
      <c r="F65" s="186"/>
      <c r="G65" s="186"/>
      <c r="H65" s="186"/>
      <c r="I65" s="186"/>
      <c r="J65" s="187">
        <f>J97</f>
        <v>0</v>
      </c>
      <c r="K65" s="129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9"/>
      <c r="D66" s="185" t="s">
        <v>2431</v>
      </c>
      <c r="E66" s="186"/>
      <c r="F66" s="186"/>
      <c r="G66" s="186"/>
      <c r="H66" s="186"/>
      <c r="I66" s="186"/>
      <c r="J66" s="187">
        <f>J143</f>
        <v>0</v>
      </c>
      <c r="K66" s="129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4"/>
      <c r="C67" s="129"/>
      <c r="D67" s="185" t="s">
        <v>2432</v>
      </c>
      <c r="E67" s="186"/>
      <c r="F67" s="186"/>
      <c r="G67" s="186"/>
      <c r="H67" s="186"/>
      <c r="I67" s="186"/>
      <c r="J67" s="187">
        <f>J166</f>
        <v>0</v>
      </c>
      <c r="K67" s="129"/>
      <c r="L67" s="18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8"/>
      <c r="C68" s="179"/>
      <c r="D68" s="180" t="s">
        <v>274</v>
      </c>
      <c r="E68" s="181"/>
      <c r="F68" s="181"/>
      <c r="G68" s="181"/>
      <c r="H68" s="181"/>
      <c r="I68" s="181"/>
      <c r="J68" s="182">
        <f>J185</f>
        <v>0</v>
      </c>
      <c r="K68" s="179"/>
      <c r="L68" s="18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78"/>
      <c r="C69" s="179"/>
      <c r="D69" s="180" t="s">
        <v>2433</v>
      </c>
      <c r="E69" s="181"/>
      <c r="F69" s="181"/>
      <c r="G69" s="181"/>
      <c r="H69" s="181"/>
      <c r="I69" s="181"/>
      <c r="J69" s="182">
        <f>J204</f>
        <v>0</v>
      </c>
      <c r="K69" s="179"/>
      <c r="L69" s="18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78"/>
      <c r="C70" s="179"/>
      <c r="D70" s="180" t="s">
        <v>120</v>
      </c>
      <c r="E70" s="181"/>
      <c r="F70" s="181"/>
      <c r="G70" s="181"/>
      <c r="H70" s="181"/>
      <c r="I70" s="181"/>
      <c r="J70" s="182">
        <f>J208</f>
        <v>0</v>
      </c>
      <c r="K70" s="179"/>
      <c r="L70" s="18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4"/>
      <c r="C71" s="129"/>
      <c r="D71" s="185" t="s">
        <v>123</v>
      </c>
      <c r="E71" s="186"/>
      <c r="F71" s="186"/>
      <c r="G71" s="186"/>
      <c r="H71" s="186"/>
      <c r="I71" s="186"/>
      <c r="J71" s="187">
        <f>J209</f>
        <v>0</v>
      </c>
      <c r="K71" s="129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4"/>
      <c r="C72" s="129"/>
      <c r="D72" s="185" t="s">
        <v>125</v>
      </c>
      <c r="E72" s="186"/>
      <c r="F72" s="186"/>
      <c r="G72" s="186"/>
      <c r="H72" s="186"/>
      <c r="I72" s="186"/>
      <c r="J72" s="187">
        <f>J216</f>
        <v>0</v>
      </c>
      <c r="K72" s="129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4"/>
      <c r="C73" s="129"/>
      <c r="D73" s="185" t="s">
        <v>2434</v>
      </c>
      <c r="E73" s="186"/>
      <c r="F73" s="186"/>
      <c r="G73" s="186"/>
      <c r="H73" s="186"/>
      <c r="I73" s="186"/>
      <c r="J73" s="187">
        <f>J219</f>
        <v>0</v>
      </c>
      <c r="K73" s="129"/>
      <c r="L73" s="18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2"/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14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6.96" customHeight="1">
      <c r="A75" s="42"/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14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9" s="2" customFormat="1" ht="6.96" customHeight="1">
      <c r="A79" s="42"/>
      <c r="B79" s="65"/>
      <c r="C79" s="66"/>
      <c r="D79" s="66"/>
      <c r="E79" s="66"/>
      <c r="F79" s="66"/>
      <c r="G79" s="66"/>
      <c r="H79" s="66"/>
      <c r="I79" s="66"/>
      <c r="J79" s="66"/>
      <c r="K79" s="66"/>
      <c r="L79" s="14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24.96" customHeight="1">
      <c r="A80" s="42"/>
      <c r="B80" s="43"/>
      <c r="C80" s="26" t="s">
        <v>126</v>
      </c>
      <c r="D80" s="44"/>
      <c r="E80" s="44"/>
      <c r="F80" s="44"/>
      <c r="G80" s="44"/>
      <c r="H80" s="44"/>
      <c r="I80" s="44"/>
      <c r="J80" s="44"/>
      <c r="K80" s="44"/>
      <c r="L80" s="14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6.96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14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2" customHeight="1">
      <c r="A82" s="42"/>
      <c r="B82" s="43"/>
      <c r="C82" s="35" t="s">
        <v>16</v>
      </c>
      <c r="D82" s="44"/>
      <c r="E82" s="44"/>
      <c r="F82" s="44"/>
      <c r="G82" s="44"/>
      <c r="H82" s="44"/>
      <c r="I82" s="44"/>
      <c r="J82" s="44"/>
      <c r="K82" s="44"/>
      <c r="L82" s="14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26.25" customHeight="1">
      <c r="A83" s="42"/>
      <c r="B83" s="43"/>
      <c r="C83" s="44"/>
      <c r="D83" s="44"/>
      <c r="E83" s="173" t="str">
        <f>E7</f>
        <v xml:space="preserve">Modernizace a rozšíření prostor  SOU a PrŠ  Kladno – Vrapice, Objekt 1</v>
      </c>
      <c r="F83" s="35"/>
      <c r="G83" s="35"/>
      <c r="H83" s="35"/>
      <c r="I83" s="44"/>
      <c r="J83" s="44"/>
      <c r="K83" s="44"/>
      <c r="L83" s="14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1" customFormat="1" ht="12" customHeight="1">
      <c r="B84" s="24"/>
      <c r="C84" s="35" t="s">
        <v>114</v>
      </c>
      <c r="D84" s="25"/>
      <c r="E84" s="25"/>
      <c r="F84" s="25"/>
      <c r="G84" s="25"/>
      <c r="H84" s="25"/>
      <c r="I84" s="25"/>
      <c r="J84" s="25"/>
      <c r="K84" s="25"/>
      <c r="L84" s="23"/>
    </row>
    <row r="85" s="2" customFormat="1" ht="16.5" customHeight="1">
      <c r="A85" s="42"/>
      <c r="B85" s="43"/>
      <c r="C85" s="44"/>
      <c r="D85" s="44"/>
      <c r="E85" s="173" t="s">
        <v>258</v>
      </c>
      <c r="F85" s="44"/>
      <c r="G85" s="44"/>
      <c r="H85" s="44"/>
      <c r="I85" s="44"/>
      <c r="J85" s="44"/>
      <c r="K85" s="44"/>
      <c r="L85" s="14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12" customHeight="1">
      <c r="A86" s="42"/>
      <c r="B86" s="43"/>
      <c r="C86" s="35" t="s">
        <v>259</v>
      </c>
      <c r="D86" s="44"/>
      <c r="E86" s="44"/>
      <c r="F86" s="44"/>
      <c r="G86" s="44"/>
      <c r="H86" s="44"/>
      <c r="I86" s="44"/>
      <c r="J86" s="44"/>
      <c r="K86" s="44"/>
      <c r="L86" s="14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16.5" customHeight="1">
      <c r="A87" s="42"/>
      <c r="B87" s="43"/>
      <c r="C87" s="44"/>
      <c r="D87" s="44"/>
      <c r="E87" s="73" t="str">
        <f>E11</f>
        <v>TI 01 - Ústřední vytápění</v>
      </c>
      <c r="F87" s="44"/>
      <c r="G87" s="44"/>
      <c r="H87" s="44"/>
      <c r="I87" s="44"/>
      <c r="J87" s="44"/>
      <c r="K87" s="44"/>
      <c r="L87" s="148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88" s="2" customFormat="1" ht="6.96" customHeight="1">
      <c r="A88" s="42"/>
      <c r="B88" s="43"/>
      <c r="C88" s="44"/>
      <c r="D88" s="44"/>
      <c r="E88" s="44"/>
      <c r="F88" s="44"/>
      <c r="G88" s="44"/>
      <c r="H88" s="44"/>
      <c r="I88" s="44"/>
      <c r="J88" s="44"/>
      <c r="K88" s="44"/>
      <c r="L88" s="148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12" customHeight="1">
      <c r="A89" s="42"/>
      <c r="B89" s="43"/>
      <c r="C89" s="35" t="s">
        <v>22</v>
      </c>
      <c r="D89" s="44"/>
      <c r="E89" s="44"/>
      <c r="F89" s="30" t="str">
        <f>F14</f>
        <v>Vrapice</v>
      </c>
      <c r="G89" s="44"/>
      <c r="H89" s="44"/>
      <c r="I89" s="35" t="s">
        <v>24</v>
      </c>
      <c r="J89" s="76" t="str">
        <f>IF(J14="","",J14)</f>
        <v>1. 2. 2025</v>
      </c>
      <c r="K89" s="44"/>
      <c r="L89" s="148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6.96" customHeight="1">
      <c r="A90" s="42"/>
      <c r="B90" s="43"/>
      <c r="C90" s="44"/>
      <c r="D90" s="44"/>
      <c r="E90" s="44"/>
      <c r="F90" s="44"/>
      <c r="G90" s="44"/>
      <c r="H90" s="44"/>
      <c r="I90" s="44"/>
      <c r="J90" s="44"/>
      <c r="K90" s="44"/>
      <c r="L90" s="148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15.15" customHeight="1">
      <c r="A91" s="42"/>
      <c r="B91" s="43"/>
      <c r="C91" s="35" t="s">
        <v>28</v>
      </c>
      <c r="D91" s="44"/>
      <c r="E91" s="44"/>
      <c r="F91" s="30" t="str">
        <f>E17</f>
        <v>SOU a PrŠ Kladno – Vrapice</v>
      </c>
      <c r="G91" s="44"/>
      <c r="H91" s="44"/>
      <c r="I91" s="35" t="s">
        <v>36</v>
      </c>
      <c r="J91" s="40" t="str">
        <f>E23</f>
        <v>archiw studio s.r.o</v>
      </c>
      <c r="K91" s="44"/>
      <c r="L91" s="148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25.65" customHeight="1">
      <c r="A92" s="42"/>
      <c r="B92" s="43"/>
      <c r="C92" s="35" t="s">
        <v>34</v>
      </c>
      <c r="D92" s="44"/>
      <c r="E92" s="44"/>
      <c r="F92" s="30" t="str">
        <f>IF(E20="","",E20)</f>
        <v>Vyplň údaj</v>
      </c>
      <c r="G92" s="44"/>
      <c r="H92" s="44"/>
      <c r="I92" s="35" t="s">
        <v>41</v>
      </c>
      <c r="J92" s="40" t="str">
        <f>E26</f>
        <v>archiw studio s.r.o. - Pavol Vígh</v>
      </c>
      <c r="K92" s="44"/>
      <c r="L92" s="148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10.32" customHeight="1">
      <c r="A93" s="42"/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148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11" customFormat="1" ht="29.28" customHeight="1">
      <c r="A94" s="189"/>
      <c r="B94" s="190"/>
      <c r="C94" s="191" t="s">
        <v>127</v>
      </c>
      <c r="D94" s="192" t="s">
        <v>64</v>
      </c>
      <c r="E94" s="192" t="s">
        <v>60</v>
      </c>
      <c r="F94" s="192" t="s">
        <v>61</v>
      </c>
      <c r="G94" s="192" t="s">
        <v>128</v>
      </c>
      <c r="H94" s="192" t="s">
        <v>129</v>
      </c>
      <c r="I94" s="192" t="s">
        <v>130</v>
      </c>
      <c r="J94" s="192" t="s">
        <v>118</v>
      </c>
      <c r="K94" s="193" t="s">
        <v>131</v>
      </c>
      <c r="L94" s="194"/>
      <c r="M94" s="96" t="s">
        <v>78</v>
      </c>
      <c r="N94" s="97" t="s">
        <v>49</v>
      </c>
      <c r="O94" s="97" t="s">
        <v>132</v>
      </c>
      <c r="P94" s="97" t="s">
        <v>133</v>
      </c>
      <c r="Q94" s="97" t="s">
        <v>134</v>
      </c>
      <c r="R94" s="97" t="s">
        <v>135</v>
      </c>
      <c r="S94" s="97" t="s">
        <v>136</v>
      </c>
      <c r="T94" s="98" t="s">
        <v>137</v>
      </c>
      <c r="U94" s="189"/>
      <c r="V94" s="189"/>
      <c r="W94" s="189"/>
      <c r="X94" s="189"/>
      <c r="Y94" s="189"/>
      <c r="Z94" s="189"/>
      <c r="AA94" s="189"/>
      <c r="AB94" s="189"/>
      <c r="AC94" s="189"/>
      <c r="AD94" s="189"/>
      <c r="AE94" s="189"/>
    </row>
    <row r="95" s="2" customFormat="1" ht="22.8" customHeight="1">
      <c r="A95" s="42"/>
      <c r="B95" s="43"/>
      <c r="C95" s="103" t="s">
        <v>138</v>
      </c>
      <c r="D95" s="44"/>
      <c r="E95" s="44"/>
      <c r="F95" s="44"/>
      <c r="G95" s="44"/>
      <c r="H95" s="44"/>
      <c r="I95" s="44"/>
      <c r="J95" s="195">
        <f>BK95</f>
        <v>0</v>
      </c>
      <c r="K95" s="44"/>
      <c r="L95" s="48"/>
      <c r="M95" s="99"/>
      <c r="N95" s="196"/>
      <c r="O95" s="100"/>
      <c r="P95" s="197">
        <f>P96+P185+P204+P208</f>
        <v>0</v>
      </c>
      <c r="Q95" s="100"/>
      <c r="R95" s="197">
        <f>R96+R185+R204+R208</f>
        <v>1.6089574477999999</v>
      </c>
      <c r="S95" s="100"/>
      <c r="T95" s="198">
        <f>T96+T185+T204+T208</f>
        <v>0</v>
      </c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79</v>
      </c>
      <c r="AU95" s="20" t="s">
        <v>119</v>
      </c>
      <c r="BK95" s="199">
        <f>BK96+BK185+BK204+BK208</f>
        <v>0</v>
      </c>
    </row>
    <row r="96" s="12" customFormat="1" ht="25.92" customHeight="1">
      <c r="A96" s="12"/>
      <c r="B96" s="200"/>
      <c r="C96" s="201"/>
      <c r="D96" s="202" t="s">
        <v>79</v>
      </c>
      <c r="E96" s="203" t="s">
        <v>519</v>
      </c>
      <c r="F96" s="203" t="s">
        <v>520</v>
      </c>
      <c r="G96" s="201"/>
      <c r="H96" s="201"/>
      <c r="I96" s="204"/>
      <c r="J96" s="205">
        <f>BK96</f>
        <v>0</v>
      </c>
      <c r="K96" s="201"/>
      <c r="L96" s="206"/>
      <c r="M96" s="207"/>
      <c r="N96" s="208"/>
      <c r="O96" s="208"/>
      <c r="P96" s="209">
        <f>P97+P143+P166</f>
        <v>0</v>
      </c>
      <c r="Q96" s="208"/>
      <c r="R96" s="209">
        <f>R97+R143+R166</f>
        <v>1.6089574477999999</v>
      </c>
      <c r="S96" s="208"/>
      <c r="T96" s="210">
        <f>T97+T143+T166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11" t="s">
        <v>90</v>
      </c>
      <c r="AT96" s="212" t="s">
        <v>79</v>
      </c>
      <c r="AU96" s="212" t="s">
        <v>80</v>
      </c>
      <c r="AY96" s="211" t="s">
        <v>141</v>
      </c>
      <c r="BK96" s="213">
        <f>BK97+BK143+BK166</f>
        <v>0</v>
      </c>
    </row>
    <row r="97" s="12" customFormat="1" ht="22.8" customHeight="1">
      <c r="A97" s="12"/>
      <c r="B97" s="200"/>
      <c r="C97" s="201"/>
      <c r="D97" s="202" t="s">
        <v>79</v>
      </c>
      <c r="E97" s="214" t="s">
        <v>2435</v>
      </c>
      <c r="F97" s="214" t="s">
        <v>2436</v>
      </c>
      <c r="G97" s="201"/>
      <c r="H97" s="201"/>
      <c r="I97" s="204"/>
      <c r="J97" s="215">
        <f>BK97</f>
        <v>0</v>
      </c>
      <c r="K97" s="201"/>
      <c r="L97" s="206"/>
      <c r="M97" s="207"/>
      <c r="N97" s="208"/>
      <c r="O97" s="208"/>
      <c r="P97" s="209">
        <f>SUM(P98:P142)</f>
        <v>0</v>
      </c>
      <c r="Q97" s="208"/>
      <c r="R97" s="209">
        <f>SUM(R98:R142)</f>
        <v>0.44707951999999995</v>
      </c>
      <c r="S97" s="208"/>
      <c r="T97" s="210">
        <f>SUM(T98:T142)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11" t="s">
        <v>90</v>
      </c>
      <c r="AT97" s="212" t="s">
        <v>79</v>
      </c>
      <c r="AU97" s="212" t="s">
        <v>88</v>
      </c>
      <c r="AY97" s="211" t="s">
        <v>141</v>
      </c>
      <c r="BK97" s="213">
        <f>SUM(BK98:BK142)</f>
        <v>0</v>
      </c>
    </row>
    <row r="98" s="2" customFormat="1" ht="24.15" customHeight="1">
      <c r="A98" s="42"/>
      <c r="B98" s="43"/>
      <c r="C98" s="216" t="s">
        <v>88</v>
      </c>
      <c r="D98" s="216" t="s">
        <v>144</v>
      </c>
      <c r="E98" s="217" t="s">
        <v>2437</v>
      </c>
      <c r="F98" s="218" t="s">
        <v>2438</v>
      </c>
      <c r="G98" s="219" t="s">
        <v>448</v>
      </c>
      <c r="H98" s="220">
        <v>160</v>
      </c>
      <c r="I98" s="221"/>
      <c r="J98" s="222">
        <f>ROUND(I98*H98,2)</f>
        <v>0</v>
      </c>
      <c r="K98" s="218" t="s">
        <v>148</v>
      </c>
      <c r="L98" s="48"/>
      <c r="M98" s="223" t="s">
        <v>78</v>
      </c>
      <c r="N98" s="224" t="s">
        <v>50</v>
      </c>
      <c r="O98" s="88"/>
      <c r="P98" s="225">
        <f>O98*H98</f>
        <v>0</v>
      </c>
      <c r="Q98" s="225">
        <v>0.00046999999999999999</v>
      </c>
      <c r="R98" s="225">
        <f>Q98*H98</f>
        <v>0.075200000000000003</v>
      </c>
      <c r="S98" s="225">
        <v>0</v>
      </c>
      <c r="T98" s="226">
        <f>S98*H98</f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7" t="s">
        <v>244</v>
      </c>
      <c r="AT98" s="227" t="s">
        <v>144</v>
      </c>
      <c r="AU98" s="227" t="s">
        <v>90</v>
      </c>
      <c r="AY98" s="20" t="s">
        <v>141</v>
      </c>
      <c r="BE98" s="228">
        <f>IF(N98="základní",J98,0)</f>
        <v>0</v>
      </c>
      <c r="BF98" s="228">
        <f>IF(N98="snížená",J98,0)</f>
        <v>0</v>
      </c>
      <c r="BG98" s="228">
        <f>IF(N98="zákl. přenesená",J98,0)</f>
        <v>0</v>
      </c>
      <c r="BH98" s="228">
        <f>IF(N98="sníž. přenesená",J98,0)</f>
        <v>0</v>
      </c>
      <c r="BI98" s="228">
        <f>IF(N98="nulová",J98,0)</f>
        <v>0</v>
      </c>
      <c r="BJ98" s="20" t="s">
        <v>88</v>
      </c>
      <c r="BK98" s="228">
        <f>ROUND(I98*H98,2)</f>
        <v>0</v>
      </c>
      <c r="BL98" s="20" t="s">
        <v>244</v>
      </c>
      <c r="BM98" s="227" t="s">
        <v>2439</v>
      </c>
    </row>
    <row r="99" s="2" customFormat="1">
      <c r="A99" s="42"/>
      <c r="B99" s="43"/>
      <c r="C99" s="44"/>
      <c r="D99" s="229" t="s">
        <v>151</v>
      </c>
      <c r="E99" s="44"/>
      <c r="F99" s="230" t="s">
        <v>2440</v>
      </c>
      <c r="G99" s="44"/>
      <c r="H99" s="44"/>
      <c r="I99" s="231"/>
      <c r="J99" s="44"/>
      <c r="K99" s="44"/>
      <c r="L99" s="48"/>
      <c r="M99" s="232"/>
      <c r="N99" s="233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151</v>
      </c>
      <c r="AU99" s="20" t="s">
        <v>90</v>
      </c>
    </row>
    <row r="100" s="2" customFormat="1" ht="16.5" customHeight="1">
      <c r="A100" s="42"/>
      <c r="B100" s="43"/>
      <c r="C100" s="290" t="s">
        <v>90</v>
      </c>
      <c r="D100" s="290" t="s">
        <v>864</v>
      </c>
      <c r="E100" s="291" t="s">
        <v>2441</v>
      </c>
      <c r="F100" s="292" t="s">
        <v>2442</v>
      </c>
      <c r="G100" s="293" t="s">
        <v>618</v>
      </c>
      <c r="H100" s="294">
        <v>160</v>
      </c>
      <c r="I100" s="295"/>
      <c r="J100" s="296">
        <f>ROUND(I100*H100,2)</f>
        <v>0</v>
      </c>
      <c r="K100" s="292" t="s">
        <v>148</v>
      </c>
      <c r="L100" s="297"/>
      <c r="M100" s="298" t="s">
        <v>78</v>
      </c>
      <c r="N100" s="299" t="s">
        <v>50</v>
      </c>
      <c r="O100" s="88"/>
      <c r="P100" s="225">
        <f>O100*H100</f>
        <v>0</v>
      </c>
      <c r="Q100" s="225">
        <v>0</v>
      </c>
      <c r="R100" s="225">
        <f>Q100*H100</f>
        <v>0</v>
      </c>
      <c r="S100" s="225">
        <v>0</v>
      </c>
      <c r="T100" s="226">
        <f>S100*H100</f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27" t="s">
        <v>487</v>
      </c>
      <c r="AT100" s="227" t="s">
        <v>864</v>
      </c>
      <c r="AU100" s="227" t="s">
        <v>90</v>
      </c>
      <c r="AY100" s="20" t="s">
        <v>141</v>
      </c>
      <c r="BE100" s="228">
        <f>IF(N100="základní",J100,0)</f>
        <v>0</v>
      </c>
      <c r="BF100" s="228">
        <f>IF(N100="snížená",J100,0)</f>
        <v>0</v>
      </c>
      <c r="BG100" s="228">
        <f>IF(N100="zákl. přenesená",J100,0)</f>
        <v>0</v>
      </c>
      <c r="BH100" s="228">
        <f>IF(N100="sníž. přenesená",J100,0)</f>
        <v>0</v>
      </c>
      <c r="BI100" s="228">
        <f>IF(N100="nulová",J100,0)</f>
        <v>0</v>
      </c>
      <c r="BJ100" s="20" t="s">
        <v>88</v>
      </c>
      <c r="BK100" s="228">
        <f>ROUND(I100*H100,2)</f>
        <v>0</v>
      </c>
      <c r="BL100" s="20" t="s">
        <v>244</v>
      </c>
      <c r="BM100" s="227" t="s">
        <v>2443</v>
      </c>
    </row>
    <row r="101" s="2" customFormat="1" ht="24.15" customHeight="1">
      <c r="A101" s="42"/>
      <c r="B101" s="43"/>
      <c r="C101" s="216" t="s">
        <v>160</v>
      </c>
      <c r="D101" s="216" t="s">
        <v>144</v>
      </c>
      <c r="E101" s="217" t="s">
        <v>2444</v>
      </c>
      <c r="F101" s="218" t="s">
        <v>2445</v>
      </c>
      <c r="G101" s="219" t="s">
        <v>448</v>
      </c>
      <c r="H101" s="220">
        <v>34</v>
      </c>
      <c r="I101" s="221"/>
      <c r="J101" s="222">
        <f>ROUND(I101*H101,2)</f>
        <v>0</v>
      </c>
      <c r="K101" s="218" t="s">
        <v>148</v>
      </c>
      <c r="L101" s="48"/>
      <c r="M101" s="223" t="s">
        <v>78</v>
      </c>
      <c r="N101" s="224" t="s">
        <v>50</v>
      </c>
      <c r="O101" s="88"/>
      <c r="P101" s="225">
        <f>O101*H101</f>
        <v>0</v>
      </c>
      <c r="Q101" s="225">
        <v>0.00058</v>
      </c>
      <c r="R101" s="225">
        <f>Q101*H101</f>
        <v>0.019720000000000001</v>
      </c>
      <c r="S101" s="225">
        <v>0</v>
      </c>
      <c r="T101" s="226">
        <f>S101*H101</f>
        <v>0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R101" s="227" t="s">
        <v>244</v>
      </c>
      <c r="AT101" s="227" t="s">
        <v>144</v>
      </c>
      <c r="AU101" s="227" t="s">
        <v>90</v>
      </c>
      <c r="AY101" s="20" t="s">
        <v>141</v>
      </c>
      <c r="BE101" s="228">
        <f>IF(N101="základní",J101,0)</f>
        <v>0</v>
      </c>
      <c r="BF101" s="228">
        <f>IF(N101="snížená",J101,0)</f>
        <v>0</v>
      </c>
      <c r="BG101" s="228">
        <f>IF(N101="zákl. přenesená",J101,0)</f>
        <v>0</v>
      </c>
      <c r="BH101" s="228">
        <f>IF(N101="sníž. přenesená",J101,0)</f>
        <v>0</v>
      </c>
      <c r="BI101" s="228">
        <f>IF(N101="nulová",J101,0)</f>
        <v>0</v>
      </c>
      <c r="BJ101" s="20" t="s">
        <v>88</v>
      </c>
      <c r="BK101" s="228">
        <f>ROUND(I101*H101,2)</f>
        <v>0</v>
      </c>
      <c r="BL101" s="20" t="s">
        <v>244</v>
      </c>
      <c r="BM101" s="227" t="s">
        <v>2446</v>
      </c>
    </row>
    <row r="102" s="2" customFormat="1">
      <c r="A102" s="42"/>
      <c r="B102" s="43"/>
      <c r="C102" s="44"/>
      <c r="D102" s="229" t="s">
        <v>151</v>
      </c>
      <c r="E102" s="44"/>
      <c r="F102" s="230" t="s">
        <v>2447</v>
      </c>
      <c r="G102" s="44"/>
      <c r="H102" s="44"/>
      <c r="I102" s="231"/>
      <c r="J102" s="44"/>
      <c r="K102" s="44"/>
      <c r="L102" s="48"/>
      <c r="M102" s="232"/>
      <c r="N102" s="233"/>
      <c r="O102" s="88"/>
      <c r="P102" s="88"/>
      <c r="Q102" s="88"/>
      <c r="R102" s="88"/>
      <c r="S102" s="88"/>
      <c r="T102" s="89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T102" s="20" t="s">
        <v>151</v>
      </c>
      <c r="AU102" s="20" t="s">
        <v>90</v>
      </c>
    </row>
    <row r="103" s="2" customFormat="1" ht="16.5" customHeight="1">
      <c r="A103" s="42"/>
      <c r="B103" s="43"/>
      <c r="C103" s="290" t="s">
        <v>166</v>
      </c>
      <c r="D103" s="290" t="s">
        <v>864</v>
      </c>
      <c r="E103" s="291" t="s">
        <v>2448</v>
      </c>
      <c r="F103" s="292" t="s">
        <v>2449</v>
      </c>
      <c r="G103" s="293" t="s">
        <v>618</v>
      </c>
      <c r="H103" s="294">
        <v>34</v>
      </c>
      <c r="I103" s="295"/>
      <c r="J103" s="296">
        <f>ROUND(I103*H103,2)</f>
        <v>0</v>
      </c>
      <c r="K103" s="292" t="s">
        <v>148</v>
      </c>
      <c r="L103" s="297"/>
      <c r="M103" s="298" t="s">
        <v>78</v>
      </c>
      <c r="N103" s="299" t="s">
        <v>50</v>
      </c>
      <c r="O103" s="88"/>
      <c r="P103" s="225">
        <f>O103*H103</f>
        <v>0</v>
      </c>
      <c r="Q103" s="225">
        <v>0</v>
      </c>
      <c r="R103" s="225">
        <f>Q103*H103</f>
        <v>0</v>
      </c>
      <c r="S103" s="225">
        <v>0</v>
      </c>
      <c r="T103" s="226">
        <f>S103*H103</f>
        <v>0</v>
      </c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R103" s="227" t="s">
        <v>487</v>
      </c>
      <c r="AT103" s="227" t="s">
        <v>864</v>
      </c>
      <c r="AU103" s="227" t="s">
        <v>90</v>
      </c>
      <c r="AY103" s="20" t="s">
        <v>141</v>
      </c>
      <c r="BE103" s="228">
        <f>IF(N103="základní",J103,0)</f>
        <v>0</v>
      </c>
      <c r="BF103" s="228">
        <f>IF(N103="snížená",J103,0)</f>
        <v>0</v>
      </c>
      <c r="BG103" s="228">
        <f>IF(N103="zákl. přenesená",J103,0)</f>
        <v>0</v>
      </c>
      <c r="BH103" s="228">
        <f>IF(N103="sníž. přenesená",J103,0)</f>
        <v>0</v>
      </c>
      <c r="BI103" s="228">
        <f>IF(N103="nulová",J103,0)</f>
        <v>0</v>
      </c>
      <c r="BJ103" s="20" t="s">
        <v>88</v>
      </c>
      <c r="BK103" s="228">
        <f>ROUND(I103*H103,2)</f>
        <v>0</v>
      </c>
      <c r="BL103" s="20" t="s">
        <v>244</v>
      </c>
      <c r="BM103" s="227" t="s">
        <v>2450</v>
      </c>
    </row>
    <row r="104" s="2" customFormat="1" ht="24.15" customHeight="1">
      <c r="A104" s="42"/>
      <c r="B104" s="43"/>
      <c r="C104" s="216" t="s">
        <v>140</v>
      </c>
      <c r="D104" s="216" t="s">
        <v>144</v>
      </c>
      <c r="E104" s="217" t="s">
        <v>2451</v>
      </c>
      <c r="F104" s="218" t="s">
        <v>2452</v>
      </c>
      <c r="G104" s="219" t="s">
        <v>448</v>
      </c>
      <c r="H104" s="220">
        <v>122</v>
      </c>
      <c r="I104" s="221"/>
      <c r="J104" s="222">
        <f>ROUND(I104*H104,2)</f>
        <v>0</v>
      </c>
      <c r="K104" s="218" t="s">
        <v>148</v>
      </c>
      <c r="L104" s="48"/>
      <c r="M104" s="223" t="s">
        <v>78</v>
      </c>
      <c r="N104" s="224" t="s">
        <v>50</v>
      </c>
      <c r="O104" s="88"/>
      <c r="P104" s="225">
        <f>O104*H104</f>
        <v>0</v>
      </c>
      <c r="Q104" s="225">
        <v>0.00072999999999999996</v>
      </c>
      <c r="R104" s="225">
        <f>Q104*H104</f>
        <v>0.08906</v>
      </c>
      <c r="S104" s="225">
        <v>0</v>
      </c>
      <c r="T104" s="226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7" t="s">
        <v>244</v>
      </c>
      <c r="AT104" s="227" t="s">
        <v>144</v>
      </c>
      <c r="AU104" s="227" t="s">
        <v>90</v>
      </c>
      <c r="AY104" s="20" t="s">
        <v>141</v>
      </c>
      <c r="BE104" s="228">
        <f>IF(N104="základní",J104,0)</f>
        <v>0</v>
      </c>
      <c r="BF104" s="228">
        <f>IF(N104="snížená",J104,0)</f>
        <v>0</v>
      </c>
      <c r="BG104" s="228">
        <f>IF(N104="zákl. přenesená",J104,0)</f>
        <v>0</v>
      </c>
      <c r="BH104" s="228">
        <f>IF(N104="sníž. přenesená",J104,0)</f>
        <v>0</v>
      </c>
      <c r="BI104" s="228">
        <f>IF(N104="nulová",J104,0)</f>
        <v>0</v>
      </c>
      <c r="BJ104" s="20" t="s">
        <v>88</v>
      </c>
      <c r="BK104" s="228">
        <f>ROUND(I104*H104,2)</f>
        <v>0</v>
      </c>
      <c r="BL104" s="20" t="s">
        <v>244</v>
      </c>
      <c r="BM104" s="227" t="s">
        <v>2453</v>
      </c>
    </row>
    <row r="105" s="2" customFormat="1">
      <c r="A105" s="42"/>
      <c r="B105" s="43"/>
      <c r="C105" s="44"/>
      <c r="D105" s="229" t="s">
        <v>151</v>
      </c>
      <c r="E105" s="44"/>
      <c r="F105" s="230" t="s">
        <v>2454</v>
      </c>
      <c r="G105" s="44"/>
      <c r="H105" s="44"/>
      <c r="I105" s="231"/>
      <c r="J105" s="44"/>
      <c r="K105" s="44"/>
      <c r="L105" s="48"/>
      <c r="M105" s="232"/>
      <c r="N105" s="233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151</v>
      </c>
      <c r="AU105" s="20" t="s">
        <v>90</v>
      </c>
    </row>
    <row r="106" s="2" customFormat="1" ht="16.5" customHeight="1">
      <c r="A106" s="42"/>
      <c r="B106" s="43"/>
      <c r="C106" s="290" t="s">
        <v>179</v>
      </c>
      <c r="D106" s="290" t="s">
        <v>864</v>
      </c>
      <c r="E106" s="291" t="s">
        <v>2455</v>
      </c>
      <c r="F106" s="292" t="s">
        <v>2456</v>
      </c>
      <c r="G106" s="293" t="s">
        <v>618</v>
      </c>
      <c r="H106" s="294">
        <v>60</v>
      </c>
      <c r="I106" s="295"/>
      <c r="J106" s="296">
        <f>ROUND(I106*H106,2)</f>
        <v>0</v>
      </c>
      <c r="K106" s="292" t="s">
        <v>148</v>
      </c>
      <c r="L106" s="297"/>
      <c r="M106" s="298" t="s">
        <v>78</v>
      </c>
      <c r="N106" s="299" t="s">
        <v>50</v>
      </c>
      <c r="O106" s="88"/>
      <c r="P106" s="225">
        <f>O106*H106</f>
        <v>0</v>
      </c>
      <c r="Q106" s="225">
        <v>1.0000000000000001E-05</v>
      </c>
      <c r="R106" s="225">
        <f>Q106*H106</f>
        <v>0.00060000000000000006</v>
      </c>
      <c r="S106" s="225">
        <v>0</v>
      </c>
      <c r="T106" s="226">
        <f>S106*H106</f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R106" s="227" t="s">
        <v>487</v>
      </c>
      <c r="AT106" s="227" t="s">
        <v>864</v>
      </c>
      <c r="AU106" s="227" t="s">
        <v>90</v>
      </c>
      <c r="AY106" s="20" t="s">
        <v>141</v>
      </c>
      <c r="BE106" s="228">
        <f>IF(N106="základní",J106,0)</f>
        <v>0</v>
      </c>
      <c r="BF106" s="228">
        <f>IF(N106="snížená",J106,0)</f>
        <v>0</v>
      </c>
      <c r="BG106" s="228">
        <f>IF(N106="zákl. přenesená",J106,0)</f>
        <v>0</v>
      </c>
      <c r="BH106" s="228">
        <f>IF(N106="sníž. přenesená",J106,0)</f>
        <v>0</v>
      </c>
      <c r="BI106" s="228">
        <f>IF(N106="nulová",J106,0)</f>
        <v>0</v>
      </c>
      <c r="BJ106" s="20" t="s">
        <v>88</v>
      </c>
      <c r="BK106" s="228">
        <f>ROUND(I106*H106,2)</f>
        <v>0</v>
      </c>
      <c r="BL106" s="20" t="s">
        <v>244</v>
      </c>
      <c r="BM106" s="227" t="s">
        <v>2457</v>
      </c>
    </row>
    <row r="107" s="2" customFormat="1" ht="16.5" customHeight="1">
      <c r="A107" s="42"/>
      <c r="B107" s="43"/>
      <c r="C107" s="290" t="s">
        <v>186</v>
      </c>
      <c r="D107" s="290" t="s">
        <v>864</v>
      </c>
      <c r="E107" s="291" t="s">
        <v>2458</v>
      </c>
      <c r="F107" s="292" t="s">
        <v>2459</v>
      </c>
      <c r="G107" s="293" t="s">
        <v>618</v>
      </c>
      <c r="H107" s="294">
        <v>62</v>
      </c>
      <c r="I107" s="295"/>
      <c r="J107" s="296">
        <f>ROUND(I107*H107,2)</f>
        <v>0</v>
      </c>
      <c r="K107" s="292" t="s">
        <v>148</v>
      </c>
      <c r="L107" s="297"/>
      <c r="M107" s="298" t="s">
        <v>78</v>
      </c>
      <c r="N107" s="299" t="s">
        <v>50</v>
      </c>
      <c r="O107" s="88"/>
      <c r="P107" s="225">
        <f>O107*H107</f>
        <v>0</v>
      </c>
      <c r="Q107" s="225">
        <v>0.00050000000000000001</v>
      </c>
      <c r="R107" s="225">
        <f>Q107*H107</f>
        <v>0.031</v>
      </c>
      <c r="S107" s="225">
        <v>0</v>
      </c>
      <c r="T107" s="226">
        <f>S107*H107</f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R107" s="227" t="s">
        <v>487</v>
      </c>
      <c r="AT107" s="227" t="s">
        <v>864</v>
      </c>
      <c r="AU107" s="227" t="s">
        <v>90</v>
      </c>
      <c r="AY107" s="20" t="s">
        <v>141</v>
      </c>
      <c r="BE107" s="228">
        <f>IF(N107="základní",J107,0)</f>
        <v>0</v>
      </c>
      <c r="BF107" s="228">
        <f>IF(N107="snížená",J107,0)</f>
        <v>0</v>
      </c>
      <c r="BG107" s="228">
        <f>IF(N107="zákl. přenesená",J107,0)</f>
        <v>0</v>
      </c>
      <c r="BH107" s="228">
        <f>IF(N107="sníž. přenesená",J107,0)</f>
        <v>0</v>
      </c>
      <c r="BI107" s="228">
        <f>IF(N107="nulová",J107,0)</f>
        <v>0</v>
      </c>
      <c r="BJ107" s="20" t="s">
        <v>88</v>
      </c>
      <c r="BK107" s="228">
        <f>ROUND(I107*H107,2)</f>
        <v>0</v>
      </c>
      <c r="BL107" s="20" t="s">
        <v>244</v>
      </c>
      <c r="BM107" s="227" t="s">
        <v>2460</v>
      </c>
    </row>
    <row r="108" s="2" customFormat="1" ht="24.15" customHeight="1">
      <c r="A108" s="42"/>
      <c r="B108" s="43"/>
      <c r="C108" s="216" t="s">
        <v>192</v>
      </c>
      <c r="D108" s="216" t="s">
        <v>144</v>
      </c>
      <c r="E108" s="217" t="s">
        <v>2461</v>
      </c>
      <c r="F108" s="218" t="s">
        <v>2462</v>
      </c>
      <c r="G108" s="219" t="s">
        <v>448</v>
      </c>
      <c r="H108" s="220">
        <v>48</v>
      </c>
      <c r="I108" s="221"/>
      <c r="J108" s="222">
        <f>ROUND(I108*H108,2)</f>
        <v>0</v>
      </c>
      <c r="K108" s="218" t="s">
        <v>148</v>
      </c>
      <c r="L108" s="48"/>
      <c r="M108" s="223" t="s">
        <v>78</v>
      </c>
      <c r="N108" s="224" t="s">
        <v>50</v>
      </c>
      <c r="O108" s="88"/>
      <c r="P108" s="225">
        <f>O108*H108</f>
        <v>0</v>
      </c>
      <c r="Q108" s="225">
        <v>0.0015926149999999999</v>
      </c>
      <c r="R108" s="225">
        <f>Q108*H108</f>
        <v>0.076445519999999989</v>
      </c>
      <c r="S108" s="225">
        <v>0</v>
      </c>
      <c r="T108" s="226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7" t="s">
        <v>244</v>
      </c>
      <c r="AT108" s="227" t="s">
        <v>144</v>
      </c>
      <c r="AU108" s="227" t="s">
        <v>90</v>
      </c>
      <c r="AY108" s="20" t="s">
        <v>141</v>
      </c>
      <c r="BE108" s="228">
        <f>IF(N108="základní",J108,0)</f>
        <v>0</v>
      </c>
      <c r="BF108" s="228">
        <f>IF(N108="snížená",J108,0)</f>
        <v>0</v>
      </c>
      <c r="BG108" s="228">
        <f>IF(N108="zákl. přenesená",J108,0)</f>
        <v>0</v>
      </c>
      <c r="BH108" s="228">
        <f>IF(N108="sníž. přenesená",J108,0)</f>
        <v>0</v>
      </c>
      <c r="BI108" s="228">
        <f>IF(N108="nulová",J108,0)</f>
        <v>0</v>
      </c>
      <c r="BJ108" s="20" t="s">
        <v>88</v>
      </c>
      <c r="BK108" s="228">
        <f>ROUND(I108*H108,2)</f>
        <v>0</v>
      </c>
      <c r="BL108" s="20" t="s">
        <v>244</v>
      </c>
      <c r="BM108" s="227" t="s">
        <v>2463</v>
      </c>
    </row>
    <row r="109" s="2" customFormat="1">
      <c r="A109" s="42"/>
      <c r="B109" s="43"/>
      <c r="C109" s="44"/>
      <c r="D109" s="229" t="s">
        <v>151</v>
      </c>
      <c r="E109" s="44"/>
      <c r="F109" s="230" t="s">
        <v>2464</v>
      </c>
      <c r="G109" s="44"/>
      <c r="H109" s="44"/>
      <c r="I109" s="231"/>
      <c r="J109" s="44"/>
      <c r="K109" s="44"/>
      <c r="L109" s="48"/>
      <c r="M109" s="232"/>
      <c r="N109" s="233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151</v>
      </c>
      <c r="AU109" s="20" t="s">
        <v>90</v>
      </c>
    </row>
    <row r="110" s="2" customFormat="1" ht="16.5" customHeight="1">
      <c r="A110" s="42"/>
      <c r="B110" s="43"/>
      <c r="C110" s="290" t="s">
        <v>198</v>
      </c>
      <c r="D110" s="290" t="s">
        <v>864</v>
      </c>
      <c r="E110" s="291" t="s">
        <v>2465</v>
      </c>
      <c r="F110" s="292" t="s">
        <v>2466</v>
      </c>
      <c r="G110" s="293" t="s">
        <v>618</v>
      </c>
      <c r="H110" s="294">
        <v>24</v>
      </c>
      <c r="I110" s="295"/>
      <c r="J110" s="296">
        <f>ROUND(I110*H110,2)</f>
        <v>0</v>
      </c>
      <c r="K110" s="292" t="s">
        <v>148</v>
      </c>
      <c r="L110" s="297"/>
      <c r="M110" s="298" t="s">
        <v>78</v>
      </c>
      <c r="N110" s="299" t="s">
        <v>50</v>
      </c>
      <c r="O110" s="88"/>
      <c r="P110" s="225">
        <f>O110*H110</f>
        <v>0</v>
      </c>
      <c r="Q110" s="225">
        <v>2.0000000000000002E-05</v>
      </c>
      <c r="R110" s="225">
        <f>Q110*H110</f>
        <v>0.00048000000000000007</v>
      </c>
      <c r="S110" s="225">
        <v>0</v>
      </c>
      <c r="T110" s="226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7" t="s">
        <v>487</v>
      </c>
      <c r="AT110" s="227" t="s">
        <v>864</v>
      </c>
      <c r="AU110" s="227" t="s">
        <v>90</v>
      </c>
      <c r="AY110" s="20" t="s">
        <v>141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20" t="s">
        <v>88</v>
      </c>
      <c r="BK110" s="228">
        <f>ROUND(I110*H110,2)</f>
        <v>0</v>
      </c>
      <c r="BL110" s="20" t="s">
        <v>244</v>
      </c>
      <c r="BM110" s="227" t="s">
        <v>2467</v>
      </c>
    </row>
    <row r="111" s="2" customFormat="1" ht="16.5" customHeight="1">
      <c r="A111" s="42"/>
      <c r="B111" s="43"/>
      <c r="C111" s="290" t="s">
        <v>204</v>
      </c>
      <c r="D111" s="290" t="s">
        <v>864</v>
      </c>
      <c r="E111" s="291" t="s">
        <v>2468</v>
      </c>
      <c r="F111" s="292" t="s">
        <v>2469</v>
      </c>
      <c r="G111" s="293" t="s">
        <v>618</v>
      </c>
      <c r="H111" s="294">
        <v>24</v>
      </c>
      <c r="I111" s="295"/>
      <c r="J111" s="296">
        <f>ROUND(I111*H111,2)</f>
        <v>0</v>
      </c>
      <c r="K111" s="292" t="s">
        <v>148</v>
      </c>
      <c r="L111" s="297"/>
      <c r="M111" s="298" t="s">
        <v>78</v>
      </c>
      <c r="N111" s="299" t="s">
        <v>50</v>
      </c>
      <c r="O111" s="88"/>
      <c r="P111" s="225">
        <f>O111*H111</f>
        <v>0</v>
      </c>
      <c r="Q111" s="225">
        <v>0.00064999999999999997</v>
      </c>
      <c r="R111" s="225">
        <f>Q111*H111</f>
        <v>0.015599999999999999</v>
      </c>
      <c r="S111" s="225">
        <v>0</v>
      </c>
      <c r="T111" s="226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7" t="s">
        <v>487</v>
      </c>
      <c r="AT111" s="227" t="s">
        <v>864</v>
      </c>
      <c r="AU111" s="227" t="s">
        <v>90</v>
      </c>
      <c r="AY111" s="20" t="s">
        <v>141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20" t="s">
        <v>88</v>
      </c>
      <c r="BK111" s="228">
        <f>ROUND(I111*H111,2)</f>
        <v>0</v>
      </c>
      <c r="BL111" s="20" t="s">
        <v>244</v>
      </c>
      <c r="BM111" s="227" t="s">
        <v>2470</v>
      </c>
    </row>
    <row r="112" s="2" customFormat="1" ht="24.15" customHeight="1">
      <c r="A112" s="42"/>
      <c r="B112" s="43"/>
      <c r="C112" s="216" t="s">
        <v>209</v>
      </c>
      <c r="D112" s="216" t="s">
        <v>144</v>
      </c>
      <c r="E112" s="217" t="s">
        <v>2471</v>
      </c>
      <c r="F112" s="218" t="s">
        <v>2472</v>
      </c>
      <c r="G112" s="219" t="s">
        <v>448</v>
      </c>
      <c r="H112" s="220">
        <v>38</v>
      </c>
      <c r="I112" s="221"/>
      <c r="J112" s="222">
        <f>ROUND(I112*H112,2)</f>
        <v>0</v>
      </c>
      <c r="K112" s="218" t="s">
        <v>148</v>
      </c>
      <c r="L112" s="48"/>
      <c r="M112" s="223" t="s">
        <v>78</v>
      </c>
      <c r="N112" s="224" t="s">
        <v>50</v>
      </c>
      <c r="O112" s="88"/>
      <c r="P112" s="225">
        <f>O112*H112</f>
        <v>0</v>
      </c>
      <c r="Q112" s="225">
        <v>0.0019938400000000002</v>
      </c>
      <c r="R112" s="225">
        <f>Q112*H112</f>
        <v>0.075765920000000014</v>
      </c>
      <c r="S112" s="225">
        <v>0</v>
      </c>
      <c r="T112" s="226">
        <f>S112*H112</f>
        <v>0</v>
      </c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R112" s="227" t="s">
        <v>244</v>
      </c>
      <c r="AT112" s="227" t="s">
        <v>144</v>
      </c>
      <c r="AU112" s="227" t="s">
        <v>90</v>
      </c>
      <c r="AY112" s="20" t="s">
        <v>141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20" t="s">
        <v>88</v>
      </c>
      <c r="BK112" s="228">
        <f>ROUND(I112*H112,2)</f>
        <v>0</v>
      </c>
      <c r="BL112" s="20" t="s">
        <v>244</v>
      </c>
      <c r="BM112" s="227" t="s">
        <v>2473</v>
      </c>
    </row>
    <row r="113" s="2" customFormat="1">
      <c r="A113" s="42"/>
      <c r="B113" s="43"/>
      <c r="C113" s="44"/>
      <c r="D113" s="229" t="s">
        <v>151</v>
      </c>
      <c r="E113" s="44"/>
      <c r="F113" s="230" t="s">
        <v>2474</v>
      </c>
      <c r="G113" s="44"/>
      <c r="H113" s="44"/>
      <c r="I113" s="231"/>
      <c r="J113" s="44"/>
      <c r="K113" s="44"/>
      <c r="L113" s="48"/>
      <c r="M113" s="232"/>
      <c r="N113" s="233"/>
      <c r="O113" s="88"/>
      <c r="P113" s="88"/>
      <c r="Q113" s="88"/>
      <c r="R113" s="88"/>
      <c r="S113" s="88"/>
      <c r="T113" s="89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T113" s="20" t="s">
        <v>151</v>
      </c>
      <c r="AU113" s="20" t="s">
        <v>90</v>
      </c>
    </row>
    <row r="114" s="2" customFormat="1" ht="16.5" customHeight="1">
      <c r="A114" s="42"/>
      <c r="B114" s="43"/>
      <c r="C114" s="290" t="s">
        <v>8</v>
      </c>
      <c r="D114" s="290" t="s">
        <v>864</v>
      </c>
      <c r="E114" s="291" t="s">
        <v>2475</v>
      </c>
      <c r="F114" s="292" t="s">
        <v>2476</v>
      </c>
      <c r="G114" s="293" t="s">
        <v>618</v>
      </c>
      <c r="H114" s="294">
        <v>38</v>
      </c>
      <c r="I114" s="295"/>
      <c r="J114" s="296">
        <f>ROUND(I114*H114,2)</f>
        <v>0</v>
      </c>
      <c r="K114" s="292" t="s">
        <v>148</v>
      </c>
      <c r="L114" s="297"/>
      <c r="M114" s="298" t="s">
        <v>78</v>
      </c>
      <c r="N114" s="299" t="s">
        <v>50</v>
      </c>
      <c r="O114" s="88"/>
      <c r="P114" s="225">
        <f>O114*H114</f>
        <v>0</v>
      </c>
      <c r="Q114" s="225">
        <v>0.00068000000000000005</v>
      </c>
      <c r="R114" s="225">
        <f>Q114*H114</f>
        <v>0.025840000000000002</v>
      </c>
      <c r="S114" s="225">
        <v>0</v>
      </c>
      <c r="T114" s="226">
        <f>S114*H114</f>
        <v>0</v>
      </c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R114" s="227" t="s">
        <v>487</v>
      </c>
      <c r="AT114" s="227" t="s">
        <v>864</v>
      </c>
      <c r="AU114" s="227" t="s">
        <v>90</v>
      </c>
      <c r="AY114" s="20" t="s">
        <v>141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20" t="s">
        <v>88</v>
      </c>
      <c r="BK114" s="228">
        <f>ROUND(I114*H114,2)</f>
        <v>0</v>
      </c>
      <c r="BL114" s="20" t="s">
        <v>244</v>
      </c>
      <c r="BM114" s="227" t="s">
        <v>2477</v>
      </c>
    </row>
    <row r="115" s="2" customFormat="1" ht="24.15" customHeight="1">
      <c r="A115" s="42"/>
      <c r="B115" s="43"/>
      <c r="C115" s="216" t="s">
        <v>224</v>
      </c>
      <c r="D115" s="216" t="s">
        <v>144</v>
      </c>
      <c r="E115" s="217" t="s">
        <v>2478</v>
      </c>
      <c r="F115" s="218" t="s">
        <v>2479</v>
      </c>
      <c r="G115" s="219" t="s">
        <v>448</v>
      </c>
      <c r="H115" s="220">
        <v>364</v>
      </c>
      <c r="I115" s="221"/>
      <c r="J115" s="222">
        <f>ROUND(I115*H115,2)</f>
        <v>0</v>
      </c>
      <c r="K115" s="218" t="s">
        <v>148</v>
      </c>
      <c r="L115" s="48"/>
      <c r="M115" s="223" t="s">
        <v>78</v>
      </c>
      <c r="N115" s="224" t="s">
        <v>50</v>
      </c>
      <c r="O115" s="88"/>
      <c r="P115" s="225">
        <f>O115*H115</f>
        <v>0</v>
      </c>
      <c r="Q115" s="225">
        <v>0</v>
      </c>
      <c r="R115" s="225">
        <f>Q115*H115</f>
        <v>0</v>
      </c>
      <c r="S115" s="225">
        <v>0</v>
      </c>
      <c r="T115" s="226">
        <f>S115*H115</f>
        <v>0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R115" s="227" t="s">
        <v>244</v>
      </c>
      <c r="AT115" s="227" t="s">
        <v>144</v>
      </c>
      <c r="AU115" s="227" t="s">
        <v>90</v>
      </c>
      <c r="AY115" s="20" t="s">
        <v>141</v>
      </c>
      <c r="BE115" s="228">
        <f>IF(N115="základní",J115,0)</f>
        <v>0</v>
      </c>
      <c r="BF115" s="228">
        <f>IF(N115="snížená",J115,0)</f>
        <v>0</v>
      </c>
      <c r="BG115" s="228">
        <f>IF(N115="zákl. přenesená",J115,0)</f>
        <v>0</v>
      </c>
      <c r="BH115" s="228">
        <f>IF(N115="sníž. přenesená",J115,0)</f>
        <v>0</v>
      </c>
      <c r="BI115" s="228">
        <f>IF(N115="nulová",J115,0)</f>
        <v>0</v>
      </c>
      <c r="BJ115" s="20" t="s">
        <v>88</v>
      </c>
      <c r="BK115" s="228">
        <f>ROUND(I115*H115,2)</f>
        <v>0</v>
      </c>
      <c r="BL115" s="20" t="s">
        <v>244</v>
      </c>
      <c r="BM115" s="227" t="s">
        <v>2480</v>
      </c>
    </row>
    <row r="116" s="2" customFormat="1">
      <c r="A116" s="42"/>
      <c r="B116" s="43"/>
      <c r="C116" s="44"/>
      <c r="D116" s="229" t="s">
        <v>151</v>
      </c>
      <c r="E116" s="44"/>
      <c r="F116" s="230" t="s">
        <v>2481</v>
      </c>
      <c r="G116" s="44"/>
      <c r="H116" s="44"/>
      <c r="I116" s="231"/>
      <c r="J116" s="44"/>
      <c r="K116" s="44"/>
      <c r="L116" s="48"/>
      <c r="M116" s="232"/>
      <c r="N116" s="233"/>
      <c r="O116" s="88"/>
      <c r="P116" s="88"/>
      <c r="Q116" s="88"/>
      <c r="R116" s="88"/>
      <c r="S116" s="88"/>
      <c r="T116" s="89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T116" s="20" t="s">
        <v>151</v>
      </c>
      <c r="AU116" s="20" t="s">
        <v>90</v>
      </c>
    </row>
    <row r="117" s="13" customFormat="1">
      <c r="A117" s="13"/>
      <c r="B117" s="241"/>
      <c r="C117" s="242"/>
      <c r="D117" s="234" t="s">
        <v>283</v>
      </c>
      <c r="E117" s="243" t="s">
        <v>78</v>
      </c>
      <c r="F117" s="244" t="s">
        <v>2482</v>
      </c>
      <c r="G117" s="242"/>
      <c r="H117" s="245">
        <v>48</v>
      </c>
      <c r="I117" s="246"/>
      <c r="J117" s="242"/>
      <c r="K117" s="242"/>
      <c r="L117" s="247"/>
      <c r="M117" s="248"/>
      <c r="N117" s="249"/>
      <c r="O117" s="249"/>
      <c r="P117" s="249"/>
      <c r="Q117" s="249"/>
      <c r="R117" s="249"/>
      <c r="S117" s="249"/>
      <c r="T117" s="25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1" t="s">
        <v>283</v>
      </c>
      <c r="AU117" s="251" t="s">
        <v>90</v>
      </c>
      <c r="AV117" s="13" t="s">
        <v>90</v>
      </c>
      <c r="AW117" s="13" t="s">
        <v>40</v>
      </c>
      <c r="AX117" s="13" t="s">
        <v>80</v>
      </c>
      <c r="AY117" s="251" t="s">
        <v>141</v>
      </c>
    </row>
    <row r="118" s="13" customFormat="1">
      <c r="A118" s="13"/>
      <c r="B118" s="241"/>
      <c r="C118" s="242"/>
      <c r="D118" s="234" t="s">
        <v>283</v>
      </c>
      <c r="E118" s="243" t="s">
        <v>78</v>
      </c>
      <c r="F118" s="244" t="s">
        <v>2483</v>
      </c>
      <c r="G118" s="242"/>
      <c r="H118" s="245">
        <v>122</v>
      </c>
      <c r="I118" s="246"/>
      <c r="J118" s="242"/>
      <c r="K118" s="242"/>
      <c r="L118" s="247"/>
      <c r="M118" s="248"/>
      <c r="N118" s="249"/>
      <c r="O118" s="249"/>
      <c r="P118" s="249"/>
      <c r="Q118" s="249"/>
      <c r="R118" s="249"/>
      <c r="S118" s="249"/>
      <c r="T118" s="250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51" t="s">
        <v>283</v>
      </c>
      <c r="AU118" s="251" t="s">
        <v>90</v>
      </c>
      <c r="AV118" s="13" t="s">
        <v>90</v>
      </c>
      <c r="AW118" s="13" t="s">
        <v>40</v>
      </c>
      <c r="AX118" s="13" t="s">
        <v>80</v>
      </c>
      <c r="AY118" s="251" t="s">
        <v>141</v>
      </c>
    </row>
    <row r="119" s="13" customFormat="1">
      <c r="A119" s="13"/>
      <c r="B119" s="241"/>
      <c r="C119" s="242"/>
      <c r="D119" s="234" t="s">
        <v>283</v>
      </c>
      <c r="E119" s="243" t="s">
        <v>78</v>
      </c>
      <c r="F119" s="244" t="s">
        <v>2484</v>
      </c>
      <c r="G119" s="242"/>
      <c r="H119" s="245">
        <v>34</v>
      </c>
      <c r="I119" s="246"/>
      <c r="J119" s="242"/>
      <c r="K119" s="242"/>
      <c r="L119" s="247"/>
      <c r="M119" s="248"/>
      <c r="N119" s="249"/>
      <c r="O119" s="249"/>
      <c r="P119" s="249"/>
      <c r="Q119" s="249"/>
      <c r="R119" s="249"/>
      <c r="S119" s="249"/>
      <c r="T119" s="250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51" t="s">
        <v>283</v>
      </c>
      <c r="AU119" s="251" t="s">
        <v>90</v>
      </c>
      <c r="AV119" s="13" t="s">
        <v>90</v>
      </c>
      <c r="AW119" s="13" t="s">
        <v>40</v>
      </c>
      <c r="AX119" s="13" t="s">
        <v>80</v>
      </c>
      <c r="AY119" s="251" t="s">
        <v>141</v>
      </c>
    </row>
    <row r="120" s="13" customFormat="1">
      <c r="A120" s="13"/>
      <c r="B120" s="241"/>
      <c r="C120" s="242"/>
      <c r="D120" s="234" t="s">
        <v>283</v>
      </c>
      <c r="E120" s="243" t="s">
        <v>78</v>
      </c>
      <c r="F120" s="244" t="s">
        <v>2485</v>
      </c>
      <c r="G120" s="242"/>
      <c r="H120" s="245">
        <v>160</v>
      </c>
      <c r="I120" s="246"/>
      <c r="J120" s="242"/>
      <c r="K120" s="242"/>
      <c r="L120" s="247"/>
      <c r="M120" s="248"/>
      <c r="N120" s="249"/>
      <c r="O120" s="249"/>
      <c r="P120" s="249"/>
      <c r="Q120" s="249"/>
      <c r="R120" s="249"/>
      <c r="S120" s="249"/>
      <c r="T120" s="25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51" t="s">
        <v>283</v>
      </c>
      <c r="AU120" s="251" t="s">
        <v>90</v>
      </c>
      <c r="AV120" s="13" t="s">
        <v>90</v>
      </c>
      <c r="AW120" s="13" t="s">
        <v>40</v>
      </c>
      <c r="AX120" s="13" t="s">
        <v>80</v>
      </c>
      <c r="AY120" s="251" t="s">
        <v>141</v>
      </c>
    </row>
    <row r="121" s="14" customFormat="1">
      <c r="A121" s="14"/>
      <c r="B121" s="252"/>
      <c r="C121" s="253"/>
      <c r="D121" s="234" t="s">
        <v>283</v>
      </c>
      <c r="E121" s="254" t="s">
        <v>78</v>
      </c>
      <c r="F121" s="255" t="s">
        <v>285</v>
      </c>
      <c r="G121" s="253"/>
      <c r="H121" s="256">
        <v>364</v>
      </c>
      <c r="I121" s="257"/>
      <c r="J121" s="253"/>
      <c r="K121" s="253"/>
      <c r="L121" s="258"/>
      <c r="M121" s="259"/>
      <c r="N121" s="260"/>
      <c r="O121" s="260"/>
      <c r="P121" s="260"/>
      <c r="Q121" s="260"/>
      <c r="R121" s="260"/>
      <c r="S121" s="260"/>
      <c r="T121" s="261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62" t="s">
        <v>283</v>
      </c>
      <c r="AU121" s="262" t="s">
        <v>90</v>
      </c>
      <c r="AV121" s="14" t="s">
        <v>166</v>
      </c>
      <c r="AW121" s="14" t="s">
        <v>40</v>
      </c>
      <c r="AX121" s="14" t="s">
        <v>88</v>
      </c>
      <c r="AY121" s="262" t="s">
        <v>141</v>
      </c>
    </row>
    <row r="122" s="2" customFormat="1" ht="24.15" customHeight="1">
      <c r="A122" s="42"/>
      <c r="B122" s="43"/>
      <c r="C122" s="216" t="s">
        <v>230</v>
      </c>
      <c r="D122" s="216" t="s">
        <v>144</v>
      </c>
      <c r="E122" s="217" t="s">
        <v>2486</v>
      </c>
      <c r="F122" s="218" t="s">
        <v>2487</v>
      </c>
      <c r="G122" s="219" t="s">
        <v>448</v>
      </c>
      <c r="H122" s="220">
        <v>38</v>
      </c>
      <c r="I122" s="221"/>
      <c r="J122" s="222">
        <f>ROUND(I122*H122,2)</f>
        <v>0</v>
      </c>
      <c r="K122" s="218" t="s">
        <v>148</v>
      </c>
      <c r="L122" s="48"/>
      <c r="M122" s="223" t="s">
        <v>78</v>
      </c>
      <c r="N122" s="224" t="s">
        <v>50</v>
      </c>
      <c r="O122" s="88"/>
      <c r="P122" s="225">
        <f>O122*H122</f>
        <v>0</v>
      </c>
      <c r="Q122" s="225">
        <v>0</v>
      </c>
      <c r="R122" s="225">
        <f>Q122*H122</f>
        <v>0</v>
      </c>
      <c r="S122" s="225">
        <v>0</v>
      </c>
      <c r="T122" s="226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27" t="s">
        <v>244</v>
      </c>
      <c r="AT122" s="227" t="s">
        <v>144</v>
      </c>
      <c r="AU122" s="227" t="s">
        <v>90</v>
      </c>
      <c r="AY122" s="20" t="s">
        <v>141</v>
      </c>
      <c r="BE122" s="228">
        <f>IF(N122="základní",J122,0)</f>
        <v>0</v>
      </c>
      <c r="BF122" s="228">
        <f>IF(N122="snížená",J122,0)</f>
        <v>0</v>
      </c>
      <c r="BG122" s="228">
        <f>IF(N122="zákl. přenesená",J122,0)</f>
        <v>0</v>
      </c>
      <c r="BH122" s="228">
        <f>IF(N122="sníž. přenesená",J122,0)</f>
        <v>0</v>
      </c>
      <c r="BI122" s="228">
        <f>IF(N122="nulová",J122,0)</f>
        <v>0</v>
      </c>
      <c r="BJ122" s="20" t="s">
        <v>88</v>
      </c>
      <c r="BK122" s="228">
        <f>ROUND(I122*H122,2)</f>
        <v>0</v>
      </c>
      <c r="BL122" s="20" t="s">
        <v>244</v>
      </c>
      <c r="BM122" s="227" t="s">
        <v>2488</v>
      </c>
    </row>
    <row r="123" s="2" customFormat="1">
      <c r="A123" s="42"/>
      <c r="B123" s="43"/>
      <c r="C123" s="44"/>
      <c r="D123" s="229" t="s">
        <v>151</v>
      </c>
      <c r="E123" s="44"/>
      <c r="F123" s="230" t="s">
        <v>2489</v>
      </c>
      <c r="G123" s="44"/>
      <c r="H123" s="44"/>
      <c r="I123" s="231"/>
      <c r="J123" s="44"/>
      <c r="K123" s="44"/>
      <c r="L123" s="48"/>
      <c r="M123" s="232"/>
      <c r="N123" s="233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151</v>
      </c>
      <c r="AU123" s="20" t="s">
        <v>90</v>
      </c>
    </row>
    <row r="124" s="13" customFormat="1">
      <c r="A124" s="13"/>
      <c r="B124" s="241"/>
      <c r="C124" s="242"/>
      <c r="D124" s="234" t="s">
        <v>283</v>
      </c>
      <c r="E124" s="243" t="s">
        <v>78</v>
      </c>
      <c r="F124" s="244" t="s">
        <v>2490</v>
      </c>
      <c r="G124" s="242"/>
      <c r="H124" s="245">
        <v>38</v>
      </c>
      <c r="I124" s="246"/>
      <c r="J124" s="242"/>
      <c r="K124" s="242"/>
      <c r="L124" s="247"/>
      <c r="M124" s="248"/>
      <c r="N124" s="249"/>
      <c r="O124" s="249"/>
      <c r="P124" s="249"/>
      <c r="Q124" s="249"/>
      <c r="R124" s="249"/>
      <c r="S124" s="249"/>
      <c r="T124" s="25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1" t="s">
        <v>283</v>
      </c>
      <c r="AU124" s="251" t="s">
        <v>90</v>
      </c>
      <c r="AV124" s="13" t="s">
        <v>90</v>
      </c>
      <c r="AW124" s="13" t="s">
        <v>40</v>
      </c>
      <c r="AX124" s="13" t="s">
        <v>80</v>
      </c>
      <c r="AY124" s="251" t="s">
        <v>141</v>
      </c>
    </row>
    <row r="125" s="14" customFormat="1">
      <c r="A125" s="14"/>
      <c r="B125" s="252"/>
      <c r="C125" s="253"/>
      <c r="D125" s="234" t="s">
        <v>283</v>
      </c>
      <c r="E125" s="254" t="s">
        <v>78</v>
      </c>
      <c r="F125" s="255" t="s">
        <v>285</v>
      </c>
      <c r="G125" s="253"/>
      <c r="H125" s="256">
        <v>38</v>
      </c>
      <c r="I125" s="257"/>
      <c r="J125" s="253"/>
      <c r="K125" s="253"/>
      <c r="L125" s="258"/>
      <c r="M125" s="259"/>
      <c r="N125" s="260"/>
      <c r="O125" s="260"/>
      <c r="P125" s="260"/>
      <c r="Q125" s="260"/>
      <c r="R125" s="260"/>
      <c r="S125" s="260"/>
      <c r="T125" s="261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2" t="s">
        <v>283</v>
      </c>
      <c r="AU125" s="262" t="s">
        <v>90</v>
      </c>
      <c r="AV125" s="14" t="s">
        <v>166</v>
      </c>
      <c r="AW125" s="14" t="s">
        <v>40</v>
      </c>
      <c r="AX125" s="14" t="s">
        <v>88</v>
      </c>
      <c r="AY125" s="262" t="s">
        <v>141</v>
      </c>
    </row>
    <row r="126" s="2" customFormat="1" ht="55.5" customHeight="1">
      <c r="A126" s="42"/>
      <c r="B126" s="43"/>
      <c r="C126" s="216" t="s">
        <v>236</v>
      </c>
      <c r="D126" s="216" t="s">
        <v>144</v>
      </c>
      <c r="E126" s="217" t="s">
        <v>2491</v>
      </c>
      <c r="F126" s="218" t="s">
        <v>2492</v>
      </c>
      <c r="G126" s="219" t="s">
        <v>448</v>
      </c>
      <c r="H126" s="220">
        <v>316</v>
      </c>
      <c r="I126" s="221"/>
      <c r="J126" s="222">
        <f>ROUND(I126*H126,2)</f>
        <v>0</v>
      </c>
      <c r="K126" s="218" t="s">
        <v>148</v>
      </c>
      <c r="L126" s="48"/>
      <c r="M126" s="223" t="s">
        <v>78</v>
      </c>
      <c r="N126" s="224" t="s">
        <v>50</v>
      </c>
      <c r="O126" s="88"/>
      <c r="P126" s="225">
        <f>O126*H126</f>
        <v>0</v>
      </c>
      <c r="Q126" s="225">
        <v>7.3860000000000001E-05</v>
      </c>
      <c r="R126" s="225">
        <f>Q126*H126</f>
        <v>0.023339760000000001</v>
      </c>
      <c r="S126" s="225">
        <v>0</v>
      </c>
      <c r="T126" s="226">
        <f>S126*H126</f>
        <v>0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R126" s="227" t="s">
        <v>244</v>
      </c>
      <c r="AT126" s="227" t="s">
        <v>144</v>
      </c>
      <c r="AU126" s="227" t="s">
        <v>90</v>
      </c>
      <c r="AY126" s="20" t="s">
        <v>141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20" t="s">
        <v>88</v>
      </c>
      <c r="BK126" s="228">
        <f>ROUND(I126*H126,2)</f>
        <v>0</v>
      </c>
      <c r="BL126" s="20" t="s">
        <v>244</v>
      </c>
      <c r="BM126" s="227" t="s">
        <v>2493</v>
      </c>
    </row>
    <row r="127" s="2" customFormat="1">
      <c r="A127" s="42"/>
      <c r="B127" s="43"/>
      <c r="C127" s="44"/>
      <c r="D127" s="229" t="s">
        <v>151</v>
      </c>
      <c r="E127" s="44"/>
      <c r="F127" s="230" t="s">
        <v>2494</v>
      </c>
      <c r="G127" s="44"/>
      <c r="H127" s="44"/>
      <c r="I127" s="231"/>
      <c r="J127" s="44"/>
      <c r="K127" s="44"/>
      <c r="L127" s="48"/>
      <c r="M127" s="232"/>
      <c r="N127" s="233"/>
      <c r="O127" s="88"/>
      <c r="P127" s="88"/>
      <c r="Q127" s="88"/>
      <c r="R127" s="88"/>
      <c r="S127" s="88"/>
      <c r="T127" s="89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T127" s="20" t="s">
        <v>151</v>
      </c>
      <c r="AU127" s="20" t="s">
        <v>90</v>
      </c>
    </row>
    <row r="128" s="13" customFormat="1">
      <c r="A128" s="13"/>
      <c r="B128" s="241"/>
      <c r="C128" s="242"/>
      <c r="D128" s="234" t="s">
        <v>283</v>
      </c>
      <c r="E128" s="243" t="s">
        <v>78</v>
      </c>
      <c r="F128" s="244" t="s">
        <v>2495</v>
      </c>
      <c r="G128" s="242"/>
      <c r="H128" s="245">
        <v>160</v>
      </c>
      <c r="I128" s="246"/>
      <c r="J128" s="242"/>
      <c r="K128" s="242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283</v>
      </c>
      <c r="AU128" s="251" t="s">
        <v>90</v>
      </c>
      <c r="AV128" s="13" t="s">
        <v>90</v>
      </c>
      <c r="AW128" s="13" t="s">
        <v>40</v>
      </c>
      <c r="AX128" s="13" t="s">
        <v>80</v>
      </c>
      <c r="AY128" s="251" t="s">
        <v>141</v>
      </c>
    </row>
    <row r="129" s="13" customFormat="1">
      <c r="A129" s="13"/>
      <c r="B129" s="241"/>
      <c r="C129" s="242"/>
      <c r="D129" s="234" t="s">
        <v>283</v>
      </c>
      <c r="E129" s="243" t="s">
        <v>78</v>
      </c>
      <c r="F129" s="244" t="s">
        <v>2496</v>
      </c>
      <c r="G129" s="242"/>
      <c r="H129" s="245">
        <v>34</v>
      </c>
      <c r="I129" s="246"/>
      <c r="J129" s="242"/>
      <c r="K129" s="242"/>
      <c r="L129" s="247"/>
      <c r="M129" s="248"/>
      <c r="N129" s="249"/>
      <c r="O129" s="249"/>
      <c r="P129" s="249"/>
      <c r="Q129" s="249"/>
      <c r="R129" s="249"/>
      <c r="S129" s="249"/>
      <c r="T129" s="25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1" t="s">
        <v>283</v>
      </c>
      <c r="AU129" s="251" t="s">
        <v>90</v>
      </c>
      <c r="AV129" s="13" t="s">
        <v>90</v>
      </c>
      <c r="AW129" s="13" t="s">
        <v>40</v>
      </c>
      <c r="AX129" s="13" t="s">
        <v>80</v>
      </c>
      <c r="AY129" s="251" t="s">
        <v>141</v>
      </c>
    </row>
    <row r="130" s="13" customFormat="1">
      <c r="A130" s="13"/>
      <c r="B130" s="241"/>
      <c r="C130" s="242"/>
      <c r="D130" s="234" t="s">
        <v>283</v>
      </c>
      <c r="E130" s="243" t="s">
        <v>78</v>
      </c>
      <c r="F130" s="244" t="s">
        <v>2497</v>
      </c>
      <c r="G130" s="242"/>
      <c r="H130" s="245">
        <v>122</v>
      </c>
      <c r="I130" s="246"/>
      <c r="J130" s="242"/>
      <c r="K130" s="242"/>
      <c r="L130" s="247"/>
      <c r="M130" s="248"/>
      <c r="N130" s="249"/>
      <c r="O130" s="249"/>
      <c r="P130" s="249"/>
      <c r="Q130" s="249"/>
      <c r="R130" s="249"/>
      <c r="S130" s="249"/>
      <c r="T130" s="25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1" t="s">
        <v>283</v>
      </c>
      <c r="AU130" s="251" t="s">
        <v>90</v>
      </c>
      <c r="AV130" s="13" t="s">
        <v>90</v>
      </c>
      <c r="AW130" s="13" t="s">
        <v>40</v>
      </c>
      <c r="AX130" s="13" t="s">
        <v>80</v>
      </c>
      <c r="AY130" s="251" t="s">
        <v>141</v>
      </c>
    </row>
    <row r="131" s="14" customFormat="1">
      <c r="A131" s="14"/>
      <c r="B131" s="252"/>
      <c r="C131" s="253"/>
      <c r="D131" s="234" t="s">
        <v>283</v>
      </c>
      <c r="E131" s="254" t="s">
        <v>78</v>
      </c>
      <c r="F131" s="255" t="s">
        <v>285</v>
      </c>
      <c r="G131" s="253"/>
      <c r="H131" s="256">
        <v>316</v>
      </c>
      <c r="I131" s="257"/>
      <c r="J131" s="253"/>
      <c r="K131" s="253"/>
      <c r="L131" s="258"/>
      <c r="M131" s="259"/>
      <c r="N131" s="260"/>
      <c r="O131" s="260"/>
      <c r="P131" s="260"/>
      <c r="Q131" s="260"/>
      <c r="R131" s="260"/>
      <c r="S131" s="260"/>
      <c r="T131" s="261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2" t="s">
        <v>283</v>
      </c>
      <c r="AU131" s="262" t="s">
        <v>90</v>
      </c>
      <c r="AV131" s="14" t="s">
        <v>166</v>
      </c>
      <c r="AW131" s="14" t="s">
        <v>40</v>
      </c>
      <c r="AX131" s="14" t="s">
        <v>88</v>
      </c>
      <c r="AY131" s="262" t="s">
        <v>141</v>
      </c>
    </row>
    <row r="132" s="2" customFormat="1" ht="55.5" customHeight="1">
      <c r="A132" s="42"/>
      <c r="B132" s="43"/>
      <c r="C132" s="216" t="s">
        <v>244</v>
      </c>
      <c r="D132" s="216" t="s">
        <v>144</v>
      </c>
      <c r="E132" s="217" t="s">
        <v>2498</v>
      </c>
      <c r="F132" s="218" t="s">
        <v>2499</v>
      </c>
      <c r="G132" s="219" t="s">
        <v>448</v>
      </c>
      <c r="H132" s="220">
        <v>86</v>
      </c>
      <c r="I132" s="221"/>
      <c r="J132" s="222">
        <f>ROUND(I132*H132,2)</f>
        <v>0</v>
      </c>
      <c r="K132" s="218" t="s">
        <v>148</v>
      </c>
      <c r="L132" s="48"/>
      <c r="M132" s="223" t="s">
        <v>78</v>
      </c>
      <c r="N132" s="224" t="s">
        <v>50</v>
      </c>
      <c r="O132" s="88"/>
      <c r="P132" s="225">
        <f>O132*H132</f>
        <v>0</v>
      </c>
      <c r="Q132" s="225">
        <v>0.00016312</v>
      </c>
      <c r="R132" s="225">
        <f>Q132*H132</f>
        <v>0.01402832</v>
      </c>
      <c r="S132" s="225">
        <v>0</v>
      </c>
      <c r="T132" s="226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27" t="s">
        <v>244</v>
      </c>
      <c r="AT132" s="227" t="s">
        <v>144</v>
      </c>
      <c r="AU132" s="227" t="s">
        <v>90</v>
      </c>
      <c r="AY132" s="20" t="s">
        <v>141</v>
      </c>
      <c r="BE132" s="228">
        <f>IF(N132="základní",J132,0)</f>
        <v>0</v>
      </c>
      <c r="BF132" s="228">
        <f>IF(N132="snížená",J132,0)</f>
        <v>0</v>
      </c>
      <c r="BG132" s="228">
        <f>IF(N132="zákl. přenesená",J132,0)</f>
        <v>0</v>
      </c>
      <c r="BH132" s="228">
        <f>IF(N132="sníž. přenesená",J132,0)</f>
        <v>0</v>
      </c>
      <c r="BI132" s="228">
        <f>IF(N132="nulová",J132,0)</f>
        <v>0</v>
      </c>
      <c r="BJ132" s="20" t="s">
        <v>88</v>
      </c>
      <c r="BK132" s="228">
        <f>ROUND(I132*H132,2)</f>
        <v>0</v>
      </c>
      <c r="BL132" s="20" t="s">
        <v>244</v>
      </c>
      <c r="BM132" s="227" t="s">
        <v>2500</v>
      </c>
    </row>
    <row r="133" s="2" customFormat="1">
      <c r="A133" s="42"/>
      <c r="B133" s="43"/>
      <c r="C133" s="44"/>
      <c r="D133" s="229" t="s">
        <v>151</v>
      </c>
      <c r="E133" s="44"/>
      <c r="F133" s="230" t="s">
        <v>2501</v>
      </c>
      <c r="G133" s="44"/>
      <c r="H133" s="44"/>
      <c r="I133" s="231"/>
      <c r="J133" s="44"/>
      <c r="K133" s="44"/>
      <c r="L133" s="48"/>
      <c r="M133" s="232"/>
      <c r="N133" s="233"/>
      <c r="O133" s="88"/>
      <c r="P133" s="88"/>
      <c r="Q133" s="88"/>
      <c r="R133" s="88"/>
      <c r="S133" s="88"/>
      <c r="T133" s="89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T133" s="20" t="s">
        <v>151</v>
      </c>
      <c r="AU133" s="20" t="s">
        <v>90</v>
      </c>
    </row>
    <row r="134" s="13" customFormat="1">
      <c r="A134" s="13"/>
      <c r="B134" s="241"/>
      <c r="C134" s="242"/>
      <c r="D134" s="234" t="s">
        <v>283</v>
      </c>
      <c r="E134" s="243" t="s">
        <v>78</v>
      </c>
      <c r="F134" s="244" t="s">
        <v>2502</v>
      </c>
      <c r="G134" s="242"/>
      <c r="H134" s="245">
        <v>38</v>
      </c>
      <c r="I134" s="246"/>
      <c r="J134" s="242"/>
      <c r="K134" s="242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283</v>
      </c>
      <c r="AU134" s="251" t="s">
        <v>90</v>
      </c>
      <c r="AV134" s="13" t="s">
        <v>90</v>
      </c>
      <c r="AW134" s="13" t="s">
        <v>40</v>
      </c>
      <c r="AX134" s="13" t="s">
        <v>80</v>
      </c>
      <c r="AY134" s="251" t="s">
        <v>141</v>
      </c>
    </row>
    <row r="135" s="13" customFormat="1">
      <c r="A135" s="13"/>
      <c r="B135" s="241"/>
      <c r="C135" s="242"/>
      <c r="D135" s="234" t="s">
        <v>283</v>
      </c>
      <c r="E135" s="243" t="s">
        <v>78</v>
      </c>
      <c r="F135" s="244" t="s">
        <v>2503</v>
      </c>
      <c r="G135" s="242"/>
      <c r="H135" s="245">
        <v>48</v>
      </c>
      <c r="I135" s="246"/>
      <c r="J135" s="242"/>
      <c r="K135" s="242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283</v>
      </c>
      <c r="AU135" s="251" t="s">
        <v>90</v>
      </c>
      <c r="AV135" s="13" t="s">
        <v>90</v>
      </c>
      <c r="AW135" s="13" t="s">
        <v>40</v>
      </c>
      <c r="AX135" s="13" t="s">
        <v>80</v>
      </c>
      <c r="AY135" s="251" t="s">
        <v>141</v>
      </c>
    </row>
    <row r="136" s="14" customFormat="1">
      <c r="A136" s="14"/>
      <c r="B136" s="252"/>
      <c r="C136" s="253"/>
      <c r="D136" s="234" t="s">
        <v>283</v>
      </c>
      <c r="E136" s="254" t="s">
        <v>78</v>
      </c>
      <c r="F136" s="255" t="s">
        <v>285</v>
      </c>
      <c r="G136" s="253"/>
      <c r="H136" s="256">
        <v>86</v>
      </c>
      <c r="I136" s="257"/>
      <c r="J136" s="253"/>
      <c r="K136" s="253"/>
      <c r="L136" s="258"/>
      <c r="M136" s="259"/>
      <c r="N136" s="260"/>
      <c r="O136" s="260"/>
      <c r="P136" s="260"/>
      <c r="Q136" s="260"/>
      <c r="R136" s="260"/>
      <c r="S136" s="260"/>
      <c r="T136" s="261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2" t="s">
        <v>283</v>
      </c>
      <c r="AU136" s="262" t="s">
        <v>90</v>
      </c>
      <c r="AV136" s="14" t="s">
        <v>166</v>
      </c>
      <c r="AW136" s="14" t="s">
        <v>40</v>
      </c>
      <c r="AX136" s="14" t="s">
        <v>88</v>
      </c>
      <c r="AY136" s="262" t="s">
        <v>141</v>
      </c>
    </row>
    <row r="137" s="2" customFormat="1" ht="49.05" customHeight="1">
      <c r="A137" s="42"/>
      <c r="B137" s="43"/>
      <c r="C137" s="216" t="s">
        <v>379</v>
      </c>
      <c r="D137" s="216" t="s">
        <v>144</v>
      </c>
      <c r="E137" s="217" t="s">
        <v>2504</v>
      </c>
      <c r="F137" s="218" t="s">
        <v>2505</v>
      </c>
      <c r="G137" s="219" t="s">
        <v>310</v>
      </c>
      <c r="H137" s="220">
        <v>0.44700000000000001</v>
      </c>
      <c r="I137" s="221"/>
      <c r="J137" s="222">
        <f>ROUND(I137*H137,2)</f>
        <v>0</v>
      </c>
      <c r="K137" s="218" t="s">
        <v>148</v>
      </c>
      <c r="L137" s="48"/>
      <c r="M137" s="223" t="s">
        <v>78</v>
      </c>
      <c r="N137" s="224" t="s">
        <v>50</v>
      </c>
      <c r="O137" s="88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R137" s="227" t="s">
        <v>244</v>
      </c>
      <c r="AT137" s="227" t="s">
        <v>144</v>
      </c>
      <c r="AU137" s="227" t="s">
        <v>90</v>
      </c>
      <c r="AY137" s="20" t="s">
        <v>141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20" t="s">
        <v>88</v>
      </c>
      <c r="BK137" s="228">
        <f>ROUND(I137*H137,2)</f>
        <v>0</v>
      </c>
      <c r="BL137" s="20" t="s">
        <v>244</v>
      </c>
      <c r="BM137" s="227" t="s">
        <v>2506</v>
      </c>
    </row>
    <row r="138" s="2" customFormat="1">
      <c r="A138" s="42"/>
      <c r="B138" s="43"/>
      <c r="C138" s="44"/>
      <c r="D138" s="229" t="s">
        <v>151</v>
      </c>
      <c r="E138" s="44"/>
      <c r="F138" s="230" t="s">
        <v>2507</v>
      </c>
      <c r="G138" s="44"/>
      <c r="H138" s="44"/>
      <c r="I138" s="231"/>
      <c r="J138" s="44"/>
      <c r="K138" s="44"/>
      <c r="L138" s="48"/>
      <c r="M138" s="232"/>
      <c r="N138" s="233"/>
      <c r="O138" s="88"/>
      <c r="P138" s="88"/>
      <c r="Q138" s="88"/>
      <c r="R138" s="88"/>
      <c r="S138" s="88"/>
      <c r="T138" s="89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T138" s="20" t="s">
        <v>151</v>
      </c>
      <c r="AU138" s="20" t="s">
        <v>90</v>
      </c>
    </row>
    <row r="139" s="2" customFormat="1" ht="49.05" customHeight="1">
      <c r="A139" s="42"/>
      <c r="B139" s="43"/>
      <c r="C139" s="216" t="s">
        <v>388</v>
      </c>
      <c r="D139" s="216" t="s">
        <v>144</v>
      </c>
      <c r="E139" s="217" t="s">
        <v>2508</v>
      </c>
      <c r="F139" s="218" t="s">
        <v>2509</v>
      </c>
      <c r="G139" s="219" t="s">
        <v>310</v>
      </c>
      <c r="H139" s="220">
        <v>0.44700000000000001</v>
      </c>
      <c r="I139" s="221"/>
      <c r="J139" s="222">
        <f>ROUND(I139*H139,2)</f>
        <v>0</v>
      </c>
      <c r="K139" s="218" t="s">
        <v>148</v>
      </c>
      <c r="L139" s="48"/>
      <c r="M139" s="223" t="s">
        <v>78</v>
      </c>
      <c r="N139" s="224" t="s">
        <v>50</v>
      </c>
      <c r="O139" s="88"/>
      <c r="P139" s="225">
        <f>O139*H139</f>
        <v>0</v>
      </c>
      <c r="Q139" s="225">
        <v>0</v>
      </c>
      <c r="R139" s="225">
        <f>Q139*H139</f>
        <v>0</v>
      </c>
      <c r="S139" s="225">
        <v>0</v>
      </c>
      <c r="T139" s="226">
        <f>S139*H139</f>
        <v>0</v>
      </c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R139" s="227" t="s">
        <v>244</v>
      </c>
      <c r="AT139" s="227" t="s">
        <v>144</v>
      </c>
      <c r="AU139" s="227" t="s">
        <v>90</v>
      </c>
      <c r="AY139" s="20" t="s">
        <v>141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20" t="s">
        <v>88</v>
      </c>
      <c r="BK139" s="228">
        <f>ROUND(I139*H139,2)</f>
        <v>0</v>
      </c>
      <c r="BL139" s="20" t="s">
        <v>244</v>
      </c>
      <c r="BM139" s="227" t="s">
        <v>2510</v>
      </c>
    </row>
    <row r="140" s="2" customFormat="1">
      <c r="A140" s="42"/>
      <c r="B140" s="43"/>
      <c r="C140" s="44"/>
      <c r="D140" s="229" t="s">
        <v>151</v>
      </c>
      <c r="E140" s="44"/>
      <c r="F140" s="230" t="s">
        <v>2511</v>
      </c>
      <c r="G140" s="44"/>
      <c r="H140" s="44"/>
      <c r="I140" s="231"/>
      <c r="J140" s="44"/>
      <c r="K140" s="44"/>
      <c r="L140" s="48"/>
      <c r="M140" s="232"/>
      <c r="N140" s="233"/>
      <c r="O140" s="88"/>
      <c r="P140" s="88"/>
      <c r="Q140" s="88"/>
      <c r="R140" s="88"/>
      <c r="S140" s="88"/>
      <c r="T140" s="89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T140" s="20" t="s">
        <v>151</v>
      </c>
      <c r="AU140" s="20" t="s">
        <v>90</v>
      </c>
    </row>
    <row r="141" s="2" customFormat="1" ht="62.7" customHeight="1">
      <c r="A141" s="42"/>
      <c r="B141" s="43"/>
      <c r="C141" s="216" t="s">
        <v>409</v>
      </c>
      <c r="D141" s="216" t="s">
        <v>144</v>
      </c>
      <c r="E141" s="217" t="s">
        <v>2512</v>
      </c>
      <c r="F141" s="218" t="s">
        <v>2513</v>
      </c>
      <c r="G141" s="219" t="s">
        <v>310</v>
      </c>
      <c r="H141" s="220">
        <v>0.44700000000000001</v>
      </c>
      <c r="I141" s="221"/>
      <c r="J141" s="222">
        <f>ROUND(I141*H141,2)</f>
        <v>0</v>
      </c>
      <c r="K141" s="218" t="s">
        <v>148</v>
      </c>
      <c r="L141" s="48"/>
      <c r="M141" s="223" t="s">
        <v>78</v>
      </c>
      <c r="N141" s="224" t="s">
        <v>50</v>
      </c>
      <c r="O141" s="88"/>
      <c r="P141" s="225">
        <f>O141*H141</f>
        <v>0</v>
      </c>
      <c r="Q141" s="225">
        <v>0</v>
      </c>
      <c r="R141" s="225">
        <f>Q141*H141</f>
        <v>0</v>
      </c>
      <c r="S141" s="225">
        <v>0</v>
      </c>
      <c r="T141" s="226">
        <f>S141*H141</f>
        <v>0</v>
      </c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R141" s="227" t="s">
        <v>244</v>
      </c>
      <c r="AT141" s="227" t="s">
        <v>144</v>
      </c>
      <c r="AU141" s="227" t="s">
        <v>90</v>
      </c>
      <c r="AY141" s="20" t="s">
        <v>141</v>
      </c>
      <c r="BE141" s="228">
        <f>IF(N141="základní",J141,0)</f>
        <v>0</v>
      </c>
      <c r="BF141" s="228">
        <f>IF(N141="snížená",J141,0)</f>
        <v>0</v>
      </c>
      <c r="BG141" s="228">
        <f>IF(N141="zákl. přenesená",J141,0)</f>
        <v>0</v>
      </c>
      <c r="BH141" s="228">
        <f>IF(N141="sníž. přenesená",J141,0)</f>
        <v>0</v>
      </c>
      <c r="BI141" s="228">
        <f>IF(N141="nulová",J141,0)</f>
        <v>0</v>
      </c>
      <c r="BJ141" s="20" t="s">
        <v>88</v>
      </c>
      <c r="BK141" s="228">
        <f>ROUND(I141*H141,2)</f>
        <v>0</v>
      </c>
      <c r="BL141" s="20" t="s">
        <v>244</v>
      </c>
      <c r="BM141" s="227" t="s">
        <v>2514</v>
      </c>
    </row>
    <row r="142" s="2" customFormat="1">
      <c r="A142" s="42"/>
      <c r="B142" s="43"/>
      <c r="C142" s="44"/>
      <c r="D142" s="229" t="s">
        <v>151</v>
      </c>
      <c r="E142" s="44"/>
      <c r="F142" s="230" t="s">
        <v>2515</v>
      </c>
      <c r="G142" s="44"/>
      <c r="H142" s="44"/>
      <c r="I142" s="231"/>
      <c r="J142" s="44"/>
      <c r="K142" s="44"/>
      <c r="L142" s="48"/>
      <c r="M142" s="232"/>
      <c r="N142" s="233"/>
      <c r="O142" s="88"/>
      <c r="P142" s="88"/>
      <c r="Q142" s="88"/>
      <c r="R142" s="88"/>
      <c r="S142" s="88"/>
      <c r="T142" s="89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T142" s="20" t="s">
        <v>151</v>
      </c>
      <c r="AU142" s="20" t="s">
        <v>90</v>
      </c>
    </row>
    <row r="143" s="12" customFormat="1" ht="22.8" customHeight="1">
      <c r="A143" s="12"/>
      <c r="B143" s="200"/>
      <c r="C143" s="201"/>
      <c r="D143" s="202" t="s">
        <v>79</v>
      </c>
      <c r="E143" s="214" t="s">
        <v>2516</v>
      </c>
      <c r="F143" s="214" t="s">
        <v>2517</v>
      </c>
      <c r="G143" s="201"/>
      <c r="H143" s="201"/>
      <c r="I143" s="204"/>
      <c r="J143" s="215">
        <f>BK143</f>
        <v>0</v>
      </c>
      <c r="K143" s="201"/>
      <c r="L143" s="206"/>
      <c r="M143" s="207"/>
      <c r="N143" s="208"/>
      <c r="O143" s="208"/>
      <c r="P143" s="209">
        <f>SUM(P144:P165)</f>
        <v>0</v>
      </c>
      <c r="Q143" s="208"/>
      <c r="R143" s="209">
        <f>SUM(R144:R165)</f>
        <v>0.041807927799999998</v>
      </c>
      <c r="S143" s="208"/>
      <c r="T143" s="210">
        <f>SUM(T144:T165)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90</v>
      </c>
      <c r="AT143" s="212" t="s">
        <v>79</v>
      </c>
      <c r="AU143" s="212" t="s">
        <v>88</v>
      </c>
      <c r="AY143" s="211" t="s">
        <v>141</v>
      </c>
      <c r="BK143" s="213">
        <f>SUM(BK144:BK165)</f>
        <v>0</v>
      </c>
    </row>
    <row r="144" s="2" customFormat="1" ht="21.75" customHeight="1">
      <c r="A144" s="42"/>
      <c r="B144" s="43"/>
      <c r="C144" s="216" t="s">
        <v>417</v>
      </c>
      <c r="D144" s="216" t="s">
        <v>144</v>
      </c>
      <c r="E144" s="217" t="s">
        <v>2518</v>
      </c>
      <c r="F144" s="218" t="s">
        <v>2519</v>
      </c>
      <c r="G144" s="219" t="s">
        <v>618</v>
      </c>
      <c r="H144" s="220">
        <v>33</v>
      </c>
      <c r="I144" s="221"/>
      <c r="J144" s="222">
        <f>ROUND(I144*H144,2)</f>
        <v>0</v>
      </c>
      <c r="K144" s="218" t="s">
        <v>148</v>
      </c>
      <c r="L144" s="48"/>
      <c r="M144" s="223" t="s">
        <v>78</v>
      </c>
      <c r="N144" s="224" t="s">
        <v>50</v>
      </c>
      <c r="O144" s="88"/>
      <c r="P144" s="225">
        <f>O144*H144</f>
        <v>0</v>
      </c>
      <c r="Q144" s="225">
        <v>9.1387799999999999E-05</v>
      </c>
      <c r="R144" s="225">
        <f>Q144*H144</f>
        <v>0.0030157973999999999</v>
      </c>
      <c r="S144" s="225">
        <v>0</v>
      </c>
      <c r="T144" s="226">
        <f>S144*H144</f>
        <v>0</v>
      </c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R144" s="227" t="s">
        <v>244</v>
      </c>
      <c r="AT144" s="227" t="s">
        <v>144</v>
      </c>
      <c r="AU144" s="227" t="s">
        <v>90</v>
      </c>
      <c r="AY144" s="20" t="s">
        <v>141</v>
      </c>
      <c r="BE144" s="228">
        <f>IF(N144="základní",J144,0)</f>
        <v>0</v>
      </c>
      <c r="BF144" s="228">
        <f>IF(N144="snížená",J144,0)</f>
        <v>0</v>
      </c>
      <c r="BG144" s="228">
        <f>IF(N144="zákl. přenesená",J144,0)</f>
        <v>0</v>
      </c>
      <c r="BH144" s="228">
        <f>IF(N144="sníž. přenesená",J144,0)</f>
        <v>0</v>
      </c>
      <c r="BI144" s="228">
        <f>IF(N144="nulová",J144,0)</f>
        <v>0</v>
      </c>
      <c r="BJ144" s="20" t="s">
        <v>88</v>
      </c>
      <c r="BK144" s="228">
        <f>ROUND(I144*H144,2)</f>
        <v>0</v>
      </c>
      <c r="BL144" s="20" t="s">
        <v>244</v>
      </c>
      <c r="BM144" s="227" t="s">
        <v>2520</v>
      </c>
    </row>
    <row r="145" s="2" customFormat="1">
      <c r="A145" s="42"/>
      <c r="B145" s="43"/>
      <c r="C145" s="44"/>
      <c r="D145" s="229" t="s">
        <v>151</v>
      </c>
      <c r="E145" s="44"/>
      <c r="F145" s="230" t="s">
        <v>2521</v>
      </c>
      <c r="G145" s="44"/>
      <c r="H145" s="44"/>
      <c r="I145" s="231"/>
      <c r="J145" s="44"/>
      <c r="K145" s="44"/>
      <c r="L145" s="48"/>
      <c r="M145" s="232"/>
      <c r="N145" s="233"/>
      <c r="O145" s="88"/>
      <c r="P145" s="88"/>
      <c r="Q145" s="88"/>
      <c r="R145" s="88"/>
      <c r="S145" s="88"/>
      <c r="T145" s="89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T145" s="20" t="s">
        <v>151</v>
      </c>
      <c r="AU145" s="20" t="s">
        <v>90</v>
      </c>
    </row>
    <row r="146" s="2" customFormat="1" ht="24.15" customHeight="1">
      <c r="A146" s="42"/>
      <c r="B146" s="43"/>
      <c r="C146" s="290" t="s">
        <v>7</v>
      </c>
      <c r="D146" s="290" t="s">
        <v>864</v>
      </c>
      <c r="E146" s="291" t="s">
        <v>2522</v>
      </c>
      <c r="F146" s="292" t="s">
        <v>2523</v>
      </c>
      <c r="G146" s="293" t="s">
        <v>618</v>
      </c>
      <c r="H146" s="294">
        <v>33</v>
      </c>
      <c r="I146" s="295"/>
      <c r="J146" s="296">
        <f>ROUND(I146*H146,2)</f>
        <v>0</v>
      </c>
      <c r="K146" s="292" t="s">
        <v>148</v>
      </c>
      <c r="L146" s="297"/>
      <c r="M146" s="298" t="s">
        <v>78</v>
      </c>
      <c r="N146" s="299" t="s">
        <v>50</v>
      </c>
      <c r="O146" s="88"/>
      <c r="P146" s="225">
        <f>O146*H146</f>
        <v>0</v>
      </c>
      <c r="Q146" s="225">
        <v>8.0000000000000007E-05</v>
      </c>
      <c r="R146" s="225">
        <f>Q146*H146</f>
        <v>0.0026400000000000004</v>
      </c>
      <c r="S146" s="225">
        <v>0</v>
      </c>
      <c r="T146" s="226">
        <f>S146*H146</f>
        <v>0</v>
      </c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R146" s="227" t="s">
        <v>487</v>
      </c>
      <c r="AT146" s="227" t="s">
        <v>864</v>
      </c>
      <c r="AU146" s="227" t="s">
        <v>90</v>
      </c>
      <c r="AY146" s="20" t="s">
        <v>141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20" t="s">
        <v>88</v>
      </c>
      <c r="BK146" s="228">
        <f>ROUND(I146*H146,2)</f>
        <v>0</v>
      </c>
      <c r="BL146" s="20" t="s">
        <v>244</v>
      </c>
      <c r="BM146" s="227" t="s">
        <v>2524</v>
      </c>
    </row>
    <row r="147" s="2" customFormat="1" ht="24.15" customHeight="1">
      <c r="A147" s="42"/>
      <c r="B147" s="43"/>
      <c r="C147" s="216" t="s">
        <v>428</v>
      </c>
      <c r="D147" s="216" t="s">
        <v>144</v>
      </c>
      <c r="E147" s="217" t="s">
        <v>2525</v>
      </c>
      <c r="F147" s="218" t="s">
        <v>2526</v>
      </c>
      <c r="G147" s="219" t="s">
        <v>618</v>
      </c>
      <c r="H147" s="220">
        <v>16</v>
      </c>
      <c r="I147" s="221"/>
      <c r="J147" s="222">
        <f>ROUND(I147*H147,2)</f>
        <v>0</v>
      </c>
      <c r="K147" s="218" t="s">
        <v>148</v>
      </c>
      <c r="L147" s="48"/>
      <c r="M147" s="223" t="s">
        <v>78</v>
      </c>
      <c r="N147" s="224" t="s">
        <v>50</v>
      </c>
      <c r="O147" s="88"/>
      <c r="P147" s="225">
        <f>O147*H147</f>
        <v>0</v>
      </c>
      <c r="Q147" s="225">
        <v>0.00023125399999999999</v>
      </c>
      <c r="R147" s="225">
        <f>Q147*H147</f>
        <v>0.0037000639999999999</v>
      </c>
      <c r="S147" s="225">
        <v>0</v>
      </c>
      <c r="T147" s="226">
        <f>S147*H147</f>
        <v>0</v>
      </c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R147" s="227" t="s">
        <v>244</v>
      </c>
      <c r="AT147" s="227" t="s">
        <v>144</v>
      </c>
      <c r="AU147" s="227" t="s">
        <v>90</v>
      </c>
      <c r="AY147" s="20" t="s">
        <v>141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20" t="s">
        <v>88</v>
      </c>
      <c r="BK147" s="228">
        <f>ROUND(I147*H147,2)</f>
        <v>0</v>
      </c>
      <c r="BL147" s="20" t="s">
        <v>244</v>
      </c>
      <c r="BM147" s="227" t="s">
        <v>2527</v>
      </c>
    </row>
    <row r="148" s="2" customFormat="1">
      <c r="A148" s="42"/>
      <c r="B148" s="43"/>
      <c r="C148" s="44"/>
      <c r="D148" s="229" t="s">
        <v>151</v>
      </c>
      <c r="E148" s="44"/>
      <c r="F148" s="230" t="s">
        <v>2528</v>
      </c>
      <c r="G148" s="44"/>
      <c r="H148" s="44"/>
      <c r="I148" s="231"/>
      <c r="J148" s="44"/>
      <c r="K148" s="44"/>
      <c r="L148" s="48"/>
      <c r="M148" s="232"/>
      <c r="N148" s="233"/>
      <c r="O148" s="88"/>
      <c r="P148" s="88"/>
      <c r="Q148" s="88"/>
      <c r="R148" s="88"/>
      <c r="S148" s="88"/>
      <c r="T148" s="89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T148" s="20" t="s">
        <v>151</v>
      </c>
      <c r="AU148" s="20" t="s">
        <v>90</v>
      </c>
    </row>
    <row r="149" s="2" customFormat="1" ht="24.15" customHeight="1">
      <c r="A149" s="42"/>
      <c r="B149" s="43"/>
      <c r="C149" s="216" t="s">
        <v>434</v>
      </c>
      <c r="D149" s="216" t="s">
        <v>144</v>
      </c>
      <c r="E149" s="217" t="s">
        <v>2529</v>
      </c>
      <c r="F149" s="218" t="s">
        <v>2530</v>
      </c>
      <c r="G149" s="219" t="s">
        <v>618</v>
      </c>
      <c r="H149" s="220">
        <v>1</v>
      </c>
      <c r="I149" s="221"/>
      <c r="J149" s="222">
        <f>ROUND(I149*H149,2)</f>
        <v>0</v>
      </c>
      <c r="K149" s="218" t="s">
        <v>148</v>
      </c>
      <c r="L149" s="48"/>
      <c r="M149" s="223" t="s">
        <v>78</v>
      </c>
      <c r="N149" s="224" t="s">
        <v>50</v>
      </c>
      <c r="O149" s="88"/>
      <c r="P149" s="225">
        <f>O149*H149</f>
        <v>0</v>
      </c>
      <c r="Q149" s="225">
        <v>0.0012191400000000001</v>
      </c>
      <c r="R149" s="225">
        <f>Q149*H149</f>
        <v>0.0012191400000000001</v>
      </c>
      <c r="S149" s="225">
        <v>0</v>
      </c>
      <c r="T149" s="226">
        <f>S149*H149</f>
        <v>0</v>
      </c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R149" s="227" t="s">
        <v>244</v>
      </c>
      <c r="AT149" s="227" t="s">
        <v>144</v>
      </c>
      <c r="AU149" s="227" t="s">
        <v>90</v>
      </c>
      <c r="AY149" s="20" t="s">
        <v>141</v>
      </c>
      <c r="BE149" s="228">
        <f>IF(N149="základní",J149,0)</f>
        <v>0</v>
      </c>
      <c r="BF149" s="228">
        <f>IF(N149="snížená",J149,0)</f>
        <v>0</v>
      </c>
      <c r="BG149" s="228">
        <f>IF(N149="zákl. přenesená",J149,0)</f>
        <v>0</v>
      </c>
      <c r="BH149" s="228">
        <f>IF(N149="sníž. přenesená",J149,0)</f>
        <v>0</v>
      </c>
      <c r="BI149" s="228">
        <f>IF(N149="nulová",J149,0)</f>
        <v>0</v>
      </c>
      <c r="BJ149" s="20" t="s">
        <v>88</v>
      </c>
      <c r="BK149" s="228">
        <f>ROUND(I149*H149,2)</f>
        <v>0</v>
      </c>
      <c r="BL149" s="20" t="s">
        <v>244</v>
      </c>
      <c r="BM149" s="227" t="s">
        <v>2531</v>
      </c>
    </row>
    <row r="150" s="2" customFormat="1">
      <c r="A150" s="42"/>
      <c r="B150" s="43"/>
      <c r="C150" s="44"/>
      <c r="D150" s="229" t="s">
        <v>151</v>
      </c>
      <c r="E150" s="44"/>
      <c r="F150" s="230" t="s">
        <v>2532</v>
      </c>
      <c r="G150" s="44"/>
      <c r="H150" s="44"/>
      <c r="I150" s="231"/>
      <c r="J150" s="44"/>
      <c r="K150" s="44"/>
      <c r="L150" s="48"/>
      <c r="M150" s="232"/>
      <c r="N150" s="233"/>
      <c r="O150" s="88"/>
      <c r="P150" s="88"/>
      <c r="Q150" s="88"/>
      <c r="R150" s="88"/>
      <c r="S150" s="88"/>
      <c r="T150" s="89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T150" s="20" t="s">
        <v>151</v>
      </c>
      <c r="AU150" s="20" t="s">
        <v>90</v>
      </c>
    </row>
    <row r="151" s="2" customFormat="1" ht="37.8" customHeight="1">
      <c r="A151" s="42"/>
      <c r="B151" s="43"/>
      <c r="C151" s="216" t="s">
        <v>439</v>
      </c>
      <c r="D151" s="216" t="s">
        <v>144</v>
      </c>
      <c r="E151" s="217" t="s">
        <v>2533</v>
      </c>
      <c r="F151" s="218" t="s">
        <v>2534</v>
      </c>
      <c r="G151" s="219" t="s">
        <v>618</v>
      </c>
      <c r="H151" s="220">
        <v>33</v>
      </c>
      <c r="I151" s="221"/>
      <c r="J151" s="222">
        <f>ROUND(I151*H151,2)</f>
        <v>0</v>
      </c>
      <c r="K151" s="218" t="s">
        <v>148</v>
      </c>
      <c r="L151" s="48"/>
      <c r="M151" s="223" t="s">
        <v>78</v>
      </c>
      <c r="N151" s="224" t="s">
        <v>50</v>
      </c>
      <c r="O151" s="88"/>
      <c r="P151" s="225">
        <f>O151*H151</f>
        <v>0</v>
      </c>
      <c r="Q151" s="225">
        <v>0.00013999999999999999</v>
      </c>
      <c r="R151" s="225">
        <f>Q151*H151</f>
        <v>0.00462</v>
      </c>
      <c r="S151" s="225">
        <v>0</v>
      </c>
      <c r="T151" s="226">
        <f>S151*H151</f>
        <v>0</v>
      </c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R151" s="227" t="s">
        <v>244</v>
      </c>
      <c r="AT151" s="227" t="s">
        <v>144</v>
      </c>
      <c r="AU151" s="227" t="s">
        <v>90</v>
      </c>
      <c r="AY151" s="20" t="s">
        <v>141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20" t="s">
        <v>88</v>
      </c>
      <c r="BK151" s="228">
        <f>ROUND(I151*H151,2)</f>
        <v>0</v>
      </c>
      <c r="BL151" s="20" t="s">
        <v>244</v>
      </c>
      <c r="BM151" s="227" t="s">
        <v>2535</v>
      </c>
    </row>
    <row r="152" s="2" customFormat="1">
      <c r="A152" s="42"/>
      <c r="B152" s="43"/>
      <c r="C152" s="44"/>
      <c r="D152" s="229" t="s">
        <v>151</v>
      </c>
      <c r="E152" s="44"/>
      <c r="F152" s="230" t="s">
        <v>2536</v>
      </c>
      <c r="G152" s="44"/>
      <c r="H152" s="44"/>
      <c r="I152" s="231"/>
      <c r="J152" s="44"/>
      <c r="K152" s="44"/>
      <c r="L152" s="48"/>
      <c r="M152" s="232"/>
      <c r="N152" s="233"/>
      <c r="O152" s="88"/>
      <c r="P152" s="88"/>
      <c r="Q152" s="88"/>
      <c r="R152" s="88"/>
      <c r="S152" s="88"/>
      <c r="T152" s="89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T152" s="20" t="s">
        <v>151</v>
      </c>
      <c r="AU152" s="20" t="s">
        <v>90</v>
      </c>
    </row>
    <row r="153" s="2" customFormat="1" ht="33" customHeight="1">
      <c r="A153" s="42"/>
      <c r="B153" s="43"/>
      <c r="C153" s="216" t="s">
        <v>445</v>
      </c>
      <c r="D153" s="216" t="s">
        <v>144</v>
      </c>
      <c r="E153" s="217" t="s">
        <v>2537</v>
      </c>
      <c r="F153" s="218" t="s">
        <v>2538</v>
      </c>
      <c r="G153" s="219" t="s">
        <v>618</v>
      </c>
      <c r="H153" s="220">
        <v>33</v>
      </c>
      <c r="I153" s="221"/>
      <c r="J153" s="222">
        <f>ROUND(I153*H153,2)</f>
        <v>0</v>
      </c>
      <c r="K153" s="218" t="s">
        <v>148</v>
      </c>
      <c r="L153" s="48"/>
      <c r="M153" s="223" t="s">
        <v>78</v>
      </c>
      <c r="N153" s="224" t="s">
        <v>50</v>
      </c>
      <c r="O153" s="88"/>
      <c r="P153" s="225">
        <f>O153*H153</f>
        <v>0</v>
      </c>
      <c r="Q153" s="225">
        <v>0.00069985079999999996</v>
      </c>
      <c r="R153" s="225">
        <f>Q153*H153</f>
        <v>0.023095076399999998</v>
      </c>
      <c r="S153" s="225">
        <v>0</v>
      </c>
      <c r="T153" s="226">
        <f>S153*H153</f>
        <v>0</v>
      </c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R153" s="227" t="s">
        <v>244</v>
      </c>
      <c r="AT153" s="227" t="s">
        <v>144</v>
      </c>
      <c r="AU153" s="227" t="s">
        <v>90</v>
      </c>
      <c r="AY153" s="20" t="s">
        <v>141</v>
      </c>
      <c r="BE153" s="228">
        <f>IF(N153="základní",J153,0)</f>
        <v>0</v>
      </c>
      <c r="BF153" s="228">
        <f>IF(N153="snížená",J153,0)</f>
        <v>0</v>
      </c>
      <c r="BG153" s="228">
        <f>IF(N153="zákl. přenesená",J153,0)</f>
        <v>0</v>
      </c>
      <c r="BH153" s="228">
        <f>IF(N153="sníž. přenesená",J153,0)</f>
        <v>0</v>
      </c>
      <c r="BI153" s="228">
        <f>IF(N153="nulová",J153,0)</f>
        <v>0</v>
      </c>
      <c r="BJ153" s="20" t="s">
        <v>88</v>
      </c>
      <c r="BK153" s="228">
        <f>ROUND(I153*H153,2)</f>
        <v>0</v>
      </c>
      <c r="BL153" s="20" t="s">
        <v>244</v>
      </c>
      <c r="BM153" s="227" t="s">
        <v>2539</v>
      </c>
    </row>
    <row r="154" s="2" customFormat="1">
      <c r="A154" s="42"/>
      <c r="B154" s="43"/>
      <c r="C154" s="44"/>
      <c r="D154" s="229" t="s">
        <v>151</v>
      </c>
      <c r="E154" s="44"/>
      <c r="F154" s="230" t="s">
        <v>2540</v>
      </c>
      <c r="G154" s="44"/>
      <c r="H154" s="44"/>
      <c r="I154" s="231"/>
      <c r="J154" s="44"/>
      <c r="K154" s="44"/>
      <c r="L154" s="48"/>
      <c r="M154" s="232"/>
      <c r="N154" s="233"/>
      <c r="O154" s="88"/>
      <c r="P154" s="88"/>
      <c r="Q154" s="88"/>
      <c r="R154" s="88"/>
      <c r="S154" s="88"/>
      <c r="T154" s="89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T154" s="20" t="s">
        <v>151</v>
      </c>
      <c r="AU154" s="20" t="s">
        <v>90</v>
      </c>
    </row>
    <row r="155" s="2" customFormat="1" ht="24.15" customHeight="1">
      <c r="A155" s="42"/>
      <c r="B155" s="43"/>
      <c r="C155" s="216" t="s">
        <v>451</v>
      </c>
      <c r="D155" s="216" t="s">
        <v>144</v>
      </c>
      <c r="E155" s="217" t="s">
        <v>2541</v>
      </c>
      <c r="F155" s="218" t="s">
        <v>2542</v>
      </c>
      <c r="G155" s="219" t="s">
        <v>618</v>
      </c>
      <c r="H155" s="220">
        <v>4</v>
      </c>
      <c r="I155" s="221"/>
      <c r="J155" s="222">
        <f>ROUND(I155*H155,2)</f>
        <v>0</v>
      </c>
      <c r="K155" s="218" t="s">
        <v>148</v>
      </c>
      <c r="L155" s="48"/>
      <c r="M155" s="223" t="s">
        <v>78</v>
      </c>
      <c r="N155" s="224" t="s">
        <v>50</v>
      </c>
      <c r="O155" s="88"/>
      <c r="P155" s="225">
        <f>O155*H155</f>
        <v>0</v>
      </c>
      <c r="Q155" s="225">
        <v>0.00021956999999999999</v>
      </c>
      <c r="R155" s="225">
        <f>Q155*H155</f>
        <v>0.00087827999999999995</v>
      </c>
      <c r="S155" s="225">
        <v>0</v>
      </c>
      <c r="T155" s="226">
        <f>S155*H155</f>
        <v>0</v>
      </c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R155" s="227" t="s">
        <v>244</v>
      </c>
      <c r="AT155" s="227" t="s">
        <v>144</v>
      </c>
      <c r="AU155" s="227" t="s">
        <v>90</v>
      </c>
      <c r="AY155" s="20" t="s">
        <v>141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20" t="s">
        <v>88</v>
      </c>
      <c r="BK155" s="228">
        <f>ROUND(I155*H155,2)</f>
        <v>0</v>
      </c>
      <c r="BL155" s="20" t="s">
        <v>244</v>
      </c>
      <c r="BM155" s="227" t="s">
        <v>2543</v>
      </c>
    </row>
    <row r="156" s="2" customFormat="1">
      <c r="A156" s="42"/>
      <c r="B156" s="43"/>
      <c r="C156" s="44"/>
      <c r="D156" s="229" t="s">
        <v>151</v>
      </c>
      <c r="E156" s="44"/>
      <c r="F156" s="230" t="s">
        <v>2544</v>
      </c>
      <c r="G156" s="44"/>
      <c r="H156" s="44"/>
      <c r="I156" s="231"/>
      <c r="J156" s="44"/>
      <c r="K156" s="44"/>
      <c r="L156" s="48"/>
      <c r="M156" s="232"/>
      <c r="N156" s="233"/>
      <c r="O156" s="88"/>
      <c r="P156" s="88"/>
      <c r="Q156" s="88"/>
      <c r="R156" s="88"/>
      <c r="S156" s="88"/>
      <c r="T156" s="89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T156" s="20" t="s">
        <v>151</v>
      </c>
      <c r="AU156" s="20" t="s">
        <v>90</v>
      </c>
    </row>
    <row r="157" s="2" customFormat="1" ht="16.5" customHeight="1">
      <c r="A157" s="42"/>
      <c r="B157" s="43"/>
      <c r="C157" s="216" t="s">
        <v>457</v>
      </c>
      <c r="D157" s="216" t="s">
        <v>144</v>
      </c>
      <c r="E157" s="217" t="s">
        <v>2545</v>
      </c>
      <c r="F157" s="218" t="s">
        <v>2546</v>
      </c>
      <c r="G157" s="219" t="s">
        <v>618</v>
      </c>
      <c r="H157" s="220">
        <v>1</v>
      </c>
      <c r="I157" s="221"/>
      <c r="J157" s="222">
        <f>ROUND(I157*H157,2)</f>
        <v>0</v>
      </c>
      <c r="K157" s="218" t="s">
        <v>148</v>
      </c>
      <c r="L157" s="48"/>
      <c r="M157" s="223" t="s">
        <v>78</v>
      </c>
      <c r="N157" s="224" t="s">
        <v>50</v>
      </c>
      <c r="O157" s="88"/>
      <c r="P157" s="225">
        <f>O157*H157</f>
        <v>0</v>
      </c>
      <c r="Q157" s="225">
        <v>1.9570000000000001E-05</v>
      </c>
      <c r="R157" s="225">
        <f>Q157*H157</f>
        <v>1.9570000000000001E-05</v>
      </c>
      <c r="S157" s="225">
        <v>0</v>
      </c>
      <c r="T157" s="226">
        <f>S157*H157</f>
        <v>0</v>
      </c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R157" s="227" t="s">
        <v>244</v>
      </c>
      <c r="AT157" s="227" t="s">
        <v>144</v>
      </c>
      <c r="AU157" s="227" t="s">
        <v>90</v>
      </c>
      <c r="AY157" s="20" t="s">
        <v>141</v>
      </c>
      <c r="BE157" s="228">
        <f>IF(N157="základní",J157,0)</f>
        <v>0</v>
      </c>
      <c r="BF157" s="228">
        <f>IF(N157="snížená",J157,0)</f>
        <v>0</v>
      </c>
      <c r="BG157" s="228">
        <f>IF(N157="zákl. přenesená",J157,0)</f>
        <v>0</v>
      </c>
      <c r="BH157" s="228">
        <f>IF(N157="sníž. přenesená",J157,0)</f>
        <v>0</v>
      </c>
      <c r="BI157" s="228">
        <f>IF(N157="nulová",J157,0)</f>
        <v>0</v>
      </c>
      <c r="BJ157" s="20" t="s">
        <v>88</v>
      </c>
      <c r="BK157" s="228">
        <f>ROUND(I157*H157,2)</f>
        <v>0</v>
      </c>
      <c r="BL157" s="20" t="s">
        <v>244</v>
      </c>
      <c r="BM157" s="227" t="s">
        <v>2547</v>
      </c>
    </row>
    <row r="158" s="2" customFormat="1">
      <c r="A158" s="42"/>
      <c r="B158" s="43"/>
      <c r="C158" s="44"/>
      <c r="D158" s="229" t="s">
        <v>151</v>
      </c>
      <c r="E158" s="44"/>
      <c r="F158" s="230" t="s">
        <v>2548</v>
      </c>
      <c r="G158" s="44"/>
      <c r="H158" s="44"/>
      <c r="I158" s="231"/>
      <c r="J158" s="44"/>
      <c r="K158" s="44"/>
      <c r="L158" s="48"/>
      <c r="M158" s="232"/>
      <c r="N158" s="233"/>
      <c r="O158" s="88"/>
      <c r="P158" s="88"/>
      <c r="Q158" s="88"/>
      <c r="R158" s="88"/>
      <c r="S158" s="88"/>
      <c r="T158" s="89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T158" s="20" t="s">
        <v>151</v>
      </c>
      <c r="AU158" s="20" t="s">
        <v>90</v>
      </c>
    </row>
    <row r="159" s="2" customFormat="1" ht="24.15" customHeight="1">
      <c r="A159" s="42"/>
      <c r="B159" s="43"/>
      <c r="C159" s="290" t="s">
        <v>462</v>
      </c>
      <c r="D159" s="290" t="s">
        <v>864</v>
      </c>
      <c r="E159" s="291" t="s">
        <v>2549</v>
      </c>
      <c r="F159" s="292" t="s">
        <v>2550</v>
      </c>
      <c r="G159" s="293" t="s">
        <v>618</v>
      </c>
      <c r="H159" s="294">
        <v>1</v>
      </c>
      <c r="I159" s="295"/>
      <c r="J159" s="296">
        <f>ROUND(I159*H159,2)</f>
        <v>0</v>
      </c>
      <c r="K159" s="292" t="s">
        <v>148</v>
      </c>
      <c r="L159" s="297"/>
      <c r="M159" s="298" t="s">
        <v>78</v>
      </c>
      <c r="N159" s="299" t="s">
        <v>50</v>
      </c>
      <c r="O159" s="88"/>
      <c r="P159" s="225">
        <f>O159*H159</f>
        <v>0</v>
      </c>
      <c r="Q159" s="225">
        <v>0.0026199999999999999</v>
      </c>
      <c r="R159" s="225">
        <f>Q159*H159</f>
        <v>0.0026199999999999999</v>
      </c>
      <c r="S159" s="225">
        <v>0</v>
      </c>
      <c r="T159" s="226">
        <f>S159*H159</f>
        <v>0</v>
      </c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R159" s="227" t="s">
        <v>487</v>
      </c>
      <c r="AT159" s="227" t="s">
        <v>864</v>
      </c>
      <c r="AU159" s="227" t="s">
        <v>90</v>
      </c>
      <c r="AY159" s="20" t="s">
        <v>141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20" t="s">
        <v>88</v>
      </c>
      <c r="BK159" s="228">
        <f>ROUND(I159*H159,2)</f>
        <v>0</v>
      </c>
      <c r="BL159" s="20" t="s">
        <v>244</v>
      </c>
      <c r="BM159" s="227" t="s">
        <v>2551</v>
      </c>
    </row>
    <row r="160" s="2" customFormat="1" ht="49.05" customHeight="1">
      <c r="A160" s="42"/>
      <c r="B160" s="43"/>
      <c r="C160" s="216" t="s">
        <v>468</v>
      </c>
      <c r="D160" s="216" t="s">
        <v>144</v>
      </c>
      <c r="E160" s="217" t="s">
        <v>2552</v>
      </c>
      <c r="F160" s="218" t="s">
        <v>2553</v>
      </c>
      <c r="G160" s="219" t="s">
        <v>310</v>
      </c>
      <c r="H160" s="220">
        <v>0.042000000000000003</v>
      </c>
      <c r="I160" s="221"/>
      <c r="J160" s="222">
        <f>ROUND(I160*H160,2)</f>
        <v>0</v>
      </c>
      <c r="K160" s="218" t="s">
        <v>148</v>
      </c>
      <c r="L160" s="48"/>
      <c r="M160" s="223" t="s">
        <v>78</v>
      </c>
      <c r="N160" s="224" t="s">
        <v>50</v>
      </c>
      <c r="O160" s="88"/>
      <c r="P160" s="225">
        <f>O160*H160</f>
        <v>0</v>
      </c>
      <c r="Q160" s="225">
        <v>0</v>
      </c>
      <c r="R160" s="225">
        <f>Q160*H160</f>
        <v>0</v>
      </c>
      <c r="S160" s="225">
        <v>0</v>
      </c>
      <c r="T160" s="226">
        <f>S160*H160</f>
        <v>0</v>
      </c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R160" s="227" t="s">
        <v>244</v>
      </c>
      <c r="AT160" s="227" t="s">
        <v>144</v>
      </c>
      <c r="AU160" s="227" t="s">
        <v>90</v>
      </c>
      <c r="AY160" s="20" t="s">
        <v>141</v>
      </c>
      <c r="BE160" s="228">
        <f>IF(N160="základní",J160,0)</f>
        <v>0</v>
      </c>
      <c r="BF160" s="228">
        <f>IF(N160="snížená",J160,0)</f>
        <v>0</v>
      </c>
      <c r="BG160" s="228">
        <f>IF(N160="zákl. přenesená",J160,0)</f>
        <v>0</v>
      </c>
      <c r="BH160" s="228">
        <f>IF(N160="sníž. přenesená",J160,0)</f>
        <v>0</v>
      </c>
      <c r="BI160" s="228">
        <f>IF(N160="nulová",J160,0)</f>
        <v>0</v>
      </c>
      <c r="BJ160" s="20" t="s">
        <v>88</v>
      </c>
      <c r="BK160" s="228">
        <f>ROUND(I160*H160,2)</f>
        <v>0</v>
      </c>
      <c r="BL160" s="20" t="s">
        <v>244</v>
      </c>
      <c r="BM160" s="227" t="s">
        <v>2554</v>
      </c>
    </row>
    <row r="161" s="2" customFormat="1">
      <c r="A161" s="42"/>
      <c r="B161" s="43"/>
      <c r="C161" s="44"/>
      <c r="D161" s="229" t="s">
        <v>151</v>
      </c>
      <c r="E161" s="44"/>
      <c r="F161" s="230" t="s">
        <v>2555</v>
      </c>
      <c r="G161" s="44"/>
      <c r="H161" s="44"/>
      <c r="I161" s="231"/>
      <c r="J161" s="44"/>
      <c r="K161" s="44"/>
      <c r="L161" s="48"/>
      <c r="M161" s="232"/>
      <c r="N161" s="233"/>
      <c r="O161" s="88"/>
      <c r="P161" s="88"/>
      <c r="Q161" s="88"/>
      <c r="R161" s="88"/>
      <c r="S161" s="88"/>
      <c r="T161" s="89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T161" s="20" t="s">
        <v>151</v>
      </c>
      <c r="AU161" s="20" t="s">
        <v>90</v>
      </c>
    </row>
    <row r="162" s="2" customFormat="1" ht="49.05" customHeight="1">
      <c r="A162" s="42"/>
      <c r="B162" s="43"/>
      <c r="C162" s="216" t="s">
        <v>474</v>
      </c>
      <c r="D162" s="216" t="s">
        <v>144</v>
      </c>
      <c r="E162" s="217" t="s">
        <v>2556</v>
      </c>
      <c r="F162" s="218" t="s">
        <v>2557</v>
      </c>
      <c r="G162" s="219" t="s">
        <v>310</v>
      </c>
      <c r="H162" s="220">
        <v>0.042000000000000003</v>
      </c>
      <c r="I162" s="221"/>
      <c r="J162" s="222">
        <f>ROUND(I162*H162,2)</f>
        <v>0</v>
      </c>
      <c r="K162" s="218" t="s">
        <v>148</v>
      </c>
      <c r="L162" s="48"/>
      <c r="M162" s="223" t="s">
        <v>78</v>
      </c>
      <c r="N162" s="224" t="s">
        <v>50</v>
      </c>
      <c r="O162" s="88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R162" s="227" t="s">
        <v>244</v>
      </c>
      <c r="AT162" s="227" t="s">
        <v>144</v>
      </c>
      <c r="AU162" s="227" t="s">
        <v>90</v>
      </c>
      <c r="AY162" s="20" t="s">
        <v>141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20" t="s">
        <v>88</v>
      </c>
      <c r="BK162" s="228">
        <f>ROUND(I162*H162,2)</f>
        <v>0</v>
      </c>
      <c r="BL162" s="20" t="s">
        <v>244</v>
      </c>
      <c r="BM162" s="227" t="s">
        <v>2558</v>
      </c>
    </row>
    <row r="163" s="2" customFormat="1">
      <c r="A163" s="42"/>
      <c r="B163" s="43"/>
      <c r="C163" s="44"/>
      <c r="D163" s="229" t="s">
        <v>151</v>
      </c>
      <c r="E163" s="44"/>
      <c r="F163" s="230" t="s">
        <v>2559</v>
      </c>
      <c r="G163" s="44"/>
      <c r="H163" s="44"/>
      <c r="I163" s="231"/>
      <c r="J163" s="44"/>
      <c r="K163" s="44"/>
      <c r="L163" s="48"/>
      <c r="M163" s="232"/>
      <c r="N163" s="233"/>
      <c r="O163" s="88"/>
      <c r="P163" s="88"/>
      <c r="Q163" s="88"/>
      <c r="R163" s="88"/>
      <c r="S163" s="88"/>
      <c r="T163" s="89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T163" s="20" t="s">
        <v>151</v>
      </c>
      <c r="AU163" s="20" t="s">
        <v>90</v>
      </c>
    </row>
    <row r="164" s="2" customFormat="1" ht="62.7" customHeight="1">
      <c r="A164" s="42"/>
      <c r="B164" s="43"/>
      <c r="C164" s="216" t="s">
        <v>480</v>
      </c>
      <c r="D164" s="216" t="s">
        <v>144</v>
      </c>
      <c r="E164" s="217" t="s">
        <v>2560</v>
      </c>
      <c r="F164" s="218" t="s">
        <v>2561</v>
      </c>
      <c r="G164" s="219" t="s">
        <v>310</v>
      </c>
      <c r="H164" s="220">
        <v>0.042000000000000003</v>
      </c>
      <c r="I164" s="221"/>
      <c r="J164" s="222">
        <f>ROUND(I164*H164,2)</f>
        <v>0</v>
      </c>
      <c r="K164" s="218" t="s">
        <v>148</v>
      </c>
      <c r="L164" s="48"/>
      <c r="M164" s="223" t="s">
        <v>78</v>
      </c>
      <c r="N164" s="224" t="s">
        <v>50</v>
      </c>
      <c r="O164" s="88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R164" s="227" t="s">
        <v>244</v>
      </c>
      <c r="AT164" s="227" t="s">
        <v>144</v>
      </c>
      <c r="AU164" s="227" t="s">
        <v>90</v>
      </c>
      <c r="AY164" s="20" t="s">
        <v>141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20" t="s">
        <v>88</v>
      </c>
      <c r="BK164" s="228">
        <f>ROUND(I164*H164,2)</f>
        <v>0</v>
      </c>
      <c r="BL164" s="20" t="s">
        <v>244</v>
      </c>
      <c r="BM164" s="227" t="s">
        <v>2562</v>
      </c>
    </row>
    <row r="165" s="2" customFormat="1">
      <c r="A165" s="42"/>
      <c r="B165" s="43"/>
      <c r="C165" s="44"/>
      <c r="D165" s="229" t="s">
        <v>151</v>
      </c>
      <c r="E165" s="44"/>
      <c r="F165" s="230" t="s">
        <v>2563</v>
      </c>
      <c r="G165" s="44"/>
      <c r="H165" s="44"/>
      <c r="I165" s="231"/>
      <c r="J165" s="44"/>
      <c r="K165" s="44"/>
      <c r="L165" s="48"/>
      <c r="M165" s="232"/>
      <c r="N165" s="233"/>
      <c r="O165" s="88"/>
      <c r="P165" s="88"/>
      <c r="Q165" s="88"/>
      <c r="R165" s="88"/>
      <c r="S165" s="88"/>
      <c r="T165" s="89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T165" s="20" t="s">
        <v>151</v>
      </c>
      <c r="AU165" s="20" t="s">
        <v>90</v>
      </c>
    </row>
    <row r="166" s="12" customFormat="1" ht="22.8" customHeight="1">
      <c r="A166" s="12"/>
      <c r="B166" s="200"/>
      <c r="C166" s="201"/>
      <c r="D166" s="202" t="s">
        <v>79</v>
      </c>
      <c r="E166" s="214" t="s">
        <v>2564</v>
      </c>
      <c r="F166" s="214" t="s">
        <v>2565</v>
      </c>
      <c r="G166" s="201"/>
      <c r="H166" s="201"/>
      <c r="I166" s="204"/>
      <c r="J166" s="215">
        <f>BK166</f>
        <v>0</v>
      </c>
      <c r="K166" s="201"/>
      <c r="L166" s="206"/>
      <c r="M166" s="207"/>
      <c r="N166" s="208"/>
      <c r="O166" s="208"/>
      <c r="P166" s="209">
        <f>SUM(P167:P184)</f>
        <v>0</v>
      </c>
      <c r="Q166" s="208"/>
      <c r="R166" s="209">
        <f>SUM(R167:R184)</f>
        <v>1.1200700000000001</v>
      </c>
      <c r="S166" s="208"/>
      <c r="T166" s="210">
        <f>SUM(T167:T184)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90</v>
      </c>
      <c r="AT166" s="212" t="s">
        <v>79</v>
      </c>
      <c r="AU166" s="212" t="s">
        <v>88</v>
      </c>
      <c r="AY166" s="211" t="s">
        <v>141</v>
      </c>
      <c r="BK166" s="213">
        <f>SUM(BK167:BK184)</f>
        <v>0</v>
      </c>
    </row>
    <row r="167" s="2" customFormat="1" ht="44.25" customHeight="1">
      <c r="A167" s="42"/>
      <c r="B167" s="43"/>
      <c r="C167" s="216" t="s">
        <v>487</v>
      </c>
      <c r="D167" s="216" t="s">
        <v>144</v>
      </c>
      <c r="E167" s="217" t="s">
        <v>2566</v>
      </c>
      <c r="F167" s="218" t="s">
        <v>2567</v>
      </c>
      <c r="G167" s="219" t="s">
        <v>618</v>
      </c>
      <c r="H167" s="220">
        <v>1</v>
      </c>
      <c r="I167" s="221"/>
      <c r="J167" s="222">
        <f>ROUND(I167*H167,2)</f>
        <v>0</v>
      </c>
      <c r="K167" s="218" t="s">
        <v>148</v>
      </c>
      <c r="L167" s="48"/>
      <c r="M167" s="223" t="s">
        <v>78</v>
      </c>
      <c r="N167" s="224" t="s">
        <v>50</v>
      </c>
      <c r="O167" s="88"/>
      <c r="P167" s="225">
        <f>O167*H167</f>
        <v>0</v>
      </c>
      <c r="Q167" s="225">
        <v>0.0071999999999999998</v>
      </c>
      <c r="R167" s="225">
        <f>Q167*H167</f>
        <v>0.0071999999999999998</v>
      </c>
      <c r="S167" s="225">
        <v>0</v>
      </c>
      <c r="T167" s="226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27" t="s">
        <v>244</v>
      </c>
      <c r="AT167" s="227" t="s">
        <v>144</v>
      </c>
      <c r="AU167" s="227" t="s">
        <v>90</v>
      </c>
      <c r="AY167" s="20" t="s">
        <v>141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20" t="s">
        <v>88</v>
      </c>
      <c r="BK167" s="228">
        <f>ROUND(I167*H167,2)</f>
        <v>0</v>
      </c>
      <c r="BL167" s="20" t="s">
        <v>244</v>
      </c>
      <c r="BM167" s="227" t="s">
        <v>2568</v>
      </c>
    </row>
    <row r="168" s="2" customFormat="1">
      <c r="A168" s="42"/>
      <c r="B168" s="43"/>
      <c r="C168" s="44"/>
      <c r="D168" s="229" t="s">
        <v>151</v>
      </c>
      <c r="E168" s="44"/>
      <c r="F168" s="230" t="s">
        <v>2569</v>
      </c>
      <c r="G168" s="44"/>
      <c r="H168" s="44"/>
      <c r="I168" s="231"/>
      <c r="J168" s="44"/>
      <c r="K168" s="44"/>
      <c r="L168" s="48"/>
      <c r="M168" s="232"/>
      <c r="N168" s="233"/>
      <c r="O168" s="88"/>
      <c r="P168" s="88"/>
      <c r="Q168" s="88"/>
      <c r="R168" s="88"/>
      <c r="S168" s="88"/>
      <c r="T168" s="89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T168" s="20" t="s">
        <v>151</v>
      </c>
      <c r="AU168" s="20" t="s">
        <v>90</v>
      </c>
    </row>
    <row r="169" s="2" customFormat="1" ht="49.05" customHeight="1">
      <c r="A169" s="42"/>
      <c r="B169" s="43"/>
      <c r="C169" s="216" t="s">
        <v>493</v>
      </c>
      <c r="D169" s="216" t="s">
        <v>144</v>
      </c>
      <c r="E169" s="217" t="s">
        <v>2570</v>
      </c>
      <c r="F169" s="218" t="s">
        <v>2571</v>
      </c>
      <c r="G169" s="219" t="s">
        <v>618</v>
      </c>
      <c r="H169" s="220">
        <v>1</v>
      </c>
      <c r="I169" s="221"/>
      <c r="J169" s="222">
        <f>ROUND(I169*H169,2)</f>
        <v>0</v>
      </c>
      <c r="K169" s="218" t="s">
        <v>148</v>
      </c>
      <c r="L169" s="48"/>
      <c r="M169" s="223" t="s">
        <v>78</v>
      </c>
      <c r="N169" s="224" t="s">
        <v>50</v>
      </c>
      <c r="O169" s="88"/>
      <c r="P169" s="225">
        <f>O169*H169</f>
        <v>0</v>
      </c>
      <c r="Q169" s="225">
        <v>0.01035</v>
      </c>
      <c r="R169" s="225">
        <f>Q169*H169</f>
        <v>0.01035</v>
      </c>
      <c r="S169" s="225">
        <v>0</v>
      </c>
      <c r="T169" s="226">
        <f>S169*H169</f>
        <v>0</v>
      </c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R169" s="227" t="s">
        <v>244</v>
      </c>
      <c r="AT169" s="227" t="s">
        <v>144</v>
      </c>
      <c r="AU169" s="227" t="s">
        <v>90</v>
      </c>
      <c r="AY169" s="20" t="s">
        <v>141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20" t="s">
        <v>88</v>
      </c>
      <c r="BK169" s="228">
        <f>ROUND(I169*H169,2)</f>
        <v>0</v>
      </c>
      <c r="BL169" s="20" t="s">
        <v>244</v>
      </c>
      <c r="BM169" s="227" t="s">
        <v>2572</v>
      </c>
    </row>
    <row r="170" s="2" customFormat="1">
      <c r="A170" s="42"/>
      <c r="B170" s="43"/>
      <c r="C170" s="44"/>
      <c r="D170" s="229" t="s">
        <v>151</v>
      </c>
      <c r="E170" s="44"/>
      <c r="F170" s="230" t="s">
        <v>2573</v>
      </c>
      <c r="G170" s="44"/>
      <c r="H170" s="44"/>
      <c r="I170" s="231"/>
      <c r="J170" s="44"/>
      <c r="K170" s="44"/>
      <c r="L170" s="48"/>
      <c r="M170" s="232"/>
      <c r="N170" s="233"/>
      <c r="O170" s="88"/>
      <c r="P170" s="88"/>
      <c r="Q170" s="88"/>
      <c r="R170" s="88"/>
      <c r="S170" s="88"/>
      <c r="T170" s="89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T170" s="20" t="s">
        <v>151</v>
      </c>
      <c r="AU170" s="20" t="s">
        <v>90</v>
      </c>
    </row>
    <row r="171" s="2" customFormat="1" ht="49.05" customHeight="1">
      <c r="A171" s="42"/>
      <c r="B171" s="43"/>
      <c r="C171" s="216" t="s">
        <v>499</v>
      </c>
      <c r="D171" s="216" t="s">
        <v>144</v>
      </c>
      <c r="E171" s="217" t="s">
        <v>2574</v>
      </c>
      <c r="F171" s="218" t="s">
        <v>2575</v>
      </c>
      <c r="G171" s="219" t="s">
        <v>618</v>
      </c>
      <c r="H171" s="220">
        <v>2</v>
      </c>
      <c r="I171" s="221"/>
      <c r="J171" s="222">
        <f>ROUND(I171*H171,2)</f>
        <v>0</v>
      </c>
      <c r="K171" s="218" t="s">
        <v>148</v>
      </c>
      <c r="L171" s="48"/>
      <c r="M171" s="223" t="s">
        <v>78</v>
      </c>
      <c r="N171" s="224" t="s">
        <v>50</v>
      </c>
      <c r="O171" s="88"/>
      <c r="P171" s="225">
        <f>O171*H171</f>
        <v>0</v>
      </c>
      <c r="Q171" s="225">
        <v>0.018599999999999998</v>
      </c>
      <c r="R171" s="225">
        <f>Q171*H171</f>
        <v>0.037199999999999997</v>
      </c>
      <c r="S171" s="225">
        <v>0</v>
      </c>
      <c r="T171" s="226">
        <f>S171*H171</f>
        <v>0</v>
      </c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R171" s="227" t="s">
        <v>244</v>
      </c>
      <c r="AT171" s="227" t="s">
        <v>144</v>
      </c>
      <c r="AU171" s="227" t="s">
        <v>90</v>
      </c>
      <c r="AY171" s="20" t="s">
        <v>141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20" t="s">
        <v>88</v>
      </c>
      <c r="BK171" s="228">
        <f>ROUND(I171*H171,2)</f>
        <v>0</v>
      </c>
      <c r="BL171" s="20" t="s">
        <v>244</v>
      </c>
      <c r="BM171" s="227" t="s">
        <v>2576</v>
      </c>
    </row>
    <row r="172" s="2" customFormat="1">
      <c r="A172" s="42"/>
      <c r="B172" s="43"/>
      <c r="C172" s="44"/>
      <c r="D172" s="229" t="s">
        <v>151</v>
      </c>
      <c r="E172" s="44"/>
      <c r="F172" s="230" t="s">
        <v>2577</v>
      </c>
      <c r="G172" s="44"/>
      <c r="H172" s="44"/>
      <c r="I172" s="231"/>
      <c r="J172" s="44"/>
      <c r="K172" s="44"/>
      <c r="L172" s="48"/>
      <c r="M172" s="232"/>
      <c r="N172" s="233"/>
      <c r="O172" s="88"/>
      <c r="P172" s="88"/>
      <c r="Q172" s="88"/>
      <c r="R172" s="88"/>
      <c r="S172" s="88"/>
      <c r="T172" s="89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T172" s="20" t="s">
        <v>151</v>
      </c>
      <c r="AU172" s="20" t="s">
        <v>90</v>
      </c>
    </row>
    <row r="173" s="2" customFormat="1" ht="49.05" customHeight="1">
      <c r="A173" s="42"/>
      <c r="B173" s="43"/>
      <c r="C173" s="216" t="s">
        <v>505</v>
      </c>
      <c r="D173" s="216" t="s">
        <v>144</v>
      </c>
      <c r="E173" s="217" t="s">
        <v>2578</v>
      </c>
      <c r="F173" s="218" t="s">
        <v>2579</v>
      </c>
      <c r="G173" s="219" t="s">
        <v>618</v>
      </c>
      <c r="H173" s="220">
        <v>2</v>
      </c>
      <c r="I173" s="221"/>
      <c r="J173" s="222">
        <f>ROUND(I173*H173,2)</f>
        <v>0</v>
      </c>
      <c r="K173" s="218" t="s">
        <v>148</v>
      </c>
      <c r="L173" s="48"/>
      <c r="M173" s="223" t="s">
        <v>78</v>
      </c>
      <c r="N173" s="224" t="s">
        <v>50</v>
      </c>
      <c r="O173" s="88"/>
      <c r="P173" s="225">
        <f>O173*H173</f>
        <v>0</v>
      </c>
      <c r="Q173" s="225">
        <v>0.026800000000000001</v>
      </c>
      <c r="R173" s="225">
        <f>Q173*H173</f>
        <v>0.053600000000000002</v>
      </c>
      <c r="S173" s="225">
        <v>0</v>
      </c>
      <c r="T173" s="226">
        <f>S173*H173</f>
        <v>0</v>
      </c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R173" s="227" t="s">
        <v>244</v>
      </c>
      <c r="AT173" s="227" t="s">
        <v>144</v>
      </c>
      <c r="AU173" s="227" t="s">
        <v>90</v>
      </c>
      <c r="AY173" s="20" t="s">
        <v>141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20" t="s">
        <v>88</v>
      </c>
      <c r="BK173" s="228">
        <f>ROUND(I173*H173,2)</f>
        <v>0</v>
      </c>
      <c r="BL173" s="20" t="s">
        <v>244</v>
      </c>
      <c r="BM173" s="227" t="s">
        <v>2580</v>
      </c>
    </row>
    <row r="174" s="2" customFormat="1">
      <c r="A174" s="42"/>
      <c r="B174" s="43"/>
      <c r="C174" s="44"/>
      <c r="D174" s="229" t="s">
        <v>151</v>
      </c>
      <c r="E174" s="44"/>
      <c r="F174" s="230" t="s">
        <v>2581</v>
      </c>
      <c r="G174" s="44"/>
      <c r="H174" s="44"/>
      <c r="I174" s="231"/>
      <c r="J174" s="44"/>
      <c r="K174" s="44"/>
      <c r="L174" s="48"/>
      <c r="M174" s="232"/>
      <c r="N174" s="233"/>
      <c r="O174" s="88"/>
      <c r="P174" s="88"/>
      <c r="Q174" s="88"/>
      <c r="R174" s="88"/>
      <c r="S174" s="88"/>
      <c r="T174" s="89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T174" s="20" t="s">
        <v>151</v>
      </c>
      <c r="AU174" s="20" t="s">
        <v>90</v>
      </c>
    </row>
    <row r="175" s="2" customFormat="1" ht="44.25" customHeight="1">
      <c r="A175" s="42"/>
      <c r="B175" s="43"/>
      <c r="C175" s="216" t="s">
        <v>512</v>
      </c>
      <c r="D175" s="216" t="s">
        <v>144</v>
      </c>
      <c r="E175" s="217" t="s">
        <v>2582</v>
      </c>
      <c r="F175" s="218" t="s">
        <v>2583</v>
      </c>
      <c r="G175" s="219" t="s">
        <v>618</v>
      </c>
      <c r="H175" s="220">
        <v>23</v>
      </c>
      <c r="I175" s="221"/>
      <c r="J175" s="222">
        <f>ROUND(I175*H175,2)</f>
        <v>0</v>
      </c>
      <c r="K175" s="218" t="s">
        <v>148</v>
      </c>
      <c r="L175" s="48"/>
      <c r="M175" s="223" t="s">
        <v>78</v>
      </c>
      <c r="N175" s="224" t="s">
        <v>50</v>
      </c>
      <c r="O175" s="88"/>
      <c r="P175" s="225">
        <f>O175*H175</f>
        <v>0</v>
      </c>
      <c r="Q175" s="225">
        <v>0.031960000000000002</v>
      </c>
      <c r="R175" s="225">
        <f>Q175*H175</f>
        <v>0.73508000000000007</v>
      </c>
      <c r="S175" s="225">
        <v>0</v>
      </c>
      <c r="T175" s="226">
        <f>S175*H175</f>
        <v>0</v>
      </c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R175" s="227" t="s">
        <v>244</v>
      </c>
      <c r="AT175" s="227" t="s">
        <v>144</v>
      </c>
      <c r="AU175" s="227" t="s">
        <v>90</v>
      </c>
      <c r="AY175" s="20" t="s">
        <v>141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20" t="s">
        <v>88</v>
      </c>
      <c r="BK175" s="228">
        <f>ROUND(I175*H175,2)</f>
        <v>0</v>
      </c>
      <c r="BL175" s="20" t="s">
        <v>244</v>
      </c>
      <c r="BM175" s="227" t="s">
        <v>2584</v>
      </c>
    </row>
    <row r="176" s="2" customFormat="1">
      <c r="A176" s="42"/>
      <c r="B176" s="43"/>
      <c r="C176" s="44"/>
      <c r="D176" s="229" t="s">
        <v>151</v>
      </c>
      <c r="E176" s="44"/>
      <c r="F176" s="230" t="s">
        <v>2585</v>
      </c>
      <c r="G176" s="44"/>
      <c r="H176" s="44"/>
      <c r="I176" s="231"/>
      <c r="J176" s="44"/>
      <c r="K176" s="44"/>
      <c r="L176" s="48"/>
      <c r="M176" s="232"/>
      <c r="N176" s="233"/>
      <c r="O176" s="88"/>
      <c r="P176" s="88"/>
      <c r="Q176" s="88"/>
      <c r="R176" s="88"/>
      <c r="S176" s="88"/>
      <c r="T176" s="89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T176" s="20" t="s">
        <v>151</v>
      </c>
      <c r="AU176" s="20" t="s">
        <v>90</v>
      </c>
    </row>
    <row r="177" s="2" customFormat="1" ht="49.05" customHeight="1">
      <c r="A177" s="42"/>
      <c r="B177" s="43"/>
      <c r="C177" s="216" t="s">
        <v>523</v>
      </c>
      <c r="D177" s="216" t="s">
        <v>144</v>
      </c>
      <c r="E177" s="217" t="s">
        <v>2586</v>
      </c>
      <c r="F177" s="218" t="s">
        <v>2587</v>
      </c>
      <c r="G177" s="219" t="s">
        <v>618</v>
      </c>
      <c r="H177" s="220">
        <v>4</v>
      </c>
      <c r="I177" s="221"/>
      <c r="J177" s="222">
        <f>ROUND(I177*H177,2)</f>
        <v>0</v>
      </c>
      <c r="K177" s="218" t="s">
        <v>148</v>
      </c>
      <c r="L177" s="48"/>
      <c r="M177" s="223" t="s">
        <v>78</v>
      </c>
      <c r="N177" s="224" t="s">
        <v>50</v>
      </c>
      <c r="O177" s="88"/>
      <c r="P177" s="225">
        <f>O177*H177</f>
        <v>0</v>
      </c>
      <c r="Q177" s="225">
        <v>0.069159999999999999</v>
      </c>
      <c r="R177" s="225">
        <f>Q177*H177</f>
        <v>0.27664</v>
      </c>
      <c r="S177" s="225">
        <v>0</v>
      </c>
      <c r="T177" s="226">
        <f>S177*H177</f>
        <v>0</v>
      </c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R177" s="227" t="s">
        <v>244</v>
      </c>
      <c r="AT177" s="227" t="s">
        <v>144</v>
      </c>
      <c r="AU177" s="227" t="s">
        <v>90</v>
      </c>
      <c r="AY177" s="20" t="s">
        <v>141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20" t="s">
        <v>88</v>
      </c>
      <c r="BK177" s="228">
        <f>ROUND(I177*H177,2)</f>
        <v>0</v>
      </c>
      <c r="BL177" s="20" t="s">
        <v>244</v>
      </c>
      <c r="BM177" s="227" t="s">
        <v>2588</v>
      </c>
    </row>
    <row r="178" s="2" customFormat="1">
      <c r="A178" s="42"/>
      <c r="B178" s="43"/>
      <c r="C178" s="44"/>
      <c r="D178" s="229" t="s">
        <v>151</v>
      </c>
      <c r="E178" s="44"/>
      <c r="F178" s="230" t="s">
        <v>2589</v>
      </c>
      <c r="G178" s="44"/>
      <c r="H178" s="44"/>
      <c r="I178" s="231"/>
      <c r="J178" s="44"/>
      <c r="K178" s="44"/>
      <c r="L178" s="48"/>
      <c r="M178" s="232"/>
      <c r="N178" s="233"/>
      <c r="O178" s="88"/>
      <c r="P178" s="88"/>
      <c r="Q178" s="88"/>
      <c r="R178" s="88"/>
      <c r="S178" s="88"/>
      <c r="T178" s="89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T178" s="20" t="s">
        <v>151</v>
      </c>
      <c r="AU178" s="20" t="s">
        <v>90</v>
      </c>
    </row>
    <row r="179" s="2" customFormat="1" ht="49.05" customHeight="1">
      <c r="A179" s="42"/>
      <c r="B179" s="43"/>
      <c r="C179" s="216" t="s">
        <v>529</v>
      </c>
      <c r="D179" s="216" t="s">
        <v>144</v>
      </c>
      <c r="E179" s="217" t="s">
        <v>2590</v>
      </c>
      <c r="F179" s="218" t="s">
        <v>2591</v>
      </c>
      <c r="G179" s="219" t="s">
        <v>310</v>
      </c>
      <c r="H179" s="220">
        <v>1.1200000000000001</v>
      </c>
      <c r="I179" s="221"/>
      <c r="J179" s="222">
        <f>ROUND(I179*H179,2)</f>
        <v>0</v>
      </c>
      <c r="K179" s="218" t="s">
        <v>148</v>
      </c>
      <c r="L179" s="48"/>
      <c r="M179" s="223" t="s">
        <v>78</v>
      </c>
      <c r="N179" s="224" t="s">
        <v>50</v>
      </c>
      <c r="O179" s="88"/>
      <c r="P179" s="225">
        <f>O179*H179</f>
        <v>0</v>
      </c>
      <c r="Q179" s="225">
        <v>0</v>
      </c>
      <c r="R179" s="225">
        <f>Q179*H179</f>
        <v>0</v>
      </c>
      <c r="S179" s="225">
        <v>0</v>
      </c>
      <c r="T179" s="226">
        <f>S179*H179</f>
        <v>0</v>
      </c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R179" s="227" t="s">
        <v>244</v>
      </c>
      <c r="AT179" s="227" t="s">
        <v>144</v>
      </c>
      <c r="AU179" s="227" t="s">
        <v>90</v>
      </c>
      <c r="AY179" s="20" t="s">
        <v>141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20" t="s">
        <v>88</v>
      </c>
      <c r="BK179" s="228">
        <f>ROUND(I179*H179,2)</f>
        <v>0</v>
      </c>
      <c r="BL179" s="20" t="s">
        <v>244</v>
      </c>
      <c r="BM179" s="227" t="s">
        <v>2592</v>
      </c>
    </row>
    <row r="180" s="2" customFormat="1">
      <c r="A180" s="42"/>
      <c r="B180" s="43"/>
      <c r="C180" s="44"/>
      <c r="D180" s="229" t="s">
        <v>151</v>
      </c>
      <c r="E180" s="44"/>
      <c r="F180" s="230" t="s">
        <v>2593</v>
      </c>
      <c r="G180" s="44"/>
      <c r="H180" s="44"/>
      <c r="I180" s="231"/>
      <c r="J180" s="44"/>
      <c r="K180" s="44"/>
      <c r="L180" s="48"/>
      <c r="M180" s="232"/>
      <c r="N180" s="233"/>
      <c r="O180" s="88"/>
      <c r="P180" s="88"/>
      <c r="Q180" s="88"/>
      <c r="R180" s="88"/>
      <c r="S180" s="88"/>
      <c r="T180" s="89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T180" s="20" t="s">
        <v>151</v>
      </c>
      <c r="AU180" s="20" t="s">
        <v>90</v>
      </c>
    </row>
    <row r="181" s="2" customFormat="1" ht="49.05" customHeight="1">
      <c r="A181" s="42"/>
      <c r="B181" s="43"/>
      <c r="C181" s="216" t="s">
        <v>536</v>
      </c>
      <c r="D181" s="216" t="s">
        <v>144</v>
      </c>
      <c r="E181" s="217" t="s">
        <v>2594</v>
      </c>
      <c r="F181" s="218" t="s">
        <v>2595</v>
      </c>
      <c r="G181" s="219" t="s">
        <v>310</v>
      </c>
      <c r="H181" s="220">
        <v>1.1200000000000001</v>
      </c>
      <c r="I181" s="221"/>
      <c r="J181" s="222">
        <f>ROUND(I181*H181,2)</f>
        <v>0</v>
      </c>
      <c r="K181" s="218" t="s">
        <v>148</v>
      </c>
      <c r="L181" s="48"/>
      <c r="M181" s="223" t="s">
        <v>78</v>
      </c>
      <c r="N181" s="224" t="s">
        <v>50</v>
      </c>
      <c r="O181" s="88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R181" s="227" t="s">
        <v>244</v>
      </c>
      <c r="AT181" s="227" t="s">
        <v>144</v>
      </c>
      <c r="AU181" s="227" t="s">
        <v>90</v>
      </c>
      <c r="AY181" s="20" t="s">
        <v>141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20" t="s">
        <v>88</v>
      </c>
      <c r="BK181" s="228">
        <f>ROUND(I181*H181,2)</f>
        <v>0</v>
      </c>
      <c r="BL181" s="20" t="s">
        <v>244</v>
      </c>
      <c r="BM181" s="227" t="s">
        <v>2596</v>
      </c>
    </row>
    <row r="182" s="2" customFormat="1">
      <c r="A182" s="42"/>
      <c r="B182" s="43"/>
      <c r="C182" s="44"/>
      <c r="D182" s="229" t="s">
        <v>151</v>
      </c>
      <c r="E182" s="44"/>
      <c r="F182" s="230" t="s">
        <v>2597</v>
      </c>
      <c r="G182" s="44"/>
      <c r="H182" s="44"/>
      <c r="I182" s="231"/>
      <c r="J182" s="44"/>
      <c r="K182" s="44"/>
      <c r="L182" s="48"/>
      <c r="M182" s="232"/>
      <c r="N182" s="233"/>
      <c r="O182" s="88"/>
      <c r="P182" s="88"/>
      <c r="Q182" s="88"/>
      <c r="R182" s="88"/>
      <c r="S182" s="88"/>
      <c r="T182" s="89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T182" s="20" t="s">
        <v>151</v>
      </c>
      <c r="AU182" s="20" t="s">
        <v>90</v>
      </c>
    </row>
    <row r="183" s="2" customFormat="1" ht="62.7" customHeight="1">
      <c r="A183" s="42"/>
      <c r="B183" s="43"/>
      <c r="C183" s="216" t="s">
        <v>553</v>
      </c>
      <c r="D183" s="216" t="s">
        <v>144</v>
      </c>
      <c r="E183" s="217" t="s">
        <v>2598</v>
      </c>
      <c r="F183" s="218" t="s">
        <v>2599</v>
      </c>
      <c r="G183" s="219" t="s">
        <v>310</v>
      </c>
      <c r="H183" s="220">
        <v>1.1200000000000001</v>
      </c>
      <c r="I183" s="221"/>
      <c r="J183" s="222">
        <f>ROUND(I183*H183,2)</f>
        <v>0</v>
      </c>
      <c r="K183" s="218" t="s">
        <v>148</v>
      </c>
      <c r="L183" s="48"/>
      <c r="M183" s="223" t="s">
        <v>78</v>
      </c>
      <c r="N183" s="224" t="s">
        <v>50</v>
      </c>
      <c r="O183" s="88"/>
      <c r="P183" s="225">
        <f>O183*H183</f>
        <v>0</v>
      </c>
      <c r="Q183" s="225">
        <v>0</v>
      </c>
      <c r="R183" s="225">
        <f>Q183*H183</f>
        <v>0</v>
      </c>
      <c r="S183" s="225">
        <v>0</v>
      </c>
      <c r="T183" s="226">
        <f>S183*H183</f>
        <v>0</v>
      </c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R183" s="227" t="s">
        <v>244</v>
      </c>
      <c r="AT183" s="227" t="s">
        <v>144</v>
      </c>
      <c r="AU183" s="227" t="s">
        <v>90</v>
      </c>
      <c r="AY183" s="20" t="s">
        <v>141</v>
      </c>
      <c r="BE183" s="228">
        <f>IF(N183="základní",J183,0)</f>
        <v>0</v>
      </c>
      <c r="BF183" s="228">
        <f>IF(N183="snížená",J183,0)</f>
        <v>0</v>
      </c>
      <c r="BG183" s="228">
        <f>IF(N183="zákl. přenesená",J183,0)</f>
        <v>0</v>
      </c>
      <c r="BH183" s="228">
        <f>IF(N183="sníž. přenesená",J183,0)</f>
        <v>0</v>
      </c>
      <c r="BI183" s="228">
        <f>IF(N183="nulová",J183,0)</f>
        <v>0</v>
      </c>
      <c r="BJ183" s="20" t="s">
        <v>88</v>
      </c>
      <c r="BK183" s="228">
        <f>ROUND(I183*H183,2)</f>
        <v>0</v>
      </c>
      <c r="BL183" s="20" t="s">
        <v>244</v>
      </c>
      <c r="BM183" s="227" t="s">
        <v>2600</v>
      </c>
    </row>
    <row r="184" s="2" customFormat="1">
      <c r="A184" s="42"/>
      <c r="B184" s="43"/>
      <c r="C184" s="44"/>
      <c r="D184" s="229" t="s">
        <v>151</v>
      </c>
      <c r="E184" s="44"/>
      <c r="F184" s="230" t="s">
        <v>2601</v>
      </c>
      <c r="G184" s="44"/>
      <c r="H184" s="44"/>
      <c r="I184" s="231"/>
      <c r="J184" s="44"/>
      <c r="K184" s="44"/>
      <c r="L184" s="48"/>
      <c r="M184" s="232"/>
      <c r="N184" s="233"/>
      <c r="O184" s="88"/>
      <c r="P184" s="88"/>
      <c r="Q184" s="88"/>
      <c r="R184" s="88"/>
      <c r="S184" s="88"/>
      <c r="T184" s="89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T184" s="20" t="s">
        <v>151</v>
      </c>
      <c r="AU184" s="20" t="s">
        <v>90</v>
      </c>
    </row>
    <row r="185" s="12" customFormat="1" ht="25.92" customHeight="1">
      <c r="A185" s="12"/>
      <c r="B185" s="200"/>
      <c r="C185" s="201"/>
      <c r="D185" s="202" t="s">
        <v>79</v>
      </c>
      <c r="E185" s="203" t="s">
        <v>744</v>
      </c>
      <c r="F185" s="203" t="s">
        <v>745</v>
      </c>
      <c r="G185" s="201"/>
      <c r="H185" s="201"/>
      <c r="I185" s="204"/>
      <c r="J185" s="205">
        <f>BK185</f>
        <v>0</v>
      </c>
      <c r="K185" s="201"/>
      <c r="L185" s="206"/>
      <c r="M185" s="207"/>
      <c r="N185" s="208"/>
      <c r="O185" s="208"/>
      <c r="P185" s="209">
        <f>SUM(P186:P203)</f>
        <v>0</v>
      </c>
      <c r="Q185" s="208"/>
      <c r="R185" s="209">
        <f>SUM(R186:R203)</f>
        <v>0</v>
      </c>
      <c r="S185" s="208"/>
      <c r="T185" s="210">
        <f>SUM(T186:T203)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1" t="s">
        <v>166</v>
      </c>
      <c r="AT185" s="212" t="s">
        <v>79</v>
      </c>
      <c r="AU185" s="212" t="s">
        <v>80</v>
      </c>
      <c r="AY185" s="211" t="s">
        <v>141</v>
      </c>
      <c r="BK185" s="213">
        <f>SUM(BK186:BK203)</f>
        <v>0</v>
      </c>
    </row>
    <row r="186" s="2" customFormat="1" ht="24.15" customHeight="1">
      <c r="A186" s="42"/>
      <c r="B186" s="43"/>
      <c r="C186" s="216" t="s">
        <v>559</v>
      </c>
      <c r="D186" s="216" t="s">
        <v>144</v>
      </c>
      <c r="E186" s="217" t="s">
        <v>2602</v>
      </c>
      <c r="F186" s="218" t="s">
        <v>2603</v>
      </c>
      <c r="G186" s="219" t="s">
        <v>749</v>
      </c>
      <c r="H186" s="220">
        <v>24</v>
      </c>
      <c r="I186" s="221"/>
      <c r="J186" s="222">
        <f>ROUND(I186*H186,2)</f>
        <v>0</v>
      </c>
      <c r="K186" s="218" t="s">
        <v>148</v>
      </c>
      <c r="L186" s="48"/>
      <c r="M186" s="223" t="s">
        <v>78</v>
      </c>
      <c r="N186" s="224" t="s">
        <v>50</v>
      </c>
      <c r="O186" s="88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R186" s="227" t="s">
        <v>750</v>
      </c>
      <c r="AT186" s="227" t="s">
        <v>144</v>
      </c>
      <c r="AU186" s="227" t="s">
        <v>88</v>
      </c>
      <c r="AY186" s="20" t="s">
        <v>141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20" t="s">
        <v>88</v>
      </c>
      <c r="BK186" s="228">
        <f>ROUND(I186*H186,2)</f>
        <v>0</v>
      </c>
      <c r="BL186" s="20" t="s">
        <v>750</v>
      </c>
      <c r="BM186" s="227" t="s">
        <v>2604</v>
      </c>
    </row>
    <row r="187" s="2" customFormat="1">
      <c r="A187" s="42"/>
      <c r="B187" s="43"/>
      <c r="C187" s="44"/>
      <c r="D187" s="229" t="s">
        <v>151</v>
      </c>
      <c r="E187" s="44"/>
      <c r="F187" s="230" t="s">
        <v>2605</v>
      </c>
      <c r="G187" s="44"/>
      <c r="H187" s="44"/>
      <c r="I187" s="231"/>
      <c r="J187" s="44"/>
      <c r="K187" s="44"/>
      <c r="L187" s="48"/>
      <c r="M187" s="232"/>
      <c r="N187" s="233"/>
      <c r="O187" s="88"/>
      <c r="P187" s="88"/>
      <c r="Q187" s="88"/>
      <c r="R187" s="88"/>
      <c r="S187" s="88"/>
      <c r="T187" s="89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T187" s="20" t="s">
        <v>151</v>
      </c>
      <c r="AU187" s="20" t="s">
        <v>88</v>
      </c>
    </row>
    <row r="188" s="2" customFormat="1">
      <c r="A188" s="42"/>
      <c r="B188" s="43"/>
      <c r="C188" s="44"/>
      <c r="D188" s="234" t="s">
        <v>153</v>
      </c>
      <c r="E188" s="44"/>
      <c r="F188" s="235" t="s">
        <v>753</v>
      </c>
      <c r="G188" s="44"/>
      <c r="H188" s="44"/>
      <c r="I188" s="231"/>
      <c r="J188" s="44"/>
      <c r="K188" s="44"/>
      <c r="L188" s="48"/>
      <c r="M188" s="232"/>
      <c r="N188" s="233"/>
      <c r="O188" s="88"/>
      <c r="P188" s="88"/>
      <c r="Q188" s="88"/>
      <c r="R188" s="88"/>
      <c r="S188" s="88"/>
      <c r="T188" s="89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T188" s="20" t="s">
        <v>153</v>
      </c>
      <c r="AU188" s="20" t="s">
        <v>88</v>
      </c>
    </row>
    <row r="189" s="13" customFormat="1">
      <c r="A189" s="13"/>
      <c r="B189" s="241"/>
      <c r="C189" s="242"/>
      <c r="D189" s="234" t="s">
        <v>283</v>
      </c>
      <c r="E189" s="243" t="s">
        <v>78</v>
      </c>
      <c r="F189" s="244" t="s">
        <v>2606</v>
      </c>
      <c r="G189" s="242"/>
      <c r="H189" s="245">
        <v>24</v>
      </c>
      <c r="I189" s="246"/>
      <c r="J189" s="242"/>
      <c r="K189" s="242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283</v>
      </c>
      <c r="AU189" s="251" t="s">
        <v>88</v>
      </c>
      <c r="AV189" s="13" t="s">
        <v>90</v>
      </c>
      <c r="AW189" s="13" t="s">
        <v>40</v>
      </c>
      <c r="AX189" s="13" t="s">
        <v>88</v>
      </c>
      <c r="AY189" s="251" t="s">
        <v>141</v>
      </c>
    </row>
    <row r="190" s="2" customFormat="1" ht="24.15" customHeight="1">
      <c r="A190" s="42"/>
      <c r="B190" s="43"/>
      <c r="C190" s="216" t="s">
        <v>565</v>
      </c>
      <c r="D190" s="216" t="s">
        <v>144</v>
      </c>
      <c r="E190" s="217" t="s">
        <v>2607</v>
      </c>
      <c r="F190" s="218" t="s">
        <v>2608</v>
      </c>
      <c r="G190" s="219" t="s">
        <v>749</v>
      </c>
      <c r="H190" s="220">
        <v>80</v>
      </c>
      <c r="I190" s="221"/>
      <c r="J190" s="222">
        <f>ROUND(I190*H190,2)</f>
        <v>0</v>
      </c>
      <c r="K190" s="218" t="s">
        <v>148</v>
      </c>
      <c r="L190" s="48"/>
      <c r="M190" s="223" t="s">
        <v>78</v>
      </c>
      <c r="N190" s="224" t="s">
        <v>50</v>
      </c>
      <c r="O190" s="88"/>
      <c r="P190" s="225">
        <f>O190*H190</f>
        <v>0</v>
      </c>
      <c r="Q190" s="225">
        <v>0</v>
      </c>
      <c r="R190" s="225">
        <f>Q190*H190</f>
        <v>0</v>
      </c>
      <c r="S190" s="225">
        <v>0</v>
      </c>
      <c r="T190" s="226">
        <f>S190*H190</f>
        <v>0</v>
      </c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R190" s="227" t="s">
        <v>750</v>
      </c>
      <c r="AT190" s="227" t="s">
        <v>144</v>
      </c>
      <c r="AU190" s="227" t="s">
        <v>88</v>
      </c>
      <c r="AY190" s="20" t="s">
        <v>141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20" t="s">
        <v>88</v>
      </c>
      <c r="BK190" s="228">
        <f>ROUND(I190*H190,2)</f>
        <v>0</v>
      </c>
      <c r="BL190" s="20" t="s">
        <v>750</v>
      </c>
      <c r="BM190" s="227" t="s">
        <v>2609</v>
      </c>
    </row>
    <row r="191" s="2" customFormat="1">
      <c r="A191" s="42"/>
      <c r="B191" s="43"/>
      <c r="C191" s="44"/>
      <c r="D191" s="229" t="s">
        <v>151</v>
      </c>
      <c r="E191" s="44"/>
      <c r="F191" s="230" t="s">
        <v>2610</v>
      </c>
      <c r="G191" s="44"/>
      <c r="H191" s="44"/>
      <c r="I191" s="231"/>
      <c r="J191" s="44"/>
      <c r="K191" s="44"/>
      <c r="L191" s="48"/>
      <c r="M191" s="232"/>
      <c r="N191" s="233"/>
      <c r="O191" s="88"/>
      <c r="P191" s="88"/>
      <c r="Q191" s="88"/>
      <c r="R191" s="88"/>
      <c r="S191" s="88"/>
      <c r="T191" s="89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T191" s="20" t="s">
        <v>151</v>
      </c>
      <c r="AU191" s="20" t="s">
        <v>88</v>
      </c>
    </row>
    <row r="192" s="2" customFormat="1">
      <c r="A192" s="42"/>
      <c r="B192" s="43"/>
      <c r="C192" s="44"/>
      <c r="D192" s="234" t="s">
        <v>153</v>
      </c>
      <c r="E192" s="44"/>
      <c r="F192" s="235" t="s">
        <v>753</v>
      </c>
      <c r="G192" s="44"/>
      <c r="H192" s="44"/>
      <c r="I192" s="231"/>
      <c r="J192" s="44"/>
      <c r="K192" s="44"/>
      <c r="L192" s="48"/>
      <c r="M192" s="232"/>
      <c r="N192" s="233"/>
      <c r="O192" s="88"/>
      <c r="P192" s="88"/>
      <c r="Q192" s="88"/>
      <c r="R192" s="88"/>
      <c r="S192" s="88"/>
      <c r="T192" s="89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T192" s="20" t="s">
        <v>153</v>
      </c>
      <c r="AU192" s="20" t="s">
        <v>88</v>
      </c>
    </row>
    <row r="193" s="15" customFormat="1">
      <c r="A193" s="15"/>
      <c r="B193" s="263"/>
      <c r="C193" s="264"/>
      <c r="D193" s="234" t="s">
        <v>283</v>
      </c>
      <c r="E193" s="265" t="s">
        <v>78</v>
      </c>
      <c r="F193" s="266" t="s">
        <v>2611</v>
      </c>
      <c r="G193" s="264"/>
      <c r="H193" s="265" t="s">
        <v>78</v>
      </c>
      <c r="I193" s="267"/>
      <c r="J193" s="264"/>
      <c r="K193" s="264"/>
      <c r="L193" s="268"/>
      <c r="M193" s="269"/>
      <c r="N193" s="270"/>
      <c r="O193" s="270"/>
      <c r="P193" s="270"/>
      <c r="Q193" s="270"/>
      <c r="R193" s="270"/>
      <c r="S193" s="270"/>
      <c r="T193" s="271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2" t="s">
        <v>283</v>
      </c>
      <c r="AU193" s="272" t="s">
        <v>88</v>
      </c>
      <c r="AV193" s="15" t="s">
        <v>88</v>
      </c>
      <c r="AW193" s="15" t="s">
        <v>40</v>
      </c>
      <c r="AX193" s="15" t="s">
        <v>80</v>
      </c>
      <c r="AY193" s="272" t="s">
        <v>141</v>
      </c>
    </row>
    <row r="194" s="13" customFormat="1">
      <c r="A194" s="13"/>
      <c r="B194" s="241"/>
      <c r="C194" s="242"/>
      <c r="D194" s="234" t="s">
        <v>283</v>
      </c>
      <c r="E194" s="243" t="s">
        <v>78</v>
      </c>
      <c r="F194" s="244" t="s">
        <v>2612</v>
      </c>
      <c r="G194" s="242"/>
      <c r="H194" s="245">
        <v>80</v>
      </c>
      <c r="I194" s="246"/>
      <c r="J194" s="242"/>
      <c r="K194" s="242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283</v>
      </c>
      <c r="AU194" s="251" t="s">
        <v>88</v>
      </c>
      <c r="AV194" s="13" t="s">
        <v>90</v>
      </c>
      <c r="AW194" s="13" t="s">
        <v>40</v>
      </c>
      <c r="AX194" s="13" t="s">
        <v>80</v>
      </c>
      <c r="AY194" s="251" t="s">
        <v>141</v>
      </c>
    </row>
    <row r="195" s="14" customFormat="1">
      <c r="A195" s="14"/>
      <c r="B195" s="252"/>
      <c r="C195" s="253"/>
      <c r="D195" s="234" t="s">
        <v>283</v>
      </c>
      <c r="E195" s="254" t="s">
        <v>78</v>
      </c>
      <c r="F195" s="255" t="s">
        <v>285</v>
      </c>
      <c r="G195" s="253"/>
      <c r="H195" s="256">
        <v>80</v>
      </c>
      <c r="I195" s="257"/>
      <c r="J195" s="253"/>
      <c r="K195" s="253"/>
      <c r="L195" s="258"/>
      <c r="M195" s="259"/>
      <c r="N195" s="260"/>
      <c r="O195" s="260"/>
      <c r="P195" s="260"/>
      <c r="Q195" s="260"/>
      <c r="R195" s="260"/>
      <c r="S195" s="260"/>
      <c r="T195" s="26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2" t="s">
        <v>283</v>
      </c>
      <c r="AU195" s="262" t="s">
        <v>88</v>
      </c>
      <c r="AV195" s="14" t="s">
        <v>166</v>
      </c>
      <c r="AW195" s="14" t="s">
        <v>40</v>
      </c>
      <c r="AX195" s="14" t="s">
        <v>88</v>
      </c>
      <c r="AY195" s="262" t="s">
        <v>141</v>
      </c>
    </row>
    <row r="196" s="2" customFormat="1" ht="37.8" customHeight="1">
      <c r="A196" s="42"/>
      <c r="B196" s="43"/>
      <c r="C196" s="216" t="s">
        <v>587</v>
      </c>
      <c r="D196" s="216" t="s">
        <v>144</v>
      </c>
      <c r="E196" s="217" t="s">
        <v>2613</v>
      </c>
      <c r="F196" s="218" t="s">
        <v>2614</v>
      </c>
      <c r="G196" s="219" t="s">
        <v>749</v>
      </c>
      <c r="H196" s="220">
        <v>24</v>
      </c>
      <c r="I196" s="221"/>
      <c r="J196" s="222">
        <f>ROUND(I196*H196,2)</f>
        <v>0</v>
      </c>
      <c r="K196" s="218" t="s">
        <v>148</v>
      </c>
      <c r="L196" s="48"/>
      <c r="M196" s="223" t="s">
        <v>78</v>
      </c>
      <c r="N196" s="224" t="s">
        <v>50</v>
      </c>
      <c r="O196" s="88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R196" s="227" t="s">
        <v>750</v>
      </c>
      <c r="AT196" s="227" t="s">
        <v>144</v>
      </c>
      <c r="AU196" s="227" t="s">
        <v>88</v>
      </c>
      <c r="AY196" s="20" t="s">
        <v>141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20" t="s">
        <v>88</v>
      </c>
      <c r="BK196" s="228">
        <f>ROUND(I196*H196,2)</f>
        <v>0</v>
      </c>
      <c r="BL196" s="20" t="s">
        <v>750</v>
      </c>
      <c r="BM196" s="227" t="s">
        <v>2615</v>
      </c>
    </row>
    <row r="197" s="2" customFormat="1">
      <c r="A197" s="42"/>
      <c r="B197" s="43"/>
      <c r="C197" s="44"/>
      <c r="D197" s="229" t="s">
        <v>151</v>
      </c>
      <c r="E197" s="44"/>
      <c r="F197" s="230" t="s">
        <v>2616</v>
      </c>
      <c r="G197" s="44"/>
      <c r="H197" s="44"/>
      <c r="I197" s="231"/>
      <c r="J197" s="44"/>
      <c r="K197" s="44"/>
      <c r="L197" s="48"/>
      <c r="M197" s="232"/>
      <c r="N197" s="233"/>
      <c r="O197" s="88"/>
      <c r="P197" s="88"/>
      <c r="Q197" s="88"/>
      <c r="R197" s="88"/>
      <c r="S197" s="88"/>
      <c r="T197" s="89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T197" s="20" t="s">
        <v>151</v>
      </c>
      <c r="AU197" s="20" t="s">
        <v>88</v>
      </c>
    </row>
    <row r="198" s="2" customFormat="1">
      <c r="A198" s="42"/>
      <c r="B198" s="43"/>
      <c r="C198" s="44"/>
      <c r="D198" s="234" t="s">
        <v>153</v>
      </c>
      <c r="E198" s="44"/>
      <c r="F198" s="235" t="s">
        <v>753</v>
      </c>
      <c r="G198" s="44"/>
      <c r="H198" s="44"/>
      <c r="I198" s="231"/>
      <c r="J198" s="44"/>
      <c r="K198" s="44"/>
      <c r="L198" s="48"/>
      <c r="M198" s="232"/>
      <c r="N198" s="233"/>
      <c r="O198" s="88"/>
      <c r="P198" s="88"/>
      <c r="Q198" s="88"/>
      <c r="R198" s="88"/>
      <c r="S198" s="88"/>
      <c r="T198" s="89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T198" s="20" t="s">
        <v>153</v>
      </c>
      <c r="AU198" s="20" t="s">
        <v>88</v>
      </c>
    </row>
    <row r="199" s="13" customFormat="1">
      <c r="A199" s="13"/>
      <c r="B199" s="241"/>
      <c r="C199" s="242"/>
      <c r="D199" s="234" t="s">
        <v>283</v>
      </c>
      <c r="E199" s="243" t="s">
        <v>78</v>
      </c>
      <c r="F199" s="244" t="s">
        <v>2617</v>
      </c>
      <c r="G199" s="242"/>
      <c r="H199" s="245">
        <v>24</v>
      </c>
      <c r="I199" s="246"/>
      <c r="J199" s="242"/>
      <c r="K199" s="242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283</v>
      </c>
      <c r="AU199" s="251" t="s">
        <v>88</v>
      </c>
      <c r="AV199" s="13" t="s">
        <v>90</v>
      </c>
      <c r="AW199" s="13" t="s">
        <v>40</v>
      </c>
      <c r="AX199" s="13" t="s">
        <v>88</v>
      </c>
      <c r="AY199" s="251" t="s">
        <v>141</v>
      </c>
    </row>
    <row r="200" s="2" customFormat="1" ht="33" customHeight="1">
      <c r="A200" s="42"/>
      <c r="B200" s="43"/>
      <c r="C200" s="216" t="s">
        <v>593</v>
      </c>
      <c r="D200" s="216" t="s">
        <v>144</v>
      </c>
      <c r="E200" s="217" t="s">
        <v>1724</v>
      </c>
      <c r="F200" s="218" t="s">
        <v>1725</v>
      </c>
      <c r="G200" s="219" t="s">
        <v>749</v>
      </c>
      <c r="H200" s="220">
        <v>16</v>
      </c>
      <c r="I200" s="221"/>
      <c r="J200" s="222">
        <f>ROUND(I200*H200,2)</f>
        <v>0</v>
      </c>
      <c r="K200" s="218" t="s">
        <v>148</v>
      </c>
      <c r="L200" s="48"/>
      <c r="M200" s="223" t="s">
        <v>78</v>
      </c>
      <c r="N200" s="224" t="s">
        <v>50</v>
      </c>
      <c r="O200" s="88"/>
      <c r="P200" s="225">
        <f>O200*H200</f>
        <v>0</v>
      </c>
      <c r="Q200" s="225">
        <v>0</v>
      </c>
      <c r="R200" s="225">
        <f>Q200*H200</f>
        <v>0</v>
      </c>
      <c r="S200" s="225">
        <v>0</v>
      </c>
      <c r="T200" s="226">
        <f>S200*H200</f>
        <v>0</v>
      </c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R200" s="227" t="s">
        <v>750</v>
      </c>
      <c r="AT200" s="227" t="s">
        <v>144</v>
      </c>
      <c r="AU200" s="227" t="s">
        <v>88</v>
      </c>
      <c r="AY200" s="20" t="s">
        <v>141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20" t="s">
        <v>88</v>
      </c>
      <c r="BK200" s="228">
        <f>ROUND(I200*H200,2)</f>
        <v>0</v>
      </c>
      <c r="BL200" s="20" t="s">
        <v>750</v>
      </c>
      <c r="BM200" s="227" t="s">
        <v>2618</v>
      </c>
    </row>
    <row r="201" s="2" customFormat="1">
      <c r="A201" s="42"/>
      <c r="B201" s="43"/>
      <c r="C201" s="44"/>
      <c r="D201" s="229" t="s">
        <v>151</v>
      </c>
      <c r="E201" s="44"/>
      <c r="F201" s="230" t="s">
        <v>1727</v>
      </c>
      <c r="G201" s="44"/>
      <c r="H201" s="44"/>
      <c r="I201" s="231"/>
      <c r="J201" s="44"/>
      <c r="K201" s="44"/>
      <c r="L201" s="48"/>
      <c r="M201" s="232"/>
      <c r="N201" s="233"/>
      <c r="O201" s="88"/>
      <c r="P201" s="88"/>
      <c r="Q201" s="88"/>
      <c r="R201" s="88"/>
      <c r="S201" s="88"/>
      <c r="T201" s="89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T201" s="20" t="s">
        <v>151</v>
      </c>
      <c r="AU201" s="20" t="s">
        <v>88</v>
      </c>
    </row>
    <row r="202" s="2" customFormat="1">
      <c r="A202" s="42"/>
      <c r="B202" s="43"/>
      <c r="C202" s="44"/>
      <c r="D202" s="234" t="s">
        <v>153</v>
      </c>
      <c r="E202" s="44"/>
      <c r="F202" s="235" t="s">
        <v>753</v>
      </c>
      <c r="G202" s="44"/>
      <c r="H202" s="44"/>
      <c r="I202" s="231"/>
      <c r="J202" s="44"/>
      <c r="K202" s="44"/>
      <c r="L202" s="48"/>
      <c r="M202" s="232"/>
      <c r="N202" s="233"/>
      <c r="O202" s="88"/>
      <c r="P202" s="88"/>
      <c r="Q202" s="88"/>
      <c r="R202" s="88"/>
      <c r="S202" s="88"/>
      <c r="T202" s="89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T202" s="20" t="s">
        <v>153</v>
      </c>
      <c r="AU202" s="20" t="s">
        <v>88</v>
      </c>
    </row>
    <row r="203" s="13" customFormat="1">
      <c r="A203" s="13"/>
      <c r="B203" s="241"/>
      <c r="C203" s="242"/>
      <c r="D203" s="234" t="s">
        <v>283</v>
      </c>
      <c r="E203" s="243" t="s">
        <v>78</v>
      </c>
      <c r="F203" s="244" t="s">
        <v>2619</v>
      </c>
      <c r="G203" s="242"/>
      <c r="H203" s="245">
        <v>16</v>
      </c>
      <c r="I203" s="246"/>
      <c r="J203" s="242"/>
      <c r="K203" s="242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283</v>
      </c>
      <c r="AU203" s="251" t="s">
        <v>88</v>
      </c>
      <c r="AV203" s="13" t="s">
        <v>90</v>
      </c>
      <c r="AW203" s="13" t="s">
        <v>40</v>
      </c>
      <c r="AX203" s="13" t="s">
        <v>88</v>
      </c>
      <c r="AY203" s="251" t="s">
        <v>141</v>
      </c>
    </row>
    <row r="204" s="12" customFormat="1" ht="25.92" customHeight="1">
      <c r="A204" s="12"/>
      <c r="B204" s="200"/>
      <c r="C204" s="201"/>
      <c r="D204" s="202" t="s">
        <v>79</v>
      </c>
      <c r="E204" s="203" t="s">
        <v>2620</v>
      </c>
      <c r="F204" s="203" t="s">
        <v>2621</v>
      </c>
      <c r="G204" s="201"/>
      <c r="H204" s="201"/>
      <c r="I204" s="204"/>
      <c r="J204" s="205">
        <f>BK204</f>
        <v>0</v>
      </c>
      <c r="K204" s="201"/>
      <c r="L204" s="206"/>
      <c r="M204" s="207"/>
      <c r="N204" s="208"/>
      <c r="O204" s="208"/>
      <c r="P204" s="209">
        <f>SUM(P205:P207)</f>
        <v>0</v>
      </c>
      <c r="Q204" s="208"/>
      <c r="R204" s="209">
        <f>SUM(R205:R207)</f>
        <v>0</v>
      </c>
      <c r="S204" s="208"/>
      <c r="T204" s="210">
        <f>SUM(T205:T207)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1" t="s">
        <v>166</v>
      </c>
      <c r="AT204" s="212" t="s">
        <v>79</v>
      </c>
      <c r="AU204" s="212" t="s">
        <v>80</v>
      </c>
      <c r="AY204" s="211" t="s">
        <v>141</v>
      </c>
      <c r="BK204" s="213">
        <f>SUM(BK205:BK207)</f>
        <v>0</v>
      </c>
    </row>
    <row r="205" s="2" customFormat="1" ht="24.15" customHeight="1">
      <c r="A205" s="42"/>
      <c r="B205" s="43"/>
      <c r="C205" s="216" t="s">
        <v>601</v>
      </c>
      <c r="D205" s="216" t="s">
        <v>144</v>
      </c>
      <c r="E205" s="217" t="s">
        <v>2622</v>
      </c>
      <c r="F205" s="218" t="s">
        <v>2623</v>
      </c>
      <c r="G205" s="219" t="s">
        <v>147</v>
      </c>
      <c r="H205" s="220">
        <v>1</v>
      </c>
      <c r="I205" s="221"/>
      <c r="J205" s="222">
        <f>ROUND(I205*H205,2)</f>
        <v>0</v>
      </c>
      <c r="K205" s="218" t="s">
        <v>78</v>
      </c>
      <c r="L205" s="48"/>
      <c r="M205" s="223" t="s">
        <v>78</v>
      </c>
      <c r="N205" s="224" t="s">
        <v>50</v>
      </c>
      <c r="O205" s="88"/>
      <c r="P205" s="225">
        <f>O205*H205</f>
        <v>0</v>
      </c>
      <c r="Q205" s="225">
        <v>0</v>
      </c>
      <c r="R205" s="225">
        <f>Q205*H205</f>
        <v>0</v>
      </c>
      <c r="S205" s="225">
        <v>0</v>
      </c>
      <c r="T205" s="226">
        <f>S205*H205</f>
        <v>0</v>
      </c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R205" s="227" t="s">
        <v>244</v>
      </c>
      <c r="AT205" s="227" t="s">
        <v>144</v>
      </c>
      <c r="AU205" s="227" t="s">
        <v>88</v>
      </c>
      <c r="AY205" s="20" t="s">
        <v>141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20" t="s">
        <v>88</v>
      </c>
      <c r="BK205" s="228">
        <f>ROUND(I205*H205,2)</f>
        <v>0</v>
      </c>
      <c r="BL205" s="20" t="s">
        <v>244</v>
      </c>
      <c r="BM205" s="227" t="s">
        <v>2624</v>
      </c>
    </row>
    <row r="206" s="2" customFormat="1" ht="33" customHeight="1">
      <c r="A206" s="42"/>
      <c r="B206" s="43"/>
      <c r="C206" s="216" t="s">
        <v>615</v>
      </c>
      <c r="D206" s="216" t="s">
        <v>144</v>
      </c>
      <c r="E206" s="217" t="s">
        <v>2625</v>
      </c>
      <c r="F206" s="218" t="s">
        <v>2626</v>
      </c>
      <c r="G206" s="219" t="s">
        <v>147</v>
      </c>
      <c r="H206" s="220">
        <v>1</v>
      </c>
      <c r="I206" s="221"/>
      <c r="J206" s="222">
        <f>ROUND(I206*H206,2)</f>
        <v>0</v>
      </c>
      <c r="K206" s="218" t="s">
        <v>78</v>
      </c>
      <c r="L206" s="48"/>
      <c r="M206" s="223" t="s">
        <v>78</v>
      </c>
      <c r="N206" s="224" t="s">
        <v>50</v>
      </c>
      <c r="O206" s="88"/>
      <c r="P206" s="225">
        <f>O206*H206</f>
        <v>0</v>
      </c>
      <c r="Q206" s="225">
        <v>0</v>
      </c>
      <c r="R206" s="225">
        <f>Q206*H206</f>
        <v>0</v>
      </c>
      <c r="S206" s="225">
        <v>0</v>
      </c>
      <c r="T206" s="226">
        <f>S206*H206</f>
        <v>0</v>
      </c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R206" s="227" t="s">
        <v>244</v>
      </c>
      <c r="AT206" s="227" t="s">
        <v>144</v>
      </c>
      <c r="AU206" s="227" t="s">
        <v>88</v>
      </c>
      <c r="AY206" s="20" t="s">
        <v>141</v>
      </c>
      <c r="BE206" s="228">
        <f>IF(N206="základní",J206,0)</f>
        <v>0</v>
      </c>
      <c r="BF206" s="228">
        <f>IF(N206="snížená",J206,0)</f>
        <v>0</v>
      </c>
      <c r="BG206" s="228">
        <f>IF(N206="zákl. přenesená",J206,0)</f>
        <v>0</v>
      </c>
      <c r="BH206" s="228">
        <f>IF(N206="sníž. přenesená",J206,0)</f>
        <v>0</v>
      </c>
      <c r="BI206" s="228">
        <f>IF(N206="nulová",J206,0)</f>
        <v>0</v>
      </c>
      <c r="BJ206" s="20" t="s">
        <v>88</v>
      </c>
      <c r="BK206" s="228">
        <f>ROUND(I206*H206,2)</f>
        <v>0</v>
      </c>
      <c r="BL206" s="20" t="s">
        <v>244</v>
      </c>
      <c r="BM206" s="227" t="s">
        <v>2627</v>
      </c>
    </row>
    <row r="207" s="2" customFormat="1" ht="21.75" customHeight="1">
      <c r="A207" s="42"/>
      <c r="B207" s="43"/>
      <c r="C207" s="290" t="s">
        <v>626</v>
      </c>
      <c r="D207" s="290" t="s">
        <v>864</v>
      </c>
      <c r="E207" s="291" t="s">
        <v>2628</v>
      </c>
      <c r="F207" s="292" t="s">
        <v>2629</v>
      </c>
      <c r="G207" s="293" t="s">
        <v>147</v>
      </c>
      <c r="H207" s="294">
        <v>1</v>
      </c>
      <c r="I207" s="295"/>
      <c r="J207" s="296">
        <f>ROUND(I207*H207,2)</f>
        <v>0</v>
      </c>
      <c r="K207" s="292" t="s">
        <v>78</v>
      </c>
      <c r="L207" s="297"/>
      <c r="M207" s="298" t="s">
        <v>78</v>
      </c>
      <c r="N207" s="299" t="s">
        <v>50</v>
      </c>
      <c r="O207" s="88"/>
      <c r="P207" s="225">
        <f>O207*H207</f>
        <v>0</v>
      </c>
      <c r="Q207" s="225">
        <v>0</v>
      </c>
      <c r="R207" s="225">
        <f>Q207*H207</f>
        <v>0</v>
      </c>
      <c r="S207" s="225">
        <v>0</v>
      </c>
      <c r="T207" s="226">
        <f>S207*H207</f>
        <v>0</v>
      </c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R207" s="227" t="s">
        <v>487</v>
      </c>
      <c r="AT207" s="227" t="s">
        <v>864</v>
      </c>
      <c r="AU207" s="227" t="s">
        <v>88</v>
      </c>
      <c r="AY207" s="20" t="s">
        <v>141</v>
      </c>
      <c r="BE207" s="228">
        <f>IF(N207="základní",J207,0)</f>
        <v>0</v>
      </c>
      <c r="BF207" s="228">
        <f>IF(N207="snížená",J207,0)</f>
        <v>0</v>
      </c>
      <c r="BG207" s="228">
        <f>IF(N207="zákl. přenesená",J207,0)</f>
        <v>0</v>
      </c>
      <c r="BH207" s="228">
        <f>IF(N207="sníž. přenesená",J207,0)</f>
        <v>0</v>
      </c>
      <c r="BI207" s="228">
        <f>IF(N207="nulová",J207,0)</f>
        <v>0</v>
      </c>
      <c r="BJ207" s="20" t="s">
        <v>88</v>
      </c>
      <c r="BK207" s="228">
        <f>ROUND(I207*H207,2)</f>
        <v>0</v>
      </c>
      <c r="BL207" s="20" t="s">
        <v>244</v>
      </c>
      <c r="BM207" s="227" t="s">
        <v>2630</v>
      </c>
    </row>
    <row r="208" s="12" customFormat="1" ht="25.92" customHeight="1">
      <c r="A208" s="12"/>
      <c r="B208" s="200"/>
      <c r="C208" s="201"/>
      <c r="D208" s="202" t="s">
        <v>79</v>
      </c>
      <c r="E208" s="203" t="s">
        <v>139</v>
      </c>
      <c r="F208" s="203" t="s">
        <v>86</v>
      </c>
      <c r="G208" s="201"/>
      <c r="H208" s="201"/>
      <c r="I208" s="204"/>
      <c r="J208" s="205">
        <f>BK208</f>
        <v>0</v>
      </c>
      <c r="K208" s="201"/>
      <c r="L208" s="206"/>
      <c r="M208" s="207"/>
      <c r="N208" s="208"/>
      <c r="O208" s="208"/>
      <c r="P208" s="209">
        <f>P209+P216+P219</f>
        <v>0</v>
      </c>
      <c r="Q208" s="208"/>
      <c r="R208" s="209">
        <f>R209+R216+R219</f>
        <v>0</v>
      </c>
      <c r="S208" s="208"/>
      <c r="T208" s="210">
        <f>T209+T216+T219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1" t="s">
        <v>140</v>
      </c>
      <c r="AT208" s="212" t="s">
        <v>79</v>
      </c>
      <c r="AU208" s="212" t="s">
        <v>80</v>
      </c>
      <c r="AY208" s="211" t="s">
        <v>141</v>
      </c>
      <c r="BK208" s="213">
        <f>BK209+BK216+BK219</f>
        <v>0</v>
      </c>
    </row>
    <row r="209" s="12" customFormat="1" ht="22.8" customHeight="1">
      <c r="A209" s="12"/>
      <c r="B209" s="200"/>
      <c r="C209" s="201"/>
      <c r="D209" s="202" t="s">
        <v>79</v>
      </c>
      <c r="E209" s="214" t="s">
        <v>215</v>
      </c>
      <c r="F209" s="214" t="s">
        <v>216</v>
      </c>
      <c r="G209" s="201"/>
      <c r="H209" s="201"/>
      <c r="I209" s="204"/>
      <c r="J209" s="215">
        <f>BK209</f>
        <v>0</v>
      </c>
      <c r="K209" s="201"/>
      <c r="L209" s="206"/>
      <c r="M209" s="207"/>
      <c r="N209" s="208"/>
      <c r="O209" s="208"/>
      <c r="P209" s="209">
        <f>SUM(P210:P215)</f>
        <v>0</v>
      </c>
      <c r="Q209" s="208"/>
      <c r="R209" s="209">
        <f>SUM(R210:R215)</f>
        <v>0</v>
      </c>
      <c r="S209" s="208"/>
      <c r="T209" s="210">
        <f>SUM(T210:T215)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1" t="s">
        <v>140</v>
      </c>
      <c r="AT209" s="212" t="s">
        <v>79</v>
      </c>
      <c r="AU209" s="212" t="s">
        <v>88</v>
      </c>
      <c r="AY209" s="211" t="s">
        <v>141</v>
      </c>
      <c r="BK209" s="213">
        <f>SUM(BK210:BK215)</f>
        <v>0</v>
      </c>
    </row>
    <row r="210" s="2" customFormat="1" ht="16.5" customHeight="1">
      <c r="A210" s="42"/>
      <c r="B210" s="43"/>
      <c r="C210" s="216" t="s">
        <v>632</v>
      </c>
      <c r="D210" s="216" t="s">
        <v>144</v>
      </c>
      <c r="E210" s="217" t="s">
        <v>2631</v>
      </c>
      <c r="F210" s="218" t="s">
        <v>2632</v>
      </c>
      <c r="G210" s="219" t="s">
        <v>147</v>
      </c>
      <c r="H210" s="220">
        <v>1</v>
      </c>
      <c r="I210" s="221"/>
      <c r="J210" s="222">
        <f>ROUND(I210*H210,2)</f>
        <v>0</v>
      </c>
      <c r="K210" s="218" t="s">
        <v>2633</v>
      </c>
      <c r="L210" s="48"/>
      <c r="M210" s="223" t="s">
        <v>78</v>
      </c>
      <c r="N210" s="224" t="s">
        <v>50</v>
      </c>
      <c r="O210" s="88"/>
      <c r="P210" s="225">
        <f>O210*H210</f>
        <v>0</v>
      </c>
      <c r="Q210" s="225">
        <v>0</v>
      </c>
      <c r="R210" s="225">
        <f>Q210*H210</f>
        <v>0</v>
      </c>
      <c r="S210" s="225">
        <v>0</v>
      </c>
      <c r="T210" s="226">
        <f>S210*H210</f>
        <v>0</v>
      </c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R210" s="227" t="s">
        <v>149</v>
      </c>
      <c r="AT210" s="227" t="s">
        <v>144</v>
      </c>
      <c r="AU210" s="227" t="s">
        <v>90</v>
      </c>
      <c r="AY210" s="20" t="s">
        <v>141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20" t="s">
        <v>88</v>
      </c>
      <c r="BK210" s="228">
        <f>ROUND(I210*H210,2)</f>
        <v>0</v>
      </c>
      <c r="BL210" s="20" t="s">
        <v>149</v>
      </c>
      <c r="BM210" s="227" t="s">
        <v>2634</v>
      </c>
    </row>
    <row r="211" s="2" customFormat="1">
      <c r="A211" s="42"/>
      <c r="B211" s="43"/>
      <c r="C211" s="44"/>
      <c r="D211" s="229" t="s">
        <v>151</v>
      </c>
      <c r="E211" s="44"/>
      <c r="F211" s="230" t="s">
        <v>2635</v>
      </c>
      <c r="G211" s="44"/>
      <c r="H211" s="44"/>
      <c r="I211" s="231"/>
      <c r="J211" s="44"/>
      <c r="K211" s="44"/>
      <c r="L211" s="48"/>
      <c r="M211" s="232"/>
      <c r="N211" s="233"/>
      <c r="O211" s="88"/>
      <c r="P211" s="88"/>
      <c r="Q211" s="88"/>
      <c r="R211" s="88"/>
      <c r="S211" s="88"/>
      <c r="T211" s="89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T211" s="20" t="s">
        <v>151</v>
      </c>
      <c r="AU211" s="20" t="s">
        <v>90</v>
      </c>
    </row>
    <row r="212" s="2" customFormat="1" ht="24.15" customHeight="1">
      <c r="A212" s="42"/>
      <c r="B212" s="43"/>
      <c r="C212" s="216" t="s">
        <v>639</v>
      </c>
      <c r="D212" s="216" t="s">
        <v>144</v>
      </c>
      <c r="E212" s="217" t="s">
        <v>2636</v>
      </c>
      <c r="F212" s="218" t="s">
        <v>2637</v>
      </c>
      <c r="G212" s="219" t="s">
        <v>2638</v>
      </c>
      <c r="H212" s="220">
        <v>1</v>
      </c>
      <c r="I212" s="221"/>
      <c r="J212" s="222">
        <f>ROUND(I212*H212,2)</f>
        <v>0</v>
      </c>
      <c r="K212" s="218" t="s">
        <v>2633</v>
      </c>
      <c r="L212" s="48"/>
      <c r="M212" s="223" t="s">
        <v>78</v>
      </c>
      <c r="N212" s="224" t="s">
        <v>50</v>
      </c>
      <c r="O212" s="88"/>
      <c r="P212" s="225">
        <f>O212*H212</f>
        <v>0</v>
      </c>
      <c r="Q212" s="225">
        <v>0</v>
      </c>
      <c r="R212" s="225">
        <f>Q212*H212</f>
        <v>0</v>
      </c>
      <c r="S212" s="225">
        <v>0</v>
      </c>
      <c r="T212" s="226">
        <f>S212*H212</f>
        <v>0</v>
      </c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R212" s="227" t="s">
        <v>149</v>
      </c>
      <c r="AT212" s="227" t="s">
        <v>144</v>
      </c>
      <c r="AU212" s="227" t="s">
        <v>90</v>
      </c>
      <c r="AY212" s="20" t="s">
        <v>141</v>
      </c>
      <c r="BE212" s="228">
        <f>IF(N212="základní",J212,0)</f>
        <v>0</v>
      </c>
      <c r="BF212" s="228">
        <f>IF(N212="snížená",J212,0)</f>
        <v>0</v>
      </c>
      <c r="BG212" s="228">
        <f>IF(N212="zákl. přenesená",J212,0)</f>
        <v>0</v>
      </c>
      <c r="BH212" s="228">
        <f>IF(N212="sníž. přenesená",J212,0)</f>
        <v>0</v>
      </c>
      <c r="BI212" s="228">
        <f>IF(N212="nulová",J212,0)</f>
        <v>0</v>
      </c>
      <c r="BJ212" s="20" t="s">
        <v>88</v>
      </c>
      <c r="BK212" s="228">
        <f>ROUND(I212*H212,2)</f>
        <v>0</v>
      </c>
      <c r="BL212" s="20" t="s">
        <v>149</v>
      </c>
      <c r="BM212" s="227" t="s">
        <v>2639</v>
      </c>
    </row>
    <row r="213" s="2" customFormat="1">
      <c r="A213" s="42"/>
      <c r="B213" s="43"/>
      <c r="C213" s="44"/>
      <c r="D213" s="229" t="s">
        <v>151</v>
      </c>
      <c r="E213" s="44"/>
      <c r="F213" s="230" t="s">
        <v>2640</v>
      </c>
      <c r="G213" s="44"/>
      <c r="H213" s="44"/>
      <c r="I213" s="231"/>
      <c r="J213" s="44"/>
      <c r="K213" s="44"/>
      <c r="L213" s="48"/>
      <c r="M213" s="232"/>
      <c r="N213" s="233"/>
      <c r="O213" s="88"/>
      <c r="P213" s="88"/>
      <c r="Q213" s="88"/>
      <c r="R213" s="88"/>
      <c r="S213" s="88"/>
      <c r="T213" s="89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T213" s="20" t="s">
        <v>151</v>
      </c>
      <c r="AU213" s="20" t="s">
        <v>90</v>
      </c>
    </row>
    <row r="214" s="2" customFormat="1" ht="16.5" customHeight="1">
      <c r="A214" s="42"/>
      <c r="B214" s="43"/>
      <c r="C214" s="216" t="s">
        <v>645</v>
      </c>
      <c r="D214" s="216" t="s">
        <v>144</v>
      </c>
      <c r="E214" s="217" t="s">
        <v>2641</v>
      </c>
      <c r="F214" s="218" t="s">
        <v>2642</v>
      </c>
      <c r="G214" s="219" t="s">
        <v>147</v>
      </c>
      <c r="H214" s="220">
        <v>1</v>
      </c>
      <c r="I214" s="221"/>
      <c r="J214" s="222">
        <f>ROUND(I214*H214,2)</f>
        <v>0</v>
      </c>
      <c r="K214" s="218" t="s">
        <v>2633</v>
      </c>
      <c r="L214" s="48"/>
      <c r="M214" s="223" t="s">
        <v>78</v>
      </c>
      <c r="N214" s="224" t="s">
        <v>50</v>
      </c>
      <c r="O214" s="88"/>
      <c r="P214" s="225">
        <f>O214*H214</f>
        <v>0</v>
      </c>
      <c r="Q214" s="225">
        <v>0</v>
      </c>
      <c r="R214" s="225">
        <f>Q214*H214</f>
        <v>0</v>
      </c>
      <c r="S214" s="225">
        <v>0</v>
      </c>
      <c r="T214" s="226">
        <f>S214*H214</f>
        <v>0</v>
      </c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R214" s="227" t="s">
        <v>149</v>
      </c>
      <c r="AT214" s="227" t="s">
        <v>144</v>
      </c>
      <c r="AU214" s="227" t="s">
        <v>90</v>
      </c>
      <c r="AY214" s="20" t="s">
        <v>141</v>
      </c>
      <c r="BE214" s="228">
        <f>IF(N214="základní",J214,0)</f>
        <v>0</v>
      </c>
      <c r="BF214" s="228">
        <f>IF(N214="snížená",J214,0)</f>
        <v>0</v>
      </c>
      <c r="BG214" s="228">
        <f>IF(N214="zákl. přenesená",J214,0)</f>
        <v>0</v>
      </c>
      <c r="BH214" s="228">
        <f>IF(N214="sníž. přenesená",J214,0)</f>
        <v>0</v>
      </c>
      <c r="BI214" s="228">
        <f>IF(N214="nulová",J214,0)</f>
        <v>0</v>
      </c>
      <c r="BJ214" s="20" t="s">
        <v>88</v>
      </c>
      <c r="BK214" s="228">
        <f>ROUND(I214*H214,2)</f>
        <v>0</v>
      </c>
      <c r="BL214" s="20" t="s">
        <v>149</v>
      </c>
      <c r="BM214" s="227" t="s">
        <v>2643</v>
      </c>
    </row>
    <row r="215" s="2" customFormat="1">
      <c r="A215" s="42"/>
      <c r="B215" s="43"/>
      <c r="C215" s="44"/>
      <c r="D215" s="229" t="s">
        <v>151</v>
      </c>
      <c r="E215" s="44"/>
      <c r="F215" s="230" t="s">
        <v>2644</v>
      </c>
      <c r="G215" s="44"/>
      <c r="H215" s="44"/>
      <c r="I215" s="231"/>
      <c r="J215" s="44"/>
      <c r="K215" s="44"/>
      <c r="L215" s="48"/>
      <c r="M215" s="232"/>
      <c r="N215" s="233"/>
      <c r="O215" s="88"/>
      <c r="P215" s="88"/>
      <c r="Q215" s="88"/>
      <c r="R215" s="88"/>
      <c r="S215" s="88"/>
      <c r="T215" s="89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T215" s="20" t="s">
        <v>151</v>
      </c>
      <c r="AU215" s="20" t="s">
        <v>90</v>
      </c>
    </row>
    <row r="216" s="12" customFormat="1" ht="22.8" customHeight="1">
      <c r="A216" s="12"/>
      <c r="B216" s="200"/>
      <c r="C216" s="201"/>
      <c r="D216" s="202" t="s">
        <v>79</v>
      </c>
      <c r="E216" s="214" t="s">
        <v>242</v>
      </c>
      <c r="F216" s="214" t="s">
        <v>243</v>
      </c>
      <c r="G216" s="201"/>
      <c r="H216" s="201"/>
      <c r="I216" s="204"/>
      <c r="J216" s="215">
        <f>BK216</f>
        <v>0</v>
      </c>
      <c r="K216" s="201"/>
      <c r="L216" s="206"/>
      <c r="M216" s="207"/>
      <c r="N216" s="208"/>
      <c r="O216" s="208"/>
      <c r="P216" s="209">
        <f>SUM(P217:P218)</f>
        <v>0</v>
      </c>
      <c r="Q216" s="208"/>
      <c r="R216" s="209">
        <f>SUM(R217:R218)</f>
        <v>0</v>
      </c>
      <c r="S216" s="208"/>
      <c r="T216" s="210">
        <f>SUM(T217:T218)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11" t="s">
        <v>140</v>
      </c>
      <c r="AT216" s="212" t="s">
        <v>79</v>
      </c>
      <c r="AU216" s="212" t="s">
        <v>88</v>
      </c>
      <c r="AY216" s="211" t="s">
        <v>141</v>
      </c>
      <c r="BK216" s="213">
        <f>SUM(BK217:BK218)</f>
        <v>0</v>
      </c>
    </row>
    <row r="217" s="2" customFormat="1" ht="24.15" customHeight="1">
      <c r="A217" s="42"/>
      <c r="B217" s="43"/>
      <c r="C217" s="216" t="s">
        <v>651</v>
      </c>
      <c r="D217" s="216" t="s">
        <v>144</v>
      </c>
      <c r="E217" s="217" t="s">
        <v>2645</v>
      </c>
      <c r="F217" s="218" t="s">
        <v>2646</v>
      </c>
      <c r="G217" s="219" t="s">
        <v>2638</v>
      </c>
      <c r="H217" s="220">
        <v>1</v>
      </c>
      <c r="I217" s="221"/>
      <c r="J217" s="222">
        <f>ROUND(I217*H217,2)</f>
        <v>0</v>
      </c>
      <c r="K217" s="218" t="s">
        <v>148</v>
      </c>
      <c r="L217" s="48"/>
      <c r="M217" s="223" t="s">
        <v>78</v>
      </c>
      <c r="N217" s="224" t="s">
        <v>50</v>
      </c>
      <c r="O217" s="88"/>
      <c r="P217" s="225">
        <f>O217*H217</f>
        <v>0</v>
      </c>
      <c r="Q217" s="225">
        <v>0</v>
      </c>
      <c r="R217" s="225">
        <f>Q217*H217</f>
        <v>0</v>
      </c>
      <c r="S217" s="225">
        <v>0</v>
      </c>
      <c r="T217" s="226">
        <f>S217*H217</f>
        <v>0</v>
      </c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R217" s="227" t="s">
        <v>149</v>
      </c>
      <c r="AT217" s="227" t="s">
        <v>144</v>
      </c>
      <c r="AU217" s="227" t="s">
        <v>90</v>
      </c>
      <c r="AY217" s="20" t="s">
        <v>141</v>
      </c>
      <c r="BE217" s="228">
        <f>IF(N217="základní",J217,0)</f>
        <v>0</v>
      </c>
      <c r="BF217" s="228">
        <f>IF(N217="snížená",J217,0)</f>
        <v>0</v>
      </c>
      <c r="BG217" s="228">
        <f>IF(N217="zákl. přenesená",J217,0)</f>
        <v>0</v>
      </c>
      <c r="BH217" s="228">
        <f>IF(N217="sníž. přenesená",J217,0)</f>
        <v>0</v>
      </c>
      <c r="BI217" s="228">
        <f>IF(N217="nulová",J217,0)</f>
        <v>0</v>
      </c>
      <c r="BJ217" s="20" t="s">
        <v>88</v>
      </c>
      <c r="BK217" s="228">
        <f>ROUND(I217*H217,2)</f>
        <v>0</v>
      </c>
      <c r="BL217" s="20" t="s">
        <v>149</v>
      </c>
      <c r="BM217" s="227" t="s">
        <v>2647</v>
      </c>
    </row>
    <row r="218" s="2" customFormat="1">
      <c r="A218" s="42"/>
      <c r="B218" s="43"/>
      <c r="C218" s="44"/>
      <c r="D218" s="229" t="s">
        <v>151</v>
      </c>
      <c r="E218" s="44"/>
      <c r="F218" s="230" t="s">
        <v>2648</v>
      </c>
      <c r="G218" s="44"/>
      <c r="H218" s="44"/>
      <c r="I218" s="231"/>
      <c r="J218" s="44"/>
      <c r="K218" s="44"/>
      <c r="L218" s="48"/>
      <c r="M218" s="232"/>
      <c r="N218" s="233"/>
      <c r="O218" s="88"/>
      <c r="P218" s="88"/>
      <c r="Q218" s="88"/>
      <c r="R218" s="88"/>
      <c r="S218" s="88"/>
      <c r="T218" s="89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T218" s="20" t="s">
        <v>151</v>
      </c>
      <c r="AU218" s="20" t="s">
        <v>90</v>
      </c>
    </row>
    <row r="219" s="12" customFormat="1" ht="22.8" customHeight="1">
      <c r="A219" s="12"/>
      <c r="B219" s="200"/>
      <c r="C219" s="201"/>
      <c r="D219" s="202" t="s">
        <v>79</v>
      </c>
      <c r="E219" s="214" t="s">
        <v>2649</v>
      </c>
      <c r="F219" s="214" t="s">
        <v>2650</v>
      </c>
      <c r="G219" s="201"/>
      <c r="H219" s="201"/>
      <c r="I219" s="204"/>
      <c r="J219" s="215">
        <f>BK219</f>
        <v>0</v>
      </c>
      <c r="K219" s="201"/>
      <c r="L219" s="206"/>
      <c r="M219" s="207"/>
      <c r="N219" s="208"/>
      <c r="O219" s="208"/>
      <c r="P219" s="209">
        <f>SUM(P220:P223)</f>
        <v>0</v>
      </c>
      <c r="Q219" s="208"/>
      <c r="R219" s="209">
        <f>SUM(R220:R223)</f>
        <v>0</v>
      </c>
      <c r="S219" s="208"/>
      <c r="T219" s="210">
        <f>SUM(T220:T223)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1" t="s">
        <v>140</v>
      </c>
      <c r="AT219" s="212" t="s">
        <v>79</v>
      </c>
      <c r="AU219" s="212" t="s">
        <v>88</v>
      </c>
      <c r="AY219" s="211" t="s">
        <v>141</v>
      </c>
      <c r="BK219" s="213">
        <f>SUM(BK220:BK223)</f>
        <v>0</v>
      </c>
    </row>
    <row r="220" s="2" customFormat="1" ht="16.5" customHeight="1">
      <c r="A220" s="42"/>
      <c r="B220" s="43"/>
      <c r="C220" s="216" t="s">
        <v>656</v>
      </c>
      <c r="D220" s="216" t="s">
        <v>144</v>
      </c>
      <c r="E220" s="217" t="s">
        <v>2651</v>
      </c>
      <c r="F220" s="218" t="s">
        <v>2652</v>
      </c>
      <c r="G220" s="219" t="s">
        <v>147</v>
      </c>
      <c r="H220" s="220">
        <v>1</v>
      </c>
      <c r="I220" s="221"/>
      <c r="J220" s="222">
        <f>ROUND(I220*H220,2)</f>
        <v>0</v>
      </c>
      <c r="K220" s="218" t="s">
        <v>148</v>
      </c>
      <c r="L220" s="48"/>
      <c r="M220" s="223" t="s">
        <v>78</v>
      </c>
      <c r="N220" s="224" t="s">
        <v>50</v>
      </c>
      <c r="O220" s="88"/>
      <c r="P220" s="225">
        <f>O220*H220</f>
        <v>0</v>
      </c>
      <c r="Q220" s="225">
        <v>0</v>
      </c>
      <c r="R220" s="225">
        <f>Q220*H220</f>
        <v>0</v>
      </c>
      <c r="S220" s="225">
        <v>0</v>
      </c>
      <c r="T220" s="226">
        <f>S220*H220</f>
        <v>0</v>
      </c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R220" s="227" t="s">
        <v>149</v>
      </c>
      <c r="AT220" s="227" t="s">
        <v>144</v>
      </c>
      <c r="AU220" s="227" t="s">
        <v>90</v>
      </c>
      <c r="AY220" s="20" t="s">
        <v>141</v>
      </c>
      <c r="BE220" s="228">
        <f>IF(N220="základní",J220,0)</f>
        <v>0</v>
      </c>
      <c r="BF220" s="228">
        <f>IF(N220="snížená",J220,0)</f>
        <v>0</v>
      </c>
      <c r="BG220" s="228">
        <f>IF(N220="zákl. přenesená",J220,0)</f>
        <v>0</v>
      </c>
      <c r="BH220" s="228">
        <f>IF(N220="sníž. přenesená",J220,0)</f>
        <v>0</v>
      </c>
      <c r="BI220" s="228">
        <f>IF(N220="nulová",J220,0)</f>
        <v>0</v>
      </c>
      <c r="BJ220" s="20" t="s">
        <v>88</v>
      </c>
      <c r="BK220" s="228">
        <f>ROUND(I220*H220,2)</f>
        <v>0</v>
      </c>
      <c r="BL220" s="20" t="s">
        <v>149</v>
      </c>
      <c r="BM220" s="227" t="s">
        <v>2653</v>
      </c>
    </row>
    <row r="221" s="2" customFormat="1">
      <c r="A221" s="42"/>
      <c r="B221" s="43"/>
      <c r="C221" s="44"/>
      <c r="D221" s="229" t="s">
        <v>151</v>
      </c>
      <c r="E221" s="44"/>
      <c r="F221" s="230" t="s">
        <v>2654</v>
      </c>
      <c r="G221" s="44"/>
      <c r="H221" s="44"/>
      <c r="I221" s="231"/>
      <c r="J221" s="44"/>
      <c r="K221" s="44"/>
      <c r="L221" s="48"/>
      <c r="M221" s="232"/>
      <c r="N221" s="233"/>
      <c r="O221" s="88"/>
      <c r="P221" s="88"/>
      <c r="Q221" s="88"/>
      <c r="R221" s="88"/>
      <c r="S221" s="88"/>
      <c r="T221" s="89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T221" s="20" t="s">
        <v>151</v>
      </c>
      <c r="AU221" s="20" t="s">
        <v>90</v>
      </c>
    </row>
    <row r="222" s="2" customFormat="1" ht="16.5" customHeight="1">
      <c r="A222" s="42"/>
      <c r="B222" s="43"/>
      <c r="C222" s="216" t="s">
        <v>661</v>
      </c>
      <c r="D222" s="216" t="s">
        <v>144</v>
      </c>
      <c r="E222" s="217" t="s">
        <v>2655</v>
      </c>
      <c r="F222" s="218" t="s">
        <v>2656</v>
      </c>
      <c r="G222" s="219" t="s">
        <v>147</v>
      </c>
      <c r="H222" s="220">
        <v>1</v>
      </c>
      <c r="I222" s="221"/>
      <c r="J222" s="222">
        <f>ROUND(I222*H222,2)</f>
        <v>0</v>
      </c>
      <c r="K222" s="218" t="s">
        <v>148</v>
      </c>
      <c r="L222" s="48"/>
      <c r="M222" s="223" t="s">
        <v>78</v>
      </c>
      <c r="N222" s="224" t="s">
        <v>50</v>
      </c>
      <c r="O222" s="88"/>
      <c r="P222" s="225">
        <f>O222*H222</f>
        <v>0</v>
      </c>
      <c r="Q222" s="225">
        <v>0</v>
      </c>
      <c r="R222" s="225">
        <f>Q222*H222</f>
        <v>0</v>
      </c>
      <c r="S222" s="225">
        <v>0</v>
      </c>
      <c r="T222" s="226">
        <f>S222*H222</f>
        <v>0</v>
      </c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R222" s="227" t="s">
        <v>149</v>
      </c>
      <c r="AT222" s="227" t="s">
        <v>144</v>
      </c>
      <c r="AU222" s="227" t="s">
        <v>90</v>
      </c>
      <c r="AY222" s="20" t="s">
        <v>141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20" t="s">
        <v>88</v>
      </c>
      <c r="BK222" s="228">
        <f>ROUND(I222*H222,2)</f>
        <v>0</v>
      </c>
      <c r="BL222" s="20" t="s">
        <v>149</v>
      </c>
      <c r="BM222" s="227" t="s">
        <v>2657</v>
      </c>
    </row>
    <row r="223" s="2" customFormat="1">
      <c r="A223" s="42"/>
      <c r="B223" s="43"/>
      <c r="C223" s="44"/>
      <c r="D223" s="229" t="s">
        <v>151</v>
      </c>
      <c r="E223" s="44"/>
      <c r="F223" s="230" t="s">
        <v>2658</v>
      </c>
      <c r="G223" s="44"/>
      <c r="H223" s="44"/>
      <c r="I223" s="231"/>
      <c r="J223" s="44"/>
      <c r="K223" s="44"/>
      <c r="L223" s="48"/>
      <c r="M223" s="236"/>
      <c r="N223" s="237"/>
      <c r="O223" s="238"/>
      <c r="P223" s="238"/>
      <c r="Q223" s="238"/>
      <c r="R223" s="238"/>
      <c r="S223" s="238"/>
      <c r="T223" s="239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T223" s="20" t="s">
        <v>151</v>
      </c>
      <c r="AU223" s="20" t="s">
        <v>90</v>
      </c>
    </row>
    <row r="224" s="2" customFormat="1" ht="6.96" customHeight="1">
      <c r="A224" s="42"/>
      <c r="B224" s="63"/>
      <c r="C224" s="64"/>
      <c r="D224" s="64"/>
      <c r="E224" s="64"/>
      <c r="F224" s="64"/>
      <c r="G224" s="64"/>
      <c r="H224" s="64"/>
      <c r="I224" s="64"/>
      <c r="J224" s="64"/>
      <c r="K224" s="64"/>
      <c r="L224" s="48"/>
      <c r="M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</row>
  </sheetData>
  <sheetProtection sheet="1" autoFilter="0" formatColumns="0" formatRows="0" objects="1" scenarios="1" spinCount="100000" saltValue="o6cFZFDya6Phau6AtLYNNvmXuUFg7pFjDEZhTCvtK9bQPANrXq4CZBMI080nVqAmsZvYRSk+arNWpXTLpnmu0A==" hashValue="odCxFfVgsRJl9CoYWlFA43u67YkaoTposefKu36SbqX2WvtHjt4LG0Pg+gHHq5qI4pjMJ2YIUCz6Jui1RxTLqw==" algorithmName="SHA-512" password="CC35"/>
  <autoFilter ref="C94:K223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3:H83"/>
    <mergeCell ref="E85:H85"/>
    <mergeCell ref="E87:H87"/>
    <mergeCell ref="L2:V2"/>
  </mergeCells>
  <hyperlinks>
    <hyperlink ref="F99" r:id="rId1" display="https://podminky.urs.cz/item/CS_URS_2024_01/733223102"/>
    <hyperlink ref="F102" r:id="rId2" display="https://podminky.urs.cz/item/CS_URS_2024_01/733223103"/>
    <hyperlink ref="F105" r:id="rId3" display="https://podminky.urs.cz/item/CS_URS_2024_01/733223104"/>
    <hyperlink ref="F109" r:id="rId4" display="https://podminky.urs.cz/item/CS_URS_2024_01/733223106"/>
    <hyperlink ref="F113" r:id="rId5" display="https://podminky.urs.cz/item/CS_URS_2024_01/733223107"/>
    <hyperlink ref="F116" r:id="rId6" display="https://podminky.urs.cz/item/CS_URS_2024_01/733291101"/>
    <hyperlink ref="F123" r:id="rId7" display="https://podminky.urs.cz/item/CS_URS_2024_01/733291102"/>
    <hyperlink ref="F127" r:id="rId8" display="https://podminky.urs.cz/item/CS_URS_2024_01/733811231"/>
    <hyperlink ref="F133" r:id="rId9" display="https://podminky.urs.cz/item/CS_URS_2024_01/733811242"/>
    <hyperlink ref="F138" r:id="rId10" display="https://podminky.urs.cz/item/CS_URS_2024_01/998733102"/>
    <hyperlink ref="F140" r:id="rId11" display="https://podminky.urs.cz/item/CS_URS_2024_01/998733181"/>
    <hyperlink ref="F142" r:id="rId12" display="https://podminky.urs.cz/item/CS_URS_2024_01/998733193"/>
    <hyperlink ref="F145" r:id="rId13" display="https://podminky.urs.cz/item/CS_URS_2024_01/734209104"/>
    <hyperlink ref="F148" r:id="rId14" display="https://podminky.urs.cz/item/CS_URS_2024_01/734211119"/>
    <hyperlink ref="F150" r:id="rId15" display="https://podminky.urs.cz/item/CS_URS_2024_01/734220125"/>
    <hyperlink ref="F152" r:id="rId16" display="https://podminky.urs.cz/item/CS_URS_2024_01/734221682"/>
    <hyperlink ref="F154" r:id="rId17" display="https://podminky.urs.cz/item/CS_URS_2024_01/734261403"/>
    <hyperlink ref="F156" r:id="rId18" display="https://podminky.urs.cz/item/CS_URS_2024_01/734291123"/>
    <hyperlink ref="F158" r:id="rId19" display="https://podminky.urs.cz/item/CS_URS_2024_01/734449311"/>
    <hyperlink ref="F161" r:id="rId20" display="https://podminky.urs.cz/item/CS_URS_2024_01/998734102"/>
    <hyperlink ref="F163" r:id="rId21" display="https://podminky.urs.cz/item/CS_URS_2024_01/998734181"/>
    <hyperlink ref="F165" r:id="rId22" display="https://podminky.urs.cz/item/CS_URS_2024_01/998734193"/>
    <hyperlink ref="F168" r:id="rId23" display="https://podminky.urs.cz/item/CS_URS_2024_01/735152171"/>
    <hyperlink ref="F170" r:id="rId24" display="https://podminky.urs.cz/item/CS_URS_2024_01/735152271"/>
    <hyperlink ref="F172" r:id="rId25" display="https://podminky.urs.cz/item/CS_URS_2024_01/735152275"/>
    <hyperlink ref="F174" r:id="rId26" display="https://podminky.urs.cz/item/CS_URS_2024_01/735152279"/>
    <hyperlink ref="F176" r:id="rId27" display="https://podminky.urs.cz/item/CS_URS_2024_01/735152379"/>
    <hyperlink ref="F178" r:id="rId28" display="https://podminky.urs.cz/item/CS_URS_2024_01/735152679"/>
    <hyperlink ref="F180" r:id="rId29" display="https://podminky.urs.cz/item/CS_URS_2024_01/998735102"/>
    <hyperlink ref="F182" r:id="rId30" display="https://podminky.urs.cz/item/CS_URS_2024_01/998735181"/>
    <hyperlink ref="F184" r:id="rId31" display="https://podminky.urs.cz/item/CS_URS_2024_01/998735193"/>
    <hyperlink ref="F187" r:id="rId32" display="https://podminky.urs.cz/item/CS_URS_2024_01/HZS2221"/>
    <hyperlink ref="F191" r:id="rId33" display="https://podminky.urs.cz/item/CS_URS_2024_01/HZS2222"/>
    <hyperlink ref="F197" r:id="rId34" display="https://podminky.urs.cz/item/CS_URS_2024_01/HZS2491"/>
    <hyperlink ref="F201" r:id="rId35" display="https://podminky.urs.cz/item/CS_URS_2024_01/HZS2492"/>
    <hyperlink ref="F211" r:id="rId36" display="https://podminky.urs.cz/item/CS_URS_2023_02/043002000"/>
    <hyperlink ref="F213" r:id="rId37" display="https://podminky.urs.cz/item/CS_URS_2023_02/043194000"/>
    <hyperlink ref="F215" r:id="rId38" display="https://podminky.urs.cz/item/CS_URS_2023_02/044002000"/>
    <hyperlink ref="F218" r:id="rId39" display="https://podminky.urs.cz/item/CS_URS_2024_01/081103000"/>
    <hyperlink ref="F221" r:id="rId40" display="https://podminky.urs.cz/item/CS_URS_2024_01/092103001"/>
    <hyperlink ref="F223" r:id="rId41" display="https://podminky.urs.cz/item/CS_URS_2024_01/09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2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109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90</v>
      </c>
    </row>
    <row r="4" s="1" customFormat="1" ht="24.96" customHeight="1">
      <c r="B4" s="23"/>
      <c r="D4" s="144" t="s">
        <v>113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26.25" customHeight="1">
      <c r="B7" s="23"/>
      <c r="E7" s="147" t="str">
        <f>'Rekapitulace stavby'!K6</f>
        <v xml:space="preserve">Modernizace a rozšíření prostor  SOU a PrŠ  Kladno – Vrapice, Objekt 1</v>
      </c>
      <c r="F7" s="146"/>
      <c r="G7" s="146"/>
      <c r="H7" s="146"/>
      <c r="L7" s="23"/>
    </row>
    <row r="8" s="1" customFormat="1" ht="12" customHeight="1">
      <c r="B8" s="23"/>
      <c r="D8" s="146" t="s">
        <v>114</v>
      </c>
      <c r="L8" s="23"/>
    </row>
    <row r="9" s="2" customFormat="1" ht="16.5" customHeight="1">
      <c r="A9" s="42"/>
      <c r="B9" s="48"/>
      <c r="C9" s="42"/>
      <c r="D9" s="42"/>
      <c r="E9" s="147" t="s">
        <v>258</v>
      </c>
      <c r="F9" s="42"/>
      <c r="G9" s="42"/>
      <c r="H9" s="42"/>
      <c r="I9" s="42"/>
      <c r="J9" s="42"/>
      <c r="K9" s="42"/>
      <c r="L9" s="14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 ht="12" customHeight="1">
      <c r="A10" s="42"/>
      <c r="B10" s="48"/>
      <c r="C10" s="42"/>
      <c r="D10" s="146" t="s">
        <v>259</v>
      </c>
      <c r="E10" s="42"/>
      <c r="F10" s="42"/>
      <c r="G10" s="42"/>
      <c r="H10" s="42"/>
      <c r="I10" s="42"/>
      <c r="J10" s="42"/>
      <c r="K10" s="42"/>
      <c r="L10" s="14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6.5" customHeight="1">
      <c r="A11" s="42"/>
      <c r="B11" s="48"/>
      <c r="C11" s="42"/>
      <c r="D11" s="42"/>
      <c r="E11" s="149" t="s">
        <v>2659</v>
      </c>
      <c r="F11" s="42"/>
      <c r="G11" s="42"/>
      <c r="H11" s="42"/>
      <c r="I11" s="42"/>
      <c r="J11" s="42"/>
      <c r="K11" s="42"/>
      <c r="L11" s="14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>
      <c r="A12" s="42"/>
      <c r="B12" s="48"/>
      <c r="C12" s="42"/>
      <c r="D12" s="42"/>
      <c r="E12" s="42"/>
      <c r="F12" s="42"/>
      <c r="G12" s="42"/>
      <c r="H12" s="42"/>
      <c r="I12" s="42"/>
      <c r="J12" s="42"/>
      <c r="K12" s="42"/>
      <c r="L12" s="14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2" customHeight="1">
      <c r="A13" s="42"/>
      <c r="B13" s="48"/>
      <c r="C13" s="42"/>
      <c r="D13" s="146" t="s">
        <v>18</v>
      </c>
      <c r="E13" s="42"/>
      <c r="F13" s="137" t="s">
        <v>78</v>
      </c>
      <c r="G13" s="42"/>
      <c r="H13" s="42"/>
      <c r="I13" s="146" t="s">
        <v>20</v>
      </c>
      <c r="J13" s="137" t="s">
        <v>78</v>
      </c>
      <c r="K13" s="42"/>
      <c r="L13" s="14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46" t="s">
        <v>22</v>
      </c>
      <c r="E14" s="42"/>
      <c r="F14" s="137" t="s">
        <v>23</v>
      </c>
      <c r="G14" s="42"/>
      <c r="H14" s="42"/>
      <c r="I14" s="146" t="s">
        <v>24</v>
      </c>
      <c r="J14" s="150" t="str">
        <f>'Rekapitulace stavby'!AN8</f>
        <v>1. 2. 2025</v>
      </c>
      <c r="K14" s="42"/>
      <c r="L14" s="14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0.8" customHeight="1">
      <c r="A15" s="42"/>
      <c r="B15" s="48"/>
      <c r="C15" s="42"/>
      <c r="D15" s="42"/>
      <c r="E15" s="42"/>
      <c r="F15" s="42"/>
      <c r="G15" s="42"/>
      <c r="H15" s="42"/>
      <c r="I15" s="42"/>
      <c r="J15" s="42"/>
      <c r="K15" s="42"/>
      <c r="L15" s="14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12" customHeight="1">
      <c r="A16" s="42"/>
      <c r="B16" s="48"/>
      <c r="C16" s="42"/>
      <c r="D16" s="146" t="s">
        <v>28</v>
      </c>
      <c r="E16" s="42"/>
      <c r="F16" s="42"/>
      <c r="G16" s="42"/>
      <c r="H16" s="42"/>
      <c r="I16" s="146" t="s">
        <v>29</v>
      </c>
      <c r="J16" s="137" t="s">
        <v>30</v>
      </c>
      <c r="K16" s="42"/>
      <c r="L16" s="14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8" customHeight="1">
      <c r="A17" s="42"/>
      <c r="B17" s="48"/>
      <c r="C17" s="42"/>
      <c r="D17" s="42"/>
      <c r="E17" s="137" t="s">
        <v>31</v>
      </c>
      <c r="F17" s="42"/>
      <c r="G17" s="42"/>
      <c r="H17" s="42"/>
      <c r="I17" s="146" t="s">
        <v>32</v>
      </c>
      <c r="J17" s="137" t="s">
        <v>33</v>
      </c>
      <c r="K17" s="42"/>
      <c r="L17" s="14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6.96" customHeight="1">
      <c r="A18" s="42"/>
      <c r="B18" s="48"/>
      <c r="C18" s="42"/>
      <c r="D18" s="42"/>
      <c r="E18" s="42"/>
      <c r="F18" s="42"/>
      <c r="G18" s="42"/>
      <c r="H18" s="42"/>
      <c r="I18" s="42"/>
      <c r="J18" s="42"/>
      <c r="K18" s="42"/>
      <c r="L18" s="14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12" customHeight="1">
      <c r="A19" s="42"/>
      <c r="B19" s="48"/>
      <c r="C19" s="42"/>
      <c r="D19" s="146" t="s">
        <v>34</v>
      </c>
      <c r="E19" s="42"/>
      <c r="F19" s="42"/>
      <c r="G19" s="42"/>
      <c r="H19" s="42"/>
      <c r="I19" s="146" t="s">
        <v>29</v>
      </c>
      <c r="J19" s="36" t="str">
        <f>'Rekapitulace stavby'!AN13</f>
        <v>Vyplň údaj</v>
      </c>
      <c r="K19" s="42"/>
      <c r="L19" s="14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8" customHeight="1">
      <c r="A20" s="42"/>
      <c r="B20" s="48"/>
      <c r="C20" s="42"/>
      <c r="D20" s="42"/>
      <c r="E20" s="36" t="str">
        <f>'Rekapitulace stavby'!E14</f>
        <v>Vyplň údaj</v>
      </c>
      <c r="F20" s="137"/>
      <c r="G20" s="137"/>
      <c r="H20" s="137"/>
      <c r="I20" s="146" t="s">
        <v>32</v>
      </c>
      <c r="J20" s="36" t="str">
        <f>'Rekapitulace stavby'!AN14</f>
        <v>Vyplň údaj</v>
      </c>
      <c r="K20" s="42"/>
      <c r="L20" s="14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6.96" customHeight="1">
      <c r="A21" s="42"/>
      <c r="B21" s="48"/>
      <c r="C21" s="42"/>
      <c r="D21" s="42"/>
      <c r="E21" s="42"/>
      <c r="F21" s="42"/>
      <c r="G21" s="42"/>
      <c r="H21" s="42"/>
      <c r="I21" s="42"/>
      <c r="J21" s="42"/>
      <c r="K21" s="42"/>
      <c r="L21" s="14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12" customHeight="1">
      <c r="A22" s="42"/>
      <c r="B22" s="48"/>
      <c r="C22" s="42"/>
      <c r="D22" s="146" t="s">
        <v>36</v>
      </c>
      <c r="E22" s="42"/>
      <c r="F22" s="42"/>
      <c r="G22" s="42"/>
      <c r="H22" s="42"/>
      <c r="I22" s="146" t="s">
        <v>29</v>
      </c>
      <c r="J22" s="137" t="s">
        <v>37</v>
      </c>
      <c r="K22" s="42"/>
      <c r="L22" s="14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8" customHeight="1">
      <c r="A23" s="42"/>
      <c r="B23" s="48"/>
      <c r="C23" s="42"/>
      <c r="D23" s="42"/>
      <c r="E23" s="137" t="s">
        <v>38</v>
      </c>
      <c r="F23" s="42"/>
      <c r="G23" s="42"/>
      <c r="H23" s="42"/>
      <c r="I23" s="146" t="s">
        <v>32</v>
      </c>
      <c r="J23" s="137" t="s">
        <v>39</v>
      </c>
      <c r="K23" s="42"/>
      <c r="L23" s="14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6.96" customHeight="1">
      <c r="A24" s="42"/>
      <c r="B24" s="48"/>
      <c r="C24" s="42"/>
      <c r="D24" s="42"/>
      <c r="E24" s="42"/>
      <c r="F24" s="42"/>
      <c r="G24" s="42"/>
      <c r="H24" s="42"/>
      <c r="I24" s="42"/>
      <c r="J24" s="42"/>
      <c r="K24" s="42"/>
      <c r="L24" s="14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12" customHeight="1">
      <c r="A25" s="42"/>
      <c r="B25" s="48"/>
      <c r="C25" s="42"/>
      <c r="D25" s="146" t="s">
        <v>41</v>
      </c>
      <c r="E25" s="42"/>
      <c r="F25" s="42"/>
      <c r="G25" s="42"/>
      <c r="H25" s="42"/>
      <c r="I25" s="146" t="s">
        <v>29</v>
      </c>
      <c r="J25" s="137" t="s">
        <v>37</v>
      </c>
      <c r="K25" s="42"/>
      <c r="L25" s="14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8" customHeight="1">
      <c r="A26" s="42"/>
      <c r="B26" s="48"/>
      <c r="C26" s="42"/>
      <c r="D26" s="42"/>
      <c r="E26" s="137" t="s">
        <v>42</v>
      </c>
      <c r="F26" s="42"/>
      <c r="G26" s="42"/>
      <c r="H26" s="42"/>
      <c r="I26" s="146" t="s">
        <v>32</v>
      </c>
      <c r="J26" s="137" t="s">
        <v>39</v>
      </c>
      <c r="K26" s="42"/>
      <c r="L26" s="14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2" customFormat="1" ht="6.96" customHeight="1">
      <c r="A27" s="42"/>
      <c r="B27" s="48"/>
      <c r="C27" s="42"/>
      <c r="D27" s="42"/>
      <c r="E27" s="42"/>
      <c r="F27" s="42"/>
      <c r="G27" s="42"/>
      <c r="H27" s="42"/>
      <c r="I27" s="42"/>
      <c r="J27" s="42"/>
      <c r="K27" s="42"/>
      <c r="L27" s="148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="2" customFormat="1" ht="12" customHeight="1">
      <c r="A28" s="42"/>
      <c r="B28" s="48"/>
      <c r="C28" s="42"/>
      <c r="D28" s="146" t="s">
        <v>43</v>
      </c>
      <c r="E28" s="42"/>
      <c r="F28" s="42"/>
      <c r="G28" s="42"/>
      <c r="H28" s="42"/>
      <c r="I28" s="42"/>
      <c r="J28" s="42"/>
      <c r="K28" s="42"/>
      <c r="L28" s="14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8" customFormat="1" ht="16.5" customHeight="1">
      <c r="A29" s="151"/>
      <c r="B29" s="152"/>
      <c r="C29" s="151"/>
      <c r="D29" s="151"/>
      <c r="E29" s="153" t="s">
        <v>78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2"/>
      <c r="B30" s="48"/>
      <c r="C30" s="42"/>
      <c r="D30" s="42"/>
      <c r="E30" s="42"/>
      <c r="F30" s="42"/>
      <c r="G30" s="42"/>
      <c r="H30" s="42"/>
      <c r="I30" s="42"/>
      <c r="J30" s="42"/>
      <c r="K30" s="42"/>
      <c r="L30" s="14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55"/>
      <c r="E31" s="155"/>
      <c r="F31" s="155"/>
      <c r="G31" s="155"/>
      <c r="H31" s="155"/>
      <c r="I31" s="155"/>
      <c r="J31" s="155"/>
      <c r="K31" s="155"/>
      <c r="L31" s="14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25.44" customHeight="1">
      <c r="A32" s="42"/>
      <c r="B32" s="48"/>
      <c r="C32" s="42"/>
      <c r="D32" s="156" t="s">
        <v>45</v>
      </c>
      <c r="E32" s="42"/>
      <c r="F32" s="42"/>
      <c r="G32" s="42"/>
      <c r="H32" s="42"/>
      <c r="I32" s="42"/>
      <c r="J32" s="157">
        <f>ROUND(J98, 2)</f>
        <v>0</v>
      </c>
      <c r="K32" s="42"/>
      <c r="L32" s="14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6.96" customHeight="1">
      <c r="A33" s="42"/>
      <c r="B33" s="48"/>
      <c r="C33" s="42"/>
      <c r="D33" s="155"/>
      <c r="E33" s="155"/>
      <c r="F33" s="155"/>
      <c r="G33" s="155"/>
      <c r="H33" s="155"/>
      <c r="I33" s="155"/>
      <c r="J33" s="155"/>
      <c r="K33" s="155"/>
      <c r="L33" s="14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42"/>
      <c r="F34" s="158" t="s">
        <v>47</v>
      </c>
      <c r="G34" s="42"/>
      <c r="H34" s="42"/>
      <c r="I34" s="158" t="s">
        <v>46</v>
      </c>
      <c r="J34" s="158" t="s">
        <v>48</v>
      </c>
      <c r="K34" s="42"/>
      <c r="L34" s="14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="2" customFormat="1" ht="14.4" customHeight="1">
      <c r="A35" s="42"/>
      <c r="B35" s="48"/>
      <c r="C35" s="42"/>
      <c r="D35" s="159" t="s">
        <v>49</v>
      </c>
      <c r="E35" s="146" t="s">
        <v>50</v>
      </c>
      <c r="F35" s="160">
        <f>ROUND((SUM(BE98:BE280)),  2)</f>
        <v>0</v>
      </c>
      <c r="G35" s="42"/>
      <c r="H35" s="42"/>
      <c r="I35" s="161">
        <v>0.20999999999999999</v>
      </c>
      <c r="J35" s="160">
        <f>ROUND(((SUM(BE98:BE280))*I35),  2)</f>
        <v>0</v>
      </c>
      <c r="K35" s="42"/>
      <c r="L35" s="14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="2" customFormat="1" ht="14.4" customHeight="1">
      <c r="A36" s="42"/>
      <c r="B36" s="48"/>
      <c r="C36" s="42"/>
      <c r="D36" s="42"/>
      <c r="E36" s="146" t="s">
        <v>51</v>
      </c>
      <c r="F36" s="160">
        <f>ROUND((SUM(BF98:BF280)),  2)</f>
        <v>0</v>
      </c>
      <c r="G36" s="42"/>
      <c r="H36" s="42"/>
      <c r="I36" s="161">
        <v>0.12</v>
      </c>
      <c r="J36" s="160">
        <f>ROUND(((SUM(BF98:BF280))*I36),  2)</f>
        <v>0</v>
      </c>
      <c r="K36" s="42"/>
      <c r="L36" s="14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46" t="s">
        <v>52</v>
      </c>
      <c r="F37" s="160">
        <f>ROUND((SUM(BG98:BG280)),  2)</f>
        <v>0</v>
      </c>
      <c r="G37" s="42"/>
      <c r="H37" s="42"/>
      <c r="I37" s="161">
        <v>0.20999999999999999</v>
      </c>
      <c r="J37" s="160">
        <f>0</f>
        <v>0</v>
      </c>
      <c r="K37" s="42"/>
      <c r="L37" s="14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hidden="1" s="2" customFormat="1" ht="14.4" customHeight="1">
      <c r="A38" s="42"/>
      <c r="B38" s="48"/>
      <c r="C38" s="42"/>
      <c r="D38" s="42"/>
      <c r="E38" s="146" t="s">
        <v>53</v>
      </c>
      <c r="F38" s="160">
        <f>ROUND((SUM(BH98:BH280)),  2)</f>
        <v>0</v>
      </c>
      <c r="G38" s="42"/>
      <c r="H38" s="42"/>
      <c r="I38" s="161">
        <v>0.12</v>
      </c>
      <c r="J38" s="160">
        <f>0</f>
        <v>0</v>
      </c>
      <c r="K38" s="42"/>
      <c r="L38" s="14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hidden="1" s="2" customFormat="1" ht="14.4" customHeight="1">
      <c r="A39" s="42"/>
      <c r="B39" s="48"/>
      <c r="C39" s="42"/>
      <c r="D39" s="42"/>
      <c r="E39" s="146" t="s">
        <v>54</v>
      </c>
      <c r="F39" s="160">
        <f>ROUND((SUM(BI98:BI280)),  2)</f>
        <v>0</v>
      </c>
      <c r="G39" s="42"/>
      <c r="H39" s="42"/>
      <c r="I39" s="161">
        <v>0</v>
      </c>
      <c r="J39" s="160">
        <f>0</f>
        <v>0</v>
      </c>
      <c r="K39" s="42"/>
      <c r="L39" s="14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6.96" customHeight="1">
      <c r="A40" s="42"/>
      <c r="B40" s="48"/>
      <c r="C40" s="42"/>
      <c r="D40" s="42"/>
      <c r="E40" s="42"/>
      <c r="F40" s="42"/>
      <c r="G40" s="42"/>
      <c r="H40" s="42"/>
      <c r="I40" s="42"/>
      <c r="J40" s="42"/>
      <c r="K40" s="42"/>
      <c r="L40" s="14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="2" customFormat="1" ht="25.44" customHeight="1">
      <c r="A41" s="42"/>
      <c r="B41" s="48"/>
      <c r="C41" s="162"/>
      <c r="D41" s="163" t="s">
        <v>55</v>
      </c>
      <c r="E41" s="164"/>
      <c r="F41" s="164"/>
      <c r="G41" s="165" t="s">
        <v>56</v>
      </c>
      <c r="H41" s="166" t="s">
        <v>57</v>
      </c>
      <c r="I41" s="164"/>
      <c r="J41" s="167">
        <f>SUM(J32:J39)</f>
        <v>0</v>
      </c>
      <c r="K41" s="168"/>
      <c r="L41" s="148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="2" customFormat="1" ht="14.4" customHeight="1">
      <c r="A42" s="42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6" s="2" customFormat="1" ht="6.96" customHeight="1">
      <c r="A46" s="42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24.96" customHeight="1">
      <c r="A47" s="42"/>
      <c r="B47" s="43"/>
      <c r="C47" s="26" t="s">
        <v>116</v>
      </c>
      <c r="D47" s="44"/>
      <c r="E47" s="44"/>
      <c r="F47" s="44"/>
      <c r="G47" s="44"/>
      <c r="H47" s="44"/>
      <c r="I47" s="44"/>
      <c r="J47" s="44"/>
      <c r="K47" s="44"/>
      <c r="L47" s="14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14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16</v>
      </c>
      <c r="D49" s="44"/>
      <c r="E49" s="44"/>
      <c r="F49" s="44"/>
      <c r="G49" s="44"/>
      <c r="H49" s="44"/>
      <c r="I49" s="44"/>
      <c r="J49" s="44"/>
      <c r="K49" s="44"/>
      <c r="L49" s="14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26.25" customHeight="1">
      <c r="A50" s="42"/>
      <c r="B50" s="43"/>
      <c r="C50" s="44"/>
      <c r="D50" s="44"/>
      <c r="E50" s="173" t="str">
        <f>E7</f>
        <v xml:space="preserve">Modernizace a rozšíření prostor  SOU a PrŠ  Kladno – Vrapice, Objekt 1</v>
      </c>
      <c r="F50" s="35"/>
      <c r="G50" s="35"/>
      <c r="H50" s="35"/>
      <c r="I50" s="44"/>
      <c r="J50" s="44"/>
      <c r="K50" s="44"/>
      <c r="L50" s="14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1" customFormat="1" ht="12" customHeight="1">
      <c r="B51" s="24"/>
      <c r="C51" s="35" t="s">
        <v>114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2"/>
      <c r="B52" s="43"/>
      <c r="C52" s="44"/>
      <c r="D52" s="44"/>
      <c r="E52" s="173" t="s">
        <v>258</v>
      </c>
      <c r="F52" s="44"/>
      <c r="G52" s="44"/>
      <c r="H52" s="44"/>
      <c r="I52" s="44"/>
      <c r="J52" s="44"/>
      <c r="K52" s="44"/>
      <c r="L52" s="14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12" customHeight="1">
      <c r="A53" s="42"/>
      <c r="B53" s="43"/>
      <c r="C53" s="35" t="s">
        <v>259</v>
      </c>
      <c r="D53" s="44"/>
      <c r="E53" s="44"/>
      <c r="F53" s="44"/>
      <c r="G53" s="44"/>
      <c r="H53" s="44"/>
      <c r="I53" s="44"/>
      <c r="J53" s="44"/>
      <c r="K53" s="44"/>
      <c r="L53" s="14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6.5" customHeight="1">
      <c r="A54" s="42"/>
      <c r="B54" s="43"/>
      <c r="C54" s="44"/>
      <c r="D54" s="44"/>
      <c r="E54" s="73" t="str">
        <f>E11</f>
        <v>TI 02 - Zdravotechnické instalace</v>
      </c>
      <c r="F54" s="44"/>
      <c r="G54" s="44"/>
      <c r="H54" s="44"/>
      <c r="I54" s="44"/>
      <c r="J54" s="44"/>
      <c r="K54" s="44"/>
      <c r="L54" s="14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6.96" customHeight="1">
      <c r="A55" s="42"/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14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2" customHeight="1">
      <c r="A56" s="42"/>
      <c r="B56" s="43"/>
      <c r="C56" s="35" t="s">
        <v>22</v>
      </c>
      <c r="D56" s="44"/>
      <c r="E56" s="44"/>
      <c r="F56" s="30" t="str">
        <f>F14</f>
        <v>Vrapice</v>
      </c>
      <c r="G56" s="44"/>
      <c r="H56" s="44"/>
      <c r="I56" s="35" t="s">
        <v>24</v>
      </c>
      <c r="J56" s="76" t="str">
        <f>IF(J14="","",J14)</f>
        <v>1. 2. 2025</v>
      </c>
      <c r="K56" s="44"/>
      <c r="L56" s="14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6.96" customHeight="1">
      <c r="A57" s="42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14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5.15" customHeight="1">
      <c r="A58" s="42"/>
      <c r="B58" s="43"/>
      <c r="C58" s="35" t="s">
        <v>28</v>
      </c>
      <c r="D58" s="44"/>
      <c r="E58" s="44"/>
      <c r="F58" s="30" t="str">
        <f>E17</f>
        <v>SOU a PrŠ Kladno – Vrapice</v>
      </c>
      <c r="G58" s="44"/>
      <c r="H58" s="44"/>
      <c r="I58" s="35" t="s">
        <v>36</v>
      </c>
      <c r="J58" s="40" t="str">
        <f>E23</f>
        <v>archiw studio s.r.o</v>
      </c>
      <c r="K58" s="44"/>
      <c r="L58" s="14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5.65" customHeight="1">
      <c r="A59" s="42"/>
      <c r="B59" s="43"/>
      <c r="C59" s="35" t="s">
        <v>34</v>
      </c>
      <c r="D59" s="44"/>
      <c r="E59" s="44"/>
      <c r="F59" s="30" t="str">
        <f>IF(E20="","",E20)</f>
        <v>Vyplň údaj</v>
      </c>
      <c r="G59" s="44"/>
      <c r="H59" s="44"/>
      <c r="I59" s="35" t="s">
        <v>41</v>
      </c>
      <c r="J59" s="40" t="str">
        <f>E26</f>
        <v>archiw studio s.r.o. - Pavol Vígh</v>
      </c>
      <c r="K59" s="44"/>
      <c r="L59" s="14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</row>
    <row r="60" s="2" customFormat="1" ht="10.32" customHeight="1">
      <c r="A60" s="42"/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148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="2" customFormat="1" ht="29.28" customHeight="1">
      <c r="A61" s="42"/>
      <c r="B61" s="43"/>
      <c r="C61" s="174" t="s">
        <v>117</v>
      </c>
      <c r="D61" s="175"/>
      <c r="E61" s="175"/>
      <c r="F61" s="175"/>
      <c r="G61" s="175"/>
      <c r="H61" s="175"/>
      <c r="I61" s="175"/>
      <c r="J61" s="176" t="s">
        <v>118</v>
      </c>
      <c r="K61" s="175"/>
      <c r="L61" s="148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="2" customFormat="1" ht="10.32" customHeight="1">
      <c r="A62" s="42"/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148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="2" customFormat="1" ht="22.8" customHeight="1">
      <c r="A63" s="42"/>
      <c r="B63" s="43"/>
      <c r="C63" s="177" t="s">
        <v>77</v>
      </c>
      <c r="D63" s="44"/>
      <c r="E63" s="44"/>
      <c r="F63" s="44"/>
      <c r="G63" s="44"/>
      <c r="H63" s="44"/>
      <c r="I63" s="44"/>
      <c r="J63" s="106">
        <f>J98</f>
        <v>0</v>
      </c>
      <c r="K63" s="44"/>
      <c r="L63" s="148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U63" s="20" t="s">
        <v>119</v>
      </c>
    </row>
    <row r="64" s="9" customFormat="1" ht="24.96" customHeight="1">
      <c r="A64" s="9"/>
      <c r="B64" s="178"/>
      <c r="C64" s="179"/>
      <c r="D64" s="180" t="s">
        <v>261</v>
      </c>
      <c r="E64" s="181"/>
      <c r="F64" s="181"/>
      <c r="G64" s="181"/>
      <c r="H64" s="181"/>
      <c r="I64" s="181"/>
      <c r="J64" s="182">
        <f>J99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9"/>
      <c r="D65" s="185" t="s">
        <v>263</v>
      </c>
      <c r="E65" s="186"/>
      <c r="F65" s="186"/>
      <c r="G65" s="186"/>
      <c r="H65" s="186"/>
      <c r="I65" s="186"/>
      <c r="J65" s="187">
        <f>J100</f>
        <v>0</v>
      </c>
      <c r="K65" s="129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4"/>
      <c r="C66" s="129"/>
      <c r="D66" s="185" t="s">
        <v>264</v>
      </c>
      <c r="E66" s="186"/>
      <c r="F66" s="186"/>
      <c r="G66" s="186"/>
      <c r="H66" s="186"/>
      <c r="I66" s="186"/>
      <c r="J66" s="187">
        <f>J104</f>
        <v>0</v>
      </c>
      <c r="K66" s="129"/>
      <c r="L66" s="18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78"/>
      <c r="C67" s="179"/>
      <c r="D67" s="180" t="s">
        <v>265</v>
      </c>
      <c r="E67" s="181"/>
      <c r="F67" s="181"/>
      <c r="G67" s="181"/>
      <c r="H67" s="181"/>
      <c r="I67" s="181"/>
      <c r="J67" s="182">
        <f>J116</f>
        <v>0</v>
      </c>
      <c r="K67" s="179"/>
      <c r="L67" s="18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4"/>
      <c r="C68" s="129"/>
      <c r="D68" s="185" t="s">
        <v>2660</v>
      </c>
      <c r="E68" s="186"/>
      <c r="F68" s="186"/>
      <c r="G68" s="186"/>
      <c r="H68" s="186"/>
      <c r="I68" s="186"/>
      <c r="J68" s="187">
        <f>J117</f>
        <v>0</v>
      </c>
      <c r="K68" s="129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4"/>
      <c r="C69" s="129"/>
      <c r="D69" s="185" t="s">
        <v>2661</v>
      </c>
      <c r="E69" s="186"/>
      <c r="F69" s="186"/>
      <c r="G69" s="186"/>
      <c r="H69" s="186"/>
      <c r="I69" s="186"/>
      <c r="J69" s="187">
        <f>J139</f>
        <v>0</v>
      </c>
      <c r="K69" s="129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4"/>
      <c r="C70" s="129"/>
      <c r="D70" s="185" t="s">
        <v>812</v>
      </c>
      <c r="E70" s="186"/>
      <c r="F70" s="186"/>
      <c r="G70" s="186"/>
      <c r="H70" s="186"/>
      <c r="I70" s="186"/>
      <c r="J70" s="187">
        <f>J192</f>
        <v>0</v>
      </c>
      <c r="K70" s="129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84"/>
      <c r="C71" s="129"/>
      <c r="D71" s="185" t="s">
        <v>2662</v>
      </c>
      <c r="E71" s="186"/>
      <c r="F71" s="186"/>
      <c r="G71" s="186"/>
      <c r="H71" s="186"/>
      <c r="I71" s="186"/>
      <c r="J71" s="187">
        <f>J240</f>
        <v>0</v>
      </c>
      <c r="K71" s="129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8"/>
      <c r="C72" s="179"/>
      <c r="D72" s="180" t="s">
        <v>274</v>
      </c>
      <c r="E72" s="181"/>
      <c r="F72" s="181"/>
      <c r="G72" s="181"/>
      <c r="H72" s="181"/>
      <c r="I72" s="181"/>
      <c r="J72" s="182">
        <f>J249</f>
        <v>0</v>
      </c>
      <c r="K72" s="179"/>
      <c r="L72" s="183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78"/>
      <c r="C73" s="179"/>
      <c r="D73" s="180" t="s">
        <v>2433</v>
      </c>
      <c r="E73" s="181"/>
      <c r="F73" s="181"/>
      <c r="G73" s="181"/>
      <c r="H73" s="181"/>
      <c r="I73" s="181"/>
      <c r="J73" s="182">
        <f>J267</f>
        <v>0</v>
      </c>
      <c r="K73" s="179"/>
      <c r="L73" s="183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78"/>
      <c r="C74" s="179"/>
      <c r="D74" s="180" t="s">
        <v>120</v>
      </c>
      <c r="E74" s="181"/>
      <c r="F74" s="181"/>
      <c r="G74" s="181"/>
      <c r="H74" s="181"/>
      <c r="I74" s="181"/>
      <c r="J74" s="182">
        <f>J270</f>
        <v>0</v>
      </c>
      <c r="K74" s="179"/>
      <c r="L74" s="183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84"/>
      <c r="C75" s="129"/>
      <c r="D75" s="185" t="s">
        <v>123</v>
      </c>
      <c r="E75" s="186"/>
      <c r="F75" s="186"/>
      <c r="G75" s="186"/>
      <c r="H75" s="186"/>
      <c r="I75" s="186"/>
      <c r="J75" s="187">
        <f>J271</f>
        <v>0</v>
      </c>
      <c r="K75" s="129"/>
      <c r="L75" s="18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4"/>
      <c r="C76" s="129"/>
      <c r="D76" s="185" t="s">
        <v>2663</v>
      </c>
      <c r="E76" s="186"/>
      <c r="F76" s="186"/>
      <c r="G76" s="186"/>
      <c r="H76" s="186"/>
      <c r="I76" s="186"/>
      <c r="J76" s="187">
        <f>J278</f>
        <v>0</v>
      </c>
      <c r="K76" s="129"/>
      <c r="L76" s="18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2" customFormat="1" ht="21.84" customHeight="1">
      <c r="A77" s="42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14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4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82" s="2" customFormat="1" ht="6.96" customHeight="1">
      <c r="A82" s="42"/>
      <c r="B82" s="65"/>
      <c r="C82" s="66"/>
      <c r="D82" s="66"/>
      <c r="E82" s="66"/>
      <c r="F82" s="66"/>
      <c r="G82" s="66"/>
      <c r="H82" s="66"/>
      <c r="I82" s="66"/>
      <c r="J82" s="66"/>
      <c r="K82" s="66"/>
      <c r="L82" s="14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24.96" customHeight="1">
      <c r="A83" s="42"/>
      <c r="B83" s="43"/>
      <c r="C83" s="26" t="s">
        <v>126</v>
      </c>
      <c r="D83" s="44"/>
      <c r="E83" s="44"/>
      <c r="F83" s="44"/>
      <c r="G83" s="44"/>
      <c r="H83" s="44"/>
      <c r="I83" s="44"/>
      <c r="J83" s="44"/>
      <c r="K83" s="44"/>
      <c r="L83" s="14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6.96" customHeight="1">
      <c r="A84" s="42"/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14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2" customHeight="1">
      <c r="A85" s="42"/>
      <c r="B85" s="43"/>
      <c r="C85" s="35" t="s">
        <v>16</v>
      </c>
      <c r="D85" s="44"/>
      <c r="E85" s="44"/>
      <c r="F85" s="44"/>
      <c r="G85" s="44"/>
      <c r="H85" s="44"/>
      <c r="I85" s="44"/>
      <c r="J85" s="44"/>
      <c r="K85" s="44"/>
      <c r="L85" s="14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2" customFormat="1" ht="26.25" customHeight="1">
      <c r="A86" s="42"/>
      <c r="B86" s="43"/>
      <c r="C86" s="44"/>
      <c r="D86" s="44"/>
      <c r="E86" s="173" t="str">
        <f>E7</f>
        <v xml:space="preserve">Modernizace a rozšíření prostor  SOU a PrŠ  Kladno – Vrapice, Objekt 1</v>
      </c>
      <c r="F86" s="35"/>
      <c r="G86" s="35"/>
      <c r="H86" s="35"/>
      <c r="I86" s="44"/>
      <c r="J86" s="44"/>
      <c r="K86" s="44"/>
      <c r="L86" s="14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1" customFormat="1" ht="12" customHeight="1">
      <c r="B87" s="24"/>
      <c r="C87" s="35" t="s">
        <v>114</v>
      </c>
      <c r="D87" s="25"/>
      <c r="E87" s="25"/>
      <c r="F87" s="25"/>
      <c r="G87" s="25"/>
      <c r="H87" s="25"/>
      <c r="I87" s="25"/>
      <c r="J87" s="25"/>
      <c r="K87" s="25"/>
      <c r="L87" s="23"/>
    </row>
    <row r="88" s="2" customFormat="1" ht="16.5" customHeight="1">
      <c r="A88" s="42"/>
      <c r="B88" s="43"/>
      <c r="C88" s="44"/>
      <c r="D88" s="44"/>
      <c r="E88" s="173" t="s">
        <v>258</v>
      </c>
      <c r="F88" s="44"/>
      <c r="G88" s="44"/>
      <c r="H88" s="44"/>
      <c r="I88" s="44"/>
      <c r="J88" s="44"/>
      <c r="K88" s="44"/>
      <c r="L88" s="148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</row>
    <row r="89" s="2" customFormat="1" ht="12" customHeight="1">
      <c r="A89" s="42"/>
      <c r="B89" s="43"/>
      <c r="C89" s="35" t="s">
        <v>259</v>
      </c>
      <c r="D89" s="44"/>
      <c r="E89" s="44"/>
      <c r="F89" s="44"/>
      <c r="G89" s="44"/>
      <c r="H89" s="44"/>
      <c r="I89" s="44"/>
      <c r="J89" s="44"/>
      <c r="K89" s="44"/>
      <c r="L89" s="148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</row>
    <row r="90" s="2" customFormat="1" ht="16.5" customHeight="1">
      <c r="A90" s="42"/>
      <c r="B90" s="43"/>
      <c r="C90" s="44"/>
      <c r="D90" s="44"/>
      <c r="E90" s="73" t="str">
        <f>E11</f>
        <v>TI 02 - Zdravotechnické instalace</v>
      </c>
      <c r="F90" s="44"/>
      <c r="G90" s="44"/>
      <c r="H90" s="44"/>
      <c r="I90" s="44"/>
      <c r="J90" s="44"/>
      <c r="K90" s="44"/>
      <c r="L90" s="148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</row>
    <row r="91" s="2" customFormat="1" ht="6.96" customHeight="1">
      <c r="A91" s="42"/>
      <c r="B91" s="43"/>
      <c r="C91" s="44"/>
      <c r="D91" s="44"/>
      <c r="E91" s="44"/>
      <c r="F91" s="44"/>
      <c r="G91" s="44"/>
      <c r="H91" s="44"/>
      <c r="I91" s="44"/>
      <c r="J91" s="44"/>
      <c r="K91" s="44"/>
      <c r="L91" s="148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12" customHeight="1">
      <c r="A92" s="42"/>
      <c r="B92" s="43"/>
      <c r="C92" s="35" t="s">
        <v>22</v>
      </c>
      <c r="D92" s="44"/>
      <c r="E92" s="44"/>
      <c r="F92" s="30" t="str">
        <f>F14</f>
        <v>Vrapice</v>
      </c>
      <c r="G92" s="44"/>
      <c r="H92" s="44"/>
      <c r="I92" s="35" t="s">
        <v>24</v>
      </c>
      <c r="J92" s="76" t="str">
        <f>IF(J14="","",J14)</f>
        <v>1. 2. 2025</v>
      </c>
      <c r="K92" s="44"/>
      <c r="L92" s="148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6.96" customHeight="1">
      <c r="A93" s="42"/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148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2" customFormat="1" ht="15.15" customHeight="1">
      <c r="A94" s="42"/>
      <c r="B94" s="43"/>
      <c r="C94" s="35" t="s">
        <v>28</v>
      </c>
      <c r="D94" s="44"/>
      <c r="E94" s="44"/>
      <c r="F94" s="30" t="str">
        <f>E17</f>
        <v>SOU a PrŠ Kladno – Vrapice</v>
      </c>
      <c r="G94" s="44"/>
      <c r="H94" s="44"/>
      <c r="I94" s="35" t="s">
        <v>36</v>
      </c>
      <c r="J94" s="40" t="str">
        <f>E23</f>
        <v>archiw studio s.r.o</v>
      </c>
      <c r="K94" s="44"/>
      <c r="L94" s="148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="2" customFormat="1" ht="25.65" customHeight="1">
      <c r="A95" s="42"/>
      <c r="B95" s="43"/>
      <c r="C95" s="35" t="s">
        <v>34</v>
      </c>
      <c r="D95" s="44"/>
      <c r="E95" s="44"/>
      <c r="F95" s="30" t="str">
        <f>IF(E20="","",E20)</f>
        <v>Vyplň údaj</v>
      </c>
      <c r="G95" s="44"/>
      <c r="H95" s="44"/>
      <c r="I95" s="35" t="s">
        <v>41</v>
      </c>
      <c r="J95" s="40" t="str">
        <f>E26</f>
        <v>archiw studio s.r.o. - Pavol Vígh</v>
      </c>
      <c r="K95" s="44"/>
      <c r="L95" s="148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="2" customFormat="1" ht="10.32" customHeight="1">
      <c r="A96" s="42"/>
      <c r="B96" s="43"/>
      <c r="C96" s="44"/>
      <c r="D96" s="44"/>
      <c r="E96" s="44"/>
      <c r="F96" s="44"/>
      <c r="G96" s="44"/>
      <c r="H96" s="44"/>
      <c r="I96" s="44"/>
      <c r="J96" s="44"/>
      <c r="K96" s="44"/>
      <c r="L96" s="148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</row>
    <row r="97" s="11" customFormat="1" ht="29.28" customHeight="1">
      <c r="A97" s="189"/>
      <c r="B97" s="190"/>
      <c r="C97" s="191" t="s">
        <v>127</v>
      </c>
      <c r="D97" s="192" t="s">
        <v>64</v>
      </c>
      <c r="E97" s="192" t="s">
        <v>60</v>
      </c>
      <c r="F97" s="192" t="s">
        <v>61</v>
      </c>
      <c r="G97" s="192" t="s">
        <v>128</v>
      </c>
      <c r="H97" s="192" t="s">
        <v>129</v>
      </c>
      <c r="I97" s="192" t="s">
        <v>130</v>
      </c>
      <c r="J97" s="192" t="s">
        <v>118</v>
      </c>
      <c r="K97" s="193" t="s">
        <v>131</v>
      </c>
      <c r="L97" s="194"/>
      <c r="M97" s="96" t="s">
        <v>78</v>
      </c>
      <c r="N97" s="97" t="s">
        <v>49</v>
      </c>
      <c r="O97" s="97" t="s">
        <v>132</v>
      </c>
      <c r="P97" s="97" t="s">
        <v>133</v>
      </c>
      <c r="Q97" s="97" t="s">
        <v>134</v>
      </c>
      <c r="R97" s="97" t="s">
        <v>135</v>
      </c>
      <c r="S97" s="97" t="s">
        <v>136</v>
      </c>
      <c r="T97" s="98" t="s">
        <v>137</v>
      </c>
      <c r="U97" s="189"/>
      <c r="V97" s="189"/>
      <c r="W97" s="189"/>
      <c r="X97" s="189"/>
      <c r="Y97" s="189"/>
      <c r="Z97" s="189"/>
      <c r="AA97" s="189"/>
      <c r="AB97" s="189"/>
      <c r="AC97" s="189"/>
      <c r="AD97" s="189"/>
      <c r="AE97" s="189"/>
    </row>
    <row r="98" s="2" customFormat="1" ht="22.8" customHeight="1">
      <c r="A98" s="42"/>
      <c r="B98" s="43"/>
      <c r="C98" s="103" t="s">
        <v>138</v>
      </c>
      <c r="D98" s="44"/>
      <c r="E98" s="44"/>
      <c r="F98" s="44"/>
      <c r="G98" s="44"/>
      <c r="H98" s="44"/>
      <c r="I98" s="44"/>
      <c r="J98" s="195">
        <f>BK98</f>
        <v>0</v>
      </c>
      <c r="K98" s="44"/>
      <c r="L98" s="48"/>
      <c r="M98" s="99"/>
      <c r="N98" s="196"/>
      <c r="O98" s="100"/>
      <c r="P98" s="197">
        <f>P99+P116+P249+P267+P270</f>
        <v>0</v>
      </c>
      <c r="Q98" s="100"/>
      <c r="R98" s="197">
        <f>R99+R116+R249+R267+R270</f>
        <v>0.45830014630000004</v>
      </c>
      <c r="S98" s="100"/>
      <c r="T98" s="198">
        <f>T99+T116+T249+T267+T270</f>
        <v>0.16689999999999999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T98" s="20" t="s">
        <v>79</v>
      </c>
      <c r="AU98" s="20" t="s">
        <v>119</v>
      </c>
      <c r="BK98" s="199">
        <f>BK99+BK116+BK249+BK267+BK270</f>
        <v>0</v>
      </c>
    </row>
    <row r="99" s="12" customFormat="1" ht="25.92" customHeight="1">
      <c r="A99" s="12"/>
      <c r="B99" s="200"/>
      <c r="C99" s="201"/>
      <c r="D99" s="202" t="s">
        <v>79</v>
      </c>
      <c r="E99" s="203" t="s">
        <v>275</v>
      </c>
      <c r="F99" s="203" t="s">
        <v>276</v>
      </c>
      <c r="G99" s="201"/>
      <c r="H99" s="201"/>
      <c r="I99" s="204"/>
      <c r="J99" s="205">
        <f>BK99</f>
        <v>0</v>
      </c>
      <c r="K99" s="201"/>
      <c r="L99" s="206"/>
      <c r="M99" s="207"/>
      <c r="N99" s="208"/>
      <c r="O99" s="208"/>
      <c r="P99" s="209">
        <f>P100+P104</f>
        <v>0</v>
      </c>
      <c r="Q99" s="208"/>
      <c r="R99" s="209">
        <f>R100+R104</f>
        <v>0.00029999999999999997</v>
      </c>
      <c r="S99" s="208"/>
      <c r="T99" s="210">
        <f>T100+T104</f>
        <v>0.014999999999999999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11" t="s">
        <v>88</v>
      </c>
      <c r="AT99" s="212" t="s">
        <v>79</v>
      </c>
      <c r="AU99" s="212" t="s">
        <v>80</v>
      </c>
      <c r="AY99" s="211" t="s">
        <v>141</v>
      </c>
      <c r="BK99" s="213">
        <f>BK100+BK104</f>
        <v>0</v>
      </c>
    </row>
    <row r="100" s="12" customFormat="1" ht="22.8" customHeight="1">
      <c r="A100" s="12"/>
      <c r="B100" s="200"/>
      <c r="C100" s="201"/>
      <c r="D100" s="202" t="s">
        <v>79</v>
      </c>
      <c r="E100" s="214" t="s">
        <v>198</v>
      </c>
      <c r="F100" s="214" t="s">
        <v>318</v>
      </c>
      <c r="G100" s="201"/>
      <c r="H100" s="201"/>
      <c r="I100" s="204"/>
      <c r="J100" s="215">
        <f>BK100</f>
        <v>0</v>
      </c>
      <c r="K100" s="201"/>
      <c r="L100" s="206"/>
      <c r="M100" s="207"/>
      <c r="N100" s="208"/>
      <c r="O100" s="208"/>
      <c r="P100" s="209">
        <f>SUM(P101:P103)</f>
        <v>0</v>
      </c>
      <c r="Q100" s="208"/>
      <c r="R100" s="209">
        <f>SUM(R101:R103)</f>
        <v>0.00029999999999999997</v>
      </c>
      <c r="S100" s="208"/>
      <c r="T100" s="210">
        <f>SUM(T101:T103)</f>
        <v>0.014999999999999999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1" t="s">
        <v>88</v>
      </c>
      <c r="AT100" s="212" t="s">
        <v>79</v>
      </c>
      <c r="AU100" s="212" t="s">
        <v>88</v>
      </c>
      <c r="AY100" s="211" t="s">
        <v>141</v>
      </c>
      <c r="BK100" s="213">
        <f>SUM(BK101:BK103)</f>
        <v>0</v>
      </c>
    </row>
    <row r="101" s="2" customFormat="1" ht="37.8" customHeight="1">
      <c r="A101" s="42"/>
      <c r="B101" s="43"/>
      <c r="C101" s="216" t="s">
        <v>88</v>
      </c>
      <c r="D101" s="216" t="s">
        <v>144</v>
      </c>
      <c r="E101" s="217" t="s">
        <v>2664</v>
      </c>
      <c r="F101" s="218" t="s">
        <v>2665</v>
      </c>
      <c r="G101" s="219" t="s">
        <v>618</v>
      </c>
      <c r="H101" s="220">
        <v>1</v>
      </c>
      <c r="I101" s="221"/>
      <c r="J101" s="222">
        <f>ROUND(I101*H101,2)</f>
        <v>0</v>
      </c>
      <c r="K101" s="218" t="s">
        <v>148</v>
      </c>
      <c r="L101" s="48"/>
      <c r="M101" s="223" t="s">
        <v>78</v>
      </c>
      <c r="N101" s="224" t="s">
        <v>50</v>
      </c>
      <c r="O101" s="88"/>
      <c r="P101" s="225">
        <f>O101*H101</f>
        <v>0</v>
      </c>
      <c r="Q101" s="225">
        <v>0</v>
      </c>
      <c r="R101" s="225">
        <f>Q101*H101</f>
        <v>0</v>
      </c>
      <c r="S101" s="225">
        <v>0.014999999999999999</v>
      </c>
      <c r="T101" s="226">
        <f>S101*H101</f>
        <v>0.014999999999999999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R101" s="227" t="s">
        <v>166</v>
      </c>
      <c r="AT101" s="227" t="s">
        <v>144</v>
      </c>
      <c r="AU101" s="227" t="s">
        <v>90</v>
      </c>
      <c r="AY101" s="20" t="s">
        <v>141</v>
      </c>
      <c r="BE101" s="228">
        <f>IF(N101="základní",J101,0)</f>
        <v>0</v>
      </c>
      <c r="BF101" s="228">
        <f>IF(N101="snížená",J101,0)</f>
        <v>0</v>
      </c>
      <c r="BG101" s="228">
        <f>IF(N101="zákl. přenesená",J101,0)</f>
        <v>0</v>
      </c>
      <c r="BH101" s="228">
        <f>IF(N101="sníž. přenesená",J101,0)</f>
        <v>0</v>
      </c>
      <c r="BI101" s="228">
        <f>IF(N101="nulová",J101,0)</f>
        <v>0</v>
      </c>
      <c r="BJ101" s="20" t="s">
        <v>88</v>
      </c>
      <c r="BK101" s="228">
        <f>ROUND(I101*H101,2)</f>
        <v>0</v>
      </c>
      <c r="BL101" s="20" t="s">
        <v>166</v>
      </c>
      <c r="BM101" s="227" t="s">
        <v>2666</v>
      </c>
    </row>
    <row r="102" s="2" customFormat="1">
      <c r="A102" s="42"/>
      <c r="B102" s="43"/>
      <c r="C102" s="44"/>
      <c r="D102" s="229" t="s">
        <v>151</v>
      </c>
      <c r="E102" s="44"/>
      <c r="F102" s="230" t="s">
        <v>2667</v>
      </c>
      <c r="G102" s="44"/>
      <c r="H102" s="44"/>
      <c r="I102" s="231"/>
      <c r="J102" s="44"/>
      <c r="K102" s="44"/>
      <c r="L102" s="48"/>
      <c r="M102" s="232"/>
      <c r="N102" s="233"/>
      <c r="O102" s="88"/>
      <c r="P102" s="88"/>
      <c r="Q102" s="88"/>
      <c r="R102" s="88"/>
      <c r="S102" s="88"/>
      <c r="T102" s="89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T102" s="20" t="s">
        <v>151</v>
      </c>
      <c r="AU102" s="20" t="s">
        <v>90</v>
      </c>
    </row>
    <row r="103" s="2" customFormat="1" ht="24.15" customHeight="1">
      <c r="A103" s="42"/>
      <c r="B103" s="43"/>
      <c r="C103" s="290" t="s">
        <v>90</v>
      </c>
      <c r="D103" s="290" t="s">
        <v>864</v>
      </c>
      <c r="E103" s="291" t="s">
        <v>2668</v>
      </c>
      <c r="F103" s="292" t="s">
        <v>2669</v>
      </c>
      <c r="G103" s="293" t="s">
        <v>618</v>
      </c>
      <c r="H103" s="294">
        <v>1</v>
      </c>
      <c r="I103" s="295"/>
      <c r="J103" s="296">
        <f>ROUND(I103*H103,2)</f>
        <v>0</v>
      </c>
      <c r="K103" s="292" t="s">
        <v>148</v>
      </c>
      <c r="L103" s="297"/>
      <c r="M103" s="298" t="s">
        <v>78</v>
      </c>
      <c r="N103" s="299" t="s">
        <v>50</v>
      </c>
      <c r="O103" s="88"/>
      <c r="P103" s="225">
        <f>O103*H103</f>
        <v>0</v>
      </c>
      <c r="Q103" s="225">
        <v>0.00029999999999999997</v>
      </c>
      <c r="R103" s="225">
        <f>Q103*H103</f>
        <v>0.00029999999999999997</v>
      </c>
      <c r="S103" s="225">
        <v>0</v>
      </c>
      <c r="T103" s="226">
        <f>S103*H103</f>
        <v>0</v>
      </c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R103" s="227" t="s">
        <v>192</v>
      </c>
      <c r="AT103" s="227" t="s">
        <v>864</v>
      </c>
      <c r="AU103" s="227" t="s">
        <v>90</v>
      </c>
      <c r="AY103" s="20" t="s">
        <v>141</v>
      </c>
      <c r="BE103" s="228">
        <f>IF(N103="základní",J103,0)</f>
        <v>0</v>
      </c>
      <c r="BF103" s="228">
        <f>IF(N103="snížená",J103,0)</f>
        <v>0</v>
      </c>
      <c r="BG103" s="228">
        <f>IF(N103="zákl. přenesená",J103,0)</f>
        <v>0</v>
      </c>
      <c r="BH103" s="228">
        <f>IF(N103="sníž. přenesená",J103,0)</f>
        <v>0</v>
      </c>
      <c r="BI103" s="228">
        <f>IF(N103="nulová",J103,0)</f>
        <v>0</v>
      </c>
      <c r="BJ103" s="20" t="s">
        <v>88</v>
      </c>
      <c r="BK103" s="228">
        <f>ROUND(I103*H103,2)</f>
        <v>0</v>
      </c>
      <c r="BL103" s="20" t="s">
        <v>166</v>
      </c>
      <c r="BM103" s="227" t="s">
        <v>2670</v>
      </c>
    </row>
    <row r="104" s="12" customFormat="1" ht="22.8" customHeight="1">
      <c r="A104" s="12"/>
      <c r="B104" s="200"/>
      <c r="C104" s="201"/>
      <c r="D104" s="202" t="s">
        <v>79</v>
      </c>
      <c r="E104" s="214" t="s">
        <v>422</v>
      </c>
      <c r="F104" s="214" t="s">
        <v>423</v>
      </c>
      <c r="G104" s="201"/>
      <c r="H104" s="201"/>
      <c r="I104" s="204"/>
      <c r="J104" s="215">
        <f>BK104</f>
        <v>0</v>
      </c>
      <c r="K104" s="201"/>
      <c r="L104" s="206"/>
      <c r="M104" s="207"/>
      <c r="N104" s="208"/>
      <c r="O104" s="208"/>
      <c r="P104" s="209">
        <f>SUM(P105:P115)</f>
        <v>0</v>
      </c>
      <c r="Q104" s="208"/>
      <c r="R104" s="209">
        <f>SUM(R105:R115)</f>
        <v>0</v>
      </c>
      <c r="S104" s="208"/>
      <c r="T104" s="210">
        <f>SUM(T105:T115)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11" t="s">
        <v>88</v>
      </c>
      <c r="AT104" s="212" t="s">
        <v>79</v>
      </c>
      <c r="AU104" s="212" t="s">
        <v>88</v>
      </c>
      <c r="AY104" s="211" t="s">
        <v>141</v>
      </c>
      <c r="BK104" s="213">
        <f>SUM(BK105:BK115)</f>
        <v>0</v>
      </c>
    </row>
    <row r="105" s="2" customFormat="1" ht="37.8" customHeight="1">
      <c r="A105" s="42"/>
      <c r="B105" s="43"/>
      <c r="C105" s="216" t="s">
        <v>160</v>
      </c>
      <c r="D105" s="216" t="s">
        <v>144</v>
      </c>
      <c r="E105" s="217" t="s">
        <v>435</v>
      </c>
      <c r="F105" s="218" t="s">
        <v>436</v>
      </c>
      <c r="G105" s="219" t="s">
        <v>310</v>
      </c>
      <c r="H105" s="220">
        <v>0.16700000000000001</v>
      </c>
      <c r="I105" s="221"/>
      <c r="J105" s="222">
        <f>ROUND(I105*H105,2)</f>
        <v>0</v>
      </c>
      <c r="K105" s="218" t="s">
        <v>148</v>
      </c>
      <c r="L105" s="48"/>
      <c r="M105" s="223" t="s">
        <v>78</v>
      </c>
      <c r="N105" s="224" t="s">
        <v>50</v>
      </c>
      <c r="O105" s="88"/>
      <c r="P105" s="225">
        <f>O105*H105</f>
        <v>0</v>
      </c>
      <c r="Q105" s="225">
        <v>0</v>
      </c>
      <c r="R105" s="225">
        <f>Q105*H105</f>
        <v>0</v>
      </c>
      <c r="S105" s="225">
        <v>0</v>
      </c>
      <c r="T105" s="226">
        <f>S105*H105</f>
        <v>0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R105" s="227" t="s">
        <v>166</v>
      </c>
      <c r="AT105" s="227" t="s">
        <v>144</v>
      </c>
      <c r="AU105" s="227" t="s">
        <v>90</v>
      </c>
      <c r="AY105" s="20" t="s">
        <v>141</v>
      </c>
      <c r="BE105" s="228">
        <f>IF(N105="základní",J105,0)</f>
        <v>0</v>
      </c>
      <c r="BF105" s="228">
        <f>IF(N105="snížená",J105,0)</f>
        <v>0</v>
      </c>
      <c r="BG105" s="228">
        <f>IF(N105="zákl. přenesená",J105,0)</f>
        <v>0</v>
      </c>
      <c r="BH105" s="228">
        <f>IF(N105="sníž. přenesená",J105,0)</f>
        <v>0</v>
      </c>
      <c r="BI105" s="228">
        <f>IF(N105="nulová",J105,0)</f>
        <v>0</v>
      </c>
      <c r="BJ105" s="20" t="s">
        <v>88</v>
      </c>
      <c r="BK105" s="228">
        <f>ROUND(I105*H105,2)</f>
        <v>0</v>
      </c>
      <c r="BL105" s="20" t="s">
        <v>166</v>
      </c>
      <c r="BM105" s="227" t="s">
        <v>2671</v>
      </c>
    </row>
    <row r="106" s="2" customFormat="1">
      <c r="A106" s="42"/>
      <c r="B106" s="43"/>
      <c r="C106" s="44"/>
      <c r="D106" s="229" t="s">
        <v>151</v>
      </c>
      <c r="E106" s="44"/>
      <c r="F106" s="230" t="s">
        <v>438</v>
      </c>
      <c r="G106" s="44"/>
      <c r="H106" s="44"/>
      <c r="I106" s="231"/>
      <c r="J106" s="44"/>
      <c r="K106" s="44"/>
      <c r="L106" s="48"/>
      <c r="M106" s="232"/>
      <c r="N106" s="233"/>
      <c r="O106" s="88"/>
      <c r="P106" s="88"/>
      <c r="Q106" s="88"/>
      <c r="R106" s="88"/>
      <c r="S106" s="88"/>
      <c r="T106" s="89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T106" s="20" t="s">
        <v>151</v>
      </c>
      <c r="AU106" s="20" t="s">
        <v>90</v>
      </c>
    </row>
    <row r="107" s="2" customFormat="1" ht="62.7" customHeight="1">
      <c r="A107" s="42"/>
      <c r="B107" s="43"/>
      <c r="C107" s="216" t="s">
        <v>166</v>
      </c>
      <c r="D107" s="216" t="s">
        <v>144</v>
      </c>
      <c r="E107" s="217" t="s">
        <v>440</v>
      </c>
      <c r="F107" s="218" t="s">
        <v>441</v>
      </c>
      <c r="G107" s="219" t="s">
        <v>310</v>
      </c>
      <c r="H107" s="220">
        <v>1.6699999999999999</v>
      </c>
      <c r="I107" s="221"/>
      <c r="J107" s="222">
        <f>ROUND(I107*H107,2)</f>
        <v>0</v>
      </c>
      <c r="K107" s="218" t="s">
        <v>148</v>
      </c>
      <c r="L107" s="48"/>
      <c r="M107" s="223" t="s">
        <v>78</v>
      </c>
      <c r="N107" s="224" t="s">
        <v>50</v>
      </c>
      <c r="O107" s="88"/>
      <c r="P107" s="225">
        <f>O107*H107</f>
        <v>0</v>
      </c>
      <c r="Q107" s="225">
        <v>0</v>
      </c>
      <c r="R107" s="225">
        <f>Q107*H107</f>
        <v>0</v>
      </c>
      <c r="S107" s="225">
        <v>0</v>
      </c>
      <c r="T107" s="226">
        <f>S107*H107</f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R107" s="227" t="s">
        <v>166</v>
      </c>
      <c r="AT107" s="227" t="s">
        <v>144</v>
      </c>
      <c r="AU107" s="227" t="s">
        <v>90</v>
      </c>
      <c r="AY107" s="20" t="s">
        <v>141</v>
      </c>
      <c r="BE107" s="228">
        <f>IF(N107="základní",J107,0)</f>
        <v>0</v>
      </c>
      <c r="BF107" s="228">
        <f>IF(N107="snížená",J107,0)</f>
        <v>0</v>
      </c>
      <c r="BG107" s="228">
        <f>IF(N107="zákl. přenesená",J107,0)</f>
        <v>0</v>
      </c>
      <c r="BH107" s="228">
        <f>IF(N107="sníž. přenesená",J107,0)</f>
        <v>0</v>
      </c>
      <c r="BI107" s="228">
        <f>IF(N107="nulová",J107,0)</f>
        <v>0</v>
      </c>
      <c r="BJ107" s="20" t="s">
        <v>88</v>
      </c>
      <c r="BK107" s="228">
        <f>ROUND(I107*H107,2)</f>
        <v>0</v>
      </c>
      <c r="BL107" s="20" t="s">
        <v>166</v>
      </c>
      <c r="BM107" s="227" t="s">
        <v>2672</v>
      </c>
    </row>
    <row r="108" s="2" customFormat="1">
      <c r="A108" s="42"/>
      <c r="B108" s="43"/>
      <c r="C108" s="44"/>
      <c r="D108" s="229" t="s">
        <v>151</v>
      </c>
      <c r="E108" s="44"/>
      <c r="F108" s="230" t="s">
        <v>443</v>
      </c>
      <c r="G108" s="44"/>
      <c r="H108" s="44"/>
      <c r="I108" s="231"/>
      <c r="J108" s="44"/>
      <c r="K108" s="44"/>
      <c r="L108" s="48"/>
      <c r="M108" s="232"/>
      <c r="N108" s="233"/>
      <c r="O108" s="88"/>
      <c r="P108" s="88"/>
      <c r="Q108" s="88"/>
      <c r="R108" s="88"/>
      <c r="S108" s="88"/>
      <c r="T108" s="89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T108" s="20" t="s">
        <v>151</v>
      </c>
      <c r="AU108" s="20" t="s">
        <v>90</v>
      </c>
    </row>
    <row r="109" s="13" customFormat="1">
      <c r="A109" s="13"/>
      <c r="B109" s="241"/>
      <c r="C109" s="242"/>
      <c r="D109" s="234" t="s">
        <v>283</v>
      </c>
      <c r="E109" s="242"/>
      <c r="F109" s="244" t="s">
        <v>2673</v>
      </c>
      <c r="G109" s="242"/>
      <c r="H109" s="245">
        <v>1.6699999999999999</v>
      </c>
      <c r="I109" s="246"/>
      <c r="J109" s="242"/>
      <c r="K109" s="242"/>
      <c r="L109" s="247"/>
      <c r="M109" s="248"/>
      <c r="N109" s="249"/>
      <c r="O109" s="249"/>
      <c r="P109" s="249"/>
      <c r="Q109" s="249"/>
      <c r="R109" s="249"/>
      <c r="S109" s="249"/>
      <c r="T109" s="250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51" t="s">
        <v>283</v>
      </c>
      <c r="AU109" s="251" t="s">
        <v>90</v>
      </c>
      <c r="AV109" s="13" t="s">
        <v>90</v>
      </c>
      <c r="AW109" s="13" t="s">
        <v>4</v>
      </c>
      <c r="AX109" s="13" t="s">
        <v>88</v>
      </c>
      <c r="AY109" s="251" t="s">
        <v>141</v>
      </c>
    </row>
    <row r="110" s="2" customFormat="1" ht="33" customHeight="1">
      <c r="A110" s="42"/>
      <c r="B110" s="43"/>
      <c r="C110" s="216" t="s">
        <v>140</v>
      </c>
      <c r="D110" s="216" t="s">
        <v>144</v>
      </c>
      <c r="E110" s="217" t="s">
        <v>458</v>
      </c>
      <c r="F110" s="218" t="s">
        <v>459</v>
      </c>
      <c r="G110" s="219" t="s">
        <v>310</v>
      </c>
      <c r="H110" s="220">
        <v>0.16700000000000001</v>
      </c>
      <c r="I110" s="221"/>
      <c r="J110" s="222">
        <f>ROUND(I110*H110,2)</f>
        <v>0</v>
      </c>
      <c r="K110" s="218" t="s">
        <v>148</v>
      </c>
      <c r="L110" s="48"/>
      <c r="M110" s="223" t="s">
        <v>78</v>
      </c>
      <c r="N110" s="224" t="s">
        <v>50</v>
      </c>
      <c r="O110" s="88"/>
      <c r="P110" s="225">
        <f>O110*H110</f>
        <v>0</v>
      </c>
      <c r="Q110" s="225">
        <v>0</v>
      </c>
      <c r="R110" s="225">
        <f>Q110*H110</f>
        <v>0</v>
      </c>
      <c r="S110" s="225">
        <v>0</v>
      </c>
      <c r="T110" s="226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7" t="s">
        <v>166</v>
      </c>
      <c r="AT110" s="227" t="s">
        <v>144</v>
      </c>
      <c r="AU110" s="227" t="s">
        <v>90</v>
      </c>
      <c r="AY110" s="20" t="s">
        <v>141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20" t="s">
        <v>88</v>
      </c>
      <c r="BK110" s="228">
        <f>ROUND(I110*H110,2)</f>
        <v>0</v>
      </c>
      <c r="BL110" s="20" t="s">
        <v>166</v>
      </c>
      <c r="BM110" s="227" t="s">
        <v>2674</v>
      </c>
    </row>
    <row r="111" s="2" customFormat="1">
      <c r="A111" s="42"/>
      <c r="B111" s="43"/>
      <c r="C111" s="44"/>
      <c r="D111" s="229" t="s">
        <v>151</v>
      </c>
      <c r="E111" s="44"/>
      <c r="F111" s="230" t="s">
        <v>461</v>
      </c>
      <c r="G111" s="44"/>
      <c r="H111" s="44"/>
      <c r="I111" s="231"/>
      <c r="J111" s="44"/>
      <c r="K111" s="44"/>
      <c r="L111" s="48"/>
      <c r="M111" s="232"/>
      <c r="N111" s="233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151</v>
      </c>
      <c r="AU111" s="20" t="s">
        <v>90</v>
      </c>
    </row>
    <row r="112" s="2" customFormat="1" ht="44.25" customHeight="1">
      <c r="A112" s="42"/>
      <c r="B112" s="43"/>
      <c r="C112" s="216" t="s">
        <v>179</v>
      </c>
      <c r="D112" s="216" t="s">
        <v>144</v>
      </c>
      <c r="E112" s="217" t="s">
        <v>463</v>
      </c>
      <c r="F112" s="218" t="s">
        <v>464</v>
      </c>
      <c r="G112" s="219" t="s">
        <v>310</v>
      </c>
      <c r="H112" s="220">
        <v>0.16700000000000001</v>
      </c>
      <c r="I112" s="221"/>
      <c r="J112" s="222">
        <f>ROUND(I112*H112,2)</f>
        <v>0</v>
      </c>
      <c r="K112" s="218" t="s">
        <v>148</v>
      </c>
      <c r="L112" s="48"/>
      <c r="M112" s="223" t="s">
        <v>78</v>
      </c>
      <c r="N112" s="224" t="s">
        <v>50</v>
      </c>
      <c r="O112" s="88"/>
      <c r="P112" s="225">
        <f>O112*H112</f>
        <v>0</v>
      </c>
      <c r="Q112" s="225">
        <v>0</v>
      </c>
      <c r="R112" s="225">
        <f>Q112*H112</f>
        <v>0</v>
      </c>
      <c r="S112" s="225">
        <v>0</v>
      </c>
      <c r="T112" s="226">
        <f>S112*H112</f>
        <v>0</v>
      </c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R112" s="227" t="s">
        <v>166</v>
      </c>
      <c r="AT112" s="227" t="s">
        <v>144</v>
      </c>
      <c r="AU112" s="227" t="s">
        <v>90</v>
      </c>
      <c r="AY112" s="20" t="s">
        <v>141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20" t="s">
        <v>88</v>
      </c>
      <c r="BK112" s="228">
        <f>ROUND(I112*H112,2)</f>
        <v>0</v>
      </c>
      <c r="BL112" s="20" t="s">
        <v>166</v>
      </c>
      <c r="BM112" s="227" t="s">
        <v>2675</v>
      </c>
    </row>
    <row r="113" s="2" customFormat="1">
      <c r="A113" s="42"/>
      <c r="B113" s="43"/>
      <c r="C113" s="44"/>
      <c r="D113" s="229" t="s">
        <v>151</v>
      </c>
      <c r="E113" s="44"/>
      <c r="F113" s="230" t="s">
        <v>466</v>
      </c>
      <c r="G113" s="44"/>
      <c r="H113" s="44"/>
      <c r="I113" s="231"/>
      <c r="J113" s="44"/>
      <c r="K113" s="44"/>
      <c r="L113" s="48"/>
      <c r="M113" s="232"/>
      <c r="N113" s="233"/>
      <c r="O113" s="88"/>
      <c r="P113" s="88"/>
      <c r="Q113" s="88"/>
      <c r="R113" s="88"/>
      <c r="S113" s="88"/>
      <c r="T113" s="89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T113" s="20" t="s">
        <v>151</v>
      </c>
      <c r="AU113" s="20" t="s">
        <v>90</v>
      </c>
    </row>
    <row r="114" s="2" customFormat="1" ht="49.05" customHeight="1">
      <c r="A114" s="42"/>
      <c r="B114" s="43"/>
      <c r="C114" s="216" t="s">
        <v>186</v>
      </c>
      <c r="D114" s="216" t="s">
        <v>144</v>
      </c>
      <c r="E114" s="217" t="s">
        <v>513</v>
      </c>
      <c r="F114" s="218" t="s">
        <v>514</v>
      </c>
      <c r="G114" s="219" t="s">
        <v>310</v>
      </c>
      <c r="H114" s="220">
        <v>0.16700000000000001</v>
      </c>
      <c r="I114" s="221"/>
      <c r="J114" s="222">
        <f>ROUND(I114*H114,2)</f>
        <v>0</v>
      </c>
      <c r="K114" s="218" t="s">
        <v>148</v>
      </c>
      <c r="L114" s="48"/>
      <c r="M114" s="223" t="s">
        <v>78</v>
      </c>
      <c r="N114" s="224" t="s">
        <v>50</v>
      </c>
      <c r="O114" s="88"/>
      <c r="P114" s="225">
        <f>O114*H114</f>
        <v>0</v>
      </c>
      <c r="Q114" s="225">
        <v>0</v>
      </c>
      <c r="R114" s="225">
        <f>Q114*H114</f>
        <v>0</v>
      </c>
      <c r="S114" s="225">
        <v>0</v>
      </c>
      <c r="T114" s="226">
        <f>S114*H114</f>
        <v>0</v>
      </c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R114" s="227" t="s">
        <v>166</v>
      </c>
      <c r="AT114" s="227" t="s">
        <v>144</v>
      </c>
      <c r="AU114" s="227" t="s">
        <v>90</v>
      </c>
      <c r="AY114" s="20" t="s">
        <v>141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20" t="s">
        <v>88</v>
      </c>
      <c r="BK114" s="228">
        <f>ROUND(I114*H114,2)</f>
        <v>0</v>
      </c>
      <c r="BL114" s="20" t="s">
        <v>166</v>
      </c>
      <c r="BM114" s="227" t="s">
        <v>2676</v>
      </c>
    </row>
    <row r="115" s="2" customFormat="1">
      <c r="A115" s="42"/>
      <c r="B115" s="43"/>
      <c r="C115" s="44"/>
      <c r="D115" s="229" t="s">
        <v>151</v>
      </c>
      <c r="E115" s="44"/>
      <c r="F115" s="230" t="s">
        <v>516</v>
      </c>
      <c r="G115" s="44"/>
      <c r="H115" s="44"/>
      <c r="I115" s="231"/>
      <c r="J115" s="44"/>
      <c r="K115" s="44"/>
      <c r="L115" s="48"/>
      <c r="M115" s="232"/>
      <c r="N115" s="233"/>
      <c r="O115" s="88"/>
      <c r="P115" s="88"/>
      <c r="Q115" s="88"/>
      <c r="R115" s="88"/>
      <c r="S115" s="88"/>
      <c r="T115" s="89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T115" s="20" t="s">
        <v>151</v>
      </c>
      <c r="AU115" s="20" t="s">
        <v>90</v>
      </c>
    </row>
    <row r="116" s="12" customFormat="1" ht="25.92" customHeight="1">
      <c r="A116" s="12"/>
      <c r="B116" s="200"/>
      <c r="C116" s="201"/>
      <c r="D116" s="202" t="s">
        <v>79</v>
      </c>
      <c r="E116" s="203" t="s">
        <v>519</v>
      </c>
      <c r="F116" s="203" t="s">
        <v>520</v>
      </c>
      <c r="G116" s="201"/>
      <c r="H116" s="201"/>
      <c r="I116" s="204"/>
      <c r="J116" s="205">
        <f>BK116</f>
        <v>0</v>
      </c>
      <c r="K116" s="201"/>
      <c r="L116" s="206"/>
      <c r="M116" s="207"/>
      <c r="N116" s="208"/>
      <c r="O116" s="208"/>
      <c r="P116" s="209">
        <f>P117+P139+P192+P240</f>
        <v>0</v>
      </c>
      <c r="Q116" s="208"/>
      <c r="R116" s="209">
        <f>R117+R139+R192+R240</f>
        <v>0.45800014630000002</v>
      </c>
      <c r="S116" s="208"/>
      <c r="T116" s="210">
        <f>T117+T139+T192+T240</f>
        <v>0.15190000000000001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11" t="s">
        <v>90</v>
      </c>
      <c r="AT116" s="212" t="s">
        <v>79</v>
      </c>
      <c r="AU116" s="212" t="s">
        <v>80</v>
      </c>
      <c r="AY116" s="211" t="s">
        <v>141</v>
      </c>
      <c r="BK116" s="213">
        <f>BK117+BK139+BK192+BK240</f>
        <v>0</v>
      </c>
    </row>
    <row r="117" s="12" customFormat="1" ht="22.8" customHeight="1">
      <c r="A117" s="12"/>
      <c r="B117" s="200"/>
      <c r="C117" s="201"/>
      <c r="D117" s="202" t="s">
        <v>79</v>
      </c>
      <c r="E117" s="214" t="s">
        <v>2677</v>
      </c>
      <c r="F117" s="214" t="s">
        <v>2678</v>
      </c>
      <c r="G117" s="201"/>
      <c r="H117" s="201"/>
      <c r="I117" s="204"/>
      <c r="J117" s="215">
        <f>BK117</f>
        <v>0</v>
      </c>
      <c r="K117" s="201"/>
      <c r="L117" s="206"/>
      <c r="M117" s="207"/>
      <c r="N117" s="208"/>
      <c r="O117" s="208"/>
      <c r="P117" s="209">
        <f>SUM(P118:P138)</f>
        <v>0</v>
      </c>
      <c r="Q117" s="208"/>
      <c r="R117" s="209">
        <f>SUM(R118:R138)</f>
        <v>0.059267299999999995</v>
      </c>
      <c r="S117" s="208"/>
      <c r="T117" s="210">
        <f>SUM(T118:T138)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1" t="s">
        <v>90</v>
      </c>
      <c r="AT117" s="212" t="s">
        <v>79</v>
      </c>
      <c r="AU117" s="212" t="s">
        <v>88</v>
      </c>
      <c r="AY117" s="211" t="s">
        <v>141</v>
      </c>
      <c r="BK117" s="213">
        <f>SUM(BK118:BK138)</f>
        <v>0</v>
      </c>
    </row>
    <row r="118" s="2" customFormat="1" ht="21.75" customHeight="1">
      <c r="A118" s="42"/>
      <c r="B118" s="43"/>
      <c r="C118" s="216" t="s">
        <v>192</v>
      </c>
      <c r="D118" s="216" t="s">
        <v>144</v>
      </c>
      <c r="E118" s="217" t="s">
        <v>2679</v>
      </c>
      <c r="F118" s="218" t="s">
        <v>2680</v>
      </c>
      <c r="G118" s="219" t="s">
        <v>448</v>
      </c>
      <c r="H118" s="220">
        <v>12</v>
      </c>
      <c r="I118" s="221"/>
      <c r="J118" s="222">
        <f>ROUND(I118*H118,2)</f>
        <v>0</v>
      </c>
      <c r="K118" s="218" t="s">
        <v>148</v>
      </c>
      <c r="L118" s="48"/>
      <c r="M118" s="223" t="s">
        <v>78</v>
      </c>
      <c r="N118" s="224" t="s">
        <v>50</v>
      </c>
      <c r="O118" s="88"/>
      <c r="P118" s="225">
        <f>O118*H118</f>
        <v>0</v>
      </c>
      <c r="Q118" s="225">
        <v>0.0019729999999999999</v>
      </c>
      <c r="R118" s="225">
        <f>Q118*H118</f>
        <v>0.023675999999999999</v>
      </c>
      <c r="S118" s="225">
        <v>0</v>
      </c>
      <c r="T118" s="226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27" t="s">
        <v>244</v>
      </c>
      <c r="AT118" s="227" t="s">
        <v>144</v>
      </c>
      <c r="AU118" s="227" t="s">
        <v>90</v>
      </c>
      <c r="AY118" s="20" t="s">
        <v>141</v>
      </c>
      <c r="BE118" s="228">
        <f>IF(N118="základní",J118,0)</f>
        <v>0</v>
      </c>
      <c r="BF118" s="228">
        <f>IF(N118="snížená",J118,0)</f>
        <v>0</v>
      </c>
      <c r="BG118" s="228">
        <f>IF(N118="zákl. přenesená",J118,0)</f>
        <v>0</v>
      </c>
      <c r="BH118" s="228">
        <f>IF(N118="sníž. přenesená",J118,0)</f>
        <v>0</v>
      </c>
      <c r="BI118" s="228">
        <f>IF(N118="nulová",J118,0)</f>
        <v>0</v>
      </c>
      <c r="BJ118" s="20" t="s">
        <v>88</v>
      </c>
      <c r="BK118" s="228">
        <f>ROUND(I118*H118,2)</f>
        <v>0</v>
      </c>
      <c r="BL118" s="20" t="s">
        <v>244</v>
      </c>
      <c r="BM118" s="227" t="s">
        <v>2681</v>
      </c>
    </row>
    <row r="119" s="2" customFormat="1">
      <c r="A119" s="42"/>
      <c r="B119" s="43"/>
      <c r="C119" s="44"/>
      <c r="D119" s="229" t="s">
        <v>151</v>
      </c>
      <c r="E119" s="44"/>
      <c r="F119" s="230" t="s">
        <v>2682</v>
      </c>
      <c r="G119" s="44"/>
      <c r="H119" s="44"/>
      <c r="I119" s="231"/>
      <c r="J119" s="44"/>
      <c r="K119" s="44"/>
      <c r="L119" s="48"/>
      <c r="M119" s="232"/>
      <c r="N119" s="233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151</v>
      </c>
      <c r="AU119" s="20" t="s">
        <v>90</v>
      </c>
    </row>
    <row r="120" s="2" customFormat="1" ht="24.15" customHeight="1">
      <c r="A120" s="42"/>
      <c r="B120" s="43"/>
      <c r="C120" s="216" t="s">
        <v>198</v>
      </c>
      <c r="D120" s="216" t="s">
        <v>144</v>
      </c>
      <c r="E120" s="217" t="s">
        <v>2683</v>
      </c>
      <c r="F120" s="218" t="s">
        <v>2684</v>
      </c>
      <c r="G120" s="219" t="s">
        <v>448</v>
      </c>
      <c r="H120" s="220">
        <v>26</v>
      </c>
      <c r="I120" s="221"/>
      <c r="J120" s="222">
        <f>ROUND(I120*H120,2)</f>
        <v>0</v>
      </c>
      <c r="K120" s="218" t="s">
        <v>148</v>
      </c>
      <c r="L120" s="48"/>
      <c r="M120" s="223" t="s">
        <v>78</v>
      </c>
      <c r="N120" s="224" t="s">
        <v>50</v>
      </c>
      <c r="O120" s="88"/>
      <c r="P120" s="225">
        <f>O120*H120</f>
        <v>0</v>
      </c>
      <c r="Q120" s="225">
        <v>0.00058679999999999995</v>
      </c>
      <c r="R120" s="225">
        <f>Q120*H120</f>
        <v>0.015256799999999999</v>
      </c>
      <c r="S120" s="225">
        <v>0</v>
      </c>
      <c r="T120" s="226">
        <f>S120*H120</f>
        <v>0</v>
      </c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R120" s="227" t="s">
        <v>244</v>
      </c>
      <c r="AT120" s="227" t="s">
        <v>144</v>
      </c>
      <c r="AU120" s="227" t="s">
        <v>90</v>
      </c>
      <c r="AY120" s="20" t="s">
        <v>141</v>
      </c>
      <c r="BE120" s="228">
        <f>IF(N120="základní",J120,0)</f>
        <v>0</v>
      </c>
      <c r="BF120" s="228">
        <f>IF(N120="snížená",J120,0)</f>
        <v>0</v>
      </c>
      <c r="BG120" s="228">
        <f>IF(N120="zákl. přenesená",J120,0)</f>
        <v>0</v>
      </c>
      <c r="BH120" s="228">
        <f>IF(N120="sníž. přenesená",J120,0)</f>
        <v>0</v>
      </c>
      <c r="BI120" s="228">
        <f>IF(N120="nulová",J120,0)</f>
        <v>0</v>
      </c>
      <c r="BJ120" s="20" t="s">
        <v>88</v>
      </c>
      <c r="BK120" s="228">
        <f>ROUND(I120*H120,2)</f>
        <v>0</v>
      </c>
      <c r="BL120" s="20" t="s">
        <v>244</v>
      </c>
      <c r="BM120" s="227" t="s">
        <v>2685</v>
      </c>
    </row>
    <row r="121" s="2" customFormat="1">
      <c r="A121" s="42"/>
      <c r="B121" s="43"/>
      <c r="C121" s="44"/>
      <c r="D121" s="229" t="s">
        <v>151</v>
      </c>
      <c r="E121" s="44"/>
      <c r="F121" s="230" t="s">
        <v>2686</v>
      </c>
      <c r="G121" s="44"/>
      <c r="H121" s="44"/>
      <c r="I121" s="231"/>
      <c r="J121" s="44"/>
      <c r="K121" s="44"/>
      <c r="L121" s="48"/>
      <c r="M121" s="232"/>
      <c r="N121" s="233"/>
      <c r="O121" s="88"/>
      <c r="P121" s="88"/>
      <c r="Q121" s="88"/>
      <c r="R121" s="88"/>
      <c r="S121" s="88"/>
      <c r="T121" s="89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T121" s="20" t="s">
        <v>151</v>
      </c>
      <c r="AU121" s="20" t="s">
        <v>90</v>
      </c>
    </row>
    <row r="122" s="2" customFormat="1" ht="21.75" customHeight="1">
      <c r="A122" s="42"/>
      <c r="B122" s="43"/>
      <c r="C122" s="290" t="s">
        <v>204</v>
      </c>
      <c r="D122" s="290" t="s">
        <v>864</v>
      </c>
      <c r="E122" s="291" t="s">
        <v>2687</v>
      </c>
      <c r="F122" s="292" t="s">
        <v>2688</v>
      </c>
      <c r="G122" s="293" t="s">
        <v>618</v>
      </c>
      <c r="H122" s="294">
        <v>1</v>
      </c>
      <c r="I122" s="295"/>
      <c r="J122" s="296">
        <f>ROUND(I122*H122,2)</f>
        <v>0</v>
      </c>
      <c r="K122" s="292" t="s">
        <v>148</v>
      </c>
      <c r="L122" s="297"/>
      <c r="M122" s="298" t="s">
        <v>78</v>
      </c>
      <c r="N122" s="299" t="s">
        <v>50</v>
      </c>
      <c r="O122" s="88"/>
      <c r="P122" s="225">
        <f>O122*H122</f>
        <v>0</v>
      </c>
      <c r="Q122" s="225">
        <v>0.00013999999999999999</v>
      </c>
      <c r="R122" s="225">
        <f>Q122*H122</f>
        <v>0.00013999999999999999</v>
      </c>
      <c r="S122" s="225">
        <v>0</v>
      </c>
      <c r="T122" s="226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27" t="s">
        <v>487</v>
      </c>
      <c r="AT122" s="227" t="s">
        <v>864</v>
      </c>
      <c r="AU122" s="227" t="s">
        <v>90</v>
      </c>
      <c r="AY122" s="20" t="s">
        <v>141</v>
      </c>
      <c r="BE122" s="228">
        <f>IF(N122="základní",J122,0)</f>
        <v>0</v>
      </c>
      <c r="BF122" s="228">
        <f>IF(N122="snížená",J122,0)</f>
        <v>0</v>
      </c>
      <c r="BG122" s="228">
        <f>IF(N122="zákl. přenesená",J122,0)</f>
        <v>0</v>
      </c>
      <c r="BH122" s="228">
        <f>IF(N122="sníž. přenesená",J122,0)</f>
        <v>0</v>
      </c>
      <c r="BI122" s="228">
        <f>IF(N122="nulová",J122,0)</f>
        <v>0</v>
      </c>
      <c r="BJ122" s="20" t="s">
        <v>88</v>
      </c>
      <c r="BK122" s="228">
        <f>ROUND(I122*H122,2)</f>
        <v>0</v>
      </c>
      <c r="BL122" s="20" t="s">
        <v>244</v>
      </c>
      <c r="BM122" s="227" t="s">
        <v>2689</v>
      </c>
    </row>
    <row r="123" s="2" customFormat="1" ht="24.15" customHeight="1">
      <c r="A123" s="42"/>
      <c r="B123" s="43"/>
      <c r="C123" s="216" t="s">
        <v>209</v>
      </c>
      <c r="D123" s="216" t="s">
        <v>144</v>
      </c>
      <c r="E123" s="217" t="s">
        <v>2690</v>
      </c>
      <c r="F123" s="218" t="s">
        <v>2691</v>
      </c>
      <c r="G123" s="219" t="s">
        <v>448</v>
      </c>
      <c r="H123" s="220">
        <v>5</v>
      </c>
      <c r="I123" s="221"/>
      <c r="J123" s="222">
        <f>ROUND(I123*H123,2)</f>
        <v>0</v>
      </c>
      <c r="K123" s="218" t="s">
        <v>148</v>
      </c>
      <c r="L123" s="48"/>
      <c r="M123" s="223" t="s">
        <v>78</v>
      </c>
      <c r="N123" s="224" t="s">
        <v>50</v>
      </c>
      <c r="O123" s="88"/>
      <c r="P123" s="225">
        <f>O123*H123</f>
        <v>0</v>
      </c>
      <c r="Q123" s="225">
        <v>0.0020098999999999998</v>
      </c>
      <c r="R123" s="225">
        <f>Q123*H123</f>
        <v>0.010049499999999999</v>
      </c>
      <c r="S123" s="225">
        <v>0</v>
      </c>
      <c r="T123" s="226">
        <f>S123*H123</f>
        <v>0</v>
      </c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R123" s="227" t="s">
        <v>244</v>
      </c>
      <c r="AT123" s="227" t="s">
        <v>144</v>
      </c>
      <c r="AU123" s="227" t="s">
        <v>90</v>
      </c>
      <c r="AY123" s="20" t="s">
        <v>141</v>
      </c>
      <c r="BE123" s="228">
        <f>IF(N123="základní",J123,0)</f>
        <v>0</v>
      </c>
      <c r="BF123" s="228">
        <f>IF(N123="snížená",J123,0)</f>
        <v>0</v>
      </c>
      <c r="BG123" s="228">
        <f>IF(N123="zákl. přenesená",J123,0)</f>
        <v>0</v>
      </c>
      <c r="BH123" s="228">
        <f>IF(N123="sníž. přenesená",J123,0)</f>
        <v>0</v>
      </c>
      <c r="BI123" s="228">
        <f>IF(N123="nulová",J123,0)</f>
        <v>0</v>
      </c>
      <c r="BJ123" s="20" t="s">
        <v>88</v>
      </c>
      <c r="BK123" s="228">
        <f>ROUND(I123*H123,2)</f>
        <v>0</v>
      </c>
      <c r="BL123" s="20" t="s">
        <v>244</v>
      </c>
      <c r="BM123" s="227" t="s">
        <v>2692</v>
      </c>
    </row>
    <row r="124" s="2" customFormat="1">
      <c r="A124" s="42"/>
      <c r="B124" s="43"/>
      <c r="C124" s="44"/>
      <c r="D124" s="229" t="s">
        <v>151</v>
      </c>
      <c r="E124" s="44"/>
      <c r="F124" s="230" t="s">
        <v>2693</v>
      </c>
      <c r="G124" s="44"/>
      <c r="H124" s="44"/>
      <c r="I124" s="231"/>
      <c r="J124" s="44"/>
      <c r="K124" s="44"/>
      <c r="L124" s="48"/>
      <c r="M124" s="232"/>
      <c r="N124" s="233"/>
      <c r="O124" s="88"/>
      <c r="P124" s="88"/>
      <c r="Q124" s="88"/>
      <c r="R124" s="88"/>
      <c r="S124" s="88"/>
      <c r="T124" s="89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T124" s="20" t="s">
        <v>151</v>
      </c>
      <c r="AU124" s="20" t="s">
        <v>90</v>
      </c>
    </row>
    <row r="125" s="2" customFormat="1" ht="24.15" customHeight="1">
      <c r="A125" s="42"/>
      <c r="B125" s="43"/>
      <c r="C125" s="290" t="s">
        <v>8</v>
      </c>
      <c r="D125" s="290" t="s">
        <v>864</v>
      </c>
      <c r="E125" s="291" t="s">
        <v>2694</v>
      </c>
      <c r="F125" s="292" t="s">
        <v>2695</v>
      </c>
      <c r="G125" s="293" t="s">
        <v>618</v>
      </c>
      <c r="H125" s="294">
        <v>1</v>
      </c>
      <c r="I125" s="295"/>
      <c r="J125" s="296">
        <f>ROUND(I125*H125,2)</f>
        <v>0</v>
      </c>
      <c r="K125" s="292" t="s">
        <v>148</v>
      </c>
      <c r="L125" s="297"/>
      <c r="M125" s="298" t="s">
        <v>78</v>
      </c>
      <c r="N125" s="299" t="s">
        <v>50</v>
      </c>
      <c r="O125" s="88"/>
      <c r="P125" s="225">
        <f>O125*H125</f>
        <v>0</v>
      </c>
      <c r="Q125" s="225">
        <v>0.00033</v>
      </c>
      <c r="R125" s="225">
        <f>Q125*H125</f>
        <v>0.00033</v>
      </c>
      <c r="S125" s="225">
        <v>0</v>
      </c>
      <c r="T125" s="226">
        <f>S125*H125</f>
        <v>0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R125" s="227" t="s">
        <v>487</v>
      </c>
      <c r="AT125" s="227" t="s">
        <v>864</v>
      </c>
      <c r="AU125" s="227" t="s">
        <v>90</v>
      </c>
      <c r="AY125" s="20" t="s">
        <v>141</v>
      </c>
      <c r="BE125" s="228">
        <f>IF(N125="základní",J125,0)</f>
        <v>0</v>
      </c>
      <c r="BF125" s="228">
        <f>IF(N125="snížená",J125,0)</f>
        <v>0</v>
      </c>
      <c r="BG125" s="228">
        <f>IF(N125="zákl. přenesená",J125,0)</f>
        <v>0</v>
      </c>
      <c r="BH125" s="228">
        <f>IF(N125="sníž. přenesená",J125,0)</f>
        <v>0</v>
      </c>
      <c r="BI125" s="228">
        <f>IF(N125="nulová",J125,0)</f>
        <v>0</v>
      </c>
      <c r="BJ125" s="20" t="s">
        <v>88</v>
      </c>
      <c r="BK125" s="228">
        <f>ROUND(I125*H125,2)</f>
        <v>0</v>
      </c>
      <c r="BL125" s="20" t="s">
        <v>244</v>
      </c>
      <c r="BM125" s="227" t="s">
        <v>2696</v>
      </c>
    </row>
    <row r="126" s="2" customFormat="1" ht="21.75" customHeight="1">
      <c r="A126" s="42"/>
      <c r="B126" s="43"/>
      <c r="C126" s="216" t="s">
        <v>224</v>
      </c>
      <c r="D126" s="216" t="s">
        <v>144</v>
      </c>
      <c r="E126" s="217" t="s">
        <v>2697</v>
      </c>
      <c r="F126" s="218" t="s">
        <v>2698</v>
      </c>
      <c r="G126" s="219" t="s">
        <v>448</v>
      </c>
      <c r="H126" s="220">
        <v>20</v>
      </c>
      <c r="I126" s="221"/>
      <c r="J126" s="222">
        <f>ROUND(I126*H126,2)</f>
        <v>0</v>
      </c>
      <c r="K126" s="218" t="s">
        <v>148</v>
      </c>
      <c r="L126" s="48"/>
      <c r="M126" s="223" t="s">
        <v>78</v>
      </c>
      <c r="N126" s="224" t="s">
        <v>50</v>
      </c>
      <c r="O126" s="88"/>
      <c r="P126" s="225">
        <f>O126*H126</f>
        <v>0</v>
      </c>
      <c r="Q126" s="225">
        <v>0.00047649999999999998</v>
      </c>
      <c r="R126" s="225">
        <f>Q126*H126</f>
        <v>0.0095300000000000003</v>
      </c>
      <c r="S126" s="225">
        <v>0</v>
      </c>
      <c r="T126" s="226">
        <f>S126*H126</f>
        <v>0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R126" s="227" t="s">
        <v>244</v>
      </c>
      <c r="AT126" s="227" t="s">
        <v>144</v>
      </c>
      <c r="AU126" s="227" t="s">
        <v>90</v>
      </c>
      <c r="AY126" s="20" t="s">
        <v>141</v>
      </c>
      <c r="BE126" s="228">
        <f>IF(N126="základní",J126,0)</f>
        <v>0</v>
      </c>
      <c r="BF126" s="228">
        <f>IF(N126="snížená",J126,0)</f>
        <v>0</v>
      </c>
      <c r="BG126" s="228">
        <f>IF(N126="zákl. přenesená",J126,0)</f>
        <v>0</v>
      </c>
      <c r="BH126" s="228">
        <f>IF(N126="sníž. přenesená",J126,0)</f>
        <v>0</v>
      </c>
      <c r="BI126" s="228">
        <f>IF(N126="nulová",J126,0)</f>
        <v>0</v>
      </c>
      <c r="BJ126" s="20" t="s">
        <v>88</v>
      </c>
      <c r="BK126" s="228">
        <f>ROUND(I126*H126,2)</f>
        <v>0</v>
      </c>
      <c r="BL126" s="20" t="s">
        <v>244</v>
      </c>
      <c r="BM126" s="227" t="s">
        <v>2699</v>
      </c>
    </row>
    <row r="127" s="2" customFormat="1">
      <c r="A127" s="42"/>
      <c r="B127" s="43"/>
      <c r="C127" s="44"/>
      <c r="D127" s="229" t="s">
        <v>151</v>
      </c>
      <c r="E127" s="44"/>
      <c r="F127" s="230" t="s">
        <v>2700</v>
      </c>
      <c r="G127" s="44"/>
      <c r="H127" s="44"/>
      <c r="I127" s="231"/>
      <c r="J127" s="44"/>
      <c r="K127" s="44"/>
      <c r="L127" s="48"/>
      <c r="M127" s="232"/>
      <c r="N127" s="233"/>
      <c r="O127" s="88"/>
      <c r="P127" s="88"/>
      <c r="Q127" s="88"/>
      <c r="R127" s="88"/>
      <c r="S127" s="88"/>
      <c r="T127" s="89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T127" s="20" t="s">
        <v>151</v>
      </c>
      <c r="AU127" s="20" t="s">
        <v>90</v>
      </c>
    </row>
    <row r="128" s="2" customFormat="1" ht="16.5" customHeight="1">
      <c r="A128" s="42"/>
      <c r="B128" s="43"/>
      <c r="C128" s="216" t="s">
        <v>230</v>
      </c>
      <c r="D128" s="216" t="s">
        <v>144</v>
      </c>
      <c r="E128" s="217" t="s">
        <v>2701</v>
      </c>
      <c r="F128" s="218" t="s">
        <v>2702</v>
      </c>
      <c r="G128" s="219" t="s">
        <v>618</v>
      </c>
      <c r="H128" s="220">
        <v>1</v>
      </c>
      <c r="I128" s="221"/>
      <c r="J128" s="222">
        <f>ROUND(I128*H128,2)</f>
        <v>0</v>
      </c>
      <c r="K128" s="218" t="s">
        <v>148</v>
      </c>
      <c r="L128" s="48"/>
      <c r="M128" s="223" t="s">
        <v>78</v>
      </c>
      <c r="N128" s="224" t="s">
        <v>50</v>
      </c>
      <c r="O128" s="88"/>
      <c r="P128" s="225">
        <f>O128*H128</f>
        <v>0</v>
      </c>
      <c r="Q128" s="225">
        <v>0.00028499999999999999</v>
      </c>
      <c r="R128" s="225">
        <f>Q128*H128</f>
        <v>0.00028499999999999999</v>
      </c>
      <c r="S128" s="225">
        <v>0</v>
      </c>
      <c r="T128" s="226">
        <f>S128*H128</f>
        <v>0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R128" s="227" t="s">
        <v>244</v>
      </c>
      <c r="AT128" s="227" t="s">
        <v>144</v>
      </c>
      <c r="AU128" s="227" t="s">
        <v>90</v>
      </c>
      <c r="AY128" s="20" t="s">
        <v>141</v>
      </c>
      <c r="BE128" s="228">
        <f>IF(N128="základní",J128,0)</f>
        <v>0</v>
      </c>
      <c r="BF128" s="228">
        <f>IF(N128="snížená",J128,0)</f>
        <v>0</v>
      </c>
      <c r="BG128" s="228">
        <f>IF(N128="zákl. přenesená",J128,0)</f>
        <v>0</v>
      </c>
      <c r="BH128" s="228">
        <f>IF(N128="sníž. přenesená",J128,0)</f>
        <v>0</v>
      </c>
      <c r="BI128" s="228">
        <f>IF(N128="nulová",J128,0)</f>
        <v>0</v>
      </c>
      <c r="BJ128" s="20" t="s">
        <v>88</v>
      </c>
      <c r="BK128" s="228">
        <f>ROUND(I128*H128,2)</f>
        <v>0</v>
      </c>
      <c r="BL128" s="20" t="s">
        <v>244</v>
      </c>
      <c r="BM128" s="227" t="s">
        <v>2703</v>
      </c>
    </row>
    <row r="129" s="2" customFormat="1">
      <c r="A129" s="42"/>
      <c r="B129" s="43"/>
      <c r="C129" s="44"/>
      <c r="D129" s="229" t="s">
        <v>151</v>
      </c>
      <c r="E129" s="44"/>
      <c r="F129" s="230" t="s">
        <v>2704</v>
      </c>
      <c r="G129" s="44"/>
      <c r="H129" s="44"/>
      <c r="I129" s="231"/>
      <c r="J129" s="44"/>
      <c r="K129" s="44"/>
      <c r="L129" s="48"/>
      <c r="M129" s="232"/>
      <c r="N129" s="233"/>
      <c r="O129" s="88"/>
      <c r="P129" s="88"/>
      <c r="Q129" s="88"/>
      <c r="R129" s="88"/>
      <c r="S129" s="88"/>
      <c r="T129" s="89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T129" s="20" t="s">
        <v>151</v>
      </c>
      <c r="AU129" s="20" t="s">
        <v>90</v>
      </c>
    </row>
    <row r="130" s="2" customFormat="1" ht="24.15" customHeight="1">
      <c r="A130" s="42"/>
      <c r="B130" s="43"/>
      <c r="C130" s="216" t="s">
        <v>236</v>
      </c>
      <c r="D130" s="216" t="s">
        <v>144</v>
      </c>
      <c r="E130" s="217" t="s">
        <v>2705</v>
      </c>
      <c r="F130" s="218" t="s">
        <v>2706</v>
      </c>
      <c r="G130" s="219" t="s">
        <v>448</v>
      </c>
      <c r="H130" s="220">
        <v>63</v>
      </c>
      <c r="I130" s="221"/>
      <c r="J130" s="222">
        <f>ROUND(I130*H130,2)</f>
        <v>0</v>
      </c>
      <c r="K130" s="218" t="s">
        <v>148</v>
      </c>
      <c r="L130" s="48"/>
      <c r="M130" s="223" t="s">
        <v>78</v>
      </c>
      <c r="N130" s="224" t="s">
        <v>50</v>
      </c>
      <c r="O130" s="88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R130" s="227" t="s">
        <v>244</v>
      </c>
      <c r="AT130" s="227" t="s">
        <v>144</v>
      </c>
      <c r="AU130" s="227" t="s">
        <v>90</v>
      </c>
      <c r="AY130" s="20" t="s">
        <v>141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20" t="s">
        <v>88</v>
      </c>
      <c r="BK130" s="228">
        <f>ROUND(I130*H130,2)</f>
        <v>0</v>
      </c>
      <c r="BL130" s="20" t="s">
        <v>244</v>
      </c>
      <c r="BM130" s="227" t="s">
        <v>2707</v>
      </c>
    </row>
    <row r="131" s="2" customFormat="1">
      <c r="A131" s="42"/>
      <c r="B131" s="43"/>
      <c r="C131" s="44"/>
      <c r="D131" s="229" t="s">
        <v>151</v>
      </c>
      <c r="E131" s="44"/>
      <c r="F131" s="230" t="s">
        <v>2708</v>
      </c>
      <c r="G131" s="44"/>
      <c r="H131" s="44"/>
      <c r="I131" s="231"/>
      <c r="J131" s="44"/>
      <c r="K131" s="44"/>
      <c r="L131" s="48"/>
      <c r="M131" s="232"/>
      <c r="N131" s="233"/>
      <c r="O131" s="88"/>
      <c r="P131" s="88"/>
      <c r="Q131" s="88"/>
      <c r="R131" s="88"/>
      <c r="S131" s="88"/>
      <c r="T131" s="89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T131" s="20" t="s">
        <v>151</v>
      </c>
      <c r="AU131" s="20" t="s">
        <v>90</v>
      </c>
    </row>
    <row r="132" s="13" customFormat="1">
      <c r="A132" s="13"/>
      <c r="B132" s="241"/>
      <c r="C132" s="242"/>
      <c r="D132" s="234" t="s">
        <v>283</v>
      </c>
      <c r="E132" s="243" t="s">
        <v>78</v>
      </c>
      <c r="F132" s="244" t="s">
        <v>2709</v>
      </c>
      <c r="G132" s="242"/>
      <c r="H132" s="245">
        <v>63</v>
      </c>
      <c r="I132" s="246"/>
      <c r="J132" s="242"/>
      <c r="K132" s="242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283</v>
      </c>
      <c r="AU132" s="251" t="s">
        <v>90</v>
      </c>
      <c r="AV132" s="13" t="s">
        <v>90</v>
      </c>
      <c r="AW132" s="13" t="s">
        <v>40</v>
      </c>
      <c r="AX132" s="13" t="s">
        <v>88</v>
      </c>
      <c r="AY132" s="251" t="s">
        <v>141</v>
      </c>
    </row>
    <row r="133" s="2" customFormat="1" ht="49.05" customHeight="1">
      <c r="A133" s="42"/>
      <c r="B133" s="43"/>
      <c r="C133" s="216" t="s">
        <v>244</v>
      </c>
      <c r="D133" s="216" t="s">
        <v>144</v>
      </c>
      <c r="E133" s="217" t="s">
        <v>2710</v>
      </c>
      <c r="F133" s="218" t="s">
        <v>2711</v>
      </c>
      <c r="G133" s="219" t="s">
        <v>310</v>
      </c>
      <c r="H133" s="220">
        <v>0.058999999999999997</v>
      </c>
      <c r="I133" s="221"/>
      <c r="J133" s="222">
        <f>ROUND(I133*H133,2)</f>
        <v>0</v>
      </c>
      <c r="K133" s="218" t="s">
        <v>148</v>
      </c>
      <c r="L133" s="48"/>
      <c r="M133" s="223" t="s">
        <v>78</v>
      </c>
      <c r="N133" s="224" t="s">
        <v>50</v>
      </c>
      <c r="O133" s="88"/>
      <c r="P133" s="225">
        <f>O133*H133</f>
        <v>0</v>
      </c>
      <c r="Q133" s="225">
        <v>0</v>
      </c>
      <c r="R133" s="225">
        <f>Q133*H133</f>
        <v>0</v>
      </c>
      <c r="S133" s="225">
        <v>0</v>
      </c>
      <c r="T133" s="226">
        <f>S133*H133</f>
        <v>0</v>
      </c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R133" s="227" t="s">
        <v>244</v>
      </c>
      <c r="AT133" s="227" t="s">
        <v>144</v>
      </c>
      <c r="AU133" s="227" t="s">
        <v>90</v>
      </c>
      <c r="AY133" s="20" t="s">
        <v>141</v>
      </c>
      <c r="BE133" s="228">
        <f>IF(N133="základní",J133,0)</f>
        <v>0</v>
      </c>
      <c r="BF133" s="228">
        <f>IF(N133="snížená",J133,0)</f>
        <v>0</v>
      </c>
      <c r="BG133" s="228">
        <f>IF(N133="zákl. přenesená",J133,0)</f>
        <v>0</v>
      </c>
      <c r="BH133" s="228">
        <f>IF(N133="sníž. přenesená",J133,0)</f>
        <v>0</v>
      </c>
      <c r="BI133" s="228">
        <f>IF(N133="nulová",J133,0)</f>
        <v>0</v>
      </c>
      <c r="BJ133" s="20" t="s">
        <v>88</v>
      </c>
      <c r="BK133" s="228">
        <f>ROUND(I133*H133,2)</f>
        <v>0</v>
      </c>
      <c r="BL133" s="20" t="s">
        <v>244</v>
      </c>
      <c r="BM133" s="227" t="s">
        <v>2712</v>
      </c>
    </row>
    <row r="134" s="2" customFormat="1">
      <c r="A134" s="42"/>
      <c r="B134" s="43"/>
      <c r="C134" s="44"/>
      <c r="D134" s="229" t="s">
        <v>151</v>
      </c>
      <c r="E134" s="44"/>
      <c r="F134" s="230" t="s">
        <v>2713</v>
      </c>
      <c r="G134" s="44"/>
      <c r="H134" s="44"/>
      <c r="I134" s="231"/>
      <c r="J134" s="44"/>
      <c r="K134" s="44"/>
      <c r="L134" s="48"/>
      <c r="M134" s="232"/>
      <c r="N134" s="233"/>
      <c r="O134" s="88"/>
      <c r="P134" s="88"/>
      <c r="Q134" s="88"/>
      <c r="R134" s="88"/>
      <c r="S134" s="88"/>
      <c r="T134" s="89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T134" s="20" t="s">
        <v>151</v>
      </c>
      <c r="AU134" s="20" t="s">
        <v>90</v>
      </c>
    </row>
    <row r="135" s="2" customFormat="1" ht="49.05" customHeight="1">
      <c r="A135" s="42"/>
      <c r="B135" s="43"/>
      <c r="C135" s="216" t="s">
        <v>379</v>
      </c>
      <c r="D135" s="216" t="s">
        <v>144</v>
      </c>
      <c r="E135" s="217" t="s">
        <v>2714</v>
      </c>
      <c r="F135" s="218" t="s">
        <v>2715</v>
      </c>
      <c r="G135" s="219" t="s">
        <v>310</v>
      </c>
      <c r="H135" s="220">
        <v>0.058999999999999997</v>
      </c>
      <c r="I135" s="221"/>
      <c r="J135" s="222">
        <f>ROUND(I135*H135,2)</f>
        <v>0</v>
      </c>
      <c r="K135" s="218" t="s">
        <v>148</v>
      </c>
      <c r="L135" s="48"/>
      <c r="M135" s="223" t="s">
        <v>78</v>
      </c>
      <c r="N135" s="224" t="s">
        <v>50</v>
      </c>
      <c r="O135" s="88"/>
      <c r="P135" s="225">
        <f>O135*H135</f>
        <v>0</v>
      </c>
      <c r="Q135" s="225">
        <v>0</v>
      </c>
      <c r="R135" s="225">
        <f>Q135*H135</f>
        <v>0</v>
      </c>
      <c r="S135" s="225">
        <v>0</v>
      </c>
      <c r="T135" s="226">
        <f>S135*H135</f>
        <v>0</v>
      </c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R135" s="227" t="s">
        <v>244</v>
      </c>
      <c r="AT135" s="227" t="s">
        <v>144</v>
      </c>
      <c r="AU135" s="227" t="s">
        <v>90</v>
      </c>
      <c r="AY135" s="20" t="s">
        <v>141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20" t="s">
        <v>88</v>
      </c>
      <c r="BK135" s="228">
        <f>ROUND(I135*H135,2)</f>
        <v>0</v>
      </c>
      <c r="BL135" s="20" t="s">
        <v>244</v>
      </c>
      <c r="BM135" s="227" t="s">
        <v>2716</v>
      </c>
    </row>
    <row r="136" s="2" customFormat="1">
      <c r="A136" s="42"/>
      <c r="B136" s="43"/>
      <c r="C136" s="44"/>
      <c r="D136" s="229" t="s">
        <v>151</v>
      </c>
      <c r="E136" s="44"/>
      <c r="F136" s="230" t="s">
        <v>2717</v>
      </c>
      <c r="G136" s="44"/>
      <c r="H136" s="44"/>
      <c r="I136" s="231"/>
      <c r="J136" s="44"/>
      <c r="K136" s="44"/>
      <c r="L136" s="48"/>
      <c r="M136" s="232"/>
      <c r="N136" s="233"/>
      <c r="O136" s="88"/>
      <c r="P136" s="88"/>
      <c r="Q136" s="88"/>
      <c r="R136" s="88"/>
      <c r="S136" s="88"/>
      <c r="T136" s="89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T136" s="20" t="s">
        <v>151</v>
      </c>
      <c r="AU136" s="20" t="s">
        <v>90</v>
      </c>
    </row>
    <row r="137" s="2" customFormat="1" ht="62.7" customHeight="1">
      <c r="A137" s="42"/>
      <c r="B137" s="43"/>
      <c r="C137" s="216" t="s">
        <v>388</v>
      </c>
      <c r="D137" s="216" t="s">
        <v>144</v>
      </c>
      <c r="E137" s="217" t="s">
        <v>2718</v>
      </c>
      <c r="F137" s="218" t="s">
        <v>2719</v>
      </c>
      <c r="G137" s="219" t="s">
        <v>310</v>
      </c>
      <c r="H137" s="220">
        <v>0.058999999999999997</v>
      </c>
      <c r="I137" s="221"/>
      <c r="J137" s="222">
        <f>ROUND(I137*H137,2)</f>
        <v>0</v>
      </c>
      <c r="K137" s="218" t="s">
        <v>148</v>
      </c>
      <c r="L137" s="48"/>
      <c r="M137" s="223" t="s">
        <v>78</v>
      </c>
      <c r="N137" s="224" t="s">
        <v>50</v>
      </c>
      <c r="O137" s="88"/>
      <c r="P137" s="225">
        <f>O137*H137</f>
        <v>0</v>
      </c>
      <c r="Q137" s="225">
        <v>0</v>
      </c>
      <c r="R137" s="225">
        <f>Q137*H137</f>
        <v>0</v>
      </c>
      <c r="S137" s="225">
        <v>0</v>
      </c>
      <c r="T137" s="226">
        <f>S137*H137</f>
        <v>0</v>
      </c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R137" s="227" t="s">
        <v>244</v>
      </c>
      <c r="AT137" s="227" t="s">
        <v>144</v>
      </c>
      <c r="AU137" s="227" t="s">
        <v>90</v>
      </c>
      <c r="AY137" s="20" t="s">
        <v>141</v>
      </c>
      <c r="BE137" s="228">
        <f>IF(N137="základní",J137,0)</f>
        <v>0</v>
      </c>
      <c r="BF137" s="228">
        <f>IF(N137="snížená",J137,0)</f>
        <v>0</v>
      </c>
      <c r="BG137" s="228">
        <f>IF(N137="zákl. přenesená",J137,0)</f>
        <v>0</v>
      </c>
      <c r="BH137" s="228">
        <f>IF(N137="sníž. přenesená",J137,0)</f>
        <v>0</v>
      </c>
      <c r="BI137" s="228">
        <f>IF(N137="nulová",J137,0)</f>
        <v>0</v>
      </c>
      <c r="BJ137" s="20" t="s">
        <v>88</v>
      </c>
      <c r="BK137" s="228">
        <f>ROUND(I137*H137,2)</f>
        <v>0</v>
      </c>
      <c r="BL137" s="20" t="s">
        <v>244</v>
      </c>
      <c r="BM137" s="227" t="s">
        <v>2720</v>
      </c>
    </row>
    <row r="138" s="2" customFormat="1">
      <c r="A138" s="42"/>
      <c r="B138" s="43"/>
      <c r="C138" s="44"/>
      <c r="D138" s="229" t="s">
        <v>151</v>
      </c>
      <c r="E138" s="44"/>
      <c r="F138" s="230" t="s">
        <v>2721</v>
      </c>
      <c r="G138" s="44"/>
      <c r="H138" s="44"/>
      <c r="I138" s="231"/>
      <c r="J138" s="44"/>
      <c r="K138" s="44"/>
      <c r="L138" s="48"/>
      <c r="M138" s="232"/>
      <c r="N138" s="233"/>
      <c r="O138" s="88"/>
      <c r="P138" s="88"/>
      <c r="Q138" s="88"/>
      <c r="R138" s="88"/>
      <c r="S138" s="88"/>
      <c r="T138" s="89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T138" s="20" t="s">
        <v>151</v>
      </c>
      <c r="AU138" s="20" t="s">
        <v>90</v>
      </c>
    </row>
    <row r="139" s="12" customFormat="1" ht="22.8" customHeight="1">
      <c r="A139" s="12"/>
      <c r="B139" s="200"/>
      <c r="C139" s="201"/>
      <c r="D139" s="202" t="s">
        <v>79</v>
      </c>
      <c r="E139" s="214" t="s">
        <v>2722</v>
      </c>
      <c r="F139" s="214" t="s">
        <v>2723</v>
      </c>
      <c r="G139" s="201"/>
      <c r="H139" s="201"/>
      <c r="I139" s="204"/>
      <c r="J139" s="215">
        <f>BK139</f>
        <v>0</v>
      </c>
      <c r="K139" s="201"/>
      <c r="L139" s="206"/>
      <c r="M139" s="207"/>
      <c r="N139" s="208"/>
      <c r="O139" s="208"/>
      <c r="P139" s="209">
        <f>SUM(P140:P191)</f>
        <v>0</v>
      </c>
      <c r="Q139" s="208"/>
      <c r="R139" s="209">
        <f>SUM(R140:R191)</f>
        <v>0.12468404229999999</v>
      </c>
      <c r="S139" s="208"/>
      <c r="T139" s="210">
        <f>SUM(T140:T191)</f>
        <v>0.0037099999999999998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1" t="s">
        <v>90</v>
      </c>
      <c r="AT139" s="212" t="s">
        <v>79</v>
      </c>
      <c r="AU139" s="212" t="s">
        <v>88</v>
      </c>
      <c r="AY139" s="211" t="s">
        <v>141</v>
      </c>
      <c r="BK139" s="213">
        <f>SUM(BK140:BK191)</f>
        <v>0</v>
      </c>
    </row>
    <row r="140" s="2" customFormat="1" ht="24.15" customHeight="1">
      <c r="A140" s="42"/>
      <c r="B140" s="43"/>
      <c r="C140" s="216" t="s">
        <v>409</v>
      </c>
      <c r="D140" s="216" t="s">
        <v>144</v>
      </c>
      <c r="E140" s="217" t="s">
        <v>2724</v>
      </c>
      <c r="F140" s="218" t="s">
        <v>2725</v>
      </c>
      <c r="G140" s="219" t="s">
        <v>448</v>
      </c>
      <c r="H140" s="220">
        <v>29</v>
      </c>
      <c r="I140" s="221"/>
      <c r="J140" s="222">
        <f>ROUND(I140*H140,2)</f>
        <v>0</v>
      </c>
      <c r="K140" s="218" t="s">
        <v>148</v>
      </c>
      <c r="L140" s="48"/>
      <c r="M140" s="223" t="s">
        <v>78</v>
      </c>
      <c r="N140" s="224" t="s">
        <v>50</v>
      </c>
      <c r="O140" s="88"/>
      <c r="P140" s="225">
        <f>O140*H140</f>
        <v>0</v>
      </c>
      <c r="Q140" s="225">
        <v>0.00072900000000000005</v>
      </c>
      <c r="R140" s="225">
        <f>Q140*H140</f>
        <v>0.021141</v>
      </c>
      <c r="S140" s="225">
        <v>0</v>
      </c>
      <c r="T140" s="226">
        <f>S140*H140</f>
        <v>0</v>
      </c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R140" s="227" t="s">
        <v>244</v>
      </c>
      <c r="AT140" s="227" t="s">
        <v>144</v>
      </c>
      <c r="AU140" s="227" t="s">
        <v>90</v>
      </c>
      <c r="AY140" s="20" t="s">
        <v>141</v>
      </c>
      <c r="BE140" s="228">
        <f>IF(N140="základní",J140,0)</f>
        <v>0</v>
      </c>
      <c r="BF140" s="228">
        <f>IF(N140="snížená",J140,0)</f>
        <v>0</v>
      </c>
      <c r="BG140" s="228">
        <f>IF(N140="zákl. přenesená",J140,0)</f>
        <v>0</v>
      </c>
      <c r="BH140" s="228">
        <f>IF(N140="sníž. přenesená",J140,0)</f>
        <v>0</v>
      </c>
      <c r="BI140" s="228">
        <f>IF(N140="nulová",J140,0)</f>
        <v>0</v>
      </c>
      <c r="BJ140" s="20" t="s">
        <v>88</v>
      </c>
      <c r="BK140" s="228">
        <f>ROUND(I140*H140,2)</f>
        <v>0</v>
      </c>
      <c r="BL140" s="20" t="s">
        <v>244</v>
      </c>
      <c r="BM140" s="227" t="s">
        <v>2726</v>
      </c>
    </row>
    <row r="141" s="2" customFormat="1">
      <c r="A141" s="42"/>
      <c r="B141" s="43"/>
      <c r="C141" s="44"/>
      <c r="D141" s="229" t="s">
        <v>151</v>
      </c>
      <c r="E141" s="44"/>
      <c r="F141" s="230" t="s">
        <v>2727</v>
      </c>
      <c r="G141" s="44"/>
      <c r="H141" s="44"/>
      <c r="I141" s="231"/>
      <c r="J141" s="44"/>
      <c r="K141" s="44"/>
      <c r="L141" s="48"/>
      <c r="M141" s="232"/>
      <c r="N141" s="233"/>
      <c r="O141" s="88"/>
      <c r="P141" s="88"/>
      <c r="Q141" s="88"/>
      <c r="R141" s="88"/>
      <c r="S141" s="88"/>
      <c r="T141" s="89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T141" s="20" t="s">
        <v>151</v>
      </c>
      <c r="AU141" s="20" t="s">
        <v>90</v>
      </c>
    </row>
    <row r="142" s="13" customFormat="1">
      <c r="A142" s="13"/>
      <c r="B142" s="241"/>
      <c r="C142" s="242"/>
      <c r="D142" s="234" t="s">
        <v>283</v>
      </c>
      <c r="E142" s="243" t="s">
        <v>78</v>
      </c>
      <c r="F142" s="244" t="s">
        <v>2728</v>
      </c>
      <c r="G142" s="242"/>
      <c r="H142" s="245">
        <v>22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283</v>
      </c>
      <c r="AU142" s="251" t="s">
        <v>90</v>
      </c>
      <c r="AV142" s="13" t="s">
        <v>90</v>
      </c>
      <c r="AW142" s="13" t="s">
        <v>40</v>
      </c>
      <c r="AX142" s="13" t="s">
        <v>80</v>
      </c>
      <c r="AY142" s="251" t="s">
        <v>141</v>
      </c>
    </row>
    <row r="143" s="13" customFormat="1">
      <c r="A143" s="13"/>
      <c r="B143" s="241"/>
      <c r="C143" s="242"/>
      <c r="D143" s="234" t="s">
        <v>283</v>
      </c>
      <c r="E143" s="243" t="s">
        <v>78</v>
      </c>
      <c r="F143" s="244" t="s">
        <v>2729</v>
      </c>
      <c r="G143" s="242"/>
      <c r="H143" s="245">
        <v>7</v>
      </c>
      <c r="I143" s="246"/>
      <c r="J143" s="242"/>
      <c r="K143" s="242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283</v>
      </c>
      <c r="AU143" s="251" t="s">
        <v>90</v>
      </c>
      <c r="AV143" s="13" t="s">
        <v>90</v>
      </c>
      <c r="AW143" s="13" t="s">
        <v>40</v>
      </c>
      <c r="AX143" s="13" t="s">
        <v>80</v>
      </c>
      <c r="AY143" s="251" t="s">
        <v>141</v>
      </c>
    </row>
    <row r="144" s="14" customFormat="1">
      <c r="A144" s="14"/>
      <c r="B144" s="252"/>
      <c r="C144" s="253"/>
      <c r="D144" s="234" t="s">
        <v>283</v>
      </c>
      <c r="E144" s="254" t="s">
        <v>78</v>
      </c>
      <c r="F144" s="255" t="s">
        <v>285</v>
      </c>
      <c r="G144" s="253"/>
      <c r="H144" s="256">
        <v>29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2" t="s">
        <v>283</v>
      </c>
      <c r="AU144" s="262" t="s">
        <v>90</v>
      </c>
      <c r="AV144" s="14" t="s">
        <v>166</v>
      </c>
      <c r="AW144" s="14" t="s">
        <v>40</v>
      </c>
      <c r="AX144" s="14" t="s">
        <v>88</v>
      </c>
      <c r="AY144" s="262" t="s">
        <v>141</v>
      </c>
    </row>
    <row r="145" s="2" customFormat="1" ht="24.15" customHeight="1">
      <c r="A145" s="42"/>
      <c r="B145" s="43"/>
      <c r="C145" s="216" t="s">
        <v>417</v>
      </c>
      <c r="D145" s="216" t="s">
        <v>144</v>
      </c>
      <c r="E145" s="217" t="s">
        <v>2730</v>
      </c>
      <c r="F145" s="218" t="s">
        <v>2731</v>
      </c>
      <c r="G145" s="219" t="s">
        <v>448</v>
      </c>
      <c r="H145" s="220">
        <v>64</v>
      </c>
      <c r="I145" s="221"/>
      <c r="J145" s="222">
        <f>ROUND(I145*H145,2)</f>
        <v>0</v>
      </c>
      <c r="K145" s="218" t="s">
        <v>148</v>
      </c>
      <c r="L145" s="48"/>
      <c r="M145" s="223" t="s">
        <v>78</v>
      </c>
      <c r="N145" s="224" t="s">
        <v>50</v>
      </c>
      <c r="O145" s="88"/>
      <c r="P145" s="225">
        <f>O145*H145</f>
        <v>0</v>
      </c>
      <c r="Q145" s="225">
        <v>0.00098400000000000007</v>
      </c>
      <c r="R145" s="225">
        <f>Q145*H145</f>
        <v>0.062976000000000004</v>
      </c>
      <c r="S145" s="225">
        <v>0</v>
      </c>
      <c r="T145" s="226">
        <f>S145*H145</f>
        <v>0</v>
      </c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R145" s="227" t="s">
        <v>244</v>
      </c>
      <c r="AT145" s="227" t="s">
        <v>144</v>
      </c>
      <c r="AU145" s="227" t="s">
        <v>90</v>
      </c>
      <c r="AY145" s="20" t="s">
        <v>141</v>
      </c>
      <c r="BE145" s="228">
        <f>IF(N145="základní",J145,0)</f>
        <v>0</v>
      </c>
      <c r="BF145" s="228">
        <f>IF(N145="snížená",J145,0)</f>
        <v>0</v>
      </c>
      <c r="BG145" s="228">
        <f>IF(N145="zákl. přenesená",J145,0)</f>
        <v>0</v>
      </c>
      <c r="BH145" s="228">
        <f>IF(N145="sníž. přenesená",J145,0)</f>
        <v>0</v>
      </c>
      <c r="BI145" s="228">
        <f>IF(N145="nulová",J145,0)</f>
        <v>0</v>
      </c>
      <c r="BJ145" s="20" t="s">
        <v>88</v>
      </c>
      <c r="BK145" s="228">
        <f>ROUND(I145*H145,2)</f>
        <v>0</v>
      </c>
      <c r="BL145" s="20" t="s">
        <v>244</v>
      </c>
      <c r="BM145" s="227" t="s">
        <v>2732</v>
      </c>
    </row>
    <row r="146" s="2" customFormat="1">
      <c r="A146" s="42"/>
      <c r="B146" s="43"/>
      <c r="C146" s="44"/>
      <c r="D146" s="229" t="s">
        <v>151</v>
      </c>
      <c r="E146" s="44"/>
      <c r="F146" s="230" t="s">
        <v>2733</v>
      </c>
      <c r="G146" s="44"/>
      <c r="H146" s="44"/>
      <c r="I146" s="231"/>
      <c r="J146" s="44"/>
      <c r="K146" s="44"/>
      <c r="L146" s="48"/>
      <c r="M146" s="232"/>
      <c r="N146" s="233"/>
      <c r="O146" s="88"/>
      <c r="P146" s="88"/>
      <c r="Q146" s="88"/>
      <c r="R146" s="88"/>
      <c r="S146" s="88"/>
      <c r="T146" s="89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T146" s="20" t="s">
        <v>151</v>
      </c>
      <c r="AU146" s="20" t="s">
        <v>90</v>
      </c>
    </row>
    <row r="147" s="13" customFormat="1">
      <c r="A147" s="13"/>
      <c r="B147" s="241"/>
      <c r="C147" s="242"/>
      <c r="D147" s="234" t="s">
        <v>283</v>
      </c>
      <c r="E147" s="243" t="s">
        <v>78</v>
      </c>
      <c r="F147" s="244" t="s">
        <v>2734</v>
      </c>
      <c r="G147" s="242"/>
      <c r="H147" s="245">
        <v>57</v>
      </c>
      <c r="I147" s="246"/>
      <c r="J147" s="242"/>
      <c r="K147" s="242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283</v>
      </c>
      <c r="AU147" s="251" t="s">
        <v>90</v>
      </c>
      <c r="AV147" s="13" t="s">
        <v>90</v>
      </c>
      <c r="AW147" s="13" t="s">
        <v>40</v>
      </c>
      <c r="AX147" s="13" t="s">
        <v>80</v>
      </c>
      <c r="AY147" s="251" t="s">
        <v>141</v>
      </c>
    </row>
    <row r="148" s="13" customFormat="1">
      <c r="A148" s="13"/>
      <c r="B148" s="241"/>
      <c r="C148" s="242"/>
      <c r="D148" s="234" t="s">
        <v>283</v>
      </c>
      <c r="E148" s="243" t="s">
        <v>78</v>
      </c>
      <c r="F148" s="244" t="s">
        <v>2729</v>
      </c>
      <c r="G148" s="242"/>
      <c r="H148" s="245">
        <v>7</v>
      </c>
      <c r="I148" s="246"/>
      <c r="J148" s="242"/>
      <c r="K148" s="242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283</v>
      </c>
      <c r="AU148" s="251" t="s">
        <v>90</v>
      </c>
      <c r="AV148" s="13" t="s">
        <v>90</v>
      </c>
      <c r="AW148" s="13" t="s">
        <v>40</v>
      </c>
      <c r="AX148" s="13" t="s">
        <v>80</v>
      </c>
      <c r="AY148" s="251" t="s">
        <v>141</v>
      </c>
    </row>
    <row r="149" s="14" customFormat="1">
      <c r="A149" s="14"/>
      <c r="B149" s="252"/>
      <c r="C149" s="253"/>
      <c r="D149" s="234" t="s">
        <v>283</v>
      </c>
      <c r="E149" s="254" t="s">
        <v>78</v>
      </c>
      <c r="F149" s="255" t="s">
        <v>285</v>
      </c>
      <c r="G149" s="253"/>
      <c r="H149" s="256">
        <v>64</v>
      </c>
      <c r="I149" s="257"/>
      <c r="J149" s="253"/>
      <c r="K149" s="253"/>
      <c r="L149" s="258"/>
      <c r="M149" s="259"/>
      <c r="N149" s="260"/>
      <c r="O149" s="260"/>
      <c r="P149" s="260"/>
      <c r="Q149" s="260"/>
      <c r="R149" s="260"/>
      <c r="S149" s="260"/>
      <c r="T149" s="26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2" t="s">
        <v>283</v>
      </c>
      <c r="AU149" s="262" t="s">
        <v>90</v>
      </c>
      <c r="AV149" s="14" t="s">
        <v>166</v>
      </c>
      <c r="AW149" s="14" t="s">
        <v>40</v>
      </c>
      <c r="AX149" s="14" t="s">
        <v>88</v>
      </c>
      <c r="AY149" s="262" t="s">
        <v>141</v>
      </c>
    </row>
    <row r="150" s="2" customFormat="1" ht="24.15" customHeight="1">
      <c r="A150" s="42"/>
      <c r="B150" s="43"/>
      <c r="C150" s="216" t="s">
        <v>7</v>
      </c>
      <c r="D150" s="216" t="s">
        <v>144</v>
      </c>
      <c r="E150" s="217" t="s">
        <v>2735</v>
      </c>
      <c r="F150" s="218" t="s">
        <v>2736</v>
      </c>
      <c r="G150" s="219" t="s">
        <v>448</v>
      </c>
      <c r="H150" s="220">
        <v>18</v>
      </c>
      <c r="I150" s="221"/>
      <c r="J150" s="222">
        <f>ROUND(I150*H150,2)</f>
        <v>0</v>
      </c>
      <c r="K150" s="218" t="s">
        <v>148</v>
      </c>
      <c r="L150" s="48"/>
      <c r="M150" s="223" t="s">
        <v>78</v>
      </c>
      <c r="N150" s="224" t="s">
        <v>50</v>
      </c>
      <c r="O150" s="88"/>
      <c r="P150" s="225">
        <f>O150*H150</f>
        <v>0</v>
      </c>
      <c r="Q150" s="225">
        <v>0.001297</v>
      </c>
      <c r="R150" s="225">
        <f>Q150*H150</f>
        <v>0.023345999999999999</v>
      </c>
      <c r="S150" s="225">
        <v>0</v>
      </c>
      <c r="T150" s="226">
        <f>S150*H150</f>
        <v>0</v>
      </c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R150" s="227" t="s">
        <v>244</v>
      </c>
      <c r="AT150" s="227" t="s">
        <v>144</v>
      </c>
      <c r="AU150" s="227" t="s">
        <v>90</v>
      </c>
      <c r="AY150" s="20" t="s">
        <v>141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20" t="s">
        <v>88</v>
      </c>
      <c r="BK150" s="228">
        <f>ROUND(I150*H150,2)</f>
        <v>0</v>
      </c>
      <c r="BL150" s="20" t="s">
        <v>244</v>
      </c>
      <c r="BM150" s="227" t="s">
        <v>2737</v>
      </c>
    </row>
    <row r="151" s="2" customFormat="1">
      <c r="A151" s="42"/>
      <c r="B151" s="43"/>
      <c r="C151" s="44"/>
      <c r="D151" s="229" t="s">
        <v>151</v>
      </c>
      <c r="E151" s="44"/>
      <c r="F151" s="230" t="s">
        <v>2738</v>
      </c>
      <c r="G151" s="44"/>
      <c r="H151" s="44"/>
      <c r="I151" s="231"/>
      <c r="J151" s="44"/>
      <c r="K151" s="44"/>
      <c r="L151" s="48"/>
      <c r="M151" s="232"/>
      <c r="N151" s="233"/>
      <c r="O151" s="88"/>
      <c r="P151" s="88"/>
      <c r="Q151" s="88"/>
      <c r="R151" s="88"/>
      <c r="S151" s="88"/>
      <c r="T151" s="89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T151" s="20" t="s">
        <v>151</v>
      </c>
      <c r="AU151" s="20" t="s">
        <v>90</v>
      </c>
    </row>
    <row r="152" s="2" customFormat="1" ht="55.5" customHeight="1">
      <c r="A152" s="42"/>
      <c r="B152" s="43"/>
      <c r="C152" s="216" t="s">
        <v>428</v>
      </c>
      <c r="D152" s="216" t="s">
        <v>144</v>
      </c>
      <c r="E152" s="217" t="s">
        <v>2739</v>
      </c>
      <c r="F152" s="218" t="s">
        <v>2740</v>
      </c>
      <c r="G152" s="219" t="s">
        <v>448</v>
      </c>
      <c r="H152" s="220">
        <v>22</v>
      </c>
      <c r="I152" s="221"/>
      <c r="J152" s="222">
        <f>ROUND(I152*H152,2)</f>
        <v>0</v>
      </c>
      <c r="K152" s="218" t="s">
        <v>148</v>
      </c>
      <c r="L152" s="48"/>
      <c r="M152" s="223" t="s">
        <v>78</v>
      </c>
      <c r="N152" s="224" t="s">
        <v>50</v>
      </c>
      <c r="O152" s="88"/>
      <c r="P152" s="225">
        <f>O152*H152</f>
        <v>0</v>
      </c>
      <c r="Q152" s="225">
        <v>4.6619999999999997E-05</v>
      </c>
      <c r="R152" s="225">
        <f>Q152*H152</f>
        <v>0.00102564</v>
      </c>
      <c r="S152" s="225">
        <v>0</v>
      </c>
      <c r="T152" s="226">
        <f>S152*H152</f>
        <v>0</v>
      </c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R152" s="227" t="s">
        <v>244</v>
      </c>
      <c r="AT152" s="227" t="s">
        <v>144</v>
      </c>
      <c r="AU152" s="227" t="s">
        <v>90</v>
      </c>
      <c r="AY152" s="20" t="s">
        <v>141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20" t="s">
        <v>88</v>
      </c>
      <c r="BK152" s="228">
        <f>ROUND(I152*H152,2)</f>
        <v>0</v>
      </c>
      <c r="BL152" s="20" t="s">
        <v>244</v>
      </c>
      <c r="BM152" s="227" t="s">
        <v>2741</v>
      </c>
    </row>
    <row r="153" s="2" customFormat="1">
      <c r="A153" s="42"/>
      <c r="B153" s="43"/>
      <c r="C153" s="44"/>
      <c r="D153" s="229" t="s">
        <v>151</v>
      </c>
      <c r="E153" s="44"/>
      <c r="F153" s="230" t="s">
        <v>2742</v>
      </c>
      <c r="G153" s="44"/>
      <c r="H153" s="44"/>
      <c r="I153" s="231"/>
      <c r="J153" s="44"/>
      <c r="K153" s="44"/>
      <c r="L153" s="48"/>
      <c r="M153" s="232"/>
      <c r="N153" s="233"/>
      <c r="O153" s="88"/>
      <c r="P153" s="88"/>
      <c r="Q153" s="88"/>
      <c r="R153" s="88"/>
      <c r="S153" s="88"/>
      <c r="T153" s="89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T153" s="20" t="s">
        <v>151</v>
      </c>
      <c r="AU153" s="20" t="s">
        <v>90</v>
      </c>
    </row>
    <row r="154" s="13" customFormat="1">
      <c r="A154" s="13"/>
      <c r="B154" s="241"/>
      <c r="C154" s="242"/>
      <c r="D154" s="234" t="s">
        <v>283</v>
      </c>
      <c r="E154" s="243" t="s">
        <v>78</v>
      </c>
      <c r="F154" s="244" t="s">
        <v>2743</v>
      </c>
      <c r="G154" s="242"/>
      <c r="H154" s="245">
        <v>22</v>
      </c>
      <c r="I154" s="246"/>
      <c r="J154" s="242"/>
      <c r="K154" s="242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283</v>
      </c>
      <c r="AU154" s="251" t="s">
        <v>90</v>
      </c>
      <c r="AV154" s="13" t="s">
        <v>90</v>
      </c>
      <c r="AW154" s="13" t="s">
        <v>40</v>
      </c>
      <c r="AX154" s="13" t="s">
        <v>88</v>
      </c>
      <c r="AY154" s="251" t="s">
        <v>141</v>
      </c>
    </row>
    <row r="155" s="2" customFormat="1" ht="55.5" customHeight="1">
      <c r="A155" s="42"/>
      <c r="B155" s="43"/>
      <c r="C155" s="216" t="s">
        <v>434</v>
      </c>
      <c r="D155" s="216" t="s">
        <v>144</v>
      </c>
      <c r="E155" s="217" t="s">
        <v>2744</v>
      </c>
      <c r="F155" s="218" t="s">
        <v>2745</v>
      </c>
      <c r="G155" s="219" t="s">
        <v>448</v>
      </c>
      <c r="H155" s="220">
        <v>75</v>
      </c>
      <c r="I155" s="221"/>
      <c r="J155" s="222">
        <f>ROUND(I155*H155,2)</f>
        <v>0</v>
      </c>
      <c r="K155" s="218" t="s">
        <v>148</v>
      </c>
      <c r="L155" s="48"/>
      <c r="M155" s="223" t="s">
        <v>78</v>
      </c>
      <c r="N155" s="224" t="s">
        <v>50</v>
      </c>
      <c r="O155" s="88"/>
      <c r="P155" s="225">
        <f>O155*H155</f>
        <v>0</v>
      </c>
      <c r="Q155" s="225">
        <v>6.7399999999999998E-05</v>
      </c>
      <c r="R155" s="225">
        <f>Q155*H155</f>
        <v>0.0050549999999999996</v>
      </c>
      <c r="S155" s="225">
        <v>0</v>
      </c>
      <c r="T155" s="226">
        <f>S155*H155</f>
        <v>0</v>
      </c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R155" s="227" t="s">
        <v>244</v>
      </c>
      <c r="AT155" s="227" t="s">
        <v>144</v>
      </c>
      <c r="AU155" s="227" t="s">
        <v>90</v>
      </c>
      <c r="AY155" s="20" t="s">
        <v>141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20" t="s">
        <v>88</v>
      </c>
      <c r="BK155" s="228">
        <f>ROUND(I155*H155,2)</f>
        <v>0</v>
      </c>
      <c r="BL155" s="20" t="s">
        <v>244</v>
      </c>
      <c r="BM155" s="227" t="s">
        <v>2746</v>
      </c>
    </row>
    <row r="156" s="2" customFormat="1">
      <c r="A156" s="42"/>
      <c r="B156" s="43"/>
      <c r="C156" s="44"/>
      <c r="D156" s="229" t="s">
        <v>151</v>
      </c>
      <c r="E156" s="44"/>
      <c r="F156" s="230" t="s">
        <v>2747</v>
      </c>
      <c r="G156" s="44"/>
      <c r="H156" s="44"/>
      <c r="I156" s="231"/>
      <c r="J156" s="44"/>
      <c r="K156" s="44"/>
      <c r="L156" s="48"/>
      <c r="M156" s="232"/>
      <c r="N156" s="233"/>
      <c r="O156" s="88"/>
      <c r="P156" s="88"/>
      <c r="Q156" s="88"/>
      <c r="R156" s="88"/>
      <c r="S156" s="88"/>
      <c r="T156" s="89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T156" s="20" t="s">
        <v>151</v>
      </c>
      <c r="AU156" s="20" t="s">
        <v>90</v>
      </c>
    </row>
    <row r="157" s="13" customFormat="1">
      <c r="A157" s="13"/>
      <c r="B157" s="241"/>
      <c r="C157" s="242"/>
      <c r="D157" s="234" t="s">
        <v>283</v>
      </c>
      <c r="E157" s="243" t="s">
        <v>78</v>
      </c>
      <c r="F157" s="244" t="s">
        <v>2748</v>
      </c>
      <c r="G157" s="242"/>
      <c r="H157" s="245">
        <v>57</v>
      </c>
      <c r="I157" s="246"/>
      <c r="J157" s="242"/>
      <c r="K157" s="242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283</v>
      </c>
      <c r="AU157" s="251" t="s">
        <v>90</v>
      </c>
      <c r="AV157" s="13" t="s">
        <v>90</v>
      </c>
      <c r="AW157" s="13" t="s">
        <v>40</v>
      </c>
      <c r="AX157" s="13" t="s">
        <v>80</v>
      </c>
      <c r="AY157" s="251" t="s">
        <v>141</v>
      </c>
    </row>
    <row r="158" s="13" customFormat="1">
      <c r="A158" s="13"/>
      <c r="B158" s="241"/>
      <c r="C158" s="242"/>
      <c r="D158" s="234" t="s">
        <v>283</v>
      </c>
      <c r="E158" s="243" t="s">
        <v>78</v>
      </c>
      <c r="F158" s="244" t="s">
        <v>2749</v>
      </c>
      <c r="G158" s="242"/>
      <c r="H158" s="245">
        <v>18</v>
      </c>
      <c r="I158" s="246"/>
      <c r="J158" s="242"/>
      <c r="K158" s="242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283</v>
      </c>
      <c r="AU158" s="251" t="s">
        <v>90</v>
      </c>
      <c r="AV158" s="13" t="s">
        <v>90</v>
      </c>
      <c r="AW158" s="13" t="s">
        <v>40</v>
      </c>
      <c r="AX158" s="13" t="s">
        <v>80</v>
      </c>
      <c r="AY158" s="251" t="s">
        <v>141</v>
      </c>
    </row>
    <row r="159" s="14" customFormat="1">
      <c r="A159" s="14"/>
      <c r="B159" s="252"/>
      <c r="C159" s="253"/>
      <c r="D159" s="234" t="s">
        <v>283</v>
      </c>
      <c r="E159" s="254" t="s">
        <v>78</v>
      </c>
      <c r="F159" s="255" t="s">
        <v>285</v>
      </c>
      <c r="G159" s="253"/>
      <c r="H159" s="256">
        <v>75</v>
      </c>
      <c r="I159" s="257"/>
      <c r="J159" s="253"/>
      <c r="K159" s="253"/>
      <c r="L159" s="258"/>
      <c r="M159" s="259"/>
      <c r="N159" s="260"/>
      <c r="O159" s="260"/>
      <c r="P159" s="260"/>
      <c r="Q159" s="260"/>
      <c r="R159" s="260"/>
      <c r="S159" s="260"/>
      <c r="T159" s="26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2" t="s">
        <v>283</v>
      </c>
      <c r="AU159" s="262" t="s">
        <v>90</v>
      </c>
      <c r="AV159" s="14" t="s">
        <v>166</v>
      </c>
      <c r="AW159" s="14" t="s">
        <v>40</v>
      </c>
      <c r="AX159" s="14" t="s">
        <v>88</v>
      </c>
      <c r="AY159" s="262" t="s">
        <v>141</v>
      </c>
    </row>
    <row r="160" s="2" customFormat="1" ht="55.5" customHeight="1">
      <c r="A160" s="42"/>
      <c r="B160" s="43"/>
      <c r="C160" s="216" t="s">
        <v>439</v>
      </c>
      <c r="D160" s="216" t="s">
        <v>144</v>
      </c>
      <c r="E160" s="217" t="s">
        <v>2750</v>
      </c>
      <c r="F160" s="218" t="s">
        <v>2751</v>
      </c>
      <c r="G160" s="219" t="s">
        <v>448</v>
      </c>
      <c r="H160" s="220">
        <v>7</v>
      </c>
      <c r="I160" s="221"/>
      <c r="J160" s="222">
        <f>ROUND(I160*H160,2)</f>
        <v>0</v>
      </c>
      <c r="K160" s="218" t="s">
        <v>148</v>
      </c>
      <c r="L160" s="48"/>
      <c r="M160" s="223" t="s">
        <v>78</v>
      </c>
      <c r="N160" s="224" t="s">
        <v>50</v>
      </c>
      <c r="O160" s="88"/>
      <c r="P160" s="225">
        <f>O160*H160</f>
        <v>0</v>
      </c>
      <c r="Q160" s="225">
        <v>0.00012156</v>
      </c>
      <c r="R160" s="225">
        <f>Q160*H160</f>
        <v>0.00085092000000000002</v>
      </c>
      <c r="S160" s="225">
        <v>0</v>
      </c>
      <c r="T160" s="226">
        <f>S160*H160</f>
        <v>0</v>
      </c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R160" s="227" t="s">
        <v>244</v>
      </c>
      <c r="AT160" s="227" t="s">
        <v>144</v>
      </c>
      <c r="AU160" s="227" t="s">
        <v>90</v>
      </c>
      <c r="AY160" s="20" t="s">
        <v>141</v>
      </c>
      <c r="BE160" s="228">
        <f>IF(N160="základní",J160,0)</f>
        <v>0</v>
      </c>
      <c r="BF160" s="228">
        <f>IF(N160="snížená",J160,0)</f>
        <v>0</v>
      </c>
      <c r="BG160" s="228">
        <f>IF(N160="zákl. přenesená",J160,0)</f>
        <v>0</v>
      </c>
      <c r="BH160" s="228">
        <f>IF(N160="sníž. přenesená",J160,0)</f>
        <v>0</v>
      </c>
      <c r="BI160" s="228">
        <f>IF(N160="nulová",J160,0)</f>
        <v>0</v>
      </c>
      <c r="BJ160" s="20" t="s">
        <v>88</v>
      </c>
      <c r="BK160" s="228">
        <f>ROUND(I160*H160,2)</f>
        <v>0</v>
      </c>
      <c r="BL160" s="20" t="s">
        <v>244</v>
      </c>
      <c r="BM160" s="227" t="s">
        <v>2752</v>
      </c>
    </row>
    <row r="161" s="2" customFormat="1">
      <c r="A161" s="42"/>
      <c r="B161" s="43"/>
      <c r="C161" s="44"/>
      <c r="D161" s="229" t="s">
        <v>151</v>
      </c>
      <c r="E161" s="44"/>
      <c r="F161" s="230" t="s">
        <v>2753</v>
      </c>
      <c r="G161" s="44"/>
      <c r="H161" s="44"/>
      <c r="I161" s="231"/>
      <c r="J161" s="44"/>
      <c r="K161" s="44"/>
      <c r="L161" s="48"/>
      <c r="M161" s="232"/>
      <c r="N161" s="233"/>
      <c r="O161" s="88"/>
      <c r="P161" s="88"/>
      <c r="Q161" s="88"/>
      <c r="R161" s="88"/>
      <c r="S161" s="88"/>
      <c r="T161" s="89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T161" s="20" t="s">
        <v>151</v>
      </c>
      <c r="AU161" s="20" t="s">
        <v>90</v>
      </c>
    </row>
    <row r="162" s="13" customFormat="1">
      <c r="A162" s="13"/>
      <c r="B162" s="241"/>
      <c r="C162" s="242"/>
      <c r="D162" s="234" t="s">
        <v>283</v>
      </c>
      <c r="E162" s="243" t="s">
        <v>78</v>
      </c>
      <c r="F162" s="244" t="s">
        <v>2754</v>
      </c>
      <c r="G162" s="242"/>
      <c r="H162" s="245">
        <v>7</v>
      </c>
      <c r="I162" s="246"/>
      <c r="J162" s="242"/>
      <c r="K162" s="242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283</v>
      </c>
      <c r="AU162" s="251" t="s">
        <v>90</v>
      </c>
      <c r="AV162" s="13" t="s">
        <v>90</v>
      </c>
      <c r="AW162" s="13" t="s">
        <v>40</v>
      </c>
      <c r="AX162" s="13" t="s">
        <v>88</v>
      </c>
      <c r="AY162" s="251" t="s">
        <v>141</v>
      </c>
    </row>
    <row r="163" s="2" customFormat="1" ht="55.5" customHeight="1">
      <c r="A163" s="42"/>
      <c r="B163" s="43"/>
      <c r="C163" s="216" t="s">
        <v>445</v>
      </c>
      <c r="D163" s="216" t="s">
        <v>144</v>
      </c>
      <c r="E163" s="217" t="s">
        <v>2755</v>
      </c>
      <c r="F163" s="218" t="s">
        <v>2499</v>
      </c>
      <c r="G163" s="219" t="s">
        <v>448</v>
      </c>
      <c r="H163" s="220">
        <v>7</v>
      </c>
      <c r="I163" s="221"/>
      <c r="J163" s="222">
        <f>ROUND(I163*H163,2)</f>
        <v>0</v>
      </c>
      <c r="K163" s="218" t="s">
        <v>148</v>
      </c>
      <c r="L163" s="48"/>
      <c r="M163" s="223" t="s">
        <v>78</v>
      </c>
      <c r="N163" s="224" t="s">
        <v>50</v>
      </c>
      <c r="O163" s="88"/>
      <c r="P163" s="225">
        <f>O163*H163</f>
        <v>0</v>
      </c>
      <c r="Q163" s="225">
        <v>0.00016312</v>
      </c>
      <c r="R163" s="225">
        <f>Q163*H163</f>
        <v>0.0011418399999999999</v>
      </c>
      <c r="S163" s="225">
        <v>0</v>
      </c>
      <c r="T163" s="226">
        <f>S163*H163</f>
        <v>0</v>
      </c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R163" s="227" t="s">
        <v>244</v>
      </c>
      <c r="AT163" s="227" t="s">
        <v>144</v>
      </c>
      <c r="AU163" s="227" t="s">
        <v>90</v>
      </c>
      <c r="AY163" s="20" t="s">
        <v>141</v>
      </c>
      <c r="BE163" s="228">
        <f>IF(N163="základní",J163,0)</f>
        <v>0</v>
      </c>
      <c r="BF163" s="228">
        <f>IF(N163="snížená",J163,0)</f>
        <v>0</v>
      </c>
      <c r="BG163" s="228">
        <f>IF(N163="zákl. přenesená",J163,0)</f>
        <v>0</v>
      </c>
      <c r="BH163" s="228">
        <f>IF(N163="sníž. přenesená",J163,0)</f>
        <v>0</v>
      </c>
      <c r="BI163" s="228">
        <f>IF(N163="nulová",J163,0)</f>
        <v>0</v>
      </c>
      <c r="BJ163" s="20" t="s">
        <v>88</v>
      </c>
      <c r="BK163" s="228">
        <f>ROUND(I163*H163,2)</f>
        <v>0</v>
      </c>
      <c r="BL163" s="20" t="s">
        <v>244</v>
      </c>
      <c r="BM163" s="227" t="s">
        <v>2756</v>
      </c>
    </row>
    <row r="164" s="2" customFormat="1">
      <c r="A164" s="42"/>
      <c r="B164" s="43"/>
      <c r="C164" s="44"/>
      <c r="D164" s="229" t="s">
        <v>151</v>
      </c>
      <c r="E164" s="44"/>
      <c r="F164" s="230" t="s">
        <v>2757</v>
      </c>
      <c r="G164" s="44"/>
      <c r="H164" s="44"/>
      <c r="I164" s="231"/>
      <c r="J164" s="44"/>
      <c r="K164" s="44"/>
      <c r="L164" s="48"/>
      <c r="M164" s="232"/>
      <c r="N164" s="233"/>
      <c r="O164" s="88"/>
      <c r="P164" s="88"/>
      <c r="Q164" s="88"/>
      <c r="R164" s="88"/>
      <c r="S164" s="88"/>
      <c r="T164" s="89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T164" s="20" t="s">
        <v>151</v>
      </c>
      <c r="AU164" s="20" t="s">
        <v>90</v>
      </c>
    </row>
    <row r="165" s="13" customFormat="1">
      <c r="A165" s="13"/>
      <c r="B165" s="241"/>
      <c r="C165" s="242"/>
      <c r="D165" s="234" t="s">
        <v>283</v>
      </c>
      <c r="E165" s="243" t="s">
        <v>78</v>
      </c>
      <c r="F165" s="244" t="s">
        <v>2758</v>
      </c>
      <c r="G165" s="242"/>
      <c r="H165" s="245">
        <v>7</v>
      </c>
      <c r="I165" s="246"/>
      <c r="J165" s="242"/>
      <c r="K165" s="242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283</v>
      </c>
      <c r="AU165" s="251" t="s">
        <v>90</v>
      </c>
      <c r="AV165" s="13" t="s">
        <v>90</v>
      </c>
      <c r="AW165" s="13" t="s">
        <v>40</v>
      </c>
      <c r="AX165" s="13" t="s">
        <v>88</v>
      </c>
      <c r="AY165" s="251" t="s">
        <v>141</v>
      </c>
    </row>
    <row r="166" s="2" customFormat="1" ht="21.75" customHeight="1">
      <c r="A166" s="42"/>
      <c r="B166" s="43"/>
      <c r="C166" s="216" t="s">
        <v>451</v>
      </c>
      <c r="D166" s="216" t="s">
        <v>144</v>
      </c>
      <c r="E166" s="217" t="s">
        <v>2759</v>
      </c>
      <c r="F166" s="218" t="s">
        <v>2760</v>
      </c>
      <c r="G166" s="219" t="s">
        <v>618</v>
      </c>
      <c r="H166" s="220">
        <v>7</v>
      </c>
      <c r="I166" s="221"/>
      <c r="J166" s="222">
        <f>ROUND(I166*H166,2)</f>
        <v>0</v>
      </c>
      <c r="K166" s="218" t="s">
        <v>148</v>
      </c>
      <c r="L166" s="48"/>
      <c r="M166" s="223" t="s">
        <v>78</v>
      </c>
      <c r="N166" s="224" t="s">
        <v>50</v>
      </c>
      <c r="O166" s="88"/>
      <c r="P166" s="225">
        <f>O166*H166</f>
        <v>0</v>
      </c>
      <c r="Q166" s="225">
        <v>0</v>
      </c>
      <c r="R166" s="225">
        <f>Q166*H166</f>
        <v>0</v>
      </c>
      <c r="S166" s="225">
        <v>0.00052999999999999998</v>
      </c>
      <c r="T166" s="226">
        <f>S166*H166</f>
        <v>0.0037099999999999998</v>
      </c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R166" s="227" t="s">
        <v>244</v>
      </c>
      <c r="AT166" s="227" t="s">
        <v>144</v>
      </c>
      <c r="AU166" s="227" t="s">
        <v>90</v>
      </c>
      <c r="AY166" s="20" t="s">
        <v>141</v>
      </c>
      <c r="BE166" s="228">
        <f>IF(N166="základní",J166,0)</f>
        <v>0</v>
      </c>
      <c r="BF166" s="228">
        <f>IF(N166="snížená",J166,0)</f>
        <v>0</v>
      </c>
      <c r="BG166" s="228">
        <f>IF(N166="zákl. přenesená",J166,0)</f>
        <v>0</v>
      </c>
      <c r="BH166" s="228">
        <f>IF(N166="sníž. přenesená",J166,0)</f>
        <v>0</v>
      </c>
      <c r="BI166" s="228">
        <f>IF(N166="nulová",J166,0)</f>
        <v>0</v>
      </c>
      <c r="BJ166" s="20" t="s">
        <v>88</v>
      </c>
      <c r="BK166" s="228">
        <f>ROUND(I166*H166,2)</f>
        <v>0</v>
      </c>
      <c r="BL166" s="20" t="s">
        <v>244</v>
      </c>
      <c r="BM166" s="227" t="s">
        <v>2761</v>
      </c>
    </row>
    <row r="167" s="2" customFormat="1">
      <c r="A167" s="42"/>
      <c r="B167" s="43"/>
      <c r="C167" s="44"/>
      <c r="D167" s="229" t="s">
        <v>151</v>
      </c>
      <c r="E167" s="44"/>
      <c r="F167" s="230" t="s">
        <v>2762</v>
      </c>
      <c r="G167" s="44"/>
      <c r="H167" s="44"/>
      <c r="I167" s="231"/>
      <c r="J167" s="44"/>
      <c r="K167" s="44"/>
      <c r="L167" s="48"/>
      <c r="M167" s="232"/>
      <c r="N167" s="233"/>
      <c r="O167" s="88"/>
      <c r="P167" s="88"/>
      <c r="Q167" s="88"/>
      <c r="R167" s="88"/>
      <c r="S167" s="88"/>
      <c r="T167" s="89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T167" s="20" t="s">
        <v>151</v>
      </c>
      <c r="AU167" s="20" t="s">
        <v>90</v>
      </c>
    </row>
    <row r="168" s="2" customFormat="1" ht="21.75" customHeight="1">
      <c r="A168" s="42"/>
      <c r="B168" s="43"/>
      <c r="C168" s="216" t="s">
        <v>457</v>
      </c>
      <c r="D168" s="216" t="s">
        <v>144</v>
      </c>
      <c r="E168" s="217" t="s">
        <v>2763</v>
      </c>
      <c r="F168" s="218" t="s">
        <v>2764</v>
      </c>
      <c r="G168" s="219" t="s">
        <v>618</v>
      </c>
      <c r="H168" s="220">
        <v>16</v>
      </c>
      <c r="I168" s="221"/>
      <c r="J168" s="222">
        <f>ROUND(I168*H168,2)</f>
        <v>0</v>
      </c>
      <c r="K168" s="218" t="s">
        <v>148</v>
      </c>
      <c r="L168" s="48"/>
      <c r="M168" s="223" t="s">
        <v>78</v>
      </c>
      <c r="N168" s="224" t="s">
        <v>50</v>
      </c>
      <c r="O168" s="88"/>
      <c r="P168" s="225">
        <f>O168*H168</f>
        <v>0</v>
      </c>
      <c r="Q168" s="225">
        <v>0.00028626880000000001</v>
      </c>
      <c r="R168" s="225">
        <f>Q168*H168</f>
        <v>0.0045803008000000001</v>
      </c>
      <c r="S168" s="225">
        <v>0</v>
      </c>
      <c r="T168" s="226">
        <f>S168*H168</f>
        <v>0</v>
      </c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R168" s="227" t="s">
        <v>244</v>
      </c>
      <c r="AT168" s="227" t="s">
        <v>144</v>
      </c>
      <c r="AU168" s="227" t="s">
        <v>90</v>
      </c>
      <c r="AY168" s="20" t="s">
        <v>141</v>
      </c>
      <c r="BE168" s="228">
        <f>IF(N168="základní",J168,0)</f>
        <v>0</v>
      </c>
      <c r="BF168" s="228">
        <f>IF(N168="snížená",J168,0)</f>
        <v>0</v>
      </c>
      <c r="BG168" s="228">
        <f>IF(N168="zákl. přenesená",J168,0)</f>
        <v>0</v>
      </c>
      <c r="BH168" s="228">
        <f>IF(N168="sníž. přenesená",J168,0)</f>
        <v>0</v>
      </c>
      <c r="BI168" s="228">
        <f>IF(N168="nulová",J168,0)</f>
        <v>0</v>
      </c>
      <c r="BJ168" s="20" t="s">
        <v>88</v>
      </c>
      <c r="BK168" s="228">
        <f>ROUND(I168*H168,2)</f>
        <v>0</v>
      </c>
      <c r="BL168" s="20" t="s">
        <v>244</v>
      </c>
      <c r="BM168" s="227" t="s">
        <v>2765</v>
      </c>
    </row>
    <row r="169" s="2" customFormat="1">
      <c r="A169" s="42"/>
      <c r="B169" s="43"/>
      <c r="C169" s="44"/>
      <c r="D169" s="229" t="s">
        <v>151</v>
      </c>
      <c r="E169" s="44"/>
      <c r="F169" s="230" t="s">
        <v>2766</v>
      </c>
      <c r="G169" s="44"/>
      <c r="H169" s="44"/>
      <c r="I169" s="231"/>
      <c r="J169" s="44"/>
      <c r="K169" s="44"/>
      <c r="L169" s="48"/>
      <c r="M169" s="232"/>
      <c r="N169" s="233"/>
      <c r="O169" s="88"/>
      <c r="P169" s="88"/>
      <c r="Q169" s="88"/>
      <c r="R169" s="88"/>
      <c r="S169" s="88"/>
      <c r="T169" s="89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T169" s="20" t="s">
        <v>151</v>
      </c>
      <c r="AU169" s="20" t="s">
        <v>90</v>
      </c>
    </row>
    <row r="170" s="2" customFormat="1" ht="33" customHeight="1">
      <c r="A170" s="42"/>
      <c r="B170" s="43"/>
      <c r="C170" s="216" t="s">
        <v>462</v>
      </c>
      <c r="D170" s="216" t="s">
        <v>144</v>
      </c>
      <c r="E170" s="217" t="s">
        <v>2767</v>
      </c>
      <c r="F170" s="218" t="s">
        <v>2768</v>
      </c>
      <c r="G170" s="219" t="s">
        <v>618</v>
      </c>
      <c r="H170" s="220">
        <v>2</v>
      </c>
      <c r="I170" s="221"/>
      <c r="J170" s="222">
        <f>ROUND(I170*H170,2)</f>
        <v>0</v>
      </c>
      <c r="K170" s="218" t="s">
        <v>148</v>
      </c>
      <c r="L170" s="48"/>
      <c r="M170" s="223" t="s">
        <v>78</v>
      </c>
      <c r="N170" s="224" t="s">
        <v>50</v>
      </c>
      <c r="O170" s="88"/>
      <c r="P170" s="225">
        <f>O170*H170</f>
        <v>0</v>
      </c>
      <c r="Q170" s="225">
        <v>0.00039957000000000002</v>
      </c>
      <c r="R170" s="225">
        <f>Q170*H170</f>
        <v>0.00079914000000000005</v>
      </c>
      <c r="S170" s="225">
        <v>0</v>
      </c>
      <c r="T170" s="226">
        <f>S170*H170</f>
        <v>0</v>
      </c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R170" s="227" t="s">
        <v>244</v>
      </c>
      <c r="AT170" s="227" t="s">
        <v>144</v>
      </c>
      <c r="AU170" s="227" t="s">
        <v>90</v>
      </c>
      <c r="AY170" s="20" t="s">
        <v>141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20" t="s">
        <v>88</v>
      </c>
      <c r="BK170" s="228">
        <f>ROUND(I170*H170,2)</f>
        <v>0</v>
      </c>
      <c r="BL170" s="20" t="s">
        <v>244</v>
      </c>
      <c r="BM170" s="227" t="s">
        <v>2769</v>
      </c>
    </row>
    <row r="171" s="2" customFormat="1">
      <c r="A171" s="42"/>
      <c r="B171" s="43"/>
      <c r="C171" s="44"/>
      <c r="D171" s="229" t="s">
        <v>151</v>
      </c>
      <c r="E171" s="44"/>
      <c r="F171" s="230" t="s">
        <v>2770</v>
      </c>
      <c r="G171" s="44"/>
      <c r="H171" s="44"/>
      <c r="I171" s="231"/>
      <c r="J171" s="44"/>
      <c r="K171" s="44"/>
      <c r="L171" s="48"/>
      <c r="M171" s="232"/>
      <c r="N171" s="233"/>
      <c r="O171" s="88"/>
      <c r="P171" s="88"/>
      <c r="Q171" s="88"/>
      <c r="R171" s="88"/>
      <c r="S171" s="88"/>
      <c r="T171" s="89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T171" s="20" t="s">
        <v>151</v>
      </c>
      <c r="AU171" s="20" t="s">
        <v>90</v>
      </c>
    </row>
    <row r="172" s="2" customFormat="1" ht="33" customHeight="1">
      <c r="A172" s="42"/>
      <c r="B172" s="43"/>
      <c r="C172" s="216" t="s">
        <v>468</v>
      </c>
      <c r="D172" s="216" t="s">
        <v>144</v>
      </c>
      <c r="E172" s="217" t="s">
        <v>2771</v>
      </c>
      <c r="F172" s="218" t="s">
        <v>2772</v>
      </c>
      <c r="G172" s="219" t="s">
        <v>618</v>
      </c>
      <c r="H172" s="220">
        <v>1</v>
      </c>
      <c r="I172" s="221"/>
      <c r="J172" s="222">
        <f>ROUND(I172*H172,2)</f>
        <v>0</v>
      </c>
      <c r="K172" s="218" t="s">
        <v>148</v>
      </c>
      <c r="L172" s="48"/>
      <c r="M172" s="223" t="s">
        <v>78</v>
      </c>
      <c r="N172" s="224" t="s">
        <v>50</v>
      </c>
      <c r="O172" s="88"/>
      <c r="P172" s="225">
        <f>O172*H172</f>
        <v>0</v>
      </c>
      <c r="Q172" s="225">
        <v>0.00056957000000000004</v>
      </c>
      <c r="R172" s="225">
        <f>Q172*H172</f>
        <v>0.00056957000000000004</v>
      </c>
      <c r="S172" s="225">
        <v>0</v>
      </c>
      <c r="T172" s="226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27" t="s">
        <v>244</v>
      </c>
      <c r="AT172" s="227" t="s">
        <v>144</v>
      </c>
      <c r="AU172" s="227" t="s">
        <v>90</v>
      </c>
      <c r="AY172" s="20" t="s">
        <v>141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20" t="s">
        <v>88</v>
      </c>
      <c r="BK172" s="228">
        <f>ROUND(I172*H172,2)</f>
        <v>0</v>
      </c>
      <c r="BL172" s="20" t="s">
        <v>244</v>
      </c>
      <c r="BM172" s="227" t="s">
        <v>2773</v>
      </c>
    </row>
    <row r="173" s="2" customFormat="1">
      <c r="A173" s="42"/>
      <c r="B173" s="43"/>
      <c r="C173" s="44"/>
      <c r="D173" s="229" t="s">
        <v>151</v>
      </c>
      <c r="E173" s="44"/>
      <c r="F173" s="230" t="s">
        <v>2774</v>
      </c>
      <c r="G173" s="44"/>
      <c r="H173" s="44"/>
      <c r="I173" s="231"/>
      <c r="J173" s="44"/>
      <c r="K173" s="44"/>
      <c r="L173" s="48"/>
      <c r="M173" s="232"/>
      <c r="N173" s="233"/>
      <c r="O173" s="88"/>
      <c r="P173" s="88"/>
      <c r="Q173" s="88"/>
      <c r="R173" s="88"/>
      <c r="S173" s="88"/>
      <c r="T173" s="89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T173" s="20" t="s">
        <v>151</v>
      </c>
      <c r="AU173" s="20" t="s">
        <v>90</v>
      </c>
    </row>
    <row r="174" s="2" customFormat="1" ht="33" customHeight="1">
      <c r="A174" s="42"/>
      <c r="B174" s="43"/>
      <c r="C174" s="216" t="s">
        <v>474</v>
      </c>
      <c r="D174" s="216" t="s">
        <v>144</v>
      </c>
      <c r="E174" s="217" t="s">
        <v>2775</v>
      </c>
      <c r="F174" s="218" t="s">
        <v>2776</v>
      </c>
      <c r="G174" s="219" t="s">
        <v>448</v>
      </c>
      <c r="H174" s="220">
        <v>111</v>
      </c>
      <c r="I174" s="221"/>
      <c r="J174" s="222">
        <f>ROUND(I174*H174,2)</f>
        <v>0</v>
      </c>
      <c r="K174" s="218" t="s">
        <v>148</v>
      </c>
      <c r="L174" s="48"/>
      <c r="M174" s="223" t="s">
        <v>78</v>
      </c>
      <c r="N174" s="224" t="s">
        <v>50</v>
      </c>
      <c r="O174" s="88"/>
      <c r="P174" s="225">
        <f>O174*H174</f>
        <v>0</v>
      </c>
      <c r="Q174" s="225">
        <v>1.0000000000000001E-05</v>
      </c>
      <c r="R174" s="225">
        <f>Q174*H174</f>
        <v>0.0011100000000000001</v>
      </c>
      <c r="S174" s="225">
        <v>0</v>
      </c>
      <c r="T174" s="226">
        <f>S174*H174</f>
        <v>0</v>
      </c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R174" s="227" t="s">
        <v>244</v>
      </c>
      <c r="AT174" s="227" t="s">
        <v>144</v>
      </c>
      <c r="AU174" s="227" t="s">
        <v>90</v>
      </c>
      <c r="AY174" s="20" t="s">
        <v>141</v>
      </c>
      <c r="BE174" s="228">
        <f>IF(N174="základní",J174,0)</f>
        <v>0</v>
      </c>
      <c r="BF174" s="228">
        <f>IF(N174="snížená",J174,0)</f>
        <v>0</v>
      </c>
      <c r="BG174" s="228">
        <f>IF(N174="zákl. přenesená",J174,0)</f>
        <v>0</v>
      </c>
      <c r="BH174" s="228">
        <f>IF(N174="sníž. přenesená",J174,0)</f>
        <v>0</v>
      </c>
      <c r="BI174" s="228">
        <f>IF(N174="nulová",J174,0)</f>
        <v>0</v>
      </c>
      <c r="BJ174" s="20" t="s">
        <v>88</v>
      </c>
      <c r="BK174" s="228">
        <f>ROUND(I174*H174,2)</f>
        <v>0</v>
      </c>
      <c r="BL174" s="20" t="s">
        <v>244</v>
      </c>
      <c r="BM174" s="227" t="s">
        <v>2777</v>
      </c>
    </row>
    <row r="175" s="2" customFormat="1">
      <c r="A175" s="42"/>
      <c r="B175" s="43"/>
      <c r="C175" s="44"/>
      <c r="D175" s="229" t="s">
        <v>151</v>
      </c>
      <c r="E175" s="44"/>
      <c r="F175" s="230" t="s">
        <v>2778</v>
      </c>
      <c r="G175" s="44"/>
      <c r="H175" s="44"/>
      <c r="I175" s="231"/>
      <c r="J175" s="44"/>
      <c r="K175" s="44"/>
      <c r="L175" s="48"/>
      <c r="M175" s="232"/>
      <c r="N175" s="233"/>
      <c r="O175" s="88"/>
      <c r="P175" s="88"/>
      <c r="Q175" s="88"/>
      <c r="R175" s="88"/>
      <c r="S175" s="88"/>
      <c r="T175" s="89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T175" s="20" t="s">
        <v>151</v>
      </c>
      <c r="AU175" s="20" t="s">
        <v>90</v>
      </c>
    </row>
    <row r="176" s="13" customFormat="1">
      <c r="A176" s="13"/>
      <c r="B176" s="241"/>
      <c r="C176" s="242"/>
      <c r="D176" s="234" t="s">
        <v>283</v>
      </c>
      <c r="E176" s="243" t="s">
        <v>78</v>
      </c>
      <c r="F176" s="244" t="s">
        <v>2779</v>
      </c>
      <c r="G176" s="242"/>
      <c r="H176" s="245">
        <v>29</v>
      </c>
      <c r="I176" s="246"/>
      <c r="J176" s="242"/>
      <c r="K176" s="242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283</v>
      </c>
      <c r="AU176" s="251" t="s">
        <v>90</v>
      </c>
      <c r="AV176" s="13" t="s">
        <v>90</v>
      </c>
      <c r="AW176" s="13" t="s">
        <v>40</v>
      </c>
      <c r="AX176" s="13" t="s">
        <v>80</v>
      </c>
      <c r="AY176" s="251" t="s">
        <v>141</v>
      </c>
    </row>
    <row r="177" s="13" customFormat="1">
      <c r="A177" s="13"/>
      <c r="B177" s="241"/>
      <c r="C177" s="242"/>
      <c r="D177" s="234" t="s">
        <v>283</v>
      </c>
      <c r="E177" s="243" t="s">
        <v>78</v>
      </c>
      <c r="F177" s="244" t="s">
        <v>2780</v>
      </c>
      <c r="G177" s="242"/>
      <c r="H177" s="245">
        <v>64</v>
      </c>
      <c r="I177" s="246"/>
      <c r="J177" s="242"/>
      <c r="K177" s="242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283</v>
      </c>
      <c r="AU177" s="251" t="s">
        <v>90</v>
      </c>
      <c r="AV177" s="13" t="s">
        <v>90</v>
      </c>
      <c r="AW177" s="13" t="s">
        <v>40</v>
      </c>
      <c r="AX177" s="13" t="s">
        <v>80</v>
      </c>
      <c r="AY177" s="251" t="s">
        <v>141</v>
      </c>
    </row>
    <row r="178" s="13" customFormat="1">
      <c r="A178" s="13"/>
      <c r="B178" s="241"/>
      <c r="C178" s="242"/>
      <c r="D178" s="234" t="s">
        <v>283</v>
      </c>
      <c r="E178" s="243" t="s">
        <v>78</v>
      </c>
      <c r="F178" s="244" t="s">
        <v>2781</v>
      </c>
      <c r="G178" s="242"/>
      <c r="H178" s="245">
        <v>18</v>
      </c>
      <c r="I178" s="246"/>
      <c r="J178" s="242"/>
      <c r="K178" s="242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283</v>
      </c>
      <c r="AU178" s="251" t="s">
        <v>90</v>
      </c>
      <c r="AV178" s="13" t="s">
        <v>90</v>
      </c>
      <c r="AW178" s="13" t="s">
        <v>40</v>
      </c>
      <c r="AX178" s="13" t="s">
        <v>80</v>
      </c>
      <c r="AY178" s="251" t="s">
        <v>141</v>
      </c>
    </row>
    <row r="179" s="14" customFormat="1">
      <c r="A179" s="14"/>
      <c r="B179" s="252"/>
      <c r="C179" s="253"/>
      <c r="D179" s="234" t="s">
        <v>283</v>
      </c>
      <c r="E179" s="254" t="s">
        <v>78</v>
      </c>
      <c r="F179" s="255" t="s">
        <v>285</v>
      </c>
      <c r="G179" s="253"/>
      <c r="H179" s="256">
        <v>111</v>
      </c>
      <c r="I179" s="257"/>
      <c r="J179" s="253"/>
      <c r="K179" s="253"/>
      <c r="L179" s="258"/>
      <c r="M179" s="259"/>
      <c r="N179" s="260"/>
      <c r="O179" s="260"/>
      <c r="P179" s="260"/>
      <c r="Q179" s="260"/>
      <c r="R179" s="260"/>
      <c r="S179" s="260"/>
      <c r="T179" s="26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2" t="s">
        <v>283</v>
      </c>
      <c r="AU179" s="262" t="s">
        <v>90</v>
      </c>
      <c r="AV179" s="14" t="s">
        <v>166</v>
      </c>
      <c r="AW179" s="14" t="s">
        <v>40</v>
      </c>
      <c r="AX179" s="14" t="s">
        <v>88</v>
      </c>
      <c r="AY179" s="262" t="s">
        <v>141</v>
      </c>
    </row>
    <row r="180" s="2" customFormat="1" ht="37.8" customHeight="1">
      <c r="A180" s="42"/>
      <c r="B180" s="43"/>
      <c r="C180" s="216" t="s">
        <v>480</v>
      </c>
      <c r="D180" s="216" t="s">
        <v>144</v>
      </c>
      <c r="E180" s="217" t="s">
        <v>2782</v>
      </c>
      <c r="F180" s="218" t="s">
        <v>2783</v>
      </c>
      <c r="G180" s="219" t="s">
        <v>448</v>
      </c>
      <c r="H180" s="220">
        <v>111</v>
      </c>
      <c r="I180" s="221"/>
      <c r="J180" s="222">
        <f>ROUND(I180*H180,2)</f>
        <v>0</v>
      </c>
      <c r="K180" s="218" t="s">
        <v>148</v>
      </c>
      <c r="L180" s="48"/>
      <c r="M180" s="223" t="s">
        <v>78</v>
      </c>
      <c r="N180" s="224" t="s">
        <v>50</v>
      </c>
      <c r="O180" s="88"/>
      <c r="P180" s="225">
        <f>O180*H180</f>
        <v>0</v>
      </c>
      <c r="Q180" s="225">
        <v>1.8816499999999998E-05</v>
      </c>
      <c r="R180" s="225">
        <f>Q180*H180</f>
        <v>0.0020886314999999998</v>
      </c>
      <c r="S180" s="225">
        <v>0</v>
      </c>
      <c r="T180" s="226">
        <f>S180*H180</f>
        <v>0</v>
      </c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R180" s="227" t="s">
        <v>244</v>
      </c>
      <c r="AT180" s="227" t="s">
        <v>144</v>
      </c>
      <c r="AU180" s="227" t="s">
        <v>90</v>
      </c>
      <c r="AY180" s="20" t="s">
        <v>141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20" t="s">
        <v>88</v>
      </c>
      <c r="BK180" s="228">
        <f>ROUND(I180*H180,2)</f>
        <v>0</v>
      </c>
      <c r="BL180" s="20" t="s">
        <v>244</v>
      </c>
      <c r="BM180" s="227" t="s">
        <v>2784</v>
      </c>
    </row>
    <row r="181" s="2" customFormat="1">
      <c r="A181" s="42"/>
      <c r="B181" s="43"/>
      <c r="C181" s="44"/>
      <c r="D181" s="229" t="s">
        <v>151</v>
      </c>
      <c r="E181" s="44"/>
      <c r="F181" s="230" t="s">
        <v>2785</v>
      </c>
      <c r="G181" s="44"/>
      <c r="H181" s="44"/>
      <c r="I181" s="231"/>
      <c r="J181" s="44"/>
      <c r="K181" s="44"/>
      <c r="L181" s="48"/>
      <c r="M181" s="232"/>
      <c r="N181" s="233"/>
      <c r="O181" s="88"/>
      <c r="P181" s="88"/>
      <c r="Q181" s="88"/>
      <c r="R181" s="88"/>
      <c r="S181" s="88"/>
      <c r="T181" s="89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T181" s="20" t="s">
        <v>151</v>
      </c>
      <c r="AU181" s="20" t="s">
        <v>90</v>
      </c>
    </row>
    <row r="182" s="13" customFormat="1">
      <c r="A182" s="13"/>
      <c r="B182" s="241"/>
      <c r="C182" s="242"/>
      <c r="D182" s="234" t="s">
        <v>283</v>
      </c>
      <c r="E182" s="243" t="s">
        <v>78</v>
      </c>
      <c r="F182" s="244" t="s">
        <v>2779</v>
      </c>
      <c r="G182" s="242"/>
      <c r="H182" s="245">
        <v>29</v>
      </c>
      <c r="I182" s="246"/>
      <c r="J182" s="242"/>
      <c r="K182" s="242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283</v>
      </c>
      <c r="AU182" s="251" t="s">
        <v>90</v>
      </c>
      <c r="AV182" s="13" t="s">
        <v>90</v>
      </c>
      <c r="AW182" s="13" t="s">
        <v>40</v>
      </c>
      <c r="AX182" s="13" t="s">
        <v>80</v>
      </c>
      <c r="AY182" s="251" t="s">
        <v>141</v>
      </c>
    </row>
    <row r="183" s="13" customFormat="1">
      <c r="A183" s="13"/>
      <c r="B183" s="241"/>
      <c r="C183" s="242"/>
      <c r="D183" s="234" t="s">
        <v>283</v>
      </c>
      <c r="E183" s="243" t="s">
        <v>78</v>
      </c>
      <c r="F183" s="244" t="s">
        <v>2780</v>
      </c>
      <c r="G183" s="242"/>
      <c r="H183" s="245">
        <v>64</v>
      </c>
      <c r="I183" s="246"/>
      <c r="J183" s="242"/>
      <c r="K183" s="242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283</v>
      </c>
      <c r="AU183" s="251" t="s">
        <v>90</v>
      </c>
      <c r="AV183" s="13" t="s">
        <v>90</v>
      </c>
      <c r="AW183" s="13" t="s">
        <v>40</v>
      </c>
      <c r="AX183" s="13" t="s">
        <v>80</v>
      </c>
      <c r="AY183" s="251" t="s">
        <v>141</v>
      </c>
    </row>
    <row r="184" s="13" customFormat="1">
      <c r="A184" s="13"/>
      <c r="B184" s="241"/>
      <c r="C184" s="242"/>
      <c r="D184" s="234" t="s">
        <v>283</v>
      </c>
      <c r="E184" s="243" t="s">
        <v>78</v>
      </c>
      <c r="F184" s="244" t="s">
        <v>2781</v>
      </c>
      <c r="G184" s="242"/>
      <c r="H184" s="245">
        <v>18</v>
      </c>
      <c r="I184" s="246"/>
      <c r="J184" s="242"/>
      <c r="K184" s="242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283</v>
      </c>
      <c r="AU184" s="251" t="s">
        <v>90</v>
      </c>
      <c r="AV184" s="13" t="s">
        <v>90</v>
      </c>
      <c r="AW184" s="13" t="s">
        <v>40</v>
      </c>
      <c r="AX184" s="13" t="s">
        <v>80</v>
      </c>
      <c r="AY184" s="251" t="s">
        <v>141</v>
      </c>
    </row>
    <row r="185" s="14" customFormat="1">
      <c r="A185" s="14"/>
      <c r="B185" s="252"/>
      <c r="C185" s="253"/>
      <c r="D185" s="234" t="s">
        <v>283</v>
      </c>
      <c r="E185" s="254" t="s">
        <v>78</v>
      </c>
      <c r="F185" s="255" t="s">
        <v>285</v>
      </c>
      <c r="G185" s="253"/>
      <c r="H185" s="256">
        <v>111</v>
      </c>
      <c r="I185" s="257"/>
      <c r="J185" s="253"/>
      <c r="K185" s="253"/>
      <c r="L185" s="258"/>
      <c r="M185" s="259"/>
      <c r="N185" s="260"/>
      <c r="O185" s="260"/>
      <c r="P185" s="260"/>
      <c r="Q185" s="260"/>
      <c r="R185" s="260"/>
      <c r="S185" s="260"/>
      <c r="T185" s="26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2" t="s">
        <v>283</v>
      </c>
      <c r="AU185" s="262" t="s">
        <v>90</v>
      </c>
      <c r="AV185" s="14" t="s">
        <v>166</v>
      </c>
      <c r="AW185" s="14" t="s">
        <v>40</v>
      </c>
      <c r="AX185" s="14" t="s">
        <v>88</v>
      </c>
      <c r="AY185" s="262" t="s">
        <v>141</v>
      </c>
    </row>
    <row r="186" s="2" customFormat="1" ht="44.25" customHeight="1">
      <c r="A186" s="42"/>
      <c r="B186" s="43"/>
      <c r="C186" s="216" t="s">
        <v>487</v>
      </c>
      <c r="D186" s="216" t="s">
        <v>144</v>
      </c>
      <c r="E186" s="217" t="s">
        <v>2786</v>
      </c>
      <c r="F186" s="218" t="s">
        <v>2787</v>
      </c>
      <c r="G186" s="219" t="s">
        <v>310</v>
      </c>
      <c r="H186" s="220">
        <v>0.125</v>
      </c>
      <c r="I186" s="221"/>
      <c r="J186" s="222">
        <f>ROUND(I186*H186,2)</f>
        <v>0</v>
      </c>
      <c r="K186" s="218" t="s">
        <v>148</v>
      </c>
      <c r="L186" s="48"/>
      <c r="M186" s="223" t="s">
        <v>78</v>
      </c>
      <c r="N186" s="224" t="s">
        <v>50</v>
      </c>
      <c r="O186" s="88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R186" s="227" t="s">
        <v>244</v>
      </c>
      <c r="AT186" s="227" t="s">
        <v>144</v>
      </c>
      <c r="AU186" s="227" t="s">
        <v>90</v>
      </c>
      <c r="AY186" s="20" t="s">
        <v>141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20" t="s">
        <v>88</v>
      </c>
      <c r="BK186" s="228">
        <f>ROUND(I186*H186,2)</f>
        <v>0</v>
      </c>
      <c r="BL186" s="20" t="s">
        <v>244</v>
      </c>
      <c r="BM186" s="227" t="s">
        <v>2788</v>
      </c>
    </row>
    <row r="187" s="2" customFormat="1">
      <c r="A187" s="42"/>
      <c r="B187" s="43"/>
      <c r="C187" s="44"/>
      <c r="D187" s="229" t="s">
        <v>151</v>
      </c>
      <c r="E187" s="44"/>
      <c r="F187" s="230" t="s">
        <v>2789</v>
      </c>
      <c r="G187" s="44"/>
      <c r="H187" s="44"/>
      <c r="I187" s="231"/>
      <c r="J187" s="44"/>
      <c r="K187" s="44"/>
      <c r="L187" s="48"/>
      <c r="M187" s="232"/>
      <c r="N187" s="233"/>
      <c r="O187" s="88"/>
      <c r="P187" s="88"/>
      <c r="Q187" s="88"/>
      <c r="R187" s="88"/>
      <c r="S187" s="88"/>
      <c r="T187" s="89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T187" s="20" t="s">
        <v>151</v>
      </c>
      <c r="AU187" s="20" t="s">
        <v>90</v>
      </c>
    </row>
    <row r="188" s="2" customFormat="1" ht="49.05" customHeight="1">
      <c r="A188" s="42"/>
      <c r="B188" s="43"/>
      <c r="C188" s="216" t="s">
        <v>493</v>
      </c>
      <c r="D188" s="216" t="s">
        <v>144</v>
      </c>
      <c r="E188" s="217" t="s">
        <v>2790</v>
      </c>
      <c r="F188" s="218" t="s">
        <v>2791</v>
      </c>
      <c r="G188" s="219" t="s">
        <v>310</v>
      </c>
      <c r="H188" s="220">
        <v>0.125</v>
      </c>
      <c r="I188" s="221"/>
      <c r="J188" s="222">
        <f>ROUND(I188*H188,2)</f>
        <v>0</v>
      </c>
      <c r="K188" s="218" t="s">
        <v>148</v>
      </c>
      <c r="L188" s="48"/>
      <c r="M188" s="223" t="s">
        <v>78</v>
      </c>
      <c r="N188" s="224" t="s">
        <v>50</v>
      </c>
      <c r="O188" s="88"/>
      <c r="P188" s="225">
        <f>O188*H188</f>
        <v>0</v>
      </c>
      <c r="Q188" s="225">
        <v>0</v>
      </c>
      <c r="R188" s="225">
        <f>Q188*H188</f>
        <v>0</v>
      </c>
      <c r="S188" s="225">
        <v>0</v>
      </c>
      <c r="T188" s="226">
        <f>S188*H188</f>
        <v>0</v>
      </c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R188" s="227" t="s">
        <v>244</v>
      </c>
      <c r="AT188" s="227" t="s">
        <v>144</v>
      </c>
      <c r="AU188" s="227" t="s">
        <v>90</v>
      </c>
      <c r="AY188" s="20" t="s">
        <v>141</v>
      </c>
      <c r="BE188" s="228">
        <f>IF(N188="základní",J188,0)</f>
        <v>0</v>
      </c>
      <c r="BF188" s="228">
        <f>IF(N188="snížená",J188,0)</f>
        <v>0</v>
      </c>
      <c r="BG188" s="228">
        <f>IF(N188="zákl. přenesená",J188,0)</f>
        <v>0</v>
      </c>
      <c r="BH188" s="228">
        <f>IF(N188="sníž. přenesená",J188,0)</f>
        <v>0</v>
      </c>
      <c r="BI188" s="228">
        <f>IF(N188="nulová",J188,0)</f>
        <v>0</v>
      </c>
      <c r="BJ188" s="20" t="s">
        <v>88</v>
      </c>
      <c r="BK188" s="228">
        <f>ROUND(I188*H188,2)</f>
        <v>0</v>
      </c>
      <c r="BL188" s="20" t="s">
        <v>244</v>
      </c>
      <c r="BM188" s="227" t="s">
        <v>2792</v>
      </c>
    </row>
    <row r="189" s="2" customFormat="1">
      <c r="A189" s="42"/>
      <c r="B189" s="43"/>
      <c r="C189" s="44"/>
      <c r="D189" s="229" t="s">
        <v>151</v>
      </c>
      <c r="E189" s="44"/>
      <c r="F189" s="230" t="s">
        <v>2793</v>
      </c>
      <c r="G189" s="44"/>
      <c r="H189" s="44"/>
      <c r="I189" s="231"/>
      <c r="J189" s="44"/>
      <c r="K189" s="44"/>
      <c r="L189" s="48"/>
      <c r="M189" s="232"/>
      <c r="N189" s="233"/>
      <c r="O189" s="88"/>
      <c r="P189" s="88"/>
      <c r="Q189" s="88"/>
      <c r="R189" s="88"/>
      <c r="S189" s="88"/>
      <c r="T189" s="89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T189" s="20" t="s">
        <v>151</v>
      </c>
      <c r="AU189" s="20" t="s">
        <v>90</v>
      </c>
    </row>
    <row r="190" s="2" customFormat="1" ht="62.7" customHeight="1">
      <c r="A190" s="42"/>
      <c r="B190" s="43"/>
      <c r="C190" s="216" t="s">
        <v>499</v>
      </c>
      <c r="D190" s="216" t="s">
        <v>144</v>
      </c>
      <c r="E190" s="217" t="s">
        <v>2794</v>
      </c>
      <c r="F190" s="218" t="s">
        <v>2795</v>
      </c>
      <c r="G190" s="219" t="s">
        <v>310</v>
      </c>
      <c r="H190" s="220">
        <v>0.125</v>
      </c>
      <c r="I190" s="221"/>
      <c r="J190" s="222">
        <f>ROUND(I190*H190,2)</f>
        <v>0</v>
      </c>
      <c r="K190" s="218" t="s">
        <v>148</v>
      </c>
      <c r="L190" s="48"/>
      <c r="M190" s="223" t="s">
        <v>78</v>
      </c>
      <c r="N190" s="224" t="s">
        <v>50</v>
      </c>
      <c r="O190" s="88"/>
      <c r="P190" s="225">
        <f>O190*H190</f>
        <v>0</v>
      </c>
      <c r="Q190" s="225">
        <v>0</v>
      </c>
      <c r="R190" s="225">
        <f>Q190*H190</f>
        <v>0</v>
      </c>
      <c r="S190" s="225">
        <v>0</v>
      </c>
      <c r="T190" s="226">
        <f>S190*H190</f>
        <v>0</v>
      </c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R190" s="227" t="s">
        <v>244</v>
      </c>
      <c r="AT190" s="227" t="s">
        <v>144</v>
      </c>
      <c r="AU190" s="227" t="s">
        <v>90</v>
      </c>
      <c r="AY190" s="20" t="s">
        <v>141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20" t="s">
        <v>88</v>
      </c>
      <c r="BK190" s="228">
        <f>ROUND(I190*H190,2)</f>
        <v>0</v>
      </c>
      <c r="BL190" s="20" t="s">
        <v>244</v>
      </c>
      <c r="BM190" s="227" t="s">
        <v>2796</v>
      </c>
    </row>
    <row r="191" s="2" customFormat="1">
      <c r="A191" s="42"/>
      <c r="B191" s="43"/>
      <c r="C191" s="44"/>
      <c r="D191" s="229" t="s">
        <v>151</v>
      </c>
      <c r="E191" s="44"/>
      <c r="F191" s="230" t="s">
        <v>2797</v>
      </c>
      <c r="G191" s="44"/>
      <c r="H191" s="44"/>
      <c r="I191" s="231"/>
      <c r="J191" s="44"/>
      <c r="K191" s="44"/>
      <c r="L191" s="48"/>
      <c r="M191" s="232"/>
      <c r="N191" s="233"/>
      <c r="O191" s="88"/>
      <c r="P191" s="88"/>
      <c r="Q191" s="88"/>
      <c r="R191" s="88"/>
      <c r="S191" s="88"/>
      <c r="T191" s="89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T191" s="20" t="s">
        <v>151</v>
      </c>
      <c r="AU191" s="20" t="s">
        <v>90</v>
      </c>
    </row>
    <row r="192" s="12" customFormat="1" ht="22.8" customHeight="1">
      <c r="A192" s="12"/>
      <c r="B192" s="200"/>
      <c r="C192" s="201"/>
      <c r="D192" s="202" t="s">
        <v>79</v>
      </c>
      <c r="E192" s="214" t="s">
        <v>1015</v>
      </c>
      <c r="F192" s="214" t="s">
        <v>1016</v>
      </c>
      <c r="G192" s="201"/>
      <c r="H192" s="201"/>
      <c r="I192" s="204"/>
      <c r="J192" s="215">
        <f>BK192</f>
        <v>0</v>
      </c>
      <c r="K192" s="201"/>
      <c r="L192" s="206"/>
      <c r="M192" s="207"/>
      <c r="N192" s="208"/>
      <c r="O192" s="208"/>
      <c r="P192" s="209">
        <f>SUM(P193:P239)</f>
        <v>0</v>
      </c>
      <c r="Q192" s="208"/>
      <c r="R192" s="209">
        <f>SUM(R193:R239)</f>
        <v>0.25639880400000004</v>
      </c>
      <c r="S192" s="208"/>
      <c r="T192" s="210">
        <f>SUM(T193:T239)</f>
        <v>0.14819000000000002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1" t="s">
        <v>90</v>
      </c>
      <c r="AT192" s="212" t="s">
        <v>79</v>
      </c>
      <c r="AU192" s="212" t="s">
        <v>88</v>
      </c>
      <c r="AY192" s="211" t="s">
        <v>141</v>
      </c>
      <c r="BK192" s="213">
        <f>SUM(BK193:BK239)</f>
        <v>0</v>
      </c>
    </row>
    <row r="193" s="2" customFormat="1" ht="24.15" customHeight="1">
      <c r="A193" s="42"/>
      <c r="B193" s="43"/>
      <c r="C193" s="216" t="s">
        <v>505</v>
      </c>
      <c r="D193" s="216" t="s">
        <v>144</v>
      </c>
      <c r="E193" s="217" t="s">
        <v>2798</v>
      </c>
      <c r="F193" s="218" t="s">
        <v>2799</v>
      </c>
      <c r="G193" s="219" t="s">
        <v>618</v>
      </c>
      <c r="H193" s="220">
        <v>1</v>
      </c>
      <c r="I193" s="221"/>
      <c r="J193" s="222">
        <f>ROUND(I193*H193,2)</f>
        <v>0</v>
      </c>
      <c r="K193" s="218" t="s">
        <v>148</v>
      </c>
      <c r="L193" s="48"/>
      <c r="M193" s="223" t="s">
        <v>78</v>
      </c>
      <c r="N193" s="224" t="s">
        <v>50</v>
      </c>
      <c r="O193" s="88"/>
      <c r="P193" s="225">
        <f>O193*H193</f>
        <v>0</v>
      </c>
      <c r="Q193" s="225">
        <v>0.0011888363000000001</v>
      </c>
      <c r="R193" s="225">
        <f>Q193*H193</f>
        <v>0.0011888363000000001</v>
      </c>
      <c r="S193" s="225">
        <v>0</v>
      </c>
      <c r="T193" s="226">
        <f>S193*H193</f>
        <v>0</v>
      </c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R193" s="227" t="s">
        <v>244</v>
      </c>
      <c r="AT193" s="227" t="s">
        <v>144</v>
      </c>
      <c r="AU193" s="227" t="s">
        <v>90</v>
      </c>
      <c r="AY193" s="20" t="s">
        <v>141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20" t="s">
        <v>88</v>
      </c>
      <c r="BK193" s="228">
        <f>ROUND(I193*H193,2)</f>
        <v>0</v>
      </c>
      <c r="BL193" s="20" t="s">
        <v>244</v>
      </c>
      <c r="BM193" s="227" t="s">
        <v>2800</v>
      </c>
    </row>
    <row r="194" s="2" customFormat="1">
      <c r="A194" s="42"/>
      <c r="B194" s="43"/>
      <c r="C194" s="44"/>
      <c r="D194" s="229" t="s">
        <v>151</v>
      </c>
      <c r="E194" s="44"/>
      <c r="F194" s="230" t="s">
        <v>2801</v>
      </c>
      <c r="G194" s="44"/>
      <c r="H194" s="44"/>
      <c r="I194" s="231"/>
      <c r="J194" s="44"/>
      <c r="K194" s="44"/>
      <c r="L194" s="48"/>
      <c r="M194" s="232"/>
      <c r="N194" s="233"/>
      <c r="O194" s="88"/>
      <c r="P194" s="88"/>
      <c r="Q194" s="88"/>
      <c r="R194" s="88"/>
      <c r="S194" s="88"/>
      <c r="T194" s="89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T194" s="20" t="s">
        <v>151</v>
      </c>
      <c r="AU194" s="20" t="s">
        <v>90</v>
      </c>
    </row>
    <row r="195" s="2" customFormat="1" ht="24.15" customHeight="1">
      <c r="A195" s="42"/>
      <c r="B195" s="43"/>
      <c r="C195" s="290" t="s">
        <v>512</v>
      </c>
      <c r="D195" s="290" t="s">
        <v>864</v>
      </c>
      <c r="E195" s="291" t="s">
        <v>2802</v>
      </c>
      <c r="F195" s="292" t="s">
        <v>2803</v>
      </c>
      <c r="G195" s="293" t="s">
        <v>618</v>
      </c>
      <c r="H195" s="294">
        <v>1</v>
      </c>
      <c r="I195" s="295"/>
      <c r="J195" s="296">
        <f>ROUND(I195*H195,2)</f>
        <v>0</v>
      </c>
      <c r="K195" s="292" t="s">
        <v>148</v>
      </c>
      <c r="L195" s="297"/>
      <c r="M195" s="298" t="s">
        <v>78</v>
      </c>
      <c r="N195" s="299" t="s">
        <v>50</v>
      </c>
      <c r="O195" s="88"/>
      <c r="P195" s="225">
        <f>O195*H195</f>
        <v>0</v>
      </c>
      <c r="Q195" s="225">
        <v>0.021899999999999999</v>
      </c>
      <c r="R195" s="225">
        <f>Q195*H195</f>
        <v>0.021899999999999999</v>
      </c>
      <c r="S195" s="225">
        <v>0</v>
      </c>
      <c r="T195" s="226">
        <f>S195*H195</f>
        <v>0</v>
      </c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R195" s="227" t="s">
        <v>487</v>
      </c>
      <c r="AT195" s="227" t="s">
        <v>864</v>
      </c>
      <c r="AU195" s="227" t="s">
        <v>90</v>
      </c>
      <c r="AY195" s="20" t="s">
        <v>141</v>
      </c>
      <c r="BE195" s="228">
        <f>IF(N195="základní",J195,0)</f>
        <v>0</v>
      </c>
      <c r="BF195" s="228">
        <f>IF(N195="snížená",J195,0)</f>
        <v>0</v>
      </c>
      <c r="BG195" s="228">
        <f>IF(N195="zákl. přenesená",J195,0)</f>
        <v>0</v>
      </c>
      <c r="BH195" s="228">
        <f>IF(N195="sníž. přenesená",J195,0)</f>
        <v>0</v>
      </c>
      <c r="BI195" s="228">
        <f>IF(N195="nulová",J195,0)</f>
        <v>0</v>
      </c>
      <c r="BJ195" s="20" t="s">
        <v>88</v>
      </c>
      <c r="BK195" s="228">
        <f>ROUND(I195*H195,2)</f>
        <v>0</v>
      </c>
      <c r="BL195" s="20" t="s">
        <v>244</v>
      </c>
      <c r="BM195" s="227" t="s">
        <v>2804</v>
      </c>
    </row>
    <row r="196" s="2" customFormat="1" ht="24.15" customHeight="1">
      <c r="A196" s="42"/>
      <c r="B196" s="43"/>
      <c r="C196" s="216" t="s">
        <v>523</v>
      </c>
      <c r="D196" s="216" t="s">
        <v>144</v>
      </c>
      <c r="E196" s="217" t="s">
        <v>2805</v>
      </c>
      <c r="F196" s="218" t="s">
        <v>2806</v>
      </c>
      <c r="G196" s="219" t="s">
        <v>618</v>
      </c>
      <c r="H196" s="220">
        <v>1</v>
      </c>
      <c r="I196" s="221"/>
      <c r="J196" s="222">
        <f>ROUND(I196*H196,2)</f>
        <v>0</v>
      </c>
      <c r="K196" s="218" t="s">
        <v>148</v>
      </c>
      <c r="L196" s="48"/>
      <c r="M196" s="223" t="s">
        <v>78</v>
      </c>
      <c r="N196" s="224" t="s">
        <v>50</v>
      </c>
      <c r="O196" s="88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R196" s="227" t="s">
        <v>244</v>
      </c>
      <c r="AT196" s="227" t="s">
        <v>144</v>
      </c>
      <c r="AU196" s="227" t="s">
        <v>90</v>
      </c>
      <c r="AY196" s="20" t="s">
        <v>141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20" t="s">
        <v>88</v>
      </c>
      <c r="BK196" s="228">
        <f>ROUND(I196*H196,2)</f>
        <v>0</v>
      </c>
      <c r="BL196" s="20" t="s">
        <v>244</v>
      </c>
      <c r="BM196" s="227" t="s">
        <v>2807</v>
      </c>
    </row>
    <row r="197" s="2" customFormat="1">
      <c r="A197" s="42"/>
      <c r="B197" s="43"/>
      <c r="C197" s="44"/>
      <c r="D197" s="229" t="s">
        <v>151</v>
      </c>
      <c r="E197" s="44"/>
      <c r="F197" s="230" t="s">
        <v>2808</v>
      </c>
      <c r="G197" s="44"/>
      <c r="H197" s="44"/>
      <c r="I197" s="231"/>
      <c r="J197" s="44"/>
      <c r="K197" s="44"/>
      <c r="L197" s="48"/>
      <c r="M197" s="232"/>
      <c r="N197" s="233"/>
      <c r="O197" s="88"/>
      <c r="P197" s="88"/>
      <c r="Q197" s="88"/>
      <c r="R197" s="88"/>
      <c r="S197" s="88"/>
      <c r="T197" s="89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T197" s="20" t="s">
        <v>151</v>
      </c>
      <c r="AU197" s="20" t="s">
        <v>90</v>
      </c>
    </row>
    <row r="198" s="2" customFormat="1" ht="16.5" customHeight="1">
      <c r="A198" s="42"/>
      <c r="B198" s="43"/>
      <c r="C198" s="290" t="s">
        <v>529</v>
      </c>
      <c r="D198" s="290" t="s">
        <v>864</v>
      </c>
      <c r="E198" s="291" t="s">
        <v>2809</v>
      </c>
      <c r="F198" s="292" t="s">
        <v>2810</v>
      </c>
      <c r="G198" s="293" t="s">
        <v>618</v>
      </c>
      <c r="H198" s="294">
        <v>1</v>
      </c>
      <c r="I198" s="295"/>
      <c r="J198" s="296">
        <f>ROUND(I198*H198,2)</f>
        <v>0</v>
      </c>
      <c r="K198" s="292" t="s">
        <v>148</v>
      </c>
      <c r="L198" s="297"/>
      <c r="M198" s="298" t="s">
        <v>78</v>
      </c>
      <c r="N198" s="299" t="s">
        <v>50</v>
      </c>
      <c r="O198" s="88"/>
      <c r="P198" s="225">
        <f>O198*H198</f>
        <v>0</v>
      </c>
      <c r="Q198" s="225">
        <v>0.0012800000000000001</v>
      </c>
      <c r="R198" s="225">
        <f>Q198*H198</f>
        <v>0.0012800000000000001</v>
      </c>
      <c r="S198" s="225">
        <v>0</v>
      </c>
      <c r="T198" s="226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27" t="s">
        <v>487</v>
      </c>
      <c r="AT198" s="227" t="s">
        <v>864</v>
      </c>
      <c r="AU198" s="227" t="s">
        <v>90</v>
      </c>
      <c r="AY198" s="20" t="s">
        <v>141</v>
      </c>
      <c r="BE198" s="228">
        <f>IF(N198="základní",J198,0)</f>
        <v>0</v>
      </c>
      <c r="BF198" s="228">
        <f>IF(N198="snížená",J198,0)</f>
        <v>0</v>
      </c>
      <c r="BG198" s="228">
        <f>IF(N198="zákl. přenesená",J198,0)</f>
        <v>0</v>
      </c>
      <c r="BH198" s="228">
        <f>IF(N198="sníž. přenesená",J198,0)</f>
        <v>0</v>
      </c>
      <c r="BI198" s="228">
        <f>IF(N198="nulová",J198,0)</f>
        <v>0</v>
      </c>
      <c r="BJ198" s="20" t="s">
        <v>88</v>
      </c>
      <c r="BK198" s="228">
        <f>ROUND(I198*H198,2)</f>
        <v>0</v>
      </c>
      <c r="BL198" s="20" t="s">
        <v>244</v>
      </c>
      <c r="BM198" s="227" t="s">
        <v>2811</v>
      </c>
    </row>
    <row r="199" s="2" customFormat="1" ht="21.75" customHeight="1">
      <c r="A199" s="42"/>
      <c r="B199" s="43"/>
      <c r="C199" s="216" t="s">
        <v>536</v>
      </c>
      <c r="D199" s="216" t="s">
        <v>144</v>
      </c>
      <c r="E199" s="217" t="s">
        <v>2812</v>
      </c>
      <c r="F199" s="218" t="s">
        <v>2813</v>
      </c>
      <c r="G199" s="219" t="s">
        <v>147</v>
      </c>
      <c r="H199" s="220">
        <v>7</v>
      </c>
      <c r="I199" s="221"/>
      <c r="J199" s="222">
        <f>ROUND(I199*H199,2)</f>
        <v>0</v>
      </c>
      <c r="K199" s="218" t="s">
        <v>148</v>
      </c>
      <c r="L199" s="48"/>
      <c r="M199" s="223" t="s">
        <v>78</v>
      </c>
      <c r="N199" s="224" t="s">
        <v>50</v>
      </c>
      <c r="O199" s="88"/>
      <c r="P199" s="225">
        <f>O199*H199</f>
        <v>0</v>
      </c>
      <c r="Q199" s="225">
        <v>0</v>
      </c>
      <c r="R199" s="225">
        <f>Q199*H199</f>
        <v>0</v>
      </c>
      <c r="S199" s="225">
        <v>0.019460000000000002</v>
      </c>
      <c r="T199" s="226">
        <f>S199*H199</f>
        <v>0.13622000000000001</v>
      </c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R199" s="227" t="s">
        <v>244</v>
      </c>
      <c r="AT199" s="227" t="s">
        <v>144</v>
      </c>
      <c r="AU199" s="227" t="s">
        <v>90</v>
      </c>
      <c r="AY199" s="20" t="s">
        <v>141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20" t="s">
        <v>88</v>
      </c>
      <c r="BK199" s="228">
        <f>ROUND(I199*H199,2)</f>
        <v>0</v>
      </c>
      <c r="BL199" s="20" t="s">
        <v>244</v>
      </c>
      <c r="BM199" s="227" t="s">
        <v>2814</v>
      </c>
    </row>
    <row r="200" s="2" customFormat="1">
      <c r="A200" s="42"/>
      <c r="B200" s="43"/>
      <c r="C200" s="44"/>
      <c r="D200" s="229" t="s">
        <v>151</v>
      </c>
      <c r="E200" s="44"/>
      <c r="F200" s="230" t="s">
        <v>2815</v>
      </c>
      <c r="G200" s="44"/>
      <c r="H200" s="44"/>
      <c r="I200" s="231"/>
      <c r="J200" s="44"/>
      <c r="K200" s="44"/>
      <c r="L200" s="48"/>
      <c r="M200" s="232"/>
      <c r="N200" s="233"/>
      <c r="O200" s="88"/>
      <c r="P200" s="88"/>
      <c r="Q200" s="88"/>
      <c r="R200" s="88"/>
      <c r="S200" s="88"/>
      <c r="T200" s="89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T200" s="20" t="s">
        <v>151</v>
      </c>
      <c r="AU200" s="20" t="s">
        <v>90</v>
      </c>
    </row>
    <row r="201" s="13" customFormat="1">
      <c r="A201" s="13"/>
      <c r="B201" s="241"/>
      <c r="C201" s="242"/>
      <c r="D201" s="234" t="s">
        <v>283</v>
      </c>
      <c r="E201" s="243" t="s">
        <v>78</v>
      </c>
      <c r="F201" s="244" t="s">
        <v>2816</v>
      </c>
      <c r="G201" s="242"/>
      <c r="H201" s="245">
        <v>7</v>
      </c>
      <c r="I201" s="246"/>
      <c r="J201" s="242"/>
      <c r="K201" s="242"/>
      <c r="L201" s="247"/>
      <c r="M201" s="248"/>
      <c r="N201" s="249"/>
      <c r="O201" s="249"/>
      <c r="P201" s="249"/>
      <c r="Q201" s="249"/>
      <c r="R201" s="249"/>
      <c r="S201" s="249"/>
      <c r="T201" s="250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1" t="s">
        <v>283</v>
      </c>
      <c r="AU201" s="251" t="s">
        <v>90</v>
      </c>
      <c r="AV201" s="13" t="s">
        <v>90</v>
      </c>
      <c r="AW201" s="13" t="s">
        <v>40</v>
      </c>
      <c r="AX201" s="13" t="s">
        <v>88</v>
      </c>
      <c r="AY201" s="251" t="s">
        <v>141</v>
      </c>
    </row>
    <row r="202" s="2" customFormat="1" ht="21.75" customHeight="1">
      <c r="A202" s="42"/>
      <c r="B202" s="43"/>
      <c r="C202" s="216" t="s">
        <v>553</v>
      </c>
      <c r="D202" s="216" t="s">
        <v>144</v>
      </c>
      <c r="E202" s="217" t="s">
        <v>2817</v>
      </c>
      <c r="F202" s="218" t="s">
        <v>2818</v>
      </c>
      <c r="G202" s="219" t="s">
        <v>147</v>
      </c>
      <c r="H202" s="220">
        <v>13</v>
      </c>
      <c r="I202" s="221"/>
      <c r="J202" s="222">
        <f>ROUND(I202*H202,2)</f>
        <v>0</v>
      </c>
      <c r="K202" s="218" t="s">
        <v>148</v>
      </c>
      <c r="L202" s="48"/>
      <c r="M202" s="223" t="s">
        <v>78</v>
      </c>
      <c r="N202" s="224" t="s">
        <v>50</v>
      </c>
      <c r="O202" s="88"/>
      <c r="P202" s="225">
        <f>O202*H202</f>
        <v>0</v>
      </c>
      <c r="Q202" s="225">
        <v>0.0017285897</v>
      </c>
      <c r="R202" s="225">
        <f>Q202*H202</f>
        <v>0.022471666099999999</v>
      </c>
      <c r="S202" s="225">
        <v>0</v>
      </c>
      <c r="T202" s="226">
        <f>S202*H202</f>
        <v>0</v>
      </c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R202" s="227" t="s">
        <v>244</v>
      </c>
      <c r="AT202" s="227" t="s">
        <v>144</v>
      </c>
      <c r="AU202" s="227" t="s">
        <v>90</v>
      </c>
      <c r="AY202" s="20" t="s">
        <v>141</v>
      </c>
      <c r="BE202" s="228">
        <f>IF(N202="základní",J202,0)</f>
        <v>0</v>
      </c>
      <c r="BF202" s="228">
        <f>IF(N202="snížená",J202,0)</f>
        <v>0</v>
      </c>
      <c r="BG202" s="228">
        <f>IF(N202="zákl. přenesená",J202,0)</f>
        <v>0</v>
      </c>
      <c r="BH202" s="228">
        <f>IF(N202="sníž. přenesená",J202,0)</f>
        <v>0</v>
      </c>
      <c r="BI202" s="228">
        <f>IF(N202="nulová",J202,0)</f>
        <v>0</v>
      </c>
      <c r="BJ202" s="20" t="s">
        <v>88</v>
      </c>
      <c r="BK202" s="228">
        <f>ROUND(I202*H202,2)</f>
        <v>0</v>
      </c>
      <c r="BL202" s="20" t="s">
        <v>244</v>
      </c>
      <c r="BM202" s="227" t="s">
        <v>2819</v>
      </c>
    </row>
    <row r="203" s="2" customFormat="1">
      <c r="A203" s="42"/>
      <c r="B203" s="43"/>
      <c r="C203" s="44"/>
      <c r="D203" s="229" t="s">
        <v>151</v>
      </c>
      <c r="E203" s="44"/>
      <c r="F203" s="230" t="s">
        <v>2820</v>
      </c>
      <c r="G203" s="44"/>
      <c r="H203" s="44"/>
      <c r="I203" s="231"/>
      <c r="J203" s="44"/>
      <c r="K203" s="44"/>
      <c r="L203" s="48"/>
      <c r="M203" s="232"/>
      <c r="N203" s="233"/>
      <c r="O203" s="88"/>
      <c r="P203" s="88"/>
      <c r="Q203" s="88"/>
      <c r="R203" s="88"/>
      <c r="S203" s="88"/>
      <c r="T203" s="89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T203" s="20" t="s">
        <v>151</v>
      </c>
      <c r="AU203" s="20" t="s">
        <v>90</v>
      </c>
    </row>
    <row r="204" s="2" customFormat="1" ht="16.5" customHeight="1">
      <c r="A204" s="42"/>
      <c r="B204" s="43"/>
      <c r="C204" s="290" t="s">
        <v>559</v>
      </c>
      <c r="D204" s="290" t="s">
        <v>864</v>
      </c>
      <c r="E204" s="291" t="s">
        <v>2821</v>
      </c>
      <c r="F204" s="292" t="s">
        <v>2822</v>
      </c>
      <c r="G204" s="293" t="s">
        <v>618</v>
      </c>
      <c r="H204" s="294">
        <v>12</v>
      </c>
      <c r="I204" s="295"/>
      <c r="J204" s="296">
        <f>ROUND(I204*H204,2)</f>
        <v>0</v>
      </c>
      <c r="K204" s="292" t="s">
        <v>148</v>
      </c>
      <c r="L204" s="297"/>
      <c r="M204" s="298" t="s">
        <v>78</v>
      </c>
      <c r="N204" s="299" t="s">
        <v>50</v>
      </c>
      <c r="O204" s="88"/>
      <c r="P204" s="225">
        <f>O204*H204</f>
        <v>0</v>
      </c>
      <c r="Q204" s="225">
        <v>0.0135</v>
      </c>
      <c r="R204" s="225">
        <f>Q204*H204</f>
        <v>0.16200000000000001</v>
      </c>
      <c r="S204" s="225">
        <v>0</v>
      </c>
      <c r="T204" s="226">
        <f>S204*H204</f>
        <v>0</v>
      </c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R204" s="227" t="s">
        <v>487</v>
      </c>
      <c r="AT204" s="227" t="s">
        <v>864</v>
      </c>
      <c r="AU204" s="227" t="s">
        <v>90</v>
      </c>
      <c r="AY204" s="20" t="s">
        <v>141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20" t="s">
        <v>88</v>
      </c>
      <c r="BK204" s="228">
        <f>ROUND(I204*H204,2)</f>
        <v>0</v>
      </c>
      <c r="BL204" s="20" t="s">
        <v>244</v>
      </c>
      <c r="BM204" s="227" t="s">
        <v>2823</v>
      </c>
    </row>
    <row r="205" s="2" customFormat="1" ht="24.15" customHeight="1">
      <c r="A205" s="42"/>
      <c r="B205" s="43"/>
      <c r="C205" s="290" t="s">
        <v>565</v>
      </c>
      <c r="D205" s="290" t="s">
        <v>864</v>
      </c>
      <c r="E205" s="291" t="s">
        <v>2824</v>
      </c>
      <c r="F205" s="292" t="s">
        <v>2825</v>
      </c>
      <c r="G205" s="293" t="s">
        <v>618</v>
      </c>
      <c r="H205" s="294">
        <v>1</v>
      </c>
      <c r="I205" s="295"/>
      <c r="J205" s="296">
        <f>ROUND(I205*H205,2)</f>
        <v>0</v>
      </c>
      <c r="K205" s="292" t="s">
        <v>148</v>
      </c>
      <c r="L205" s="297"/>
      <c r="M205" s="298" t="s">
        <v>78</v>
      </c>
      <c r="N205" s="299" t="s">
        <v>50</v>
      </c>
      <c r="O205" s="88"/>
      <c r="P205" s="225">
        <f>O205*H205</f>
        <v>0</v>
      </c>
      <c r="Q205" s="225">
        <v>0.017600000000000001</v>
      </c>
      <c r="R205" s="225">
        <f>Q205*H205</f>
        <v>0.017600000000000001</v>
      </c>
      <c r="S205" s="225">
        <v>0</v>
      </c>
      <c r="T205" s="226">
        <f>S205*H205</f>
        <v>0</v>
      </c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R205" s="227" t="s">
        <v>487</v>
      </c>
      <c r="AT205" s="227" t="s">
        <v>864</v>
      </c>
      <c r="AU205" s="227" t="s">
        <v>90</v>
      </c>
      <c r="AY205" s="20" t="s">
        <v>141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20" t="s">
        <v>88</v>
      </c>
      <c r="BK205" s="228">
        <f>ROUND(I205*H205,2)</f>
        <v>0</v>
      </c>
      <c r="BL205" s="20" t="s">
        <v>244</v>
      </c>
      <c r="BM205" s="227" t="s">
        <v>2826</v>
      </c>
    </row>
    <row r="206" s="2" customFormat="1" ht="24.15" customHeight="1">
      <c r="A206" s="42"/>
      <c r="B206" s="43"/>
      <c r="C206" s="216" t="s">
        <v>587</v>
      </c>
      <c r="D206" s="216" t="s">
        <v>144</v>
      </c>
      <c r="E206" s="217" t="s">
        <v>2827</v>
      </c>
      <c r="F206" s="218" t="s">
        <v>2828</v>
      </c>
      <c r="G206" s="219" t="s">
        <v>147</v>
      </c>
      <c r="H206" s="220">
        <v>1</v>
      </c>
      <c r="I206" s="221"/>
      <c r="J206" s="222">
        <f>ROUND(I206*H206,2)</f>
        <v>0</v>
      </c>
      <c r="K206" s="218" t="s">
        <v>148</v>
      </c>
      <c r="L206" s="48"/>
      <c r="M206" s="223" t="s">
        <v>78</v>
      </c>
      <c r="N206" s="224" t="s">
        <v>50</v>
      </c>
      <c r="O206" s="88"/>
      <c r="P206" s="225">
        <f>O206*H206</f>
        <v>0</v>
      </c>
      <c r="Q206" s="225">
        <v>0.0004347121</v>
      </c>
      <c r="R206" s="225">
        <f>Q206*H206</f>
        <v>0.0004347121</v>
      </c>
      <c r="S206" s="225">
        <v>0</v>
      </c>
      <c r="T206" s="226">
        <f>S206*H206</f>
        <v>0</v>
      </c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R206" s="227" t="s">
        <v>244</v>
      </c>
      <c r="AT206" s="227" t="s">
        <v>144</v>
      </c>
      <c r="AU206" s="227" t="s">
        <v>90</v>
      </c>
      <c r="AY206" s="20" t="s">
        <v>141</v>
      </c>
      <c r="BE206" s="228">
        <f>IF(N206="základní",J206,0)</f>
        <v>0</v>
      </c>
      <c r="BF206" s="228">
        <f>IF(N206="snížená",J206,0)</f>
        <v>0</v>
      </c>
      <c r="BG206" s="228">
        <f>IF(N206="zákl. přenesená",J206,0)</f>
        <v>0</v>
      </c>
      <c r="BH206" s="228">
        <f>IF(N206="sníž. přenesená",J206,0)</f>
        <v>0</v>
      </c>
      <c r="BI206" s="228">
        <f>IF(N206="nulová",J206,0)</f>
        <v>0</v>
      </c>
      <c r="BJ206" s="20" t="s">
        <v>88</v>
      </c>
      <c r="BK206" s="228">
        <f>ROUND(I206*H206,2)</f>
        <v>0</v>
      </c>
      <c r="BL206" s="20" t="s">
        <v>244</v>
      </c>
      <c r="BM206" s="227" t="s">
        <v>2829</v>
      </c>
    </row>
    <row r="207" s="2" customFormat="1">
      <c r="A207" s="42"/>
      <c r="B207" s="43"/>
      <c r="C207" s="44"/>
      <c r="D207" s="229" t="s">
        <v>151</v>
      </c>
      <c r="E207" s="44"/>
      <c r="F207" s="230" t="s">
        <v>2830</v>
      </c>
      <c r="G207" s="44"/>
      <c r="H207" s="44"/>
      <c r="I207" s="231"/>
      <c r="J207" s="44"/>
      <c r="K207" s="44"/>
      <c r="L207" s="48"/>
      <c r="M207" s="232"/>
      <c r="N207" s="233"/>
      <c r="O207" s="88"/>
      <c r="P207" s="88"/>
      <c r="Q207" s="88"/>
      <c r="R207" s="88"/>
      <c r="S207" s="88"/>
      <c r="T207" s="89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T207" s="20" t="s">
        <v>151</v>
      </c>
      <c r="AU207" s="20" t="s">
        <v>90</v>
      </c>
    </row>
    <row r="208" s="2" customFormat="1" ht="24.15" customHeight="1">
      <c r="A208" s="42"/>
      <c r="B208" s="43"/>
      <c r="C208" s="290" t="s">
        <v>593</v>
      </c>
      <c r="D208" s="290" t="s">
        <v>864</v>
      </c>
      <c r="E208" s="291" t="s">
        <v>2831</v>
      </c>
      <c r="F208" s="292" t="s">
        <v>2832</v>
      </c>
      <c r="G208" s="293" t="s">
        <v>618</v>
      </c>
      <c r="H208" s="294">
        <v>1</v>
      </c>
      <c r="I208" s="295"/>
      <c r="J208" s="296">
        <f>ROUND(I208*H208,2)</f>
        <v>0</v>
      </c>
      <c r="K208" s="292" t="s">
        <v>148</v>
      </c>
      <c r="L208" s="297"/>
      <c r="M208" s="298" t="s">
        <v>78</v>
      </c>
      <c r="N208" s="299" t="s">
        <v>50</v>
      </c>
      <c r="O208" s="88"/>
      <c r="P208" s="225">
        <f>O208*H208</f>
        <v>0</v>
      </c>
      <c r="Q208" s="225">
        <v>0.0044999999999999997</v>
      </c>
      <c r="R208" s="225">
        <f>Q208*H208</f>
        <v>0.0044999999999999997</v>
      </c>
      <c r="S208" s="225">
        <v>0</v>
      </c>
      <c r="T208" s="226">
        <f>S208*H208</f>
        <v>0</v>
      </c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R208" s="227" t="s">
        <v>487</v>
      </c>
      <c r="AT208" s="227" t="s">
        <v>864</v>
      </c>
      <c r="AU208" s="227" t="s">
        <v>90</v>
      </c>
      <c r="AY208" s="20" t="s">
        <v>141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20" t="s">
        <v>88</v>
      </c>
      <c r="BK208" s="228">
        <f>ROUND(I208*H208,2)</f>
        <v>0</v>
      </c>
      <c r="BL208" s="20" t="s">
        <v>244</v>
      </c>
      <c r="BM208" s="227" t="s">
        <v>2833</v>
      </c>
    </row>
    <row r="209" s="2" customFormat="1" ht="24.15" customHeight="1">
      <c r="A209" s="42"/>
      <c r="B209" s="43"/>
      <c r="C209" s="216" t="s">
        <v>601</v>
      </c>
      <c r="D209" s="216" t="s">
        <v>144</v>
      </c>
      <c r="E209" s="217" t="s">
        <v>2834</v>
      </c>
      <c r="F209" s="218" t="s">
        <v>2835</v>
      </c>
      <c r="G209" s="219" t="s">
        <v>618</v>
      </c>
      <c r="H209" s="220">
        <v>2</v>
      </c>
      <c r="I209" s="221"/>
      <c r="J209" s="222">
        <f>ROUND(I209*H209,2)</f>
        <v>0</v>
      </c>
      <c r="K209" s="218" t="s">
        <v>148</v>
      </c>
      <c r="L209" s="48"/>
      <c r="M209" s="223" t="s">
        <v>78</v>
      </c>
      <c r="N209" s="224" t="s">
        <v>50</v>
      </c>
      <c r="O209" s="88"/>
      <c r="P209" s="225">
        <f>O209*H209</f>
        <v>0</v>
      </c>
      <c r="Q209" s="225">
        <v>0.0010891399999999999</v>
      </c>
      <c r="R209" s="225">
        <f>Q209*H209</f>
        <v>0.0021782799999999999</v>
      </c>
      <c r="S209" s="225">
        <v>0</v>
      </c>
      <c r="T209" s="226">
        <f>S209*H209</f>
        <v>0</v>
      </c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R209" s="227" t="s">
        <v>244</v>
      </c>
      <c r="AT209" s="227" t="s">
        <v>144</v>
      </c>
      <c r="AU209" s="227" t="s">
        <v>90</v>
      </c>
      <c r="AY209" s="20" t="s">
        <v>141</v>
      </c>
      <c r="BE209" s="228">
        <f>IF(N209="základní",J209,0)</f>
        <v>0</v>
      </c>
      <c r="BF209" s="228">
        <f>IF(N209="snížená",J209,0)</f>
        <v>0</v>
      </c>
      <c r="BG209" s="228">
        <f>IF(N209="zákl. přenesená",J209,0)</f>
        <v>0</v>
      </c>
      <c r="BH209" s="228">
        <f>IF(N209="sníž. přenesená",J209,0)</f>
        <v>0</v>
      </c>
      <c r="BI209" s="228">
        <f>IF(N209="nulová",J209,0)</f>
        <v>0</v>
      </c>
      <c r="BJ209" s="20" t="s">
        <v>88</v>
      </c>
      <c r="BK209" s="228">
        <f>ROUND(I209*H209,2)</f>
        <v>0</v>
      </c>
      <c r="BL209" s="20" t="s">
        <v>244</v>
      </c>
      <c r="BM209" s="227" t="s">
        <v>2836</v>
      </c>
    </row>
    <row r="210" s="2" customFormat="1">
      <c r="A210" s="42"/>
      <c r="B210" s="43"/>
      <c r="C210" s="44"/>
      <c r="D210" s="229" t="s">
        <v>151</v>
      </c>
      <c r="E210" s="44"/>
      <c r="F210" s="230" t="s">
        <v>2837</v>
      </c>
      <c r="G210" s="44"/>
      <c r="H210" s="44"/>
      <c r="I210" s="231"/>
      <c r="J210" s="44"/>
      <c r="K210" s="44"/>
      <c r="L210" s="48"/>
      <c r="M210" s="232"/>
      <c r="N210" s="233"/>
      <c r="O210" s="88"/>
      <c r="P210" s="88"/>
      <c r="Q210" s="88"/>
      <c r="R210" s="88"/>
      <c r="S210" s="88"/>
      <c r="T210" s="89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T210" s="20" t="s">
        <v>151</v>
      </c>
      <c r="AU210" s="20" t="s">
        <v>90</v>
      </c>
    </row>
    <row r="211" s="2" customFormat="1" ht="16.5" customHeight="1">
      <c r="A211" s="42"/>
      <c r="B211" s="43"/>
      <c r="C211" s="216" t="s">
        <v>615</v>
      </c>
      <c r="D211" s="216" t="s">
        <v>144</v>
      </c>
      <c r="E211" s="217" t="s">
        <v>2838</v>
      </c>
      <c r="F211" s="218" t="s">
        <v>2839</v>
      </c>
      <c r="G211" s="219" t="s">
        <v>147</v>
      </c>
      <c r="H211" s="220">
        <v>7</v>
      </c>
      <c r="I211" s="221"/>
      <c r="J211" s="222">
        <f>ROUND(I211*H211,2)</f>
        <v>0</v>
      </c>
      <c r="K211" s="218" t="s">
        <v>148</v>
      </c>
      <c r="L211" s="48"/>
      <c r="M211" s="223" t="s">
        <v>78</v>
      </c>
      <c r="N211" s="224" t="s">
        <v>50</v>
      </c>
      <c r="O211" s="88"/>
      <c r="P211" s="225">
        <f>O211*H211</f>
        <v>0</v>
      </c>
      <c r="Q211" s="225">
        <v>0</v>
      </c>
      <c r="R211" s="225">
        <f>Q211*H211</f>
        <v>0</v>
      </c>
      <c r="S211" s="225">
        <v>0.00085999999999999998</v>
      </c>
      <c r="T211" s="226">
        <f>S211*H211</f>
        <v>0.0060200000000000002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27" t="s">
        <v>244</v>
      </c>
      <c r="AT211" s="227" t="s">
        <v>144</v>
      </c>
      <c r="AU211" s="227" t="s">
        <v>90</v>
      </c>
      <c r="AY211" s="20" t="s">
        <v>141</v>
      </c>
      <c r="BE211" s="228">
        <f>IF(N211="základní",J211,0)</f>
        <v>0</v>
      </c>
      <c r="BF211" s="228">
        <f>IF(N211="snížená",J211,0)</f>
        <v>0</v>
      </c>
      <c r="BG211" s="228">
        <f>IF(N211="zákl. přenesená",J211,0)</f>
        <v>0</v>
      </c>
      <c r="BH211" s="228">
        <f>IF(N211="sníž. přenesená",J211,0)</f>
        <v>0</v>
      </c>
      <c r="BI211" s="228">
        <f>IF(N211="nulová",J211,0)</f>
        <v>0</v>
      </c>
      <c r="BJ211" s="20" t="s">
        <v>88</v>
      </c>
      <c r="BK211" s="228">
        <f>ROUND(I211*H211,2)</f>
        <v>0</v>
      </c>
      <c r="BL211" s="20" t="s">
        <v>244</v>
      </c>
      <c r="BM211" s="227" t="s">
        <v>2840</v>
      </c>
    </row>
    <row r="212" s="2" customFormat="1">
      <c r="A212" s="42"/>
      <c r="B212" s="43"/>
      <c r="C212" s="44"/>
      <c r="D212" s="229" t="s">
        <v>151</v>
      </c>
      <c r="E212" s="44"/>
      <c r="F212" s="230" t="s">
        <v>2841</v>
      </c>
      <c r="G212" s="44"/>
      <c r="H212" s="44"/>
      <c r="I212" s="231"/>
      <c r="J212" s="44"/>
      <c r="K212" s="44"/>
      <c r="L212" s="48"/>
      <c r="M212" s="232"/>
      <c r="N212" s="233"/>
      <c r="O212" s="88"/>
      <c r="P212" s="88"/>
      <c r="Q212" s="88"/>
      <c r="R212" s="88"/>
      <c r="S212" s="88"/>
      <c r="T212" s="89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T212" s="20" t="s">
        <v>151</v>
      </c>
      <c r="AU212" s="20" t="s">
        <v>90</v>
      </c>
    </row>
    <row r="213" s="2" customFormat="1" ht="24.15" customHeight="1">
      <c r="A213" s="42"/>
      <c r="B213" s="43"/>
      <c r="C213" s="216" t="s">
        <v>626</v>
      </c>
      <c r="D213" s="216" t="s">
        <v>144</v>
      </c>
      <c r="E213" s="217" t="s">
        <v>2842</v>
      </c>
      <c r="F213" s="218" t="s">
        <v>2843</v>
      </c>
      <c r="G213" s="219" t="s">
        <v>618</v>
      </c>
      <c r="H213" s="220">
        <v>1</v>
      </c>
      <c r="I213" s="221"/>
      <c r="J213" s="222">
        <f>ROUND(I213*H213,2)</f>
        <v>0</v>
      </c>
      <c r="K213" s="218" t="s">
        <v>148</v>
      </c>
      <c r="L213" s="48"/>
      <c r="M213" s="223" t="s">
        <v>78</v>
      </c>
      <c r="N213" s="224" t="s">
        <v>50</v>
      </c>
      <c r="O213" s="88"/>
      <c r="P213" s="225">
        <f>O213*H213</f>
        <v>0</v>
      </c>
      <c r="Q213" s="225">
        <v>0</v>
      </c>
      <c r="R213" s="225">
        <f>Q213*H213</f>
        <v>0</v>
      </c>
      <c r="S213" s="225">
        <v>0</v>
      </c>
      <c r="T213" s="226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7" t="s">
        <v>244</v>
      </c>
      <c r="AT213" s="227" t="s">
        <v>144</v>
      </c>
      <c r="AU213" s="227" t="s">
        <v>90</v>
      </c>
      <c r="AY213" s="20" t="s">
        <v>141</v>
      </c>
      <c r="BE213" s="228">
        <f>IF(N213="základní",J213,0)</f>
        <v>0</v>
      </c>
      <c r="BF213" s="228">
        <f>IF(N213="snížená",J213,0)</f>
        <v>0</v>
      </c>
      <c r="BG213" s="228">
        <f>IF(N213="zákl. přenesená",J213,0)</f>
        <v>0</v>
      </c>
      <c r="BH213" s="228">
        <f>IF(N213="sníž. přenesená",J213,0)</f>
        <v>0</v>
      </c>
      <c r="BI213" s="228">
        <f>IF(N213="nulová",J213,0)</f>
        <v>0</v>
      </c>
      <c r="BJ213" s="20" t="s">
        <v>88</v>
      </c>
      <c r="BK213" s="228">
        <f>ROUND(I213*H213,2)</f>
        <v>0</v>
      </c>
      <c r="BL213" s="20" t="s">
        <v>244</v>
      </c>
      <c r="BM213" s="227" t="s">
        <v>2844</v>
      </c>
    </row>
    <row r="214" s="2" customFormat="1">
      <c r="A214" s="42"/>
      <c r="B214" s="43"/>
      <c r="C214" s="44"/>
      <c r="D214" s="229" t="s">
        <v>151</v>
      </c>
      <c r="E214" s="44"/>
      <c r="F214" s="230" t="s">
        <v>2845</v>
      </c>
      <c r="G214" s="44"/>
      <c r="H214" s="44"/>
      <c r="I214" s="231"/>
      <c r="J214" s="44"/>
      <c r="K214" s="44"/>
      <c r="L214" s="48"/>
      <c r="M214" s="232"/>
      <c r="N214" s="233"/>
      <c r="O214" s="88"/>
      <c r="P214" s="88"/>
      <c r="Q214" s="88"/>
      <c r="R214" s="88"/>
      <c r="S214" s="88"/>
      <c r="T214" s="8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T214" s="20" t="s">
        <v>151</v>
      </c>
      <c r="AU214" s="20" t="s">
        <v>90</v>
      </c>
    </row>
    <row r="215" s="2" customFormat="1" ht="24.15" customHeight="1">
      <c r="A215" s="42"/>
      <c r="B215" s="43"/>
      <c r="C215" s="290" t="s">
        <v>632</v>
      </c>
      <c r="D215" s="290" t="s">
        <v>864</v>
      </c>
      <c r="E215" s="291" t="s">
        <v>2846</v>
      </c>
      <c r="F215" s="292" t="s">
        <v>2847</v>
      </c>
      <c r="G215" s="293" t="s">
        <v>618</v>
      </c>
      <c r="H215" s="294">
        <v>1</v>
      </c>
      <c r="I215" s="295"/>
      <c r="J215" s="296">
        <f>ROUND(I215*H215,2)</f>
        <v>0</v>
      </c>
      <c r="K215" s="292" t="s">
        <v>148</v>
      </c>
      <c r="L215" s="297"/>
      <c r="M215" s="298" t="s">
        <v>78</v>
      </c>
      <c r="N215" s="299" t="s">
        <v>50</v>
      </c>
      <c r="O215" s="88"/>
      <c r="P215" s="225">
        <f>O215*H215</f>
        <v>0</v>
      </c>
      <c r="Q215" s="225">
        <v>0.0018</v>
      </c>
      <c r="R215" s="225">
        <f>Q215*H215</f>
        <v>0.0018</v>
      </c>
      <c r="S215" s="225">
        <v>0</v>
      </c>
      <c r="T215" s="226">
        <f>S215*H215</f>
        <v>0</v>
      </c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R215" s="227" t="s">
        <v>487</v>
      </c>
      <c r="AT215" s="227" t="s">
        <v>864</v>
      </c>
      <c r="AU215" s="227" t="s">
        <v>90</v>
      </c>
      <c r="AY215" s="20" t="s">
        <v>141</v>
      </c>
      <c r="BE215" s="228">
        <f>IF(N215="základní",J215,0)</f>
        <v>0</v>
      </c>
      <c r="BF215" s="228">
        <f>IF(N215="snížená",J215,0)</f>
        <v>0</v>
      </c>
      <c r="BG215" s="228">
        <f>IF(N215="zákl. přenesená",J215,0)</f>
        <v>0</v>
      </c>
      <c r="BH215" s="228">
        <f>IF(N215="sníž. přenesená",J215,0)</f>
        <v>0</v>
      </c>
      <c r="BI215" s="228">
        <f>IF(N215="nulová",J215,0)</f>
        <v>0</v>
      </c>
      <c r="BJ215" s="20" t="s">
        <v>88</v>
      </c>
      <c r="BK215" s="228">
        <f>ROUND(I215*H215,2)</f>
        <v>0</v>
      </c>
      <c r="BL215" s="20" t="s">
        <v>244</v>
      </c>
      <c r="BM215" s="227" t="s">
        <v>2848</v>
      </c>
    </row>
    <row r="216" s="2" customFormat="1" ht="24.15" customHeight="1">
      <c r="A216" s="42"/>
      <c r="B216" s="43"/>
      <c r="C216" s="216" t="s">
        <v>639</v>
      </c>
      <c r="D216" s="216" t="s">
        <v>144</v>
      </c>
      <c r="E216" s="217" t="s">
        <v>2849</v>
      </c>
      <c r="F216" s="218" t="s">
        <v>2850</v>
      </c>
      <c r="G216" s="219" t="s">
        <v>618</v>
      </c>
      <c r="H216" s="220">
        <v>13</v>
      </c>
      <c r="I216" s="221"/>
      <c r="J216" s="222">
        <f>ROUND(I216*H216,2)</f>
        <v>0</v>
      </c>
      <c r="K216" s="218" t="s">
        <v>148</v>
      </c>
      <c r="L216" s="48"/>
      <c r="M216" s="223" t="s">
        <v>78</v>
      </c>
      <c r="N216" s="224" t="s">
        <v>50</v>
      </c>
      <c r="O216" s="88"/>
      <c r="P216" s="225">
        <f>O216*H216</f>
        <v>0</v>
      </c>
      <c r="Q216" s="225">
        <v>3.9140000000000001E-05</v>
      </c>
      <c r="R216" s="225">
        <f>Q216*H216</f>
        <v>0.00050882</v>
      </c>
      <c r="S216" s="225">
        <v>0</v>
      </c>
      <c r="T216" s="226">
        <f>S216*H216</f>
        <v>0</v>
      </c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R216" s="227" t="s">
        <v>244</v>
      </c>
      <c r="AT216" s="227" t="s">
        <v>144</v>
      </c>
      <c r="AU216" s="227" t="s">
        <v>90</v>
      </c>
      <c r="AY216" s="20" t="s">
        <v>141</v>
      </c>
      <c r="BE216" s="228">
        <f>IF(N216="základní",J216,0)</f>
        <v>0</v>
      </c>
      <c r="BF216" s="228">
        <f>IF(N216="snížená",J216,0)</f>
        <v>0</v>
      </c>
      <c r="BG216" s="228">
        <f>IF(N216="zákl. přenesená",J216,0)</f>
        <v>0</v>
      </c>
      <c r="BH216" s="228">
        <f>IF(N216="sníž. přenesená",J216,0)</f>
        <v>0</v>
      </c>
      <c r="BI216" s="228">
        <f>IF(N216="nulová",J216,0)</f>
        <v>0</v>
      </c>
      <c r="BJ216" s="20" t="s">
        <v>88</v>
      </c>
      <c r="BK216" s="228">
        <f>ROUND(I216*H216,2)</f>
        <v>0</v>
      </c>
      <c r="BL216" s="20" t="s">
        <v>244</v>
      </c>
      <c r="BM216" s="227" t="s">
        <v>2851</v>
      </c>
    </row>
    <row r="217" s="2" customFormat="1">
      <c r="A217" s="42"/>
      <c r="B217" s="43"/>
      <c r="C217" s="44"/>
      <c r="D217" s="229" t="s">
        <v>151</v>
      </c>
      <c r="E217" s="44"/>
      <c r="F217" s="230" t="s">
        <v>2852</v>
      </c>
      <c r="G217" s="44"/>
      <c r="H217" s="44"/>
      <c r="I217" s="231"/>
      <c r="J217" s="44"/>
      <c r="K217" s="44"/>
      <c r="L217" s="48"/>
      <c r="M217" s="232"/>
      <c r="N217" s="233"/>
      <c r="O217" s="88"/>
      <c r="P217" s="88"/>
      <c r="Q217" s="88"/>
      <c r="R217" s="88"/>
      <c r="S217" s="88"/>
      <c r="T217" s="89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T217" s="20" t="s">
        <v>151</v>
      </c>
      <c r="AU217" s="20" t="s">
        <v>90</v>
      </c>
    </row>
    <row r="218" s="2" customFormat="1" ht="21.75" customHeight="1">
      <c r="A218" s="42"/>
      <c r="B218" s="43"/>
      <c r="C218" s="290" t="s">
        <v>645</v>
      </c>
      <c r="D218" s="290" t="s">
        <v>864</v>
      </c>
      <c r="E218" s="291" t="s">
        <v>2853</v>
      </c>
      <c r="F218" s="292" t="s">
        <v>2854</v>
      </c>
      <c r="G218" s="293" t="s">
        <v>618</v>
      </c>
      <c r="H218" s="294">
        <v>12</v>
      </c>
      <c r="I218" s="295"/>
      <c r="J218" s="296">
        <f>ROUND(I218*H218,2)</f>
        <v>0</v>
      </c>
      <c r="K218" s="292" t="s">
        <v>148</v>
      </c>
      <c r="L218" s="297"/>
      <c r="M218" s="298" t="s">
        <v>78</v>
      </c>
      <c r="N218" s="299" t="s">
        <v>50</v>
      </c>
      <c r="O218" s="88"/>
      <c r="P218" s="225">
        <f>O218*H218</f>
        <v>0</v>
      </c>
      <c r="Q218" s="225">
        <v>0.001</v>
      </c>
      <c r="R218" s="225">
        <f>Q218*H218</f>
        <v>0.012</v>
      </c>
      <c r="S218" s="225">
        <v>0</v>
      </c>
      <c r="T218" s="226">
        <f>S218*H218</f>
        <v>0</v>
      </c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R218" s="227" t="s">
        <v>487</v>
      </c>
      <c r="AT218" s="227" t="s">
        <v>864</v>
      </c>
      <c r="AU218" s="227" t="s">
        <v>90</v>
      </c>
      <c r="AY218" s="20" t="s">
        <v>141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20" t="s">
        <v>88</v>
      </c>
      <c r="BK218" s="228">
        <f>ROUND(I218*H218,2)</f>
        <v>0</v>
      </c>
      <c r="BL218" s="20" t="s">
        <v>244</v>
      </c>
      <c r="BM218" s="227" t="s">
        <v>2855</v>
      </c>
    </row>
    <row r="219" s="2" customFormat="1" ht="24.15" customHeight="1">
      <c r="A219" s="42"/>
      <c r="B219" s="43"/>
      <c r="C219" s="290" t="s">
        <v>651</v>
      </c>
      <c r="D219" s="290" t="s">
        <v>864</v>
      </c>
      <c r="E219" s="291" t="s">
        <v>2856</v>
      </c>
      <c r="F219" s="292" t="s">
        <v>2857</v>
      </c>
      <c r="G219" s="293" t="s">
        <v>618</v>
      </c>
      <c r="H219" s="294">
        <v>1</v>
      </c>
      <c r="I219" s="295"/>
      <c r="J219" s="296">
        <f>ROUND(I219*H219,2)</f>
        <v>0</v>
      </c>
      <c r="K219" s="292" t="s">
        <v>1983</v>
      </c>
      <c r="L219" s="297"/>
      <c r="M219" s="298" t="s">
        <v>78</v>
      </c>
      <c r="N219" s="299" t="s">
        <v>50</v>
      </c>
      <c r="O219" s="88"/>
      <c r="P219" s="225">
        <f>O219*H219</f>
        <v>0</v>
      </c>
      <c r="Q219" s="225">
        <v>0.0018</v>
      </c>
      <c r="R219" s="225">
        <f>Q219*H219</f>
        <v>0.0018</v>
      </c>
      <c r="S219" s="225">
        <v>0</v>
      </c>
      <c r="T219" s="226">
        <f>S219*H219</f>
        <v>0</v>
      </c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R219" s="227" t="s">
        <v>487</v>
      </c>
      <c r="AT219" s="227" t="s">
        <v>864</v>
      </c>
      <c r="AU219" s="227" t="s">
        <v>90</v>
      </c>
      <c r="AY219" s="20" t="s">
        <v>141</v>
      </c>
      <c r="BE219" s="228">
        <f>IF(N219="základní",J219,0)</f>
        <v>0</v>
      </c>
      <c r="BF219" s="228">
        <f>IF(N219="snížená",J219,0)</f>
        <v>0</v>
      </c>
      <c r="BG219" s="228">
        <f>IF(N219="zákl. přenesená",J219,0)</f>
        <v>0</v>
      </c>
      <c r="BH219" s="228">
        <f>IF(N219="sníž. přenesená",J219,0)</f>
        <v>0</v>
      </c>
      <c r="BI219" s="228">
        <f>IF(N219="nulová",J219,0)</f>
        <v>0</v>
      </c>
      <c r="BJ219" s="20" t="s">
        <v>88</v>
      </c>
      <c r="BK219" s="228">
        <f>ROUND(I219*H219,2)</f>
        <v>0</v>
      </c>
      <c r="BL219" s="20" t="s">
        <v>244</v>
      </c>
      <c r="BM219" s="227" t="s">
        <v>2858</v>
      </c>
    </row>
    <row r="220" s="2" customFormat="1" ht="24.15" customHeight="1">
      <c r="A220" s="42"/>
      <c r="B220" s="43"/>
      <c r="C220" s="216" t="s">
        <v>656</v>
      </c>
      <c r="D220" s="216" t="s">
        <v>144</v>
      </c>
      <c r="E220" s="217" t="s">
        <v>2859</v>
      </c>
      <c r="F220" s="218" t="s">
        <v>2860</v>
      </c>
      <c r="G220" s="219" t="s">
        <v>618</v>
      </c>
      <c r="H220" s="220">
        <v>7</v>
      </c>
      <c r="I220" s="221"/>
      <c r="J220" s="222">
        <f>ROUND(I220*H220,2)</f>
        <v>0</v>
      </c>
      <c r="K220" s="218" t="s">
        <v>148</v>
      </c>
      <c r="L220" s="48"/>
      <c r="M220" s="223" t="s">
        <v>78</v>
      </c>
      <c r="N220" s="224" t="s">
        <v>50</v>
      </c>
      <c r="O220" s="88"/>
      <c r="P220" s="225">
        <f>O220*H220</f>
        <v>0</v>
      </c>
      <c r="Q220" s="225">
        <v>0</v>
      </c>
      <c r="R220" s="225">
        <f>Q220*H220</f>
        <v>0</v>
      </c>
      <c r="S220" s="225">
        <v>0.00084999999999999995</v>
      </c>
      <c r="T220" s="226">
        <f>S220*H220</f>
        <v>0.0059499999999999996</v>
      </c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R220" s="227" t="s">
        <v>244</v>
      </c>
      <c r="AT220" s="227" t="s">
        <v>144</v>
      </c>
      <c r="AU220" s="227" t="s">
        <v>90</v>
      </c>
      <c r="AY220" s="20" t="s">
        <v>141</v>
      </c>
      <c r="BE220" s="228">
        <f>IF(N220="základní",J220,0)</f>
        <v>0</v>
      </c>
      <c r="BF220" s="228">
        <f>IF(N220="snížená",J220,0)</f>
        <v>0</v>
      </c>
      <c r="BG220" s="228">
        <f>IF(N220="zákl. přenesená",J220,0)</f>
        <v>0</v>
      </c>
      <c r="BH220" s="228">
        <f>IF(N220="sníž. přenesená",J220,0)</f>
        <v>0</v>
      </c>
      <c r="BI220" s="228">
        <f>IF(N220="nulová",J220,0)</f>
        <v>0</v>
      </c>
      <c r="BJ220" s="20" t="s">
        <v>88</v>
      </c>
      <c r="BK220" s="228">
        <f>ROUND(I220*H220,2)</f>
        <v>0</v>
      </c>
      <c r="BL220" s="20" t="s">
        <v>244</v>
      </c>
      <c r="BM220" s="227" t="s">
        <v>2861</v>
      </c>
    </row>
    <row r="221" s="2" customFormat="1">
      <c r="A221" s="42"/>
      <c r="B221" s="43"/>
      <c r="C221" s="44"/>
      <c r="D221" s="229" t="s">
        <v>151</v>
      </c>
      <c r="E221" s="44"/>
      <c r="F221" s="230" t="s">
        <v>2862</v>
      </c>
      <c r="G221" s="44"/>
      <c r="H221" s="44"/>
      <c r="I221" s="231"/>
      <c r="J221" s="44"/>
      <c r="K221" s="44"/>
      <c r="L221" s="48"/>
      <c r="M221" s="232"/>
      <c r="N221" s="233"/>
      <c r="O221" s="88"/>
      <c r="P221" s="88"/>
      <c r="Q221" s="88"/>
      <c r="R221" s="88"/>
      <c r="S221" s="88"/>
      <c r="T221" s="89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T221" s="20" t="s">
        <v>151</v>
      </c>
      <c r="AU221" s="20" t="s">
        <v>90</v>
      </c>
    </row>
    <row r="222" s="2" customFormat="1" ht="24.15" customHeight="1">
      <c r="A222" s="42"/>
      <c r="B222" s="43"/>
      <c r="C222" s="216" t="s">
        <v>661</v>
      </c>
      <c r="D222" s="216" t="s">
        <v>144</v>
      </c>
      <c r="E222" s="217" t="s">
        <v>2863</v>
      </c>
      <c r="F222" s="218" t="s">
        <v>2864</v>
      </c>
      <c r="G222" s="219" t="s">
        <v>618</v>
      </c>
      <c r="H222" s="220">
        <v>12</v>
      </c>
      <c r="I222" s="221"/>
      <c r="J222" s="222">
        <f>ROUND(I222*H222,2)</f>
        <v>0</v>
      </c>
      <c r="K222" s="218" t="s">
        <v>148</v>
      </c>
      <c r="L222" s="48"/>
      <c r="M222" s="223" t="s">
        <v>78</v>
      </c>
      <c r="N222" s="224" t="s">
        <v>50</v>
      </c>
      <c r="O222" s="88"/>
      <c r="P222" s="225">
        <f>O222*H222</f>
        <v>0</v>
      </c>
      <c r="Q222" s="225">
        <v>0.0002375</v>
      </c>
      <c r="R222" s="225">
        <f>Q222*H222</f>
        <v>0.0028500000000000001</v>
      </c>
      <c r="S222" s="225">
        <v>0</v>
      </c>
      <c r="T222" s="226">
        <f>S222*H222</f>
        <v>0</v>
      </c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R222" s="227" t="s">
        <v>244</v>
      </c>
      <c r="AT222" s="227" t="s">
        <v>144</v>
      </c>
      <c r="AU222" s="227" t="s">
        <v>90</v>
      </c>
      <c r="AY222" s="20" t="s">
        <v>141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20" t="s">
        <v>88</v>
      </c>
      <c r="BK222" s="228">
        <f>ROUND(I222*H222,2)</f>
        <v>0</v>
      </c>
      <c r="BL222" s="20" t="s">
        <v>244</v>
      </c>
      <c r="BM222" s="227" t="s">
        <v>2865</v>
      </c>
    </row>
    <row r="223" s="2" customFormat="1">
      <c r="A223" s="42"/>
      <c r="B223" s="43"/>
      <c r="C223" s="44"/>
      <c r="D223" s="229" t="s">
        <v>151</v>
      </c>
      <c r="E223" s="44"/>
      <c r="F223" s="230" t="s">
        <v>2866</v>
      </c>
      <c r="G223" s="44"/>
      <c r="H223" s="44"/>
      <c r="I223" s="231"/>
      <c r="J223" s="44"/>
      <c r="K223" s="44"/>
      <c r="L223" s="48"/>
      <c r="M223" s="232"/>
      <c r="N223" s="233"/>
      <c r="O223" s="88"/>
      <c r="P223" s="88"/>
      <c r="Q223" s="88"/>
      <c r="R223" s="88"/>
      <c r="S223" s="88"/>
      <c r="T223" s="89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T223" s="20" t="s">
        <v>151</v>
      </c>
      <c r="AU223" s="20" t="s">
        <v>90</v>
      </c>
    </row>
    <row r="224" s="13" customFormat="1">
      <c r="A224" s="13"/>
      <c r="B224" s="241"/>
      <c r="C224" s="242"/>
      <c r="D224" s="234" t="s">
        <v>283</v>
      </c>
      <c r="E224" s="243" t="s">
        <v>78</v>
      </c>
      <c r="F224" s="244" t="s">
        <v>8</v>
      </c>
      <c r="G224" s="242"/>
      <c r="H224" s="245">
        <v>12</v>
      </c>
      <c r="I224" s="246"/>
      <c r="J224" s="242"/>
      <c r="K224" s="242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283</v>
      </c>
      <c r="AU224" s="251" t="s">
        <v>90</v>
      </c>
      <c r="AV224" s="13" t="s">
        <v>90</v>
      </c>
      <c r="AW224" s="13" t="s">
        <v>40</v>
      </c>
      <c r="AX224" s="13" t="s">
        <v>88</v>
      </c>
      <c r="AY224" s="251" t="s">
        <v>141</v>
      </c>
    </row>
    <row r="225" s="2" customFormat="1" ht="24.15" customHeight="1">
      <c r="A225" s="42"/>
      <c r="B225" s="43"/>
      <c r="C225" s="216" t="s">
        <v>668</v>
      </c>
      <c r="D225" s="216" t="s">
        <v>144</v>
      </c>
      <c r="E225" s="217" t="s">
        <v>2867</v>
      </c>
      <c r="F225" s="218" t="s">
        <v>2868</v>
      </c>
      <c r="G225" s="219" t="s">
        <v>618</v>
      </c>
      <c r="H225" s="220">
        <v>1</v>
      </c>
      <c r="I225" s="221"/>
      <c r="J225" s="222">
        <f>ROUND(I225*H225,2)</f>
        <v>0</v>
      </c>
      <c r="K225" s="218" t="s">
        <v>148</v>
      </c>
      <c r="L225" s="48"/>
      <c r="M225" s="223" t="s">
        <v>78</v>
      </c>
      <c r="N225" s="224" t="s">
        <v>50</v>
      </c>
      <c r="O225" s="88"/>
      <c r="P225" s="225">
        <f>O225*H225</f>
        <v>0</v>
      </c>
      <c r="Q225" s="225">
        <v>0.00027750000000000002</v>
      </c>
      <c r="R225" s="225">
        <f>Q225*H225</f>
        <v>0.00027750000000000002</v>
      </c>
      <c r="S225" s="225">
        <v>0</v>
      </c>
      <c r="T225" s="226">
        <f>S225*H225</f>
        <v>0</v>
      </c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R225" s="227" t="s">
        <v>244</v>
      </c>
      <c r="AT225" s="227" t="s">
        <v>144</v>
      </c>
      <c r="AU225" s="227" t="s">
        <v>90</v>
      </c>
      <c r="AY225" s="20" t="s">
        <v>141</v>
      </c>
      <c r="BE225" s="228">
        <f>IF(N225="základní",J225,0)</f>
        <v>0</v>
      </c>
      <c r="BF225" s="228">
        <f>IF(N225="snížená",J225,0)</f>
        <v>0</v>
      </c>
      <c r="BG225" s="228">
        <f>IF(N225="zákl. přenesená",J225,0)</f>
        <v>0</v>
      </c>
      <c r="BH225" s="228">
        <f>IF(N225="sníž. přenesená",J225,0)</f>
        <v>0</v>
      </c>
      <c r="BI225" s="228">
        <f>IF(N225="nulová",J225,0)</f>
        <v>0</v>
      </c>
      <c r="BJ225" s="20" t="s">
        <v>88</v>
      </c>
      <c r="BK225" s="228">
        <f>ROUND(I225*H225,2)</f>
        <v>0</v>
      </c>
      <c r="BL225" s="20" t="s">
        <v>244</v>
      </c>
      <c r="BM225" s="227" t="s">
        <v>2869</v>
      </c>
    </row>
    <row r="226" s="2" customFormat="1">
      <c r="A226" s="42"/>
      <c r="B226" s="43"/>
      <c r="C226" s="44"/>
      <c r="D226" s="229" t="s">
        <v>151</v>
      </c>
      <c r="E226" s="44"/>
      <c r="F226" s="230" t="s">
        <v>2870</v>
      </c>
      <c r="G226" s="44"/>
      <c r="H226" s="44"/>
      <c r="I226" s="231"/>
      <c r="J226" s="44"/>
      <c r="K226" s="44"/>
      <c r="L226" s="48"/>
      <c r="M226" s="232"/>
      <c r="N226" s="233"/>
      <c r="O226" s="88"/>
      <c r="P226" s="88"/>
      <c r="Q226" s="88"/>
      <c r="R226" s="88"/>
      <c r="S226" s="88"/>
      <c r="T226" s="89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T226" s="20" t="s">
        <v>151</v>
      </c>
      <c r="AU226" s="20" t="s">
        <v>90</v>
      </c>
    </row>
    <row r="227" s="2" customFormat="1" ht="33" customHeight="1">
      <c r="A227" s="42"/>
      <c r="B227" s="43"/>
      <c r="C227" s="216" t="s">
        <v>673</v>
      </c>
      <c r="D227" s="216" t="s">
        <v>144</v>
      </c>
      <c r="E227" s="217" t="s">
        <v>2871</v>
      </c>
      <c r="F227" s="218" t="s">
        <v>2872</v>
      </c>
      <c r="G227" s="219" t="s">
        <v>618</v>
      </c>
      <c r="H227" s="220">
        <v>2</v>
      </c>
      <c r="I227" s="221"/>
      <c r="J227" s="222">
        <f>ROUND(I227*H227,2)</f>
        <v>0</v>
      </c>
      <c r="K227" s="218" t="s">
        <v>148</v>
      </c>
      <c r="L227" s="48"/>
      <c r="M227" s="223" t="s">
        <v>78</v>
      </c>
      <c r="N227" s="224" t="s">
        <v>50</v>
      </c>
      <c r="O227" s="88"/>
      <c r="P227" s="225">
        <f>O227*H227</f>
        <v>0</v>
      </c>
      <c r="Q227" s="225">
        <v>0.0012800000000000001</v>
      </c>
      <c r="R227" s="225">
        <f>Q227*H227</f>
        <v>0.0025600000000000002</v>
      </c>
      <c r="S227" s="225">
        <v>0</v>
      </c>
      <c r="T227" s="226">
        <f>S227*H227</f>
        <v>0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27" t="s">
        <v>244</v>
      </c>
      <c r="AT227" s="227" t="s">
        <v>144</v>
      </c>
      <c r="AU227" s="227" t="s">
        <v>90</v>
      </c>
      <c r="AY227" s="20" t="s">
        <v>141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20" t="s">
        <v>88</v>
      </c>
      <c r="BK227" s="228">
        <f>ROUND(I227*H227,2)</f>
        <v>0</v>
      </c>
      <c r="BL227" s="20" t="s">
        <v>244</v>
      </c>
      <c r="BM227" s="227" t="s">
        <v>2873</v>
      </c>
    </row>
    <row r="228" s="2" customFormat="1">
      <c r="A228" s="42"/>
      <c r="B228" s="43"/>
      <c r="C228" s="44"/>
      <c r="D228" s="229" t="s">
        <v>151</v>
      </c>
      <c r="E228" s="44"/>
      <c r="F228" s="230" t="s">
        <v>2874</v>
      </c>
      <c r="G228" s="44"/>
      <c r="H228" s="44"/>
      <c r="I228" s="231"/>
      <c r="J228" s="44"/>
      <c r="K228" s="44"/>
      <c r="L228" s="48"/>
      <c r="M228" s="232"/>
      <c r="N228" s="233"/>
      <c r="O228" s="88"/>
      <c r="P228" s="88"/>
      <c r="Q228" s="88"/>
      <c r="R228" s="88"/>
      <c r="S228" s="88"/>
      <c r="T228" s="89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T228" s="20" t="s">
        <v>151</v>
      </c>
      <c r="AU228" s="20" t="s">
        <v>90</v>
      </c>
    </row>
    <row r="229" s="13" customFormat="1">
      <c r="A229" s="13"/>
      <c r="B229" s="241"/>
      <c r="C229" s="242"/>
      <c r="D229" s="234" t="s">
        <v>283</v>
      </c>
      <c r="E229" s="243" t="s">
        <v>78</v>
      </c>
      <c r="F229" s="244" t="s">
        <v>2875</v>
      </c>
      <c r="G229" s="242"/>
      <c r="H229" s="245">
        <v>2</v>
      </c>
      <c r="I229" s="246"/>
      <c r="J229" s="242"/>
      <c r="K229" s="242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283</v>
      </c>
      <c r="AU229" s="251" t="s">
        <v>90</v>
      </c>
      <c r="AV229" s="13" t="s">
        <v>90</v>
      </c>
      <c r="AW229" s="13" t="s">
        <v>40</v>
      </c>
      <c r="AX229" s="13" t="s">
        <v>88</v>
      </c>
      <c r="AY229" s="251" t="s">
        <v>141</v>
      </c>
    </row>
    <row r="230" s="2" customFormat="1" ht="33" customHeight="1">
      <c r="A230" s="42"/>
      <c r="B230" s="43"/>
      <c r="C230" s="216" t="s">
        <v>680</v>
      </c>
      <c r="D230" s="216" t="s">
        <v>144</v>
      </c>
      <c r="E230" s="217" t="s">
        <v>2876</v>
      </c>
      <c r="F230" s="218" t="s">
        <v>2877</v>
      </c>
      <c r="G230" s="219" t="s">
        <v>618</v>
      </c>
      <c r="H230" s="220">
        <v>1</v>
      </c>
      <c r="I230" s="221"/>
      <c r="J230" s="222">
        <f>ROUND(I230*H230,2)</f>
        <v>0</v>
      </c>
      <c r="K230" s="218" t="s">
        <v>148</v>
      </c>
      <c r="L230" s="48"/>
      <c r="M230" s="223" t="s">
        <v>78</v>
      </c>
      <c r="N230" s="224" t="s">
        <v>50</v>
      </c>
      <c r="O230" s="88"/>
      <c r="P230" s="225">
        <f>O230*H230</f>
        <v>0</v>
      </c>
      <c r="Q230" s="225">
        <v>0.00014898949999999999</v>
      </c>
      <c r="R230" s="225">
        <f>Q230*H230</f>
        <v>0.00014898949999999999</v>
      </c>
      <c r="S230" s="225">
        <v>0</v>
      </c>
      <c r="T230" s="226">
        <f>S230*H230</f>
        <v>0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R230" s="227" t="s">
        <v>244</v>
      </c>
      <c r="AT230" s="227" t="s">
        <v>144</v>
      </c>
      <c r="AU230" s="227" t="s">
        <v>90</v>
      </c>
      <c r="AY230" s="20" t="s">
        <v>141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20" t="s">
        <v>88</v>
      </c>
      <c r="BK230" s="228">
        <f>ROUND(I230*H230,2)</f>
        <v>0</v>
      </c>
      <c r="BL230" s="20" t="s">
        <v>244</v>
      </c>
      <c r="BM230" s="227" t="s">
        <v>2878</v>
      </c>
    </row>
    <row r="231" s="2" customFormat="1">
      <c r="A231" s="42"/>
      <c r="B231" s="43"/>
      <c r="C231" s="44"/>
      <c r="D231" s="229" t="s">
        <v>151</v>
      </c>
      <c r="E231" s="44"/>
      <c r="F231" s="230" t="s">
        <v>2879</v>
      </c>
      <c r="G231" s="44"/>
      <c r="H231" s="44"/>
      <c r="I231" s="231"/>
      <c r="J231" s="44"/>
      <c r="K231" s="44"/>
      <c r="L231" s="48"/>
      <c r="M231" s="232"/>
      <c r="N231" s="233"/>
      <c r="O231" s="88"/>
      <c r="P231" s="88"/>
      <c r="Q231" s="88"/>
      <c r="R231" s="88"/>
      <c r="S231" s="88"/>
      <c r="T231" s="89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T231" s="20" t="s">
        <v>151</v>
      </c>
      <c r="AU231" s="20" t="s">
        <v>90</v>
      </c>
    </row>
    <row r="232" s="13" customFormat="1">
      <c r="A232" s="13"/>
      <c r="B232" s="241"/>
      <c r="C232" s="242"/>
      <c r="D232" s="234" t="s">
        <v>283</v>
      </c>
      <c r="E232" s="243" t="s">
        <v>78</v>
      </c>
      <c r="F232" s="244" t="s">
        <v>2880</v>
      </c>
      <c r="G232" s="242"/>
      <c r="H232" s="245">
        <v>1</v>
      </c>
      <c r="I232" s="246"/>
      <c r="J232" s="242"/>
      <c r="K232" s="242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283</v>
      </c>
      <c r="AU232" s="251" t="s">
        <v>90</v>
      </c>
      <c r="AV232" s="13" t="s">
        <v>90</v>
      </c>
      <c r="AW232" s="13" t="s">
        <v>40</v>
      </c>
      <c r="AX232" s="13" t="s">
        <v>88</v>
      </c>
      <c r="AY232" s="251" t="s">
        <v>141</v>
      </c>
    </row>
    <row r="233" s="2" customFormat="1" ht="24.15" customHeight="1">
      <c r="A233" s="42"/>
      <c r="B233" s="43"/>
      <c r="C233" s="290" t="s">
        <v>693</v>
      </c>
      <c r="D233" s="290" t="s">
        <v>864</v>
      </c>
      <c r="E233" s="291" t="s">
        <v>2881</v>
      </c>
      <c r="F233" s="292" t="s">
        <v>2882</v>
      </c>
      <c r="G233" s="293" t="s">
        <v>618</v>
      </c>
      <c r="H233" s="294">
        <v>1</v>
      </c>
      <c r="I233" s="295"/>
      <c r="J233" s="296">
        <f>ROUND(I233*H233,2)</f>
        <v>0</v>
      </c>
      <c r="K233" s="292" t="s">
        <v>148</v>
      </c>
      <c r="L233" s="297"/>
      <c r="M233" s="298" t="s">
        <v>78</v>
      </c>
      <c r="N233" s="299" t="s">
        <v>50</v>
      </c>
      <c r="O233" s="88"/>
      <c r="P233" s="225">
        <f>O233*H233</f>
        <v>0</v>
      </c>
      <c r="Q233" s="225">
        <v>0.00089999999999999998</v>
      </c>
      <c r="R233" s="225">
        <f>Q233*H233</f>
        <v>0.00089999999999999998</v>
      </c>
      <c r="S233" s="225">
        <v>0</v>
      </c>
      <c r="T233" s="226">
        <f>S233*H233</f>
        <v>0</v>
      </c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R233" s="227" t="s">
        <v>487</v>
      </c>
      <c r="AT233" s="227" t="s">
        <v>864</v>
      </c>
      <c r="AU233" s="227" t="s">
        <v>90</v>
      </c>
      <c r="AY233" s="20" t="s">
        <v>141</v>
      </c>
      <c r="BE233" s="228">
        <f>IF(N233="základní",J233,0)</f>
        <v>0</v>
      </c>
      <c r="BF233" s="228">
        <f>IF(N233="snížená",J233,0)</f>
        <v>0</v>
      </c>
      <c r="BG233" s="228">
        <f>IF(N233="zákl. přenesená",J233,0)</f>
        <v>0</v>
      </c>
      <c r="BH233" s="228">
        <f>IF(N233="sníž. přenesená",J233,0)</f>
        <v>0</v>
      </c>
      <c r="BI233" s="228">
        <f>IF(N233="nulová",J233,0)</f>
        <v>0</v>
      </c>
      <c r="BJ233" s="20" t="s">
        <v>88</v>
      </c>
      <c r="BK233" s="228">
        <f>ROUND(I233*H233,2)</f>
        <v>0</v>
      </c>
      <c r="BL233" s="20" t="s">
        <v>244</v>
      </c>
      <c r="BM233" s="227" t="s">
        <v>2883</v>
      </c>
    </row>
    <row r="234" s="2" customFormat="1" ht="49.05" customHeight="1">
      <c r="A234" s="42"/>
      <c r="B234" s="43"/>
      <c r="C234" s="216" t="s">
        <v>710</v>
      </c>
      <c r="D234" s="216" t="s">
        <v>144</v>
      </c>
      <c r="E234" s="217" t="s">
        <v>1025</v>
      </c>
      <c r="F234" s="218" t="s">
        <v>1026</v>
      </c>
      <c r="G234" s="219" t="s">
        <v>310</v>
      </c>
      <c r="H234" s="220">
        <v>0.25600000000000001</v>
      </c>
      <c r="I234" s="221"/>
      <c r="J234" s="222">
        <f>ROUND(I234*H234,2)</f>
        <v>0</v>
      </c>
      <c r="K234" s="218" t="s">
        <v>148</v>
      </c>
      <c r="L234" s="48"/>
      <c r="M234" s="223" t="s">
        <v>78</v>
      </c>
      <c r="N234" s="224" t="s">
        <v>50</v>
      </c>
      <c r="O234" s="88"/>
      <c r="P234" s="225">
        <f>O234*H234</f>
        <v>0</v>
      </c>
      <c r="Q234" s="225">
        <v>0</v>
      </c>
      <c r="R234" s="225">
        <f>Q234*H234</f>
        <v>0</v>
      </c>
      <c r="S234" s="225">
        <v>0</v>
      </c>
      <c r="T234" s="226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7" t="s">
        <v>244</v>
      </c>
      <c r="AT234" s="227" t="s">
        <v>144</v>
      </c>
      <c r="AU234" s="227" t="s">
        <v>90</v>
      </c>
      <c r="AY234" s="20" t="s">
        <v>141</v>
      </c>
      <c r="BE234" s="228">
        <f>IF(N234="základní",J234,0)</f>
        <v>0</v>
      </c>
      <c r="BF234" s="228">
        <f>IF(N234="snížená",J234,0)</f>
        <v>0</v>
      </c>
      <c r="BG234" s="228">
        <f>IF(N234="zákl. přenesená",J234,0)</f>
        <v>0</v>
      </c>
      <c r="BH234" s="228">
        <f>IF(N234="sníž. přenesená",J234,0)</f>
        <v>0</v>
      </c>
      <c r="BI234" s="228">
        <f>IF(N234="nulová",J234,0)</f>
        <v>0</v>
      </c>
      <c r="BJ234" s="20" t="s">
        <v>88</v>
      </c>
      <c r="BK234" s="228">
        <f>ROUND(I234*H234,2)</f>
        <v>0</v>
      </c>
      <c r="BL234" s="20" t="s">
        <v>244</v>
      </c>
      <c r="BM234" s="227" t="s">
        <v>2884</v>
      </c>
    </row>
    <row r="235" s="2" customFormat="1">
      <c r="A235" s="42"/>
      <c r="B235" s="43"/>
      <c r="C235" s="44"/>
      <c r="D235" s="229" t="s">
        <v>151</v>
      </c>
      <c r="E235" s="44"/>
      <c r="F235" s="230" t="s">
        <v>1028</v>
      </c>
      <c r="G235" s="44"/>
      <c r="H235" s="44"/>
      <c r="I235" s="231"/>
      <c r="J235" s="44"/>
      <c r="K235" s="44"/>
      <c r="L235" s="48"/>
      <c r="M235" s="232"/>
      <c r="N235" s="233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T235" s="20" t="s">
        <v>151</v>
      </c>
      <c r="AU235" s="20" t="s">
        <v>90</v>
      </c>
    </row>
    <row r="236" s="2" customFormat="1" ht="49.05" customHeight="1">
      <c r="A236" s="42"/>
      <c r="B236" s="43"/>
      <c r="C236" s="216" t="s">
        <v>717</v>
      </c>
      <c r="D236" s="216" t="s">
        <v>144</v>
      </c>
      <c r="E236" s="217" t="s">
        <v>1029</v>
      </c>
      <c r="F236" s="218" t="s">
        <v>1030</v>
      </c>
      <c r="G236" s="219" t="s">
        <v>310</v>
      </c>
      <c r="H236" s="220">
        <v>0.25600000000000001</v>
      </c>
      <c r="I236" s="221"/>
      <c r="J236" s="222">
        <f>ROUND(I236*H236,2)</f>
        <v>0</v>
      </c>
      <c r="K236" s="218" t="s">
        <v>148</v>
      </c>
      <c r="L236" s="48"/>
      <c r="M236" s="223" t="s">
        <v>78</v>
      </c>
      <c r="N236" s="224" t="s">
        <v>50</v>
      </c>
      <c r="O236" s="88"/>
      <c r="P236" s="225">
        <f>O236*H236</f>
        <v>0</v>
      </c>
      <c r="Q236" s="225">
        <v>0</v>
      </c>
      <c r="R236" s="225">
        <f>Q236*H236</f>
        <v>0</v>
      </c>
      <c r="S236" s="225">
        <v>0</v>
      </c>
      <c r="T236" s="226">
        <f>S236*H236</f>
        <v>0</v>
      </c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R236" s="227" t="s">
        <v>244</v>
      </c>
      <c r="AT236" s="227" t="s">
        <v>144</v>
      </c>
      <c r="AU236" s="227" t="s">
        <v>90</v>
      </c>
      <c r="AY236" s="20" t="s">
        <v>141</v>
      </c>
      <c r="BE236" s="228">
        <f>IF(N236="základní",J236,0)</f>
        <v>0</v>
      </c>
      <c r="BF236" s="228">
        <f>IF(N236="snížená",J236,0)</f>
        <v>0</v>
      </c>
      <c r="BG236" s="228">
        <f>IF(N236="zákl. přenesená",J236,0)</f>
        <v>0</v>
      </c>
      <c r="BH236" s="228">
        <f>IF(N236="sníž. přenesená",J236,0)</f>
        <v>0</v>
      </c>
      <c r="BI236" s="228">
        <f>IF(N236="nulová",J236,0)</f>
        <v>0</v>
      </c>
      <c r="BJ236" s="20" t="s">
        <v>88</v>
      </c>
      <c r="BK236" s="228">
        <f>ROUND(I236*H236,2)</f>
        <v>0</v>
      </c>
      <c r="BL236" s="20" t="s">
        <v>244</v>
      </c>
      <c r="BM236" s="227" t="s">
        <v>2885</v>
      </c>
    </row>
    <row r="237" s="2" customFormat="1">
      <c r="A237" s="42"/>
      <c r="B237" s="43"/>
      <c r="C237" s="44"/>
      <c r="D237" s="229" t="s">
        <v>151</v>
      </c>
      <c r="E237" s="44"/>
      <c r="F237" s="230" t="s">
        <v>1032</v>
      </c>
      <c r="G237" s="44"/>
      <c r="H237" s="44"/>
      <c r="I237" s="231"/>
      <c r="J237" s="44"/>
      <c r="K237" s="44"/>
      <c r="L237" s="48"/>
      <c r="M237" s="232"/>
      <c r="N237" s="233"/>
      <c r="O237" s="88"/>
      <c r="P237" s="88"/>
      <c r="Q237" s="88"/>
      <c r="R237" s="88"/>
      <c r="S237" s="88"/>
      <c r="T237" s="89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T237" s="20" t="s">
        <v>151</v>
      </c>
      <c r="AU237" s="20" t="s">
        <v>90</v>
      </c>
    </row>
    <row r="238" s="2" customFormat="1" ht="62.7" customHeight="1">
      <c r="A238" s="42"/>
      <c r="B238" s="43"/>
      <c r="C238" s="216" t="s">
        <v>722</v>
      </c>
      <c r="D238" s="216" t="s">
        <v>144</v>
      </c>
      <c r="E238" s="217" t="s">
        <v>1033</v>
      </c>
      <c r="F238" s="218" t="s">
        <v>1034</v>
      </c>
      <c r="G238" s="219" t="s">
        <v>310</v>
      </c>
      <c r="H238" s="220">
        <v>0.25600000000000001</v>
      </c>
      <c r="I238" s="221"/>
      <c r="J238" s="222">
        <f>ROUND(I238*H238,2)</f>
        <v>0</v>
      </c>
      <c r="K238" s="218" t="s">
        <v>148</v>
      </c>
      <c r="L238" s="48"/>
      <c r="M238" s="223" t="s">
        <v>78</v>
      </c>
      <c r="N238" s="224" t="s">
        <v>50</v>
      </c>
      <c r="O238" s="88"/>
      <c r="P238" s="225">
        <f>O238*H238</f>
        <v>0</v>
      </c>
      <c r="Q238" s="225">
        <v>0</v>
      </c>
      <c r="R238" s="225">
        <f>Q238*H238</f>
        <v>0</v>
      </c>
      <c r="S238" s="225">
        <v>0</v>
      </c>
      <c r="T238" s="226">
        <f>S238*H238</f>
        <v>0</v>
      </c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R238" s="227" t="s">
        <v>244</v>
      </c>
      <c r="AT238" s="227" t="s">
        <v>144</v>
      </c>
      <c r="AU238" s="227" t="s">
        <v>90</v>
      </c>
      <c r="AY238" s="20" t="s">
        <v>141</v>
      </c>
      <c r="BE238" s="228">
        <f>IF(N238="základní",J238,0)</f>
        <v>0</v>
      </c>
      <c r="BF238" s="228">
        <f>IF(N238="snížená",J238,0)</f>
        <v>0</v>
      </c>
      <c r="BG238" s="228">
        <f>IF(N238="zákl. přenesená",J238,0)</f>
        <v>0</v>
      </c>
      <c r="BH238" s="228">
        <f>IF(N238="sníž. přenesená",J238,0)</f>
        <v>0</v>
      </c>
      <c r="BI238" s="228">
        <f>IF(N238="nulová",J238,0)</f>
        <v>0</v>
      </c>
      <c r="BJ238" s="20" t="s">
        <v>88</v>
      </c>
      <c r="BK238" s="228">
        <f>ROUND(I238*H238,2)</f>
        <v>0</v>
      </c>
      <c r="BL238" s="20" t="s">
        <v>244</v>
      </c>
      <c r="BM238" s="227" t="s">
        <v>2886</v>
      </c>
    </row>
    <row r="239" s="2" customFormat="1">
      <c r="A239" s="42"/>
      <c r="B239" s="43"/>
      <c r="C239" s="44"/>
      <c r="D239" s="229" t="s">
        <v>151</v>
      </c>
      <c r="E239" s="44"/>
      <c r="F239" s="230" t="s">
        <v>1036</v>
      </c>
      <c r="G239" s="44"/>
      <c r="H239" s="44"/>
      <c r="I239" s="231"/>
      <c r="J239" s="44"/>
      <c r="K239" s="44"/>
      <c r="L239" s="48"/>
      <c r="M239" s="232"/>
      <c r="N239" s="233"/>
      <c r="O239" s="88"/>
      <c r="P239" s="88"/>
      <c r="Q239" s="88"/>
      <c r="R239" s="88"/>
      <c r="S239" s="88"/>
      <c r="T239" s="89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T239" s="20" t="s">
        <v>151</v>
      </c>
      <c r="AU239" s="20" t="s">
        <v>90</v>
      </c>
    </row>
    <row r="240" s="12" customFormat="1" ht="22.8" customHeight="1">
      <c r="A240" s="12"/>
      <c r="B240" s="200"/>
      <c r="C240" s="201"/>
      <c r="D240" s="202" t="s">
        <v>79</v>
      </c>
      <c r="E240" s="214" t="s">
        <v>2887</v>
      </c>
      <c r="F240" s="214" t="s">
        <v>2888</v>
      </c>
      <c r="G240" s="201"/>
      <c r="H240" s="201"/>
      <c r="I240" s="204"/>
      <c r="J240" s="215">
        <f>BK240</f>
        <v>0</v>
      </c>
      <c r="K240" s="201"/>
      <c r="L240" s="206"/>
      <c r="M240" s="207"/>
      <c r="N240" s="208"/>
      <c r="O240" s="208"/>
      <c r="P240" s="209">
        <f>SUM(P241:P248)</f>
        <v>0</v>
      </c>
      <c r="Q240" s="208"/>
      <c r="R240" s="209">
        <f>SUM(R241:R248)</f>
        <v>0.017649999999999999</v>
      </c>
      <c r="S240" s="208"/>
      <c r="T240" s="210">
        <f>SUM(T241:T248)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1" t="s">
        <v>90</v>
      </c>
      <c r="AT240" s="212" t="s">
        <v>79</v>
      </c>
      <c r="AU240" s="212" t="s">
        <v>88</v>
      </c>
      <c r="AY240" s="211" t="s">
        <v>141</v>
      </c>
      <c r="BK240" s="213">
        <f>SUM(BK241:BK248)</f>
        <v>0</v>
      </c>
    </row>
    <row r="241" s="2" customFormat="1" ht="49.05" customHeight="1">
      <c r="A241" s="42"/>
      <c r="B241" s="43"/>
      <c r="C241" s="216" t="s">
        <v>738</v>
      </c>
      <c r="D241" s="216" t="s">
        <v>144</v>
      </c>
      <c r="E241" s="217" t="s">
        <v>2889</v>
      </c>
      <c r="F241" s="218" t="s">
        <v>2890</v>
      </c>
      <c r="G241" s="219" t="s">
        <v>147</v>
      </c>
      <c r="H241" s="220">
        <v>1</v>
      </c>
      <c r="I241" s="221"/>
      <c r="J241" s="222">
        <f>ROUND(I241*H241,2)</f>
        <v>0</v>
      </c>
      <c r="K241" s="218" t="s">
        <v>148</v>
      </c>
      <c r="L241" s="48"/>
      <c r="M241" s="223" t="s">
        <v>78</v>
      </c>
      <c r="N241" s="224" t="s">
        <v>50</v>
      </c>
      <c r="O241" s="88"/>
      <c r="P241" s="225">
        <f>O241*H241</f>
        <v>0</v>
      </c>
      <c r="Q241" s="225">
        <v>0.017649999999999999</v>
      </c>
      <c r="R241" s="225">
        <f>Q241*H241</f>
        <v>0.017649999999999999</v>
      </c>
      <c r="S241" s="225">
        <v>0</v>
      </c>
      <c r="T241" s="226">
        <f>S241*H241</f>
        <v>0</v>
      </c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R241" s="227" t="s">
        <v>244</v>
      </c>
      <c r="AT241" s="227" t="s">
        <v>144</v>
      </c>
      <c r="AU241" s="227" t="s">
        <v>90</v>
      </c>
      <c r="AY241" s="20" t="s">
        <v>141</v>
      </c>
      <c r="BE241" s="228">
        <f>IF(N241="základní",J241,0)</f>
        <v>0</v>
      </c>
      <c r="BF241" s="228">
        <f>IF(N241="snížená",J241,0)</f>
        <v>0</v>
      </c>
      <c r="BG241" s="228">
        <f>IF(N241="zákl. přenesená",J241,0)</f>
        <v>0</v>
      </c>
      <c r="BH241" s="228">
        <f>IF(N241="sníž. přenesená",J241,0)</f>
        <v>0</v>
      </c>
      <c r="BI241" s="228">
        <f>IF(N241="nulová",J241,0)</f>
        <v>0</v>
      </c>
      <c r="BJ241" s="20" t="s">
        <v>88</v>
      </c>
      <c r="BK241" s="228">
        <f>ROUND(I241*H241,2)</f>
        <v>0</v>
      </c>
      <c r="BL241" s="20" t="s">
        <v>244</v>
      </c>
      <c r="BM241" s="227" t="s">
        <v>2891</v>
      </c>
    </row>
    <row r="242" s="2" customFormat="1">
      <c r="A242" s="42"/>
      <c r="B242" s="43"/>
      <c r="C242" s="44"/>
      <c r="D242" s="229" t="s">
        <v>151</v>
      </c>
      <c r="E242" s="44"/>
      <c r="F242" s="230" t="s">
        <v>2892</v>
      </c>
      <c r="G242" s="44"/>
      <c r="H242" s="44"/>
      <c r="I242" s="231"/>
      <c r="J242" s="44"/>
      <c r="K242" s="44"/>
      <c r="L242" s="48"/>
      <c r="M242" s="232"/>
      <c r="N242" s="233"/>
      <c r="O242" s="88"/>
      <c r="P242" s="88"/>
      <c r="Q242" s="88"/>
      <c r="R242" s="88"/>
      <c r="S242" s="88"/>
      <c r="T242" s="89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T242" s="20" t="s">
        <v>151</v>
      </c>
      <c r="AU242" s="20" t="s">
        <v>90</v>
      </c>
    </row>
    <row r="243" s="2" customFormat="1" ht="49.05" customHeight="1">
      <c r="A243" s="42"/>
      <c r="B243" s="43"/>
      <c r="C243" s="216" t="s">
        <v>746</v>
      </c>
      <c r="D243" s="216" t="s">
        <v>144</v>
      </c>
      <c r="E243" s="217" t="s">
        <v>2893</v>
      </c>
      <c r="F243" s="218" t="s">
        <v>2894</v>
      </c>
      <c r="G243" s="219" t="s">
        <v>310</v>
      </c>
      <c r="H243" s="220">
        <v>0.017999999999999999</v>
      </c>
      <c r="I243" s="221"/>
      <c r="J243" s="222">
        <f>ROUND(I243*H243,2)</f>
        <v>0</v>
      </c>
      <c r="K243" s="218" t="s">
        <v>148</v>
      </c>
      <c r="L243" s="48"/>
      <c r="M243" s="223" t="s">
        <v>78</v>
      </c>
      <c r="N243" s="224" t="s">
        <v>50</v>
      </c>
      <c r="O243" s="88"/>
      <c r="P243" s="225">
        <f>O243*H243</f>
        <v>0</v>
      </c>
      <c r="Q243" s="225">
        <v>0</v>
      </c>
      <c r="R243" s="225">
        <f>Q243*H243</f>
        <v>0</v>
      </c>
      <c r="S243" s="225">
        <v>0</v>
      </c>
      <c r="T243" s="226">
        <f>S243*H243</f>
        <v>0</v>
      </c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R243" s="227" t="s">
        <v>244</v>
      </c>
      <c r="AT243" s="227" t="s">
        <v>144</v>
      </c>
      <c r="AU243" s="227" t="s">
        <v>90</v>
      </c>
      <c r="AY243" s="20" t="s">
        <v>141</v>
      </c>
      <c r="BE243" s="228">
        <f>IF(N243="základní",J243,0)</f>
        <v>0</v>
      </c>
      <c r="BF243" s="228">
        <f>IF(N243="snížená",J243,0)</f>
        <v>0</v>
      </c>
      <c r="BG243" s="228">
        <f>IF(N243="zákl. přenesená",J243,0)</f>
        <v>0</v>
      </c>
      <c r="BH243" s="228">
        <f>IF(N243="sníž. přenesená",J243,0)</f>
        <v>0</v>
      </c>
      <c r="BI243" s="228">
        <f>IF(N243="nulová",J243,0)</f>
        <v>0</v>
      </c>
      <c r="BJ243" s="20" t="s">
        <v>88</v>
      </c>
      <c r="BK243" s="228">
        <f>ROUND(I243*H243,2)</f>
        <v>0</v>
      </c>
      <c r="BL243" s="20" t="s">
        <v>244</v>
      </c>
      <c r="BM243" s="227" t="s">
        <v>2895</v>
      </c>
    </row>
    <row r="244" s="2" customFormat="1">
      <c r="A244" s="42"/>
      <c r="B244" s="43"/>
      <c r="C244" s="44"/>
      <c r="D244" s="229" t="s">
        <v>151</v>
      </c>
      <c r="E244" s="44"/>
      <c r="F244" s="230" t="s">
        <v>2896</v>
      </c>
      <c r="G244" s="44"/>
      <c r="H244" s="44"/>
      <c r="I244" s="231"/>
      <c r="J244" s="44"/>
      <c r="K244" s="44"/>
      <c r="L244" s="48"/>
      <c r="M244" s="232"/>
      <c r="N244" s="233"/>
      <c r="O244" s="88"/>
      <c r="P244" s="88"/>
      <c r="Q244" s="88"/>
      <c r="R244" s="88"/>
      <c r="S244" s="88"/>
      <c r="T244" s="89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T244" s="20" t="s">
        <v>151</v>
      </c>
      <c r="AU244" s="20" t="s">
        <v>90</v>
      </c>
    </row>
    <row r="245" s="2" customFormat="1" ht="49.05" customHeight="1">
      <c r="A245" s="42"/>
      <c r="B245" s="43"/>
      <c r="C245" s="216" t="s">
        <v>755</v>
      </c>
      <c r="D245" s="216" t="s">
        <v>144</v>
      </c>
      <c r="E245" s="217" t="s">
        <v>2897</v>
      </c>
      <c r="F245" s="218" t="s">
        <v>2898</v>
      </c>
      <c r="G245" s="219" t="s">
        <v>310</v>
      </c>
      <c r="H245" s="220">
        <v>0.017999999999999999</v>
      </c>
      <c r="I245" s="221"/>
      <c r="J245" s="222">
        <f>ROUND(I245*H245,2)</f>
        <v>0</v>
      </c>
      <c r="K245" s="218" t="s">
        <v>148</v>
      </c>
      <c r="L245" s="48"/>
      <c r="M245" s="223" t="s">
        <v>78</v>
      </c>
      <c r="N245" s="224" t="s">
        <v>50</v>
      </c>
      <c r="O245" s="88"/>
      <c r="P245" s="225">
        <f>O245*H245</f>
        <v>0</v>
      </c>
      <c r="Q245" s="225">
        <v>0</v>
      </c>
      <c r="R245" s="225">
        <f>Q245*H245</f>
        <v>0</v>
      </c>
      <c r="S245" s="225">
        <v>0</v>
      </c>
      <c r="T245" s="226">
        <f>S245*H245</f>
        <v>0</v>
      </c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R245" s="227" t="s">
        <v>244</v>
      </c>
      <c r="AT245" s="227" t="s">
        <v>144</v>
      </c>
      <c r="AU245" s="227" t="s">
        <v>90</v>
      </c>
      <c r="AY245" s="20" t="s">
        <v>141</v>
      </c>
      <c r="BE245" s="228">
        <f>IF(N245="základní",J245,0)</f>
        <v>0</v>
      </c>
      <c r="BF245" s="228">
        <f>IF(N245="snížená",J245,0)</f>
        <v>0</v>
      </c>
      <c r="BG245" s="228">
        <f>IF(N245="zákl. přenesená",J245,0)</f>
        <v>0</v>
      </c>
      <c r="BH245" s="228">
        <f>IF(N245="sníž. přenesená",J245,0)</f>
        <v>0</v>
      </c>
      <c r="BI245" s="228">
        <f>IF(N245="nulová",J245,0)</f>
        <v>0</v>
      </c>
      <c r="BJ245" s="20" t="s">
        <v>88</v>
      </c>
      <c r="BK245" s="228">
        <f>ROUND(I245*H245,2)</f>
        <v>0</v>
      </c>
      <c r="BL245" s="20" t="s">
        <v>244</v>
      </c>
      <c r="BM245" s="227" t="s">
        <v>2899</v>
      </c>
    </row>
    <row r="246" s="2" customFormat="1">
      <c r="A246" s="42"/>
      <c r="B246" s="43"/>
      <c r="C246" s="44"/>
      <c r="D246" s="229" t="s">
        <v>151</v>
      </c>
      <c r="E246" s="44"/>
      <c r="F246" s="230" t="s">
        <v>2900</v>
      </c>
      <c r="G246" s="44"/>
      <c r="H246" s="44"/>
      <c r="I246" s="231"/>
      <c r="J246" s="44"/>
      <c r="K246" s="44"/>
      <c r="L246" s="48"/>
      <c r="M246" s="232"/>
      <c r="N246" s="233"/>
      <c r="O246" s="88"/>
      <c r="P246" s="88"/>
      <c r="Q246" s="88"/>
      <c r="R246" s="88"/>
      <c r="S246" s="88"/>
      <c r="T246" s="89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T246" s="20" t="s">
        <v>151</v>
      </c>
      <c r="AU246" s="20" t="s">
        <v>90</v>
      </c>
    </row>
    <row r="247" s="2" customFormat="1" ht="62.7" customHeight="1">
      <c r="A247" s="42"/>
      <c r="B247" s="43"/>
      <c r="C247" s="216" t="s">
        <v>1107</v>
      </c>
      <c r="D247" s="216" t="s">
        <v>144</v>
      </c>
      <c r="E247" s="217" t="s">
        <v>2901</v>
      </c>
      <c r="F247" s="218" t="s">
        <v>2902</v>
      </c>
      <c r="G247" s="219" t="s">
        <v>310</v>
      </c>
      <c r="H247" s="220">
        <v>0.017999999999999999</v>
      </c>
      <c r="I247" s="221"/>
      <c r="J247" s="222">
        <f>ROUND(I247*H247,2)</f>
        <v>0</v>
      </c>
      <c r="K247" s="218" t="s">
        <v>148</v>
      </c>
      <c r="L247" s="48"/>
      <c r="M247" s="223" t="s">
        <v>78</v>
      </c>
      <c r="N247" s="224" t="s">
        <v>50</v>
      </c>
      <c r="O247" s="88"/>
      <c r="P247" s="225">
        <f>O247*H247</f>
        <v>0</v>
      </c>
      <c r="Q247" s="225">
        <v>0</v>
      </c>
      <c r="R247" s="225">
        <f>Q247*H247</f>
        <v>0</v>
      </c>
      <c r="S247" s="225">
        <v>0</v>
      </c>
      <c r="T247" s="226">
        <f>S247*H247</f>
        <v>0</v>
      </c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R247" s="227" t="s">
        <v>244</v>
      </c>
      <c r="AT247" s="227" t="s">
        <v>144</v>
      </c>
      <c r="AU247" s="227" t="s">
        <v>90</v>
      </c>
      <c r="AY247" s="20" t="s">
        <v>141</v>
      </c>
      <c r="BE247" s="228">
        <f>IF(N247="základní",J247,0)</f>
        <v>0</v>
      </c>
      <c r="BF247" s="228">
        <f>IF(N247="snížená",J247,0)</f>
        <v>0</v>
      </c>
      <c r="BG247" s="228">
        <f>IF(N247="zákl. přenesená",J247,0)</f>
        <v>0</v>
      </c>
      <c r="BH247" s="228">
        <f>IF(N247="sníž. přenesená",J247,0)</f>
        <v>0</v>
      </c>
      <c r="BI247" s="228">
        <f>IF(N247="nulová",J247,0)</f>
        <v>0</v>
      </c>
      <c r="BJ247" s="20" t="s">
        <v>88</v>
      </c>
      <c r="BK247" s="228">
        <f>ROUND(I247*H247,2)</f>
        <v>0</v>
      </c>
      <c r="BL247" s="20" t="s">
        <v>244</v>
      </c>
      <c r="BM247" s="227" t="s">
        <v>2903</v>
      </c>
    </row>
    <row r="248" s="2" customFormat="1">
      <c r="A248" s="42"/>
      <c r="B248" s="43"/>
      <c r="C248" s="44"/>
      <c r="D248" s="229" t="s">
        <v>151</v>
      </c>
      <c r="E248" s="44"/>
      <c r="F248" s="230" t="s">
        <v>2904</v>
      </c>
      <c r="G248" s="44"/>
      <c r="H248" s="44"/>
      <c r="I248" s="231"/>
      <c r="J248" s="44"/>
      <c r="K248" s="44"/>
      <c r="L248" s="48"/>
      <c r="M248" s="232"/>
      <c r="N248" s="233"/>
      <c r="O248" s="88"/>
      <c r="P248" s="88"/>
      <c r="Q248" s="88"/>
      <c r="R248" s="88"/>
      <c r="S248" s="88"/>
      <c r="T248" s="89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T248" s="20" t="s">
        <v>151</v>
      </c>
      <c r="AU248" s="20" t="s">
        <v>90</v>
      </c>
    </row>
    <row r="249" s="12" customFormat="1" ht="25.92" customHeight="1">
      <c r="A249" s="12"/>
      <c r="B249" s="200"/>
      <c r="C249" s="201"/>
      <c r="D249" s="202" t="s">
        <v>79</v>
      </c>
      <c r="E249" s="203" t="s">
        <v>744</v>
      </c>
      <c r="F249" s="203" t="s">
        <v>745</v>
      </c>
      <c r="G249" s="201"/>
      <c r="H249" s="201"/>
      <c r="I249" s="204"/>
      <c r="J249" s="205">
        <f>BK249</f>
        <v>0</v>
      </c>
      <c r="K249" s="201"/>
      <c r="L249" s="206"/>
      <c r="M249" s="207"/>
      <c r="N249" s="208"/>
      <c r="O249" s="208"/>
      <c r="P249" s="209">
        <f>SUM(P250:P266)</f>
        <v>0</v>
      </c>
      <c r="Q249" s="208"/>
      <c r="R249" s="209">
        <f>SUM(R250:R266)</f>
        <v>0</v>
      </c>
      <c r="S249" s="208"/>
      <c r="T249" s="210">
        <f>SUM(T250:T266)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1" t="s">
        <v>166</v>
      </c>
      <c r="AT249" s="212" t="s">
        <v>79</v>
      </c>
      <c r="AU249" s="212" t="s">
        <v>80</v>
      </c>
      <c r="AY249" s="211" t="s">
        <v>141</v>
      </c>
      <c r="BK249" s="213">
        <f>SUM(BK250:BK266)</f>
        <v>0</v>
      </c>
    </row>
    <row r="250" s="2" customFormat="1" ht="24.15" customHeight="1">
      <c r="A250" s="42"/>
      <c r="B250" s="43"/>
      <c r="C250" s="216" t="s">
        <v>1112</v>
      </c>
      <c r="D250" s="216" t="s">
        <v>144</v>
      </c>
      <c r="E250" s="217" t="s">
        <v>2905</v>
      </c>
      <c r="F250" s="218" t="s">
        <v>2906</v>
      </c>
      <c r="G250" s="219" t="s">
        <v>749</v>
      </c>
      <c r="H250" s="220">
        <v>16</v>
      </c>
      <c r="I250" s="221"/>
      <c r="J250" s="222">
        <f>ROUND(I250*H250,2)</f>
        <v>0</v>
      </c>
      <c r="K250" s="218" t="s">
        <v>148</v>
      </c>
      <c r="L250" s="48"/>
      <c r="M250" s="223" t="s">
        <v>78</v>
      </c>
      <c r="N250" s="224" t="s">
        <v>50</v>
      </c>
      <c r="O250" s="88"/>
      <c r="P250" s="225">
        <f>O250*H250</f>
        <v>0</v>
      </c>
      <c r="Q250" s="225">
        <v>0</v>
      </c>
      <c r="R250" s="225">
        <f>Q250*H250</f>
        <v>0</v>
      </c>
      <c r="S250" s="225">
        <v>0</v>
      </c>
      <c r="T250" s="226">
        <f>S250*H250</f>
        <v>0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R250" s="227" t="s">
        <v>750</v>
      </c>
      <c r="AT250" s="227" t="s">
        <v>144</v>
      </c>
      <c r="AU250" s="227" t="s">
        <v>88</v>
      </c>
      <c r="AY250" s="20" t="s">
        <v>141</v>
      </c>
      <c r="BE250" s="228">
        <f>IF(N250="základní",J250,0)</f>
        <v>0</v>
      </c>
      <c r="BF250" s="228">
        <f>IF(N250="snížená",J250,0)</f>
        <v>0</v>
      </c>
      <c r="BG250" s="228">
        <f>IF(N250="zákl. přenesená",J250,0)</f>
        <v>0</v>
      </c>
      <c r="BH250" s="228">
        <f>IF(N250="sníž. přenesená",J250,0)</f>
        <v>0</v>
      </c>
      <c r="BI250" s="228">
        <f>IF(N250="nulová",J250,0)</f>
        <v>0</v>
      </c>
      <c r="BJ250" s="20" t="s">
        <v>88</v>
      </c>
      <c r="BK250" s="228">
        <f>ROUND(I250*H250,2)</f>
        <v>0</v>
      </c>
      <c r="BL250" s="20" t="s">
        <v>750</v>
      </c>
      <c r="BM250" s="227" t="s">
        <v>2907</v>
      </c>
    </row>
    <row r="251" s="2" customFormat="1">
      <c r="A251" s="42"/>
      <c r="B251" s="43"/>
      <c r="C251" s="44"/>
      <c r="D251" s="229" t="s">
        <v>151</v>
      </c>
      <c r="E251" s="44"/>
      <c r="F251" s="230" t="s">
        <v>2908</v>
      </c>
      <c r="G251" s="44"/>
      <c r="H251" s="44"/>
      <c r="I251" s="231"/>
      <c r="J251" s="44"/>
      <c r="K251" s="44"/>
      <c r="L251" s="48"/>
      <c r="M251" s="232"/>
      <c r="N251" s="233"/>
      <c r="O251" s="88"/>
      <c r="P251" s="88"/>
      <c r="Q251" s="88"/>
      <c r="R251" s="88"/>
      <c r="S251" s="88"/>
      <c r="T251" s="89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T251" s="20" t="s">
        <v>151</v>
      </c>
      <c r="AU251" s="20" t="s">
        <v>88</v>
      </c>
    </row>
    <row r="252" s="2" customFormat="1">
      <c r="A252" s="42"/>
      <c r="B252" s="43"/>
      <c r="C252" s="44"/>
      <c r="D252" s="234" t="s">
        <v>153</v>
      </c>
      <c r="E252" s="44"/>
      <c r="F252" s="235" t="s">
        <v>753</v>
      </c>
      <c r="G252" s="44"/>
      <c r="H252" s="44"/>
      <c r="I252" s="231"/>
      <c r="J252" s="44"/>
      <c r="K252" s="44"/>
      <c r="L252" s="48"/>
      <c r="M252" s="232"/>
      <c r="N252" s="233"/>
      <c r="O252" s="88"/>
      <c r="P252" s="88"/>
      <c r="Q252" s="88"/>
      <c r="R252" s="88"/>
      <c r="S252" s="88"/>
      <c r="T252" s="89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T252" s="20" t="s">
        <v>153</v>
      </c>
      <c r="AU252" s="20" t="s">
        <v>88</v>
      </c>
    </row>
    <row r="253" s="13" customFormat="1">
      <c r="A253" s="13"/>
      <c r="B253" s="241"/>
      <c r="C253" s="242"/>
      <c r="D253" s="234" t="s">
        <v>283</v>
      </c>
      <c r="E253" s="243" t="s">
        <v>78</v>
      </c>
      <c r="F253" s="244" t="s">
        <v>2909</v>
      </c>
      <c r="G253" s="242"/>
      <c r="H253" s="245">
        <v>8</v>
      </c>
      <c r="I253" s="246"/>
      <c r="J253" s="242"/>
      <c r="K253" s="242"/>
      <c r="L253" s="247"/>
      <c r="M253" s="248"/>
      <c r="N253" s="249"/>
      <c r="O253" s="249"/>
      <c r="P253" s="249"/>
      <c r="Q253" s="249"/>
      <c r="R253" s="249"/>
      <c r="S253" s="249"/>
      <c r="T253" s="25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1" t="s">
        <v>283</v>
      </c>
      <c r="AU253" s="251" t="s">
        <v>88</v>
      </c>
      <c r="AV253" s="13" t="s">
        <v>90</v>
      </c>
      <c r="AW253" s="13" t="s">
        <v>40</v>
      </c>
      <c r="AX253" s="13" t="s">
        <v>80</v>
      </c>
      <c r="AY253" s="251" t="s">
        <v>141</v>
      </c>
    </row>
    <row r="254" s="13" customFormat="1">
      <c r="A254" s="13"/>
      <c r="B254" s="241"/>
      <c r="C254" s="242"/>
      <c r="D254" s="234" t="s">
        <v>283</v>
      </c>
      <c r="E254" s="243" t="s">
        <v>78</v>
      </c>
      <c r="F254" s="244" t="s">
        <v>2910</v>
      </c>
      <c r="G254" s="242"/>
      <c r="H254" s="245">
        <v>8</v>
      </c>
      <c r="I254" s="246"/>
      <c r="J254" s="242"/>
      <c r="K254" s="242"/>
      <c r="L254" s="247"/>
      <c r="M254" s="248"/>
      <c r="N254" s="249"/>
      <c r="O254" s="249"/>
      <c r="P254" s="249"/>
      <c r="Q254" s="249"/>
      <c r="R254" s="249"/>
      <c r="S254" s="249"/>
      <c r="T254" s="25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1" t="s">
        <v>283</v>
      </c>
      <c r="AU254" s="251" t="s">
        <v>88</v>
      </c>
      <c r="AV254" s="13" t="s">
        <v>90</v>
      </c>
      <c r="AW254" s="13" t="s">
        <v>40</v>
      </c>
      <c r="AX254" s="13" t="s">
        <v>80</v>
      </c>
      <c r="AY254" s="251" t="s">
        <v>141</v>
      </c>
    </row>
    <row r="255" s="14" customFormat="1">
      <c r="A255" s="14"/>
      <c r="B255" s="252"/>
      <c r="C255" s="253"/>
      <c r="D255" s="234" t="s">
        <v>283</v>
      </c>
      <c r="E255" s="254" t="s">
        <v>78</v>
      </c>
      <c r="F255" s="255" t="s">
        <v>285</v>
      </c>
      <c r="G255" s="253"/>
      <c r="H255" s="256">
        <v>16</v>
      </c>
      <c r="I255" s="257"/>
      <c r="J255" s="253"/>
      <c r="K255" s="253"/>
      <c r="L255" s="258"/>
      <c r="M255" s="259"/>
      <c r="N255" s="260"/>
      <c r="O255" s="260"/>
      <c r="P255" s="260"/>
      <c r="Q255" s="260"/>
      <c r="R255" s="260"/>
      <c r="S255" s="260"/>
      <c r="T255" s="261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2" t="s">
        <v>283</v>
      </c>
      <c r="AU255" s="262" t="s">
        <v>88</v>
      </c>
      <c r="AV255" s="14" t="s">
        <v>166</v>
      </c>
      <c r="AW255" s="14" t="s">
        <v>40</v>
      </c>
      <c r="AX255" s="14" t="s">
        <v>88</v>
      </c>
      <c r="AY255" s="262" t="s">
        <v>141</v>
      </c>
    </row>
    <row r="256" s="2" customFormat="1" ht="37.8" customHeight="1">
      <c r="A256" s="42"/>
      <c r="B256" s="43"/>
      <c r="C256" s="216" t="s">
        <v>1118</v>
      </c>
      <c r="D256" s="216" t="s">
        <v>144</v>
      </c>
      <c r="E256" s="217" t="s">
        <v>2613</v>
      </c>
      <c r="F256" s="218" t="s">
        <v>2614</v>
      </c>
      <c r="G256" s="219" t="s">
        <v>749</v>
      </c>
      <c r="H256" s="220">
        <v>24</v>
      </c>
      <c r="I256" s="221"/>
      <c r="J256" s="222">
        <f>ROUND(I256*H256,2)</f>
        <v>0</v>
      </c>
      <c r="K256" s="218" t="s">
        <v>148</v>
      </c>
      <c r="L256" s="48"/>
      <c r="M256" s="223" t="s">
        <v>78</v>
      </c>
      <c r="N256" s="224" t="s">
        <v>50</v>
      </c>
      <c r="O256" s="88"/>
      <c r="P256" s="225">
        <f>O256*H256</f>
        <v>0</v>
      </c>
      <c r="Q256" s="225">
        <v>0</v>
      </c>
      <c r="R256" s="225">
        <f>Q256*H256</f>
        <v>0</v>
      </c>
      <c r="S256" s="225">
        <v>0</v>
      </c>
      <c r="T256" s="226">
        <f>S256*H256</f>
        <v>0</v>
      </c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R256" s="227" t="s">
        <v>750</v>
      </c>
      <c r="AT256" s="227" t="s">
        <v>144</v>
      </c>
      <c r="AU256" s="227" t="s">
        <v>88</v>
      </c>
      <c r="AY256" s="20" t="s">
        <v>141</v>
      </c>
      <c r="BE256" s="228">
        <f>IF(N256="základní",J256,0)</f>
        <v>0</v>
      </c>
      <c r="BF256" s="228">
        <f>IF(N256="snížená",J256,0)</f>
        <v>0</v>
      </c>
      <c r="BG256" s="228">
        <f>IF(N256="zákl. přenesená",J256,0)</f>
        <v>0</v>
      </c>
      <c r="BH256" s="228">
        <f>IF(N256="sníž. přenesená",J256,0)</f>
        <v>0</v>
      </c>
      <c r="BI256" s="228">
        <f>IF(N256="nulová",J256,0)</f>
        <v>0</v>
      </c>
      <c r="BJ256" s="20" t="s">
        <v>88</v>
      </c>
      <c r="BK256" s="228">
        <f>ROUND(I256*H256,2)</f>
        <v>0</v>
      </c>
      <c r="BL256" s="20" t="s">
        <v>750</v>
      </c>
      <c r="BM256" s="227" t="s">
        <v>2911</v>
      </c>
    </row>
    <row r="257" s="2" customFormat="1">
      <c r="A257" s="42"/>
      <c r="B257" s="43"/>
      <c r="C257" s="44"/>
      <c r="D257" s="229" t="s">
        <v>151</v>
      </c>
      <c r="E257" s="44"/>
      <c r="F257" s="230" t="s">
        <v>2616</v>
      </c>
      <c r="G257" s="44"/>
      <c r="H257" s="44"/>
      <c r="I257" s="231"/>
      <c r="J257" s="44"/>
      <c r="K257" s="44"/>
      <c r="L257" s="48"/>
      <c r="M257" s="232"/>
      <c r="N257" s="233"/>
      <c r="O257" s="88"/>
      <c r="P257" s="88"/>
      <c r="Q257" s="88"/>
      <c r="R257" s="88"/>
      <c r="S257" s="88"/>
      <c r="T257" s="89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T257" s="20" t="s">
        <v>151</v>
      </c>
      <c r="AU257" s="20" t="s">
        <v>88</v>
      </c>
    </row>
    <row r="258" s="2" customFormat="1">
      <c r="A258" s="42"/>
      <c r="B258" s="43"/>
      <c r="C258" s="44"/>
      <c r="D258" s="234" t="s">
        <v>153</v>
      </c>
      <c r="E258" s="44"/>
      <c r="F258" s="235" t="s">
        <v>753</v>
      </c>
      <c r="G258" s="44"/>
      <c r="H258" s="44"/>
      <c r="I258" s="231"/>
      <c r="J258" s="44"/>
      <c r="K258" s="44"/>
      <c r="L258" s="48"/>
      <c r="M258" s="232"/>
      <c r="N258" s="233"/>
      <c r="O258" s="88"/>
      <c r="P258" s="88"/>
      <c r="Q258" s="88"/>
      <c r="R258" s="88"/>
      <c r="S258" s="88"/>
      <c r="T258" s="89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T258" s="20" t="s">
        <v>153</v>
      </c>
      <c r="AU258" s="20" t="s">
        <v>88</v>
      </c>
    </row>
    <row r="259" s="13" customFormat="1">
      <c r="A259" s="13"/>
      <c r="B259" s="241"/>
      <c r="C259" s="242"/>
      <c r="D259" s="234" t="s">
        <v>283</v>
      </c>
      <c r="E259" s="243" t="s">
        <v>78</v>
      </c>
      <c r="F259" s="244" t="s">
        <v>2912</v>
      </c>
      <c r="G259" s="242"/>
      <c r="H259" s="245">
        <v>24</v>
      </c>
      <c r="I259" s="246"/>
      <c r="J259" s="242"/>
      <c r="K259" s="242"/>
      <c r="L259" s="247"/>
      <c r="M259" s="248"/>
      <c r="N259" s="249"/>
      <c r="O259" s="249"/>
      <c r="P259" s="249"/>
      <c r="Q259" s="249"/>
      <c r="R259" s="249"/>
      <c r="S259" s="249"/>
      <c r="T259" s="25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1" t="s">
        <v>283</v>
      </c>
      <c r="AU259" s="251" t="s">
        <v>88</v>
      </c>
      <c r="AV259" s="13" t="s">
        <v>90</v>
      </c>
      <c r="AW259" s="13" t="s">
        <v>40</v>
      </c>
      <c r="AX259" s="13" t="s">
        <v>80</v>
      </c>
      <c r="AY259" s="251" t="s">
        <v>141</v>
      </c>
    </row>
    <row r="260" s="14" customFormat="1">
      <c r="A260" s="14"/>
      <c r="B260" s="252"/>
      <c r="C260" s="253"/>
      <c r="D260" s="234" t="s">
        <v>283</v>
      </c>
      <c r="E260" s="254" t="s">
        <v>78</v>
      </c>
      <c r="F260" s="255" t="s">
        <v>285</v>
      </c>
      <c r="G260" s="253"/>
      <c r="H260" s="256">
        <v>24</v>
      </c>
      <c r="I260" s="257"/>
      <c r="J260" s="253"/>
      <c r="K260" s="253"/>
      <c r="L260" s="258"/>
      <c r="M260" s="259"/>
      <c r="N260" s="260"/>
      <c r="O260" s="260"/>
      <c r="P260" s="260"/>
      <c r="Q260" s="260"/>
      <c r="R260" s="260"/>
      <c r="S260" s="260"/>
      <c r="T260" s="261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2" t="s">
        <v>283</v>
      </c>
      <c r="AU260" s="262" t="s">
        <v>88</v>
      </c>
      <c r="AV260" s="14" t="s">
        <v>166</v>
      </c>
      <c r="AW260" s="14" t="s">
        <v>40</v>
      </c>
      <c r="AX260" s="14" t="s">
        <v>88</v>
      </c>
      <c r="AY260" s="262" t="s">
        <v>141</v>
      </c>
    </row>
    <row r="261" s="2" customFormat="1" ht="33" customHeight="1">
      <c r="A261" s="42"/>
      <c r="B261" s="43"/>
      <c r="C261" s="216" t="s">
        <v>1124</v>
      </c>
      <c r="D261" s="216" t="s">
        <v>144</v>
      </c>
      <c r="E261" s="217" t="s">
        <v>1724</v>
      </c>
      <c r="F261" s="218" t="s">
        <v>1725</v>
      </c>
      <c r="G261" s="219" t="s">
        <v>749</v>
      </c>
      <c r="H261" s="220">
        <v>16</v>
      </c>
      <c r="I261" s="221"/>
      <c r="J261" s="222">
        <f>ROUND(I261*H261,2)</f>
        <v>0</v>
      </c>
      <c r="K261" s="218" t="s">
        <v>148</v>
      </c>
      <c r="L261" s="48"/>
      <c r="M261" s="223" t="s">
        <v>78</v>
      </c>
      <c r="N261" s="224" t="s">
        <v>50</v>
      </c>
      <c r="O261" s="88"/>
      <c r="P261" s="225">
        <f>O261*H261</f>
        <v>0</v>
      </c>
      <c r="Q261" s="225">
        <v>0</v>
      </c>
      <c r="R261" s="225">
        <f>Q261*H261</f>
        <v>0</v>
      </c>
      <c r="S261" s="225">
        <v>0</v>
      </c>
      <c r="T261" s="226">
        <f>S261*H261</f>
        <v>0</v>
      </c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R261" s="227" t="s">
        <v>750</v>
      </c>
      <c r="AT261" s="227" t="s">
        <v>144</v>
      </c>
      <c r="AU261" s="227" t="s">
        <v>88</v>
      </c>
      <c r="AY261" s="20" t="s">
        <v>141</v>
      </c>
      <c r="BE261" s="228">
        <f>IF(N261="základní",J261,0)</f>
        <v>0</v>
      </c>
      <c r="BF261" s="228">
        <f>IF(N261="snížená",J261,0)</f>
        <v>0</v>
      </c>
      <c r="BG261" s="228">
        <f>IF(N261="zákl. přenesená",J261,0)</f>
        <v>0</v>
      </c>
      <c r="BH261" s="228">
        <f>IF(N261="sníž. přenesená",J261,0)</f>
        <v>0</v>
      </c>
      <c r="BI261" s="228">
        <f>IF(N261="nulová",J261,0)</f>
        <v>0</v>
      </c>
      <c r="BJ261" s="20" t="s">
        <v>88</v>
      </c>
      <c r="BK261" s="228">
        <f>ROUND(I261*H261,2)</f>
        <v>0</v>
      </c>
      <c r="BL261" s="20" t="s">
        <v>750</v>
      </c>
      <c r="BM261" s="227" t="s">
        <v>2913</v>
      </c>
    </row>
    <row r="262" s="2" customFormat="1">
      <c r="A262" s="42"/>
      <c r="B262" s="43"/>
      <c r="C262" s="44"/>
      <c r="D262" s="229" t="s">
        <v>151</v>
      </c>
      <c r="E262" s="44"/>
      <c r="F262" s="230" t="s">
        <v>1727</v>
      </c>
      <c r="G262" s="44"/>
      <c r="H262" s="44"/>
      <c r="I262" s="231"/>
      <c r="J262" s="44"/>
      <c r="K262" s="44"/>
      <c r="L262" s="48"/>
      <c r="M262" s="232"/>
      <c r="N262" s="233"/>
      <c r="O262" s="88"/>
      <c r="P262" s="88"/>
      <c r="Q262" s="88"/>
      <c r="R262" s="88"/>
      <c r="S262" s="88"/>
      <c r="T262" s="89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T262" s="20" t="s">
        <v>151</v>
      </c>
      <c r="AU262" s="20" t="s">
        <v>88</v>
      </c>
    </row>
    <row r="263" s="2" customFormat="1">
      <c r="A263" s="42"/>
      <c r="B263" s="43"/>
      <c r="C263" s="44"/>
      <c r="D263" s="234" t="s">
        <v>153</v>
      </c>
      <c r="E263" s="44"/>
      <c r="F263" s="235" t="s">
        <v>753</v>
      </c>
      <c r="G263" s="44"/>
      <c r="H263" s="44"/>
      <c r="I263" s="231"/>
      <c r="J263" s="44"/>
      <c r="K263" s="44"/>
      <c r="L263" s="48"/>
      <c r="M263" s="232"/>
      <c r="N263" s="233"/>
      <c r="O263" s="88"/>
      <c r="P263" s="88"/>
      <c r="Q263" s="88"/>
      <c r="R263" s="88"/>
      <c r="S263" s="88"/>
      <c r="T263" s="89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T263" s="20" t="s">
        <v>153</v>
      </c>
      <c r="AU263" s="20" t="s">
        <v>88</v>
      </c>
    </row>
    <row r="264" s="13" customFormat="1">
      <c r="A264" s="13"/>
      <c r="B264" s="241"/>
      <c r="C264" s="242"/>
      <c r="D264" s="234" t="s">
        <v>283</v>
      </c>
      <c r="E264" s="243" t="s">
        <v>78</v>
      </c>
      <c r="F264" s="244" t="s">
        <v>2914</v>
      </c>
      <c r="G264" s="242"/>
      <c r="H264" s="245">
        <v>8</v>
      </c>
      <c r="I264" s="246"/>
      <c r="J264" s="242"/>
      <c r="K264" s="242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283</v>
      </c>
      <c r="AU264" s="251" t="s">
        <v>88</v>
      </c>
      <c r="AV264" s="13" t="s">
        <v>90</v>
      </c>
      <c r="AW264" s="13" t="s">
        <v>40</v>
      </c>
      <c r="AX264" s="13" t="s">
        <v>80</v>
      </c>
      <c r="AY264" s="251" t="s">
        <v>141</v>
      </c>
    </row>
    <row r="265" s="13" customFormat="1">
      <c r="A265" s="13"/>
      <c r="B265" s="241"/>
      <c r="C265" s="242"/>
      <c r="D265" s="234" t="s">
        <v>283</v>
      </c>
      <c r="E265" s="243" t="s">
        <v>78</v>
      </c>
      <c r="F265" s="244" t="s">
        <v>2915</v>
      </c>
      <c r="G265" s="242"/>
      <c r="H265" s="245">
        <v>8</v>
      </c>
      <c r="I265" s="246"/>
      <c r="J265" s="242"/>
      <c r="K265" s="242"/>
      <c r="L265" s="247"/>
      <c r="M265" s="248"/>
      <c r="N265" s="249"/>
      <c r="O265" s="249"/>
      <c r="P265" s="249"/>
      <c r="Q265" s="249"/>
      <c r="R265" s="249"/>
      <c r="S265" s="249"/>
      <c r="T265" s="25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1" t="s">
        <v>283</v>
      </c>
      <c r="AU265" s="251" t="s">
        <v>88</v>
      </c>
      <c r="AV265" s="13" t="s">
        <v>90</v>
      </c>
      <c r="AW265" s="13" t="s">
        <v>40</v>
      </c>
      <c r="AX265" s="13" t="s">
        <v>80</v>
      </c>
      <c r="AY265" s="251" t="s">
        <v>141</v>
      </c>
    </row>
    <row r="266" s="14" customFormat="1">
      <c r="A266" s="14"/>
      <c r="B266" s="252"/>
      <c r="C266" s="253"/>
      <c r="D266" s="234" t="s">
        <v>283</v>
      </c>
      <c r="E266" s="254" t="s">
        <v>78</v>
      </c>
      <c r="F266" s="255" t="s">
        <v>285</v>
      </c>
      <c r="G266" s="253"/>
      <c r="H266" s="256">
        <v>16</v>
      </c>
      <c r="I266" s="257"/>
      <c r="J266" s="253"/>
      <c r="K266" s="253"/>
      <c r="L266" s="258"/>
      <c r="M266" s="259"/>
      <c r="N266" s="260"/>
      <c r="O266" s="260"/>
      <c r="P266" s="260"/>
      <c r="Q266" s="260"/>
      <c r="R266" s="260"/>
      <c r="S266" s="260"/>
      <c r="T266" s="26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2" t="s">
        <v>283</v>
      </c>
      <c r="AU266" s="262" t="s">
        <v>88</v>
      </c>
      <c r="AV266" s="14" t="s">
        <v>166</v>
      </c>
      <c r="AW266" s="14" t="s">
        <v>40</v>
      </c>
      <c r="AX266" s="14" t="s">
        <v>88</v>
      </c>
      <c r="AY266" s="262" t="s">
        <v>141</v>
      </c>
    </row>
    <row r="267" s="12" customFormat="1" ht="25.92" customHeight="1">
      <c r="A267" s="12"/>
      <c r="B267" s="200"/>
      <c r="C267" s="201"/>
      <c r="D267" s="202" t="s">
        <v>79</v>
      </c>
      <c r="E267" s="203" t="s">
        <v>2620</v>
      </c>
      <c r="F267" s="203" t="s">
        <v>2621</v>
      </c>
      <c r="G267" s="201"/>
      <c r="H267" s="201"/>
      <c r="I267" s="204"/>
      <c r="J267" s="205">
        <f>BK267</f>
        <v>0</v>
      </c>
      <c r="K267" s="201"/>
      <c r="L267" s="206"/>
      <c r="M267" s="207"/>
      <c r="N267" s="208"/>
      <c r="O267" s="208"/>
      <c r="P267" s="209">
        <f>SUM(P268:P269)</f>
        <v>0</v>
      </c>
      <c r="Q267" s="208"/>
      <c r="R267" s="209">
        <f>SUM(R268:R269)</f>
        <v>0</v>
      </c>
      <c r="S267" s="208"/>
      <c r="T267" s="210">
        <f>SUM(T268:T269)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1" t="s">
        <v>166</v>
      </c>
      <c r="AT267" s="212" t="s">
        <v>79</v>
      </c>
      <c r="AU267" s="212" t="s">
        <v>80</v>
      </c>
      <c r="AY267" s="211" t="s">
        <v>141</v>
      </c>
      <c r="BK267" s="213">
        <f>SUM(BK268:BK269)</f>
        <v>0</v>
      </c>
    </row>
    <row r="268" s="2" customFormat="1" ht="16.5" customHeight="1">
      <c r="A268" s="42"/>
      <c r="B268" s="43"/>
      <c r="C268" s="290" t="s">
        <v>1128</v>
      </c>
      <c r="D268" s="290" t="s">
        <v>864</v>
      </c>
      <c r="E268" s="291" t="s">
        <v>2916</v>
      </c>
      <c r="F268" s="292" t="s">
        <v>2917</v>
      </c>
      <c r="G268" s="293" t="s">
        <v>2918</v>
      </c>
      <c r="H268" s="302"/>
      <c r="I268" s="295"/>
      <c r="J268" s="296">
        <f>ROUND(I268*H268,2)</f>
        <v>0</v>
      </c>
      <c r="K268" s="292" t="s">
        <v>1983</v>
      </c>
      <c r="L268" s="297"/>
      <c r="M268" s="298" t="s">
        <v>78</v>
      </c>
      <c r="N268" s="299" t="s">
        <v>50</v>
      </c>
      <c r="O268" s="88"/>
      <c r="P268" s="225">
        <f>O268*H268</f>
        <v>0</v>
      </c>
      <c r="Q268" s="225">
        <v>0</v>
      </c>
      <c r="R268" s="225">
        <f>Q268*H268</f>
        <v>0</v>
      </c>
      <c r="S268" s="225">
        <v>0</v>
      </c>
      <c r="T268" s="226">
        <f>S268*H268</f>
        <v>0</v>
      </c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R268" s="227" t="s">
        <v>750</v>
      </c>
      <c r="AT268" s="227" t="s">
        <v>864</v>
      </c>
      <c r="AU268" s="227" t="s">
        <v>88</v>
      </c>
      <c r="AY268" s="20" t="s">
        <v>141</v>
      </c>
      <c r="BE268" s="228">
        <f>IF(N268="základní",J268,0)</f>
        <v>0</v>
      </c>
      <c r="BF268" s="228">
        <f>IF(N268="snížená",J268,0)</f>
        <v>0</v>
      </c>
      <c r="BG268" s="228">
        <f>IF(N268="zákl. přenesená",J268,0)</f>
        <v>0</v>
      </c>
      <c r="BH268" s="228">
        <f>IF(N268="sníž. přenesená",J268,0)</f>
        <v>0</v>
      </c>
      <c r="BI268" s="228">
        <f>IF(N268="nulová",J268,0)</f>
        <v>0</v>
      </c>
      <c r="BJ268" s="20" t="s">
        <v>88</v>
      </c>
      <c r="BK268" s="228">
        <f>ROUND(I268*H268,2)</f>
        <v>0</v>
      </c>
      <c r="BL268" s="20" t="s">
        <v>750</v>
      </c>
      <c r="BM268" s="227" t="s">
        <v>2919</v>
      </c>
    </row>
    <row r="269" s="2" customFormat="1">
      <c r="A269" s="42"/>
      <c r="B269" s="43"/>
      <c r="C269" s="44"/>
      <c r="D269" s="234" t="s">
        <v>153</v>
      </c>
      <c r="E269" s="44"/>
      <c r="F269" s="235" t="s">
        <v>2920</v>
      </c>
      <c r="G269" s="44"/>
      <c r="H269" s="44"/>
      <c r="I269" s="231"/>
      <c r="J269" s="44"/>
      <c r="K269" s="44"/>
      <c r="L269" s="48"/>
      <c r="M269" s="232"/>
      <c r="N269" s="233"/>
      <c r="O269" s="88"/>
      <c r="P269" s="88"/>
      <c r="Q269" s="88"/>
      <c r="R269" s="88"/>
      <c r="S269" s="88"/>
      <c r="T269" s="89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T269" s="20" t="s">
        <v>153</v>
      </c>
      <c r="AU269" s="20" t="s">
        <v>88</v>
      </c>
    </row>
    <row r="270" s="12" customFormat="1" ht="25.92" customHeight="1">
      <c r="A270" s="12"/>
      <c r="B270" s="200"/>
      <c r="C270" s="201"/>
      <c r="D270" s="202" t="s">
        <v>79</v>
      </c>
      <c r="E270" s="203" t="s">
        <v>139</v>
      </c>
      <c r="F270" s="203" t="s">
        <v>86</v>
      </c>
      <c r="G270" s="201"/>
      <c r="H270" s="201"/>
      <c r="I270" s="204"/>
      <c r="J270" s="205">
        <f>BK270</f>
        <v>0</v>
      </c>
      <c r="K270" s="201"/>
      <c r="L270" s="206"/>
      <c r="M270" s="207"/>
      <c r="N270" s="208"/>
      <c r="O270" s="208"/>
      <c r="P270" s="209">
        <f>P271+P278</f>
        <v>0</v>
      </c>
      <c r="Q270" s="208"/>
      <c r="R270" s="209">
        <f>R271+R278</f>
        <v>0</v>
      </c>
      <c r="S270" s="208"/>
      <c r="T270" s="210">
        <f>T271+T278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1" t="s">
        <v>140</v>
      </c>
      <c r="AT270" s="212" t="s">
        <v>79</v>
      </c>
      <c r="AU270" s="212" t="s">
        <v>80</v>
      </c>
      <c r="AY270" s="211" t="s">
        <v>141</v>
      </c>
      <c r="BK270" s="213">
        <f>BK271+BK278</f>
        <v>0</v>
      </c>
    </row>
    <row r="271" s="12" customFormat="1" ht="22.8" customHeight="1">
      <c r="A271" s="12"/>
      <c r="B271" s="200"/>
      <c r="C271" s="201"/>
      <c r="D271" s="202" t="s">
        <v>79</v>
      </c>
      <c r="E271" s="214" t="s">
        <v>215</v>
      </c>
      <c r="F271" s="214" t="s">
        <v>216</v>
      </c>
      <c r="G271" s="201"/>
      <c r="H271" s="201"/>
      <c r="I271" s="204"/>
      <c r="J271" s="215">
        <f>BK271</f>
        <v>0</v>
      </c>
      <c r="K271" s="201"/>
      <c r="L271" s="206"/>
      <c r="M271" s="207"/>
      <c r="N271" s="208"/>
      <c r="O271" s="208"/>
      <c r="P271" s="209">
        <f>SUM(P272:P277)</f>
        <v>0</v>
      </c>
      <c r="Q271" s="208"/>
      <c r="R271" s="209">
        <f>SUM(R272:R277)</f>
        <v>0</v>
      </c>
      <c r="S271" s="208"/>
      <c r="T271" s="210">
        <f>SUM(T272:T277)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1" t="s">
        <v>140</v>
      </c>
      <c r="AT271" s="212" t="s">
        <v>79</v>
      </c>
      <c r="AU271" s="212" t="s">
        <v>88</v>
      </c>
      <c r="AY271" s="211" t="s">
        <v>141</v>
      </c>
      <c r="BK271" s="213">
        <f>SUM(BK272:BK277)</f>
        <v>0</v>
      </c>
    </row>
    <row r="272" s="2" customFormat="1" ht="16.5" customHeight="1">
      <c r="A272" s="42"/>
      <c r="B272" s="43"/>
      <c r="C272" s="216" t="s">
        <v>1133</v>
      </c>
      <c r="D272" s="216" t="s">
        <v>144</v>
      </c>
      <c r="E272" s="217" t="s">
        <v>2631</v>
      </c>
      <c r="F272" s="218" t="s">
        <v>2632</v>
      </c>
      <c r="G272" s="219" t="s">
        <v>147</v>
      </c>
      <c r="H272" s="220">
        <v>1</v>
      </c>
      <c r="I272" s="221"/>
      <c r="J272" s="222">
        <f>ROUND(I272*H272,2)</f>
        <v>0</v>
      </c>
      <c r="K272" s="218" t="s">
        <v>2633</v>
      </c>
      <c r="L272" s="48"/>
      <c r="M272" s="223" t="s">
        <v>78</v>
      </c>
      <c r="N272" s="224" t="s">
        <v>50</v>
      </c>
      <c r="O272" s="88"/>
      <c r="P272" s="225">
        <f>O272*H272</f>
        <v>0</v>
      </c>
      <c r="Q272" s="225">
        <v>0</v>
      </c>
      <c r="R272" s="225">
        <f>Q272*H272</f>
        <v>0</v>
      </c>
      <c r="S272" s="225">
        <v>0</v>
      </c>
      <c r="T272" s="226">
        <f>S272*H272</f>
        <v>0</v>
      </c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R272" s="227" t="s">
        <v>149</v>
      </c>
      <c r="AT272" s="227" t="s">
        <v>144</v>
      </c>
      <c r="AU272" s="227" t="s">
        <v>90</v>
      </c>
      <c r="AY272" s="20" t="s">
        <v>141</v>
      </c>
      <c r="BE272" s="228">
        <f>IF(N272="základní",J272,0)</f>
        <v>0</v>
      </c>
      <c r="BF272" s="228">
        <f>IF(N272="snížená",J272,0)</f>
        <v>0</v>
      </c>
      <c r="BG272" s="228">
        <f>IF(N272="zákl. přenesená",J272,0)</f>
        <v>0</v>
      </c>
      <c r="BH272" s="228">
        <f>IF(N272="sníž. přenesená",J272,0)</f>
        <v>0</v>
      </c>
      <c r="BI272" s="228">
        <f>IF(N272="nulová",J272,0)</f>
        <v>0</v>
      </c>
      <c r="BJ272" s="20" t="s">
        <v>88</v>
      </c>
      <c r="BK272" s="228">
        <f>ROUND(I272*H272,2)</f>
        <v>0</v>
      </c>
      <c r="BL272" s="20" t="s">
        <v>149</v>
      </c>
      <c r="BM272" s="227" t="s">
        <v>2921</v>
      </c>
    </row>
    <row r="273" s="2" customFormat="1">
      <c r="A273" s="42"/>
      <c r="B273" s="43"/>
      <c r="C273" s="44"/>
      <c r="D273" s="229" t="s">
        <v>151</v>
      </c>
      <c r="E273" s="44"/>
      <c r="F273" s="230" t="s">
        <v>2635</v>
      </c>
      <c r="G273" s="44"/>
      <c r="H273" s="44"/>
      <c r="I273" s="231"/>
      <c r="J273" s="44"/>
      <c r="K273" s="44"/>
      <c r="L273" s="48"/>
      <c r="M273" s="232"/>
      <c r="N273" s="233"/>
      <c r="O273" s="88"/>
      <c r="P273" s="88"/>
      <c r="Q273" s="88"/>
      <c r="R273" s="88"/>
      <c r="S273" s="88"/>
      <c r="T273" s="89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T273" s="20" t="s">
        <v>151</v>
      </c>
      <c r="AU273" s="20" t="s">
        <v>90</v>
      </c>
    </row>
    <row r="274" s="2" customFormat="1" ht="24.15" customHeight="1">
      <c r="A274" s="42"/>
      <c r="B274" s="43"/>
      <c r="C274" s="216" t="s">
        <v>1140</v>
      </c>
      <c r="D274" s="216" t="s">
        <v>144</v>
      </c>
      <c r="E274" s="217" t="s">
        <v>2922</v>
      </c>
      <c r="F274" s="218" t="s">
        <v>2923</v>
      </c>
      <c r="G274" s="219" t="s">
        <v>2638</v>
      </c>
      <c r="H274" s="220">
        <v>1</v>
      </c>
      <c r="I274" s="221"/>
      <c r="J274" s="222">
        <f>ROUND(I274*H274,2)</f>
        <v>0</v>
      </c>
      <c r="K274" s="218" t="s">
        <v>1983</v>
      </c>
      <c r="L274" s="48"/>
      <c r="M274" s="223" t="s">
        <v>78</v>
      </c>
      <c r="N274" s="224" t="s">
        <v>50</v>
      </c>
      <c r="O274" s="88"/>
      <c r="P274" s="225">
        <f>O274*H274</f>
        <v>0</v>
      </c>
      <c r="Q274" s="225">
        <v>0</v>
      </c>
      <c r="R274" s="225">
        <f>Q274*H274</f>
        <v>0</v>
      </c>
      <c r="S274" s="225">
        <v>0</v>
      </c>
      <c r="T274" s="226">
        <f>S274*H274</f>
        <v>0</v>
      </c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R274" s="227" t="s">
        <v>149</v>
      </c>
      <c r="AT274" s="227" t="s">
        <v>144</v>
      </c>
      <c r="AU274" s="227" t="s">
        <v>90</v>
      </c>
      <c r="AY274" s="20" t="s">
        <v>141</v>
      </c>
      <c r="BE274" s="228">
        <f>IF(N274="základní",J274,0)</f>
        <v>0</v>
      </c>
      <c r="BF274" s="228">
        <f>IF(N274="snížená",J274,0)</f>
        <v>0</v>
      </c>
      <c r="BG274" s="228">
        <f>IF(N274="zákl. přenesená",J274,0)</f>
        <v>0</v>
      </c>
      <c r="BH274" s="228">
        <f>IF(N274="sníž. přenesená",J274,0)</f>
        <v>0</v>
      </c>
      <c r="BI274" s="228">
        <f>IF(N274="nulová",J274,0)</f>
        <v>0</v>
      </c>
      <c r="BJ274" s="20" t="s">
        <v>88</v>
      </c>
      <c r="BK274" s="228">
        <f>ROUND(I274*H274,2)</f>
        <v>0</v>
      </c>
      <c r="BL274" s="20" t="s">
        <v>149</v>
      </c>
      <c r="BM274" s="227" t="s">
        <v>2924</v>
      </c>
    </row>
    <row r="275" s="2" customFormat="1">
      <c r="A275" s="42"/>
      <c r="B275" s="43"/>
      <c r="C275" s="44"/>
      <c r="D275" s="234" t="s">
        <v>153</v>
      </c>
      <c r="E275" s="44"/>
      <c r="F275" s="235" t="s">
        <v>2925</v>
      </c>
      <c r="G275" s="44"/>
      <c r="H275" s="44"/>
      <c r="I275" s="231"/>
      <c r="J275" s="44"/>
      <c r="K275" s="44"/>
      <c r="L275" s="48"/>
      <c r="M275" s="232"/>
      <c r="N275" s="233"/>
      <c r="O275" s="88"/>
      <c r="P275" s="88"/>
      <c r="Q275" s="88"/>
      <c r="R275" s="88"/>
      <c r="S275" s="88"/>
      <c r="T275" s="89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T275" s="20" t="s">
        <v>153</v>
      </c>
      <c r="AU275" s="20" t="s">
        <v>90</v>
      </c>
    </row>
    <row r="276" s="2" customFormat="1" ht="16.5" customHeight="1">
      <c r="A276" s="42"/>
      <c r="B276" s="43"/>
      <c r="C276" s="216" t="s">
        <v>1145</v>
      </c>
      <c r="D276" s="216" t="s">
        <v>144</v>
      </c>
      <c r="E276" s="217" t="s">
        <v>2641</v>
      </c>
      <c r="F276" s="218" t="s">
        <v>2642</v>
      </c>
      <c r="G276" s="219" t="s">
        <v>147</v>
      </c>
      <c r="H276" s="220">
        <v>1</v>
      </c>
      <c r="I276" s="221"/>
      <c r="J276" s="222">
        <f>ROUND(I276*H276,2)</f>
        <v>0</v>
      </c>
      <c r="K276" s="218" t="s">
        <v>2633</v>
      </c>
      <c r="L276" s="48"/>
      <c r="M276" s="223" t="s">
        <v>78</v>
      </c>
      <c r="N276" s="224" t="s">
        <v>50</v>
      </c>
      <c r="O276" s="88"/>
      <c r="P276" s="225">
        <f>O276*H276</f>
        <v>0</v>
      </c>
      <c r="Q276" s="225">
        <v>0</v>
      </c>
      <c r="R276" s="225">
        <f>Q276*H276</f>
        <v>0</v>
      </c>
      <c r="S276" s="225">
        <v>0</v>
      </c>
      <c r="T276" s="226">
        <f>S276*H276</f>
        <v>0</v>
      </c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R276" s="227" t="s">
        <v>149</v>
      </c>
      <c r="AT276" s="227" t="s">
        <v>144</v>
      </c>
      <c r="AU276" s="227" t="s">
        <v>90</v>
      </c>
      <c r="AY276" s="20" t="s">
        <v>141</v>
      </c>
      <c r="BE276" s="228">
        <f>IF(N276="základní",J276,0)</f>
        <v>0</v>
      </c>
      <c r="BF276" s="228">
        <f>IF(N276="snížená",J276,0)</f>
        <v>0</v>
      </c>
      <c r="BG276" s="228">
        <f>IF(N276="zákl. přenesená",J276,0)</f>
        <v>0</v>
      </c>
      <c r="BH276" s="228">
        <f>IF(N276="sníž. přenesená",J276,0)</f>
        <v>0</v>
      </c>
      <c r="BI276" s="228">
        <f>IF(N276="nulová",J276,0)</f>
        <v>0</v>
      </c>
      <c r="BJ276" s="20" t="s">
        <v>88</v>
      </c>
      <c r="BK276" s="228">
        <f>ROUND(I276*H276,2)</f>
        <v>0</v>
      </c>
      <c r="BL276" s="20" t="s">
        <v>149</v>
      </c>
      <c r="BM276" s="227" t="s">
        <v>2926</v>
      </c>
    </row>
    <row r="277" s="2" customFormat="1">
      <c r="A277" s="42"/>
      <c r="B277" s="43"/>
      <c r="C277" s="44"/>
      <c r="D277" s="229" t="s">
        <v>151</v>
      </c>
      <c r="E277" s="44"/>
      <c r="F277" s="230" t="s">
        <v>2644</v>
      </c>
      <c r="G277" s="44"/>
      <c r="H277" s="44"/>
      <c r="I277" s="231"/>
      <c r="J277" s="44"/>
      <c r="K277" s="44"/>
      <c r="L277" s="48"/>
      <c r="M277" s="232"/>
      <c r="N277" s="233"/>
      <c r="O277" s="88"/>
      <c r="P277" s="88"/>
      <c r="Q277" s="88"/>
      <c r="R277" s="88"/>
      <c r="S277" s="88"/>
      <c r="T277" s="89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T277" s="20" t="s">
        <v>151</v>
      </c>
      <c r="AU277" s="20" t="s">
        <v>90</v>
      </c>
    </row>
    <row r="278" s="12" customFormat="1" ht="22.8" customHeight="1">
      <c r="A278" s="12"/>
      <c r="B278" s="200"/>
      <c r="C278" s="201"/>
      <c r="D278" s="202" t="s">
        <v>79</v>
      </c>
      <c r="E278" s="214" t="s">
        <v>2927</v>
      </c>
      <c r="F278" s="214" t="s">
        <v>2928</v>
      </c>
      <c r="G278" s="201"/>
      <c r="H278" s="201"/>
      <c r="I278" s="204"/>
      <c r="J278" s="215">
        <f>BK278</f>
        <v>0</v>
      </c>
      <c r="K278" s="201"/>
      <c r="L278" s="206"/>
      <c r="M278" s="207"/>
      <c r="N278" s="208"/>
      <c r="O278" s="208"/>
      <c r="P278" s="209">
        <f>SUM(P279:P280)</f>
        <v>0</v>
      </c>
      <c r="Q278" s="208"/>
      <c r="R278" s="209">
        <f>SUM(R279:R280)</f>
        <v>0</v>
      </c>
      <c r="S278" s="208"/>
      <c r="T278" s="210">
        <f>SUM(T279:T280)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1" t="s">
        <v>140</v>
      </c>
      <c r="AT278" s="212" t="s">
        <v>79</v>
      </c>
      <c r="AU278" s="212" t="s">
        <v>88</v>
      </c>
      <c r="AY278" s="211" t="s">
        <v>141</v>
      </c>
      <c r="BK278" s="213">
        <f>SUM(BK279:BK280)</f>
        <v>0</v>
      </c>
    </row>
    <row r="279" s="2" customFormat="1" ht="24.15" customHeight="1">
      <c r="A279" s="42"/>
      <c r="B279" s="43"/>
      <c r="C279" s="216" t="s">
        <v>1151</v>
      </c>
      <c r="D279" s="216" t="s">
        <v>144</v>
      </c>
      <c r="E279" s="217" t="s">
        <v>2929</v>
      </c>
      <c r="F279" s="218" t="s">
        <v>2930</v>
      </c>
      <c r="G279" s="219" t="s">
        <v>2638</v>
      </c>
      <c r="H279" s="220">
        <v>1</v>
      </c>
      <c r="I279" s="221"/>
      <c r="J279" s="222">
        <f>ROUND(I279*H279,2)</f>
        <v>0</v>
      </c>
      <c r="K279" s="218" t="s">
        <v>148</v>
      </c>
      <c r="L279" s="48"/>
      <c r="M279" s="223" t="s">
        <v>78</v>
      </c>
      <c r="N279" s="224" t="s">
        <v>50</v>
      </c>
      <c r="O279" s="88"/>
      <c r="P279" s="225">
        <f>O279*H279</f>
        <v>0</v>
      </c>
      <c r="Q279" s="225">
        <v>0</v>
      </c>
      <c r="R279" s="225">
        <f>Q279*H279</f>
        <v>0</v>
      </c>
      <c r="S279" s="225">
        <v>0</v>
      </c>
      <c r="T279" s="226">
        <f>S279*H279</f>
        <v>0</v>
      </c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R279" s="227" t="s">
        <v>149</v>
      </c>
      <c r="AT279" s="227" t="s">
        <v>144</v>
      </c>
      <c r="AU279" s="227" t="s">
        <v>90</v>
      </c>
      <c r="AY279" s="20" t="s">
        <v>141</v>
      </c>
      <c r="BE279" s="228">
        <f>IF(N279="základní",J279,0)</f>
        <v>0</v>
      </c>
      <c r="BF279" s="228">
        <f>IF(N279="snížená",J279,0)</f>
        <v>0</v>
      </c>
      <c r="BG279" s="228">
        <f>IF(N279="zákl. přenesená",J279,0)</f>
        <v>0</v>
      </c>
      <c r="BH279" s="228">
        <f>IF(N279="sníž. přenesená",J279,0)</f>
        <v>0</v>
      </c>
      <c r="BI279" s="228">
        <f>IF(N279="nulová",J279,0)</f>
        <v>0</v>
      </c>
      <c r="BJ279" s="20" t="s">
        <v>88</v>
      </c>
      <c r="BK279" s="228">
        <f>ROUND(I279*H279,2)</f>
        <v>0</v>
      </c>
      <c r="BL279" s="20" t="s">
        <v>149</v>
      </c>
      <c r="BM279" s="227" t="s">
        <v>2931</v>
      </c>
    </row>
    <row r="280" s="2" customFormat="1">
      <c r="A280" s="42"/>
      <c r="B280" s="43"/>
      <c r="C280" s="44"/>
      <c r="D280" s="229" t="s">
        <v>151</v>
      </c>
      <c r="E280" s="44"/>
      <c r="F280" s="230" t="s">
        <v>2932</v>
      </c>
      <c r="G280" s="44"/>
      <c r="H280" s="44"/>
      <c r="I280" s="231"/>
      <c r="J280" s="44"/>
      <c r="K280" s="44"/>
      <c r="L280" s="48"/>
      <c r="M280" s="236"/>
      <c r="N280" s="237"/>
      <c r="O280" s="238"/>
      <c r="P280" s="238"/>
      <c r="Q280" s="238"/>
      <c r="R280" s="238"/>
      <c r="S280" s="238"/>
      <c r="T280" s="239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T280" s="20" t="s">
        <v>151</v>
      </c>
      <c r="AU280" s="20" t="s">
        <v>90</v>
      </c>
    </row>
    <row r="281" s="2" customFormat="1" ht="6.96" customHeight="1">
      <c r="A281" s="42"/>
      <c r="B281" s="63"/>
      <c r="C281" s="64"/>
      <c r="D281" s="64"/>
      <c r="E281" s="64"/>
      <c r="F281" s="64"/>
      <c r="G281" s="64"/>
      <c r="H281" s="64"/>
      <c r="I281" s="64"/>
      <c r="J281" s="64"/>
      <c r="K281" s="64"/>
      <c r="L281" s="48"/>
      <c r="M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</row>
  </sheetData>
  <sheetProtection sheet="1" autoFilter="0" formatColumns="0" formatRows="0" objects="1" scenarios="1" spinCount="100000" saltValue="CQaAeUcdIOP8WBJqhjwmKC1UND6u+tkkV4f8xltPvNBuF424Na/WCmmtMm8dre+zRVhUuYe4E7qV0zsGpILYuw==" hashValue="5OiKMSrE+Kd14girmb/CoRJJKdiP61bPWTL6NwrGJJlV3erZ3laQ3T4u9wlzWDCV9VV8stjUh1E1BAwFmsJQ4A==" algorithmName="SHA-512" password="CC35"/>
  <autoFilter ref="C97:K28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6:H86"/>
    <mergeCell ref="E88:H88"/>
    <mergeCell ref="E90:H90"/>
    <mergeCell ref="L2:V2"/>
  </mergeCells>
  <hyperlinks>
    <hyperlink ref="F102" r:id="rId1" display="https://podminky.urs.cz/item/CS_URS_2024_01/971042241"/>
    <hyperlink ref="F106" r:id="rId2" display="https://podminky.urs.cz/item/CS_URS_2024_01/997013211"/>
    <hyperlink ref="F108" r:id="rId3" display="https://podminky.urs.cz/item/CS_URS_2024_01/997013219"/>
    <hyperlink ref="F111" r:id="rId4" display="https://podminky.urs.cz/item/CS_URS_2024_01/997013501"/>
    <hyperlink ref="F113" r:id="rId5" display="https://podminky.urs.cz/item/CS_URS_2024_01/997013509"/>
    <hyperlink ref="F115" r:id="rId6" display="https://podminky.urs.cz/item/CS_URS_2024_01/997013871"/>
    <hyperlink ref="F119" r:id="rId7" display="https://podminky.urs.cz/item/CS_URS_2024_01/721173402"/>
    <hyperlink ref="F121" r:id="rId8" display="https://podminky.urs.cz/item/CS_URS_2024_01/721174024"/>
    <hyperlink ref="F124" r:id="rId9" display="https://podminky.urs.cz/item/CS_URS_2024_01/721174025"/>
    <hyperlink ref="F127" r:id="rId10" display="https://podminky.urs.cz/item/CS_URS_2024_01/721174043"/>
    <hyperlink ref="F129" r:id="rId11" display="https://podminky.urs.cz/item/CS_URS_2024_01/721273153"/>
    <hyperlink ref="F131" r:id="rId12" display="https://podminky.urs.cz/item/CS_URS_2024_01/721290111"/>
    <hyperlink ref="F134" r:id="rId13" display="https://podminky.urs.cz/item/CS_URS_2024_01/998721101"/>
    <hyperlink ref="F136" r:id="rId14" display="https://podminky.urs.cz/item/CS_URS_2024_01/998721181"/>
    <hyperlink ref="F138" r:id="rId15" display="https://podminky.urs.cz/item/CS_URS_2024_01/998721192"/>
    <hyperlink ref="F141" r:id="rId16" display="https://podminky.urs.cz/item/CS_URS_2024_01/722175002"/>
    <hyperlink ref="F146" r:id="rId17" display="https://podminky.urs.cz/item/CS_URS_2024_01/722175003"/>
    <hyperlink ref="F151" r:id="rId18" display="https://podminky.urs.cz/item/CS_URS_2024_01/722175004"/>
    <hyperlink ref="F153" r:id="rId19" display="https://podminky.urs.cz/item/CS_URS_2024_01/722181221"/>
    <hyperlink ref="F156" r:id="rId20" display="https://podminky.urs.cz/item/CS_URS_2024_01/722181222"/>
    <hyperlink ref="F161" r:id="rId21" display="https://podminky.urs.cz/item/CS_URS_2024_01/722181241"/>
    <hyperlink ref="F164" r:id="rId22" display="https://podminky.urs.cz/item/CS_URS_2024_01/722181242"/>
    <hyperlink ref="F167" r:id="rId23" display="https://podminky.urs.cz/item/CS_URS_2024_01/722220861"/>
    <hyperlink ref="F169" r:id="rId24" display="https://podminky.urs.cz/item/CS_URS_2024_01/722231141"/>
    <hyperlink ref="F171" r:id="rId25" display="https://podminky.urs.cz/item/CS_URS_2024_01/722232062"/>
    <hyperlink ref="F173" r:id="rId26" display="https://podminky.urs.cz/item/CS_URS_2024_01/722232063"/>
    <hyperlink ref="F175" r:id="rId27" display="https://podminky.urs.cz/item/CS_URS_2024_01/722290234"/>
    <hyperlink ref="F181" r:id="rId28" display="https://podminky.urs.cz/item/CS_URS_2024_01/722290246"/>
    <hyperlink ref="F187" r:id="rId29" display="https://podminky.urs.cz/item/CS_URS_2024_01/998722101"/>
    <hyperlink ref="F189" r:id="rId30" display="https://podminky.urs.cz/item/CS_URS_2024_01/998722181"/>
    <hyperlink ref="F191" r:id="rId31" display="https://podminky.urs.cz/item/CS_URS_2024_01/998722192"/>
    <hyperlink ref="F194" r:id="rId32" display="https://podminky.urs.cz/item/CS_URS_2024_01/725119125"/>
    <hyperlink ref="F197" r:id="rId33" display="https://podminky.urs.cz/item/CS_URS_2024_01/725119131"/>
    <hyperlink ref="F200" r:id="rId34" display="https://podminky.urs.cz/item/CS_URS_2024_01/725210821"/>
    <hyperlink ref="F203" r:id="rId35" display="https://podminky.urs.cz/item/CS_URS_2024_01/725219102"/>
    <hyperlink ref="F207" r:id="rId36" display="https://podminky.urs.cz/item/CS_URS_2024_01/725319111"/>
    <hyperlink ref="F210" r:id="rId37" display="https://podminky.urs.cz/item/CS_URS_2024_01/725813112"/>
    <hyperlink ref="F212" r:id="rId38" display="https://podminky.urs.cz/item/CS_URS_2024_01/725820802"/>
    <hyperlink ref="F214" r:id="rId39" display="https://podminky.urs.cz/item/CS_URS_2024_01/725829111"/>
    <hyperlink ref="F217" r:id="rId40" display="https://podminky.urs.cz/item/CS_URS_2024_01/725829131"/>
    <hyperlink ref="F221" r:id="rId41" display="https://podminky.urs.cz/item/CS_URS_2024_01/725860811"/>
    <hyperlink ref="F223" r:id="rId42" display="https://podminky.urs.cz/item/CS_URS_2024_01/725861102"/>
    <hyperlink ref="F226" r:id="rId43" display="https://podminky.urs.cz/item/CS_URS_2024_01/725862103"/>
    <hyperlink ref="F228" r:id="rId44" display="https://podminky.urs.cz/item/CS_URS_2024_01/725865501"/>
    <hyperlink ref="F231" r:id="rId45" display="https://podminky.urs.cz/item/CS_URS_2024_01/725869101"/>
    <hyperlink ref="F235" r:id="rId46" display="https://podminky.urs.cz/item/CS_URS_2024_01/998725101"/>
    <hyperlink ref="F237" r:id="rId47" display="https://podminky.urs.cz/item/CS_URS_2024_01/998725181"/>
    <hyperlink ref="F239" r:id="rId48" display="https://podminky.urs.cz/item/CS_URS_2024_01/998725192"/>
    <hyperlink ref="F242" r:id="rId49" display="https://podminky.urs.cz/item/CS_URS_2024_01/726131043"/>
    <hyperlink ref="F244" r:id="rId50" display="https://podminky.urs.cz/item/CS_URS_2024_01/998726111"/>
    <hyperlink ref="F246" r:id="rId51" display="https://podminky.urs.cz/item/CS_URS_2024_01/998726181"/>
    <hyperlink ref="F248" r:id="rId52" display="https://podminky.urs.cz/item/CS_URS_2024_01/998726192"/>
    <hyperlink ref="F251" r:id="rId53" display="https://podminky.urs.cz/item/CS_URS_2024_01/HZS2211"/>
    <hyperlink ref="F257" r:id="rId54" display="https://podminky.urs.cz/item/CS_URS_2024_01/HZS2491"/>
    <hyperlink ref="F262" r:id="rId55" display="https://podminky.urs.cz/item/CS_URS_2024_01/HZS2492"/>
    <hyperlink ref="F273" r:id="rId56" display="https://podminky.urs.cz/item/CS_URS_2023_02/043002000"/>
    <hyperlink ref="F277" r:id="rId57" display="https://podminky.urs.cz/item/CS_URS_2023_02/044002000"/>
    <hyperlink ref="F280" r:id="rId58" display="https://podminky.urs.cz/item/CS_URS_2024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9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112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3"/>
      <c r="AT3" s="20" t="s">
        <v>90</v>
      </c>
    </row>
    <row r="4" s="1" customFormat="1" ht="24.96" customHeight="1">
      <c r="B4" s="23"/>
      <c r="D4" s="144" t="s">
        <v>113</v>
      </c>
      <c r="L4" s="23"/>
      <c r="M4" s="14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46" t="s">
        <v>16</v>
      </c>
      <c r="L6" s="23"/>
    </row>
    <row r="7" s="1" customFormat="1" ht="26.25" customHeight="1">
      <c r="B7" s="23"/>
      <c r="E7" s="147" t="str">
        <f>'Rekapitulace stavby'!K6</f>
        <v xml:space="preserve">Modernizace a rozšíření prostor  SOU a PrŠ  Kladno – Vrapice, Objekt 1</v>
      </c>
      <c r="F7" s="146"/>
      <c r="G7" s="146"/>
      <c r="H7" s="146"/>
      <c r="L7" s="23"/>
    </row>
    <row r="8" s="1" customFormat="1" ht="12" customHeight="1">
      <c r="B8" s="23"/>
      <c r="D8" s="146" t="s">
        <v>114</v>
      </c>
      <c r="L8" s="23"/>
    </row>
    <row r="9" s="2" customFormat="1" ht="16.5" customHeight="1">
      <c r="A9" s="42"/>
      <c r="B9" s="48"/>
      <c r="C9" s="42"/>
      <c r="D9" s="42"/>
      <c r="E9" s="147" t="s">
        <v>258</v>
      </c>
      <c r="F9" s="42"/>
      <c r="G9" s="42"/>
      <c r="H9" s="42"/>
      <c r="I9" s="42"/>
      <c r="J9" s="42"/>
      <c r="K9" s="42"/>
      <c r="L9" s="14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 ht="12" customHeight="1">
      <c r="A10" s="42"/>
      <c r="B10" s="48"/>
      <c r="C10" s="42"/>
      <c r="D10" s="146" t="s">
        <v>259</v>
      </c>
      <c r="E10" s="42"/>
      <c r="F10" s="42"/>
      <c r="G10" s="42"/>
      <c r="H10" s="42"/>
      <c r="I10" s="42"/>
      <c r="J10" s="42"/>
      <c r="K10" s="42"/>
      <c r="L10" s="14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6.5" customHeight="1">
      <c r="A11" s="42"/>
      <c r="B11" s="48"/>
      <c r="C11" s="42"/>
      <c r="D11" s="42"/>
      <c r="E11" s="149" t="s">
        <v>2933</v>
      </c>
      <c r="F11" s="42"/>
      <c r="G11" s="42"/>
      <c r="H11" s="42"/>
      <c r="I11" s="42"/>
      <c r="J11" s="42"/>
      <c r="K11" s="42"/>
      <c r="L11" s="14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>
      <c r="A12" s="42"/>
      <c r="B12" s="48"/>
      <c r="C12" s="42"/>
      <c r="D12" s="42"/>
      <c r="E12" s="42"/>
      <c r="F12" s="42"/>
      <c r="G12" s="42"/>
      <c r="H12" s="42"/>
      <c r="I12" s="42"/>
      <c r="J12" s="42"/>
      <c r="K12" s="42"/>
      <c r="L12" s="14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2" customHeight="1">
      <c r="A13" s="42"/>
      <c r="B13" s="48"/>
      <c r="C13" s="42"/>
      <c r="D13" s="146" t="s">
        <v>18</v>
      </c>
      <c r="E13" s="42"/>
      <c r="F13" s="137" t="s">
        <v>78</v>
      </c>
      <c r="G13" s="42"/>
      <c r="H13" s="42"/>
      <c r="I13" s="146" t="s">
        <v>20</v>
      </c>
      <c r="J13" s="137" t="s">
        <v>78</v>
      </c>
      <c r="K13" s="42"/>
      <c r="L13" s="14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46" t="s">
        <v>22</v>
      </c>
      <c r="E14" s="42"/>
      <c r="F14" s="137" t="s">
        <v>23</v>
      </c>
      <c r="G14" s="42"/>
      <c r="H14" s="42"/>
      <c r="I14" s="146" t="s">
        <v>24</v>
      </c>
      <c r="J14" s="150" t="str">
        <f>'Rekapitulace stavby'!AN8</f>
        <v>1. 2. 2025</v>
      </c>
      <c r="K14" s="42"/>
      <c r="L14" s="14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0.8" customHeight="1">
      <c r="A15" s="42"/>
      <c r="B15" s="48"/>
      <c r="C15" s="42"/>
      <c r="D15" s="42"/>
      <c r="E15" s="42"/>
      <c r="F15" s="42"/>
      <c r="G15" s="42"/>
      <c r="H15" s="42"/>
      <c r="I15" s="42"/>
      <c r="J15" s="42"/>
      <c r="K15" s="42"/>
      <c r="L15" s="14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12" customHeight="1">
      <c r="A16" s="42"/>
      <c r="B16" s="48"/>
      <c r="C16" s="42"/>
      <c r="D16" s="146" t="s">
        <v>28</v>
      </c>
      <c r="E16" s="42"/>
      <c r="F16" s="42"/>
      <c r="G16" s="42"/>
      <c r="H16" s="42"/>
      <c r="I16" s="146" t="s">
        <v>29</v>
      </c>
      <c r="J16" s="137" t="s">
        <v>30</v>
      </c>
      <c r="K16" s="42"/>
      <c r="L16" s="14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8" customHeight="1">
      <c r="A17" s="42"/>
      <c r="B17" s="48"/>
      <c r="C17" s="42"/>
      <c r="D17" s="42"/>
      <c r="E17" s="137" t="s">
        <v>31</v>
      </c>
      <c r="F17" s="42"/>
      <c r="G17" s="42"/>
      <c r="H17" s="42"/>
      <c r="I17" s="146" t="s">
        <v>32</v>
      </c>
      <c r="J17" s="137" t="s">
        <v>33</v>
      </c>
      <c r="K17" s="42"/>
      <c r="L17" s="14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6.96" customHeight="1">
      <c r="A18" s="42"/>
      <c r="B18" s="48"/>
      <c r="C18" s="42"/>
      <c r="D18" s="42"/>
      <c r="E18" s="42"/>
      <c r="F18" s="42"/>
      <c r="G18" s="42"/>
      <c r="H18" s="42"/>
      <c r="I18" s="42"/>
      <c r="J18" s="42"/>
      <c r="K18" s="42"/>
      <c r="L18" s="14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12" customHeight="1">
      <c r="A19" s="42"/>
      <c r="B19" s="48"/>
      <c r="C19" s="42"/>
      <c r="D19" s="146" t="s">
        <v>34</v>
      </c>
      <c r="E19" s="42"/>
      <c r="F19" s="42"/>
      <c r="G19" s="42"/>
      <c r="H19" s="42"/>
      <c r="I19" s="146" t="s">
        <v>29</v>
      </c>
      <c r="J19" s="36" t="str">
        <f>'Rekapitulace stavby'!AN13</f>
        <v>Vyplň údaj</v>
      </c>
      <c r="K19" s="42"/>
      <c r="L19" s="14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8" customHeight="1">
      <c r="A20" s="42"/>
      <c r="B20" s="48"/>
      <c r="C20" s="42"/>
      <c r="D20" s="42"/>
      <c r="E20" s="36" t="str">
        <f>'Rekapitulace stavby'!E14</f>
        <v>Vyplň údaj</v>
      </c>
      <c r="F20" s="137"/>
      <c r="G20" s="137"/>
      <c r="H20" s="137"/>
      <c r="I20" s="146" t="s">
        <v>32</v>
      </c>
      <c r="J20" s="36" t="str">
        <f>'Rekapitulace stavby'!AN14</f>
        <v>Vyplň údaj</v>
      </c>
      <c r="K20" s="42"/>
      <c r="L20" s="14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6.96" customHeight="1">
      <c r="A21" s="42"/>
      <c r="B21" s="48"/>
      <c r="C21" s="42"/>
      <c r="D21" s="42"/>
      <c r="E21" s="42"/>
      <c r="F21" s="42"/>
      <c r="G21" s="42"/>
      <c r="H21" s="42"/>
      <c r="I21" s="42"/>
      <c r="J21" s="42"/>
      <c r="K21" s="42"/>
      <c r="L21" s="14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12" customHeight="1">
      <c r="A22" s="42"/>
      <c r="B22" s="48"/>
      <c r="C22" s="42"/>
      <c r="D22" s="146" t="s">
        <v>36</v>
      </c>
      <c r="E22" s="42"/>
      <c r="F22" s="42"/>
      <c r="G22" s="42"/>
      <c r="H22" s="42"/>
      <c r="I22" s="146" t="s">
        <v>29</v>
      </c>
      <c r="J22" s="137" t="s">
        <v>37</v>
      </c>
      <c r="K22" s="42"/>
      <c r="L22" s="14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8" customHeight="1">
      <c r="A23" s="42"/>
      <c r="B23" s="48"/>
      <c r="C23" s="42"/>
      <c r="D23" s="42"/>
      <c r="E23" s="137" t="s">
        <v>38</v>
      </c>
      <c r="F23" s="42"/>
      <c r="G23" s="42"/>
      <c r="H23" s="42"/>
      <c r="I23" s="146" t="s">
        <v>32</v>
      </c>
      <c r="J23" s="137" t="s">
        <v>39</v>
      </c>
      <c r="K23" s="42"/>
      <c r="L23" s="14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6.96" customHeight="1">
      <c r="A24" s="42"/>
      <c r="B24" s="48"/>
      <c r="C24" s="42"/>
      <c r="D24" s="42"/>
      <c r="E24" s="42"/>
      <c r="F24" s="42"/>
      <c r="G24" s="42"/>
      <c r="H24" s="42"/>
      <c r="I24" s="42"/>
      <c r="J24" s="42"/>
      <c r="K24" s="42"/>
      <c r="L24" s="14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12" customHeight="1">
      <c r="A25" s="42"/>
      <c r="B25" s="48"/>
      <c r="C25" s="42"/>
      <c r="D25" s="146" t="s">
        <v>41</v>
      </c>
      <c r="E25" s="42"/>
      <c r="F25" s="42"/>
      <c r="G25" s="42"/>
      <c r="H25" s="42"/>
      <c r="I25" s="146" t="s">
        <v>29</v>
      </c>
      <c r="J25" s="137" t="s">
        <v>37</v>
      </c>
      <c r="K25" s="42"/>
      <c r="L25" s="14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8" customHeight="1">
      <c r="A26" s="42"/>
      <c r="B26" s="48"/>
      <c r="C26" s="42"/>
      <c r="D26" s="42"/>
      <c r="E26" s="137" t="s">
        <v>42</v>
      </c>
      <c r="F26" s="42"/>
      <c r="G26" s="42"/>
      <c r="H26" s="42"/>
      <c r="I26" s="146" t="s">
        <v>32</v>
      </c>
      <c r="J26" s="137" t="s">
        <v>39</v>
      </c>
      <c r="K26" s="42"/>
      <c r="L26" s="14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2" customFormat="1" ht="6.96" customHeight="1">
      <c r="A27" s="42"/>
      <c r="B27" s="48"/>
      <c r="C27" s="42"/>
      <c r="D27" s="42"/>
      <c r="E27" s="42"/>
      <c r="F27" s="42"/>
      <c r="G27" s="42"/>
      <c r="H27" s="42"/>
      <c r="I27" s="42"/>
      <c r="J27" s="42"/>
      <c r="K27" s="42"/>
      <c r="L27" s="148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="2" customFormat="1" ht="12" customHeight="1">
      <c r="A28" s="42"/>
      <c r="B28" s="48"/>
      <c r="C28" s="42"/>
      <c r="D28" s="146" t="s">
        <v>43</v>
      </c>
      <c r="E28" s="42"/>
      <c r="F28" s="42"/>
      <c r="G28" s="42"/>
      <c r="H28" s="42"/>
      <c r="I28" s="42"/>
      <c r="J28" s="42"/>
      <c r="K28" s="42"/>
      <c r="L28" s="14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8" customFormat="1" ht="35.25" customHeight="1">
      <c r="A29" s="151"/>
      <c r="B29" s="152"/>
      <c r="C29" s="151"/>
      <c r="D29" s="151"/>
      <c r="E29" s="153" t="s">
        <v>2934</v>
      </c>
      <c r="F29" s="153"/>
      <c r="G29" s="153"/>
      <c r="H29" s="153"/>
      <c r="I29" s="151"/>
      <c r="J29" s="151"/>
      <c r="K29" s="151"/>
      <c r="L29" s="154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</row>
    <row r="30" s="2" customFormat="1" ht="6.96" customHeight="1">
      <c r="A30" s="42"/>
      <c r="B30" s="48"/>
      <c r="C30" s="42"/>
      <c r="D30" s="42"/>
      <c r="E30" s="42"/>
      <c r="F30" s="42"/>
      <c r="G30" s="42"/>
      <c r="H30" s="42"/>
      <c r="I30" s="42"/>
      <c r="J30" s="42"/>
      <c r="K30" s="42"/>
      <c r="L30" s="14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55"/>
      <c r="E31" s="155"/>
      <c r="F31" s="155"/>
      <c r="G31" s="155"/>
      <c r="H31" s="155"/>
      <c r="I31" s="155"/>
      <c r="J31" s="155"/>
      <c r="K31" s="155"/>
      <c r="L31" s="14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25.44" customHeight="1">
      <c r="A32" s="42"/>
      <c r="B32" s="48"/>
      <c r="C32" s="42"/>
      <c r="D32" s="156" t="s">
        <v>45</v>
      </c>
      <c r="E32" s="42"/>
      <c r="F32" s="42"/>
      <c r="G32" s="42"/>
      <c r="H32" s="42"/>
      <c r="I32" s="42"/>
      <c r="J32" s="157">
        <f>ROUND(J107, 2)</f>
        <v>0</v>
      </c>
      <c r="K32" s="42"/>
      <c r="L32" s="14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6.96" customHeight="1">
      <c r="A33" s="42"/>
      <c r="B33" s="48"/>
      <c r="C33" s="42"/>
      <c r="D33" s="155"/>
      <c r="E33" s="155"/>
      <c r="F33" s="155"/>
      <c r="G33" s="155"/>
      <c r="H33" s="155"/>
      <c r="I33" s="155"/>
      <c r="J33" s="155"/>
      <c r="K33" s="155"/>
      <c r="L33" s="14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42"/>
      <c r="F34" s="158" t="s">
        <v>47</v>
      </c>
      <c r="G34" s="42"/>
      <c r="H34" s="42"/>
      <c r="I34" s="158" t="s">
        <v>46</v>
      </c>
      <c r="J34" s="158" t="s">
        <v>48</v>
      </c>
      <c r="K34" s="42"/>
      <c r="L34" s="14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s="2" customFormat="1" ht="14.4" customHeight="1">
      <c r="A35" s="42"/>
      <c r="B35" s="48"/>
      <c r="C35" s="42"/>
      <c r="D35" s="159" t="s">
        <v>49</v>
      </c>
      <c r="E35" s="146" t="s">
        <v>50</v>
      </c>
      <c r="F35" s="160">
        <f>ROUND((SUM(BE107:BE240)),  2)</f>
        <v>0</v>
      </c>
      <c r="G35" s="42"/>
      <c r="H35" s="42"/>
      <c r="I35" s="161">
        <v>0.20999999999999999</v>
      </c>
      <c r="J35" s="160">
        <f>ROUND(((SUM(BE107:BE240))*I35),  2)</f>
        <v>0</v>
      </c>
      <c r="K35" s="42"/>
      <c r="L35" s="14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="2" customFormat="1" ht="14.4" customHeight="1">
      <c r="A36" s="42"/>
      <c r="B36" s="48"/>
      <c r="C36" s="42"/>
      <c r="D36" s="42"/>
      <c r="E36" s="146" t="s">
        <v>51</v>
      </c>
      <c r="F36" s="160">
        <f>ROUND((SUM(BF107:BF240)),  2)</f>
        <v>0</v>
      </c>
      <c r="G36" s="42"/>
      <c r="H36" s="42"/>
      <c r="I36" s="161">
        <v>0.12</v>
      </c>
      <c r="J36" s="160">
        <f>ROUND(((SUM(BF107:BF240))*I36),  2)</f>
        <v>0</v>
      </c>
      <c r="K36" s="42"/>
      <c r="L36" s="14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46" t="s">
        <v>52</v>
      </c>
      <c r="F37" s="160">
        <f>ROUND((SUM(BG107:BG240)),  2)</f>
        <v>0</v>
      </c>
      <c r="G37" s="42"/>
      <c r="H37" s="42"/>
      <c r="I37" s="161">
        <v>0.20999999999999999</v>
      </c>
      <c r="J37" s="160">
        <f>0</f>
        <v>0</v>
      </c>
      <c r="K37" s="42"/>
      <c r="L37" s="14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hidden="1" s="2" customFormat="1" ht="14.4" customHeight="1">
      <c r="A38" s="42"/>
      <c r="B38" s="48"/>
      <c r="C38" s="42"/>
      <c r="D38" s="42"/>
      <c r="E38" s="146" t="s">
        <v>53</v>
      </c>
      <c r="F38" s="160">
        <f>ROUND((SUM(BH107:BH240)),  2)</f>
        <v>0</v>
      </c>
      <c r="G38" s="42"/>
      <c r="H38" s="42"/>
      <c r="I38" s="161">
        <v>0.12</v>
      </c>
      <c r="J38" s="160">
        <f>0</f>
        <v>0</v>
      </c>
      <c r="K38" s="42"/>
      <c r="L38" s="14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hidden="1" s="2" customFormat="1" ht="14.4" customHeight="1">
      <c r="A39" s="42"/>
      <c r="B39" s="48"/>
      <c r="C39" s="42"/>
      <c r="D39" s="42"/>
      <c r="E39" s="146" t="s">
        <v>54</v>
      </c>
      <c r="F39" s="160">
        <f>ROUND((SUM(BI107:BI240)),  2)</f>
        <v>0</v>
      </c>
      <c r="G39" s="42"/>
      <c r="H39" s="42"/>
      <c r="I39" s="161">
        <v>0</v>
      </c>
      <c r="J39" s="160">
        <f>0</f>
        <v>0</v>
      </c>
      <c r="K39" s="42"/>
      <c r="L39" s="14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6.96" customHeight="1">
      <c r="A40" s="42"/>
      <c r="B40" s="48"/>
      <c r="C40" s="42"/>
      <c r="D40" s="42"/>
      <c r="E40" s="42"/>
      <c r="F40" s="42"/>
      <c r="G40" s="42"/>
      <c r="H40" s="42"/>
      <c r="I40" s="42"/>
      <c r="J40" s="42"/>
      <c r="K40" s="42"/>
      <c r="L40" s="14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1" s="2" customFormat="1" ht="25.44" customHeight="1">
      <c r="A41" s="42"/>
      <c r="B41" s="48"/>
      <c r="C41" s="162"/>
      <c r="D41" s="163" t="s">
        <v>55</v>
      </c>
      <c r="E41" s="164"/>
      <c r="F41" s="164"/>
      <c r="G41" s="165" t="s">
        <v>56</v>
      </c>
      <c r="H41" s="166" t="s">
        <v>57</v>
      </c>
      <c r="I41" s="164"/>
      <c r="J41" s="167">
        <f>SUM(J32:J39)</f>
        <v>0</v>
      </c>
      <c r="K41" s="168"/>
      <c r="L41" s="148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</row>
    <row r="42" s="2" customFormat="1" ht="14.4" customHeight="1">
      <c r="A42" s="42"/>
      <c r="B42" s="169"/>
      <c r="C42" s="170"/>
      <c r="D42" s="170"/>
      <c r="E42" s="170"/>
      <c r="F42" s="170"/>
      <c r="G42" s="170"/>
      <c r="H42" s="170"/>
      <c r="I42" s="170"/>
      <c r="J42" s="170"/>
      <c r="K42" s="170"/>
      <c r="L42" s="148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</row>
    <row r="46" s="2" customFormat="1" ht="6.96" customHeight="1">
      <c r="A46" s="42"/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4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24.96" customHeight="1">
      <c r="A47" s="42"/>
      <c r="B47" s="43"/>
      <c r="C47" s="26" t="s">
        <v>116</v>
      </c>
      <c r="D47" s="44"/>
      <c r="E47" s="44"/>
      <c r="F47" s="44"/>
      <c r="G47" s="44"/>
      <c r="H47" s="44"/>
      <c r="I47" s="44"/>
      <c r="J47" s="44"/>
      <c r="K47" s="44"/>
      <c r="L47" s="14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14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16</v>
      </c>
      <c r="D49" s="44"/>
      <c r="E49" s="44"/>
      <c r="F49" s="44"/>
      <c r="G49" s="44"/>
      <c r="H49" s="44"/>
      <c r="I49" s="44"/>
      <c r="J49" s="44"/>
      <c r="K49" s="44"/>
      <c r="L49" s="14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26.25" customHeight="1">
      <c r="A50" s="42"/>
      <c r="B50" s="43"/>
      <c r="C50" s="44"/>
      <c r="D50" s="44"/>
      <c r="E50" s="173" t="str">
        <f>E7</f>
        <v xml:space="preserve">Modernizace a rozšíření prostor  SOU a PrŠ  Kladno – Vrapice, Objekt 1</v>
      </c>
      <c r="F50" s="35"/>
      <c r="G50" s="35"/>
      <c r="H50" s="35"/>
      <c r="I50" s="44"/>
      <c r="J50" s="44"/>
      <c r="K50" s="44"/>
      <c r="L50" s="14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1" customFormat="1" ht="12" customHeight="1">
      <c r="B51" s="24"/>
      <c r="C51" s="35" t="s">
        <v>114</v>
      </c>
      <c r="D51" s="25"/>
      <c r="E51" s="25"/>
      <c r="F51" s="25"/>
      <c r="G51" s="25"/>
      <c r="H51" s="25"/>
      <c r="I51" s="25"/>
      <c r="J51" s="25"/>
      <c r="K51" s="25"/>
      <c r="L51" s="23"/>
    </row>
    <row r="52" s="2" customFormat="1" ht="16.5" customHeight="1">
      <c r="A52" s="42"/>
      <c r="B52" s="43"/>
      <c r="C52" s="44"/>
      <c r="D52" s="44"/>
      <c r="E52" s="173" t="s">
        <v>258</v>
      </c>
      <c r="F52" s="44"/>
      <c r="G52" s="44"/>
      <c r="H52" s="44"/>
      <c r="I52" s="44"/>
      <c r="J52" s="44"/>
      <c r="K52" s="44"/>
      <c r="L52" s="14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12" customHeight="1">
      <c r="A53" s="42"/>
      <c r="B53" s="43"/>
      <c r="C53" s="35" t="s">
        <v>259</v>
      </c>
      <c r="D53" s="44"/>
      <c r="E53" s="44"/>
      <c r="F53" s="44"/>
      <c r="G53" s="44"/>
      <c r="H53" s="44"/>
      <c r="I53" s="44"/>
      <c r="J53" s="44"/>
      <c r="K53" s="44"/>
      <c r="L53" s="14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16.5" customHeight="1">
      <c r="A54" s="42"/>
      <c r="B54" s="43"/>
      <c r="C54" s="44"/>
      <c r="D54" s="44"/>
      <c r="E54" s="73" t="str">
        <f>E11</f>
        <v>TI 03 - Elektroinstalace</v>
      </c>
      <c r="F54" s="44"/>
      <c r="G54" s="44"/>
      <c r="H54" s="44"/>
      <c r="I54" s="44"/>
      <c r="J54" s="44"/>
      <c r="K54" s="44"/>
      <c r="L54" s="14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6.96" customHeight="1">
      <c r="A55" s="42"/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14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2" customHeight="1">
      <c r="A56" s="42"/>
      <c r="B56" s="43"/>
      <c r="C56" s="35" t="s">
        <v>22</v>
      </c>
      <c r="D56" s="44"/>
      <c r="E56" s="44"/>
      <c r="F56" s="30" t="str">
        <f>F14</f>
        <v>Vrapice</v>
      </c>
      <c r="G56" s="44"/>
      <c r="H56" s="44"/>
      <c r="I56" s="35" t="s">
        <v>24</v>
      </c>
      <c r="J56" s="76" t="str">
        <f>IF(J14="","",J14)</f>
        <v>1. 2. 2025</v>
      </c>
      <c r="K56" s="44"/>
      <c r="L56" s="14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6.96" customHeight="1">
      <c r="A57" s="42"/>
      <c r="B57" s="43"/>
      <c r="C57" s="44"/>
      <c r="D57" s="44"/>
      <c r="E57" s="44"/>
      <c r="F57" s="44"/>
      <c r="G57" s="44"/>
      <c r="H57" s="44"/>
      <c r="I57" s="44"/>
      <c r="J57" s="44"/>
      <c r="K57" s="44"/>
      <c r="L57" s="14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5.15" customHeight="1">
      <c r="A58" s="42"/>
      <c r="B58" s="43"/>
      <c r="C58" s="35" t="s">
        <v>28</v>
      </c>
      <c r="D58" s="44"/>
      <c r="E58" s="44"/>
      <c r="F58" s="30" t="str">
        <f>E17</f>
        <v>SOU a PrŠ Kladno – Vrapice</v>
      </c>
      <c r="G58" s="44"/>
      <c r="H58" s="44"/>
      <c r="I58" s="35" t="s">
        <v>36</v>
      </c>
      <c r="J58" s="40" t="str">
        <f>E23</f>
        <v>archiw studio s.r.o</v>
      </c>
      <c r="K58" s="44"/>
      <c r="L58" s="14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5.65" customHeight="1">
      <c r="A59" s="42"/>
      <c r="B59" s="43"/>
      <c r="C59" s="35" t="s">
        <v>34</v>
      </c>
      <c r="D59" s="44"/>
      <c r="E59" s="44"/>
      <c r="F59" s="30" t="str">
        <f>IF(E20="","",E20)</f>
        <v>Vyplň údaj</v>
      </c>
      <c r="G59" s="44"/>
      <c r="H59" s="44"/>
      <c r="I59" s="35" t="s">
        <v>41</v>
      </c>
      <c r="J59" s="40" t="str">
        <f>E26</f>
        <v>archiw studio s.r.o. - Pavol Vígh</v>
      </c>
      <c r="K59" s="44"/>
      <c r="L59" s="14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</row>
    <row r="60" s="2" customFormat="1" ht="10.32" customHeight="1">
      <c r="A60" s="42"/>
      <c r="B60" s="43"/>
      <c r="C60" s="44"/>
      <c r="D60" s="44"/>
      <c r="E60" s="44"/>
      <c r="F60" s="44"/>
      <c r="G60" s="44"/>
      <c r="H60" s="44"/>
      <c r="I60" s="44"/>
      <c r="J60" s="44"/>
      <c r="K60" s="44"/>
      <c r="L60" s="148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</row>
    <row r="61" s="2" customFormat="1" ht="29.28" customHeight="1">
      <c r="A61" s="42"/>
      <c r="B61" s="43"/>
      <c r="C61" s="174" t="s">
        <v>117</v>
      </c>
      <c r="D61" s="175"/>
      <c r="E61" s="175"/>
      <c r="F61" s="175"/>
      <c r="G61" s="175"/>
      <c r="H61" s="175"/>
      <c r="I61" s="175"/>
      <c r="J61" s="176" t="s">
        <v>118</v>
      </c>
      <c r="K61" s="175"/>
      <c r="L61" s="148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</row>
    <row r="62" s="2" customFormat="1" ht="10.32" customHeight="1">
      <c r="A62" s="42"/>
      <c r="B62" s="43"/>
      <c r="C62" s="44"/>
      <c r="D62" s="44"/>
      <c r="E62" s="44"/>
      <c r="F62" s="44"/>
      <c r="G62" s="44"/>
      <c r="H62" s="44"/>
      <c r="I62" s="44"/>
      <c r="J62" s="44"/>
      <c r="K62" s="44"/>
      <c r="L62" s="148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</row>
    <row r="63" s="2" customFormat="1" ht="22.8" customHeight="1">
      <c r="A63" s="42"/>
      <c r="B63" s="43"/>
      <c r="C63" s="177" t="s">
        <v>77</v>
      </c>
      <c r="D63" s="44"/>
      <c r="E63" s="44"/>
      <c r="F63" s="44"/>
      <c r="G63" s="44"/>
      <c r="H63" s="44"/>
      <c r="I63" s="44"/>
      <c r="J63" s="106">
        <f>J107</f>
        <v>0</v>
      </c>
      <c r="K63" s="44"/>
      <c r="L63" s="148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U63" s="20" t="s">
        <v>119</v>
      </c>
    </row>
    <row r="64" s="9" customFormat="1" ht="24.96" customHeight="1">
      <c r="A64" s="9"/>
      <c r="B64" s="178"/>
      <c r="C64" s="179"/>
      <c r="D64" s="180" t="s">
        <v>261</v>
      </c>
      <c r="E64" s="181"/>
      <c r="F64" s="181"/>
      <c r="G64" s="181"/>
      <c r="H64" s="181"/>
      <c r="I64" s="181"/>
      <c r="J64" s="182">
        <f>J108</f>
        <v>0</v>
      </c>
      <c r="K64" s="179"/>
      <c r="L64" s="18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84"/>
      <c r="C65" s="129"/>
      <c r="D65" s="185" t="s">
        <v>2935</v>
      </c>
      <c r="E65" s="186"/>
      <c r="F65" s="186"/>
      <c r="G65" s="186"/>
      <c r="H65" s="186"/>
      <c r="I65" s="186"/>
      <c r="J65" s="187">
        <f>J109</f>
        <v>0</v>
      </c>
      <c r="K65" s="129"/>
      <c r="L65" s="18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8"/>
      <c r="C66" s="179"/>
      <c r="D66" s="180" t="s">
        <v>274</v>
      </c>
      <c r="E66" s="181"/>
      <c r="F66" s="181"/>
      <c r="G66" s="181"/>
      <c r="H66" s="181"/>
      <c r="I66" s="181"/>
      <c r="J66" s="182">
        <f>J123</f>
        <v>0</v>
      </c>
      <c r="K66" s="179"/>
      <c r="L66" s="18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78"/>
      <c r="C67" s="179"/>
      <c r="D67" s="180" t="s">
        <v>265</v>
      </c>
      <c r="E67" s="181"/>
      <c r="F67" s="181"/>
      <c r="G67" s="181"/>
      <c r="H67" s="181"/>
      <c r="I67" s="181"/>
      <c r="J67" s="182">
        <f>J143</f>
        <v>0</v>
      </c>
      <c r="K67" s="179"/>
      <c r="L67" s="18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84"/>
      <c r="C68" s="129"/>
      <c r="D68" s="185" t="s">
        <v>2936</v>
      </c>
      <c r="E68" s="186"/>
      <c r="F68" s="186"/>
      <c r="G68" s="186"/>
      <c r="H68" s="186"/>
      <c r="I68" s="186"/>
      <c r="J68" s="187">
        <f>J144</f>
        <v>0</v>
      </c>
      <c r="K68" s="129"/>
      <c r="L68" s="18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4.88" customHeight="1">
      <c r="A69" s="10"/>
      <c r="B69" s="184"/>
      <c r="C69" s="129"/>
      <c r="D69" s="185" t="s">
        <v>2937</v>
      </c>
      <c r="E69" s="186"/>
      <c r="F69" s="186"/>
      <c r="G69" s="186"/>
      <c r="H69" s="186"/>
      <c r="I69" s="186"/>
      <c r="J69" s="187">
        <f>J145</f>
        <v>0</v>
      </c>
      <c r="K69" s="129"/>
      <c r="L69" s="18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4.88" customHeight="1">
      <c r="A70" s="10"/>
      <c r="B70" s="184"/>
      <c r="C70" s="129"/>
      <c r="D70" s="185" t="s">
        <v>2938</v>
      </c>
      <c r="E70" s="186"/>
      <c r="F70" s="186"/>
      <c r="G70" s="186"/>
      <c r="H70" s="186"/>
      <c r="I70" s="186"/>
      <c r="J70" s="187">
        <f>J157</f>
        <v>0</v>
      </c>
      <c r="K70" s="129"/>
      <c r="L70" s="18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84"/>
      <c r="C71" s="129"/>
      <c r="D71" s="185" t="s">
        <v>2939</v>
      </c>
      <c r="E71" s="186"/>
      <c r="F71" s="186"/>
      <c r="G71" s="186"/>
      <c r="H71" s="186"/>
      <c r="I71" s="186"/>
      <c r="J71" s="187">
        <f>J166</f>
        <v>0</v>
      </c>
      <c r="K71" s="129"/>
      <c r="L71" s="18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84"/>
      <c r="C72" s="129"/>
      <c r="D72" s="185" t="s">
        <v>2940</v>
      </c>
      <c r="E72" s="186"/>
      <c r="F72" s="186"/>
      <c r="G72" s="186"/>
      <c r="H72" s="186"/>
      <c r="I72" s="186"/>
      <c r="J72" s="187">
        <f>J174</f>
        <v>0</v>
      </c>
      <c r="K72" s="129"/>
      <c r="L72" s="18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4.88" customHeight="1">
      <c r="A73" s="10"/>
      <c r="B73" s="184"/>
      <c r="C73" s="129"/>
      <c r="D73" s="185" t="s">
        <v>2941</v>
      </c>
      <c r="E73" s="186"/>
      <c r="F73" s="186"/>
      <c r="G73" s="186"/>
      <c r="H73" s="186"/>
      <c r="I73" s="186"/>
      <c r="J73" s="187">
        <f>J178</f>
        <v>0</v>
      </c>
      <c r="K73" s="129"/>
      <c r="L73" s="18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4.88" customHeight="1">
      <c r="A74" s="10"/>
      <c r="B74" s="184"/>
      <c r="C74" s="129"/>
      <c r="D74" s="185" t="s">
        <v>2942</v>
      </c>
      <c r="E74" s="186"/>
      <c r="F74" s="186"/>
      <c r="G74" s="186"/>
      <c r="H74" s="186"/>
      <c r="I74" s="186"/>
      <c r="J74" s="187">
        <f>J185</f>
        <v>0</v>
      </c>
      <c r="K74" s="129"/>
      <c r="L74" s="18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4.88" customHeight="1">
      <c r="A75" s="10"/>
      <c r="B75" s="184"/>
      <c r="C75" s="129"/>
      <c r="D75" s="185" t="s">
        <v>2943</v>
      </c>
      <c r="E75" s="186"/>
      <c r="F75" s="186"/>
      <c r="G75" s="186"/>
      <c r="H75" s="186"/>
      <c r="I75" s="186"/>
      <c r="J75" s="187">
        <f>J195</f>
        <v>0</v>
      </c>
      <c r="K75" s="129"/>
      <c r="L75" s="18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4.88" customHeight="1">
      <c r="A76" s="10"/>
      <c r="B76" s="184"/>
      <c r="C76" s="129"/>
      <c r="D76" s="185" t="s">
        <v>2944</v>
      </c>
      <c r="E76" s="186"/>
      <c r="F76" s="186"/>
      <c r="G76" s="186"/>
      <c r="H76" s="186"/>
      <c r="I76" s="186"/>
      <c r="J76" s="187">
        <f>J202</f>
        <v>0</v>
      </c>
      <c r="K76" s="129"/>
      <c r="L76" s="18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4.88" customHeight="1">
      <c r="A77" s="10"/>
      <c r="B77" s="184"/>
      <c r="C77" s="129"/>
      <c r="D77" s="185" t="s">
        <v>2945</v>
      </c>
      <c r="E77" s="186"/>
      <c r="F77" s="186"/>
      <c r="G77" s="186"/>
      <c r="H77" s="186"/>
      <c r="I77" s="186"/>
      <c r="J77" s="187">
        <f>J207</f>
        <v>0</v>
      </c>
      <c r="K77" s="129"/>
      <c r="L77" s="18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4"/>
      <c r="C78" s="129"/>
      <c r="D78" s="185" t="s">
        <v>2946</v>
      </c>
      <c r="E78" s="186"/>
      <c r="F78" s="186"/>
      <c r="G78" s="186"/>
      <c r="H78" s="186"/>
      <c r="I78" s="186"/>
      <c r="J78" s="187">
        <f>J220</f>
        <v>0</v>
      </c>
      <c r="K78" s="129"/>
      <c r="L78" s="18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4.88" customHeight="1">
      <c r="A79" s="10"/>
      <c r="B79" s="184"/>
      <c r="C79" s="129"/>
      <c r="D79" s="185" t="s">
        <v>2947</v>
      </c>
      <c r="E79" s="186"/>
      <c r="F79" s="186"/>
      <c r="G79" s="186"/>
      <c r="H79" s="186"/>
      <c r="I79" s="186"/>
      <c r="J79" s="187">
        <f>J221</f>
        <v>0</v>
      </c>
      <c r="K79" s="129"/>
      <c r="L79" s="18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4.88" customHeight="1">
      <c r="A80" s="10"/>
      <c r="B80" s="184"/>
      <c r="C80" s="129"/>
      <c r="D80" s="185" t="s">
        <v>2948</v>
      </c>
      <c r="E80" s="186"/>
      <c r="F80" s="186"/>
      <c r="G80" s="186"/>
      <c r="H80" s="186"/>
      <c r="I80" s="186"/>
      <c r="J80" s="187">
        <f>J223</f>
        <v>0</v>
      </c>
      <c r="K80" s="129"/>
      <c r="L80" s="18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4.88" customHeight="1">
      <c r="A81" s="10"/>
      <c r="B81" s="184"/>
      <c r="C81" s="129"/>
      <c r="D81" s="185" t="s">
        <v>2949</v>
      </c>
      <c r="E81" s="186"/>
      <c r="F81" s="186"/>
      <c r="G81" s="186"/>
      <c r="H81" s="186"/>
      <c r="I81" s="186"/>
      <c r="J81" s="187">
        <f>J225</f>
        <v>0</v>
      </c>
      <c r="K81" s="129"/>
      <c r="L81" s="18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9" customFormat="1" ht="24.96" customHeight="1">
      <c r="A82" s="9"/>
      <c r="B82" s="178"/>
      <c r="C82" s="179"/>
      <c r="D82" s="180" t="s">
        <v>2433</v>
      </c>
      <c r="E82" s="181"/>
      <c r="F82" s="181"/>
      <c r="G82" s="181"/>
      <c r="H82" s="181"/>
      <c r="I82" s="181"/>
      <c r="J82" s="182">
        <f>J229</f>
        <v>0</v>
      </c>
      <c r="K82" s="179"/>
      <c r="L82" s="183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s="9" customFormat="1" ht="24.96" customHeight="1">
      <c r="A83" s="9"/>
      <c r="B83" s="178"/>
      <c r="C83" s="179"/>
      <c r="D83" s="180" t="s">
        <v>120</v>
      </c>
      <c r="E83" s="181"/>
      <c r="F83" s="181"/>
      <c r="G83" s="181"/>
      <c r="H83" s="181"/>
      <c r="I83" s="181"/>
      <c r="J83" s="182">
        <f>J232</f>
        <v>0</v>
      </c>
      <c r="K83" s="179"/>
      <c r="L83" s="183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s="10" customFormat="1" ht="19.92" customHeight="1">
      <c r="A84" s="10"/>
      <c r="B84" s="184"/>
      <c r="C84" s="129"/>
      <c r="D84" s="185" t="s">
        <v>123</v>
      </c>
      <c r="E84" s="186"/>
      <c r="F84" s="186"/>
      <c r="G84" s="186"/>
      <c r="H84" s="186"/>
      <c r="I84" s="186"/>
      <c r="J84" s="187">
        <f>J233</f>
        <v>0</v>
      </c>
      <c r="K84" s="129"/>
      <c r="L84" s="188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84"/>
      <c r="C85" s="129"/>
      <c r="D85" s="185" t="s">
        <v>2663</v>
      </c>
      <c r="E85" s="186"/>
      <c r="F85" s="186"/>
      <c r="G85" s="186"/>
      <c r="H85" s="186"/>
      <c r="I85" s="186"/>
      <c r="J85" s="187">
        <f>J238</f>
        <v>0</v>
      </c>
      <c r="K85" s="129"/>
      <c r="L85" s="188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2" customFormat="1" ht="21.84" customHeight="1">
      <c r="A86" s="42"/>
      <c r="B86" s="43"/>
      <c r="C86" s="44"/>
      <c r="D86" s="44"/>
      <c r="E86" s="44"/>
      <c r="F86" s="44"/>
      <c r="G86" s="44"/>
      <c r="H86" s="44"/>
      <c r="I86" s="44"/>
      <c r="J86" s="44"/>
      <c r="K86" s="44"/>
      <c r="L86" s="148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</row>
    <row r="87" s="2" customFormat="1" ht="6.96" customHeight="1">
      <c r="A87" s="42"/>
      <c r="B87" s="63"/>
      <c r="C87" s="64"/>
      <c r="D87" s="64"/>
      <c r="E87" s="64"/>
      <c r="F87" s="64"/>
      <c r="G87" s="64"/>
      <c r="H87" s="64"/>
      <c r="I87" s="64"/>
      <c r="J87" s="64"/>
      <c r="K87" s="64"/>
      <c r="L87" s="148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</row>
    <row r="91" s="2" customFormat="1" ht="6.96" customHeight="1">
      <c r="A91" s="42"/>
      <c r="B91" s="65"/>
      <c r="C91" s="66"/>
      <c r="D91" s="66"/>
      <c r="E91" s="66"/>
      <c r="F91" s="66"/>
      <c r="G91" s="66"/>
      <c r="H91" s="66"/>
      <c r="I91" s="66"/>
      <c r="J91" s="66"/>
      <c r="K91" s="66"/>
      <c r="L91" s="148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</row>
    <row r="92" s="2" customFormat="1" ht="24.96" customHeight="1">
      <c r="A92" s="42"/>
      <c r="B92" s="43"/>
      <c r="C92" s="26" t="s">
        <v>126</v>
      </c>
      <c r="D92" s="44"/>
      <c r="E92" s="44"/>
      <c r="F92" s="44"/>
      <c r="G92" s="44"/>
      <c r="H92" s="44"/>
      <c r="I92" s="44"/>
      <c r="J92" s="44"/>
      <c r="K92" s="44"/>
      <c r="L92" s="148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</row>
    <row r="93" s="2" customFormat="1" ht="6.96" customHeight="1">
      <c r="A93" s="42"/>
      <c r="B93" s="43"/>
      <c r="C93" s="44"/>
      <c r="D93" s="44"/>
      <c r="E93" s="44"/>
      <c r="F93" s="44"/>
      <c r="G93" s="44"/>
      <c r="H93" s="44"/>
      <c r="I93" s="44"/>
      <c r="J93" s="44"/>
      <c r="K93" s="44"/>
      <c r="L93" s="148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="2" customFormat="1" ht="12" customHeight="1">
      <c r="A94" s="42"/>
      <c r="B94" s="43"/>
      <c r="C94" s="35" t="s">
        <v>16</v>
      </c>
      <c r="D94" s="44"/>
      <c r="E94" s="44"/>
      <c r="F94" s="44"/>
      <c r="G94" s="44"/>
      <c r="H94" s="44"/>
      <c r="I94" s="44"/>
      <c r="J94" s="44"/>
      <c r="K94" s="44"/>
      <c r="L94" s="148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</row>
    <row r="95" s="2" customFormat="1" ht="26.25" customHeight="1">
      <c r="A95" s="42"/>
      <c r="B95" s="43"/>
      <c r="C95" s="44"/>
      <c r="D95" s="44"/>
      <c r="E95" s="173" t="str">
        <f>E7</f>
        <v xml:space="preserve">Modernizace a rozšíření prostor  SOU a PrŠ  Kladno – Vrapice, Objekt 1</v>
      </c>
      <c r="F95" s="35"/>
      <c r="G95" s="35"/>
      <c r="H95" s="35"/>
      <c r="I95" s="44"/>
      <c r="J95" s="44"/>
      <c r="K95" s="44"/>
      <c r="L95" s="148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</row>
    <row r="96" s="1" customFormat="1" ht="12" customHeight="1">
      <c r="B96" s="24"/>
      <c r="C96" s="35" t="s">
        <v>114</v>
      </c>
      <c r="D96" s="25"/>
      <c r="E96" s="25"/>
      <c r="F96" s="25"/>
      <c r="G96" s="25"/>
      <c r="H96" s="25"/>
      <c r="I96" s="25"/>
      <c r="J96" s="25"/>
      <c r="K96" s="25"/>
      <c r="L96" s="23"/>
    </row>
    <row r="97" s="2" customFormat="1" ht="16.5" customHeight="1">
      <c r="A97" s="42"/>
      <c r="B97" s="43"/>
      <c r="C97" s="44"/>
      <c r="D97" s="44"/>
      <c r="E97" s="173" t="s">
        <v>258</v>
      </c>
      <c r="F97" s="44"/>
      <c r="G97" s="44"/>
      <c r="H97" s="44"/>
      <c r="I97" s="44"/>
      <c r="J97" s="44"/>
      <c r="K97" s="44"/>
      <c r="L97" s="148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</row>
    <row r="98" s="2" customFormat="1" ht="12" customHeight="1">
      <c r="A98" s="42"/>
      <c r="B98" s="43"/>
      <c r="C98" s="35" t="s">
        <v>259</v>
      </c>
      <c r="D98" s="44"/>
      <c r="E98" s="44"/>
      <c r="F98" s="44"/>
      <c r="G98" s="44"/>
      <c r="H98" s="44"/>
      <c r="I98" s="44"/>
      <c r="J98" s="44"/>
      <c r="K98" s="44"/>
      <c r="L98" s="148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</row>
    <row r="99" s="2" customFormat="1" ht="16.5" customHeight="1">
      <c r="A99" s="42"/>
      <c r="B99" s="43"/>
      <c r="C99" s="44"/>
      <c r="D99" s="44"/>
      <c r="E99" s="73" t="str">
        <f>E11</f>
        <v>TI 03 - Elektroinstalace</v>
      </c>
      <c r="F99" s="44"/>
      <c r="G99" s="44"/>
      <c r="H99" s="44"/>
      <c r="I99" s="44"/>
      <c r="J99" s="44"/>
      <c r="K99" s="44"/>
      <c r="L99" s="148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</row>
    <row r="100" s="2" customFormat="1" ht="6.96" customHeight="1">
      <c r="A100" s="42"/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148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</row>
    <row r="101" s="2" customFormat="1" ht="12" customHeight="1">
      <c r="A101" s="42"/>
      <c r="B101" s="43"/>
      <c r="C101" s="35" t="s">
        <v>22</v>
      </c>
      <c r="D101" s="44"/>
      <c r="E101" s="44"/>
      <c r="F101" s="30" t="str">
        <f>F14</f>
        <v>Vrapice</v>
      </c>
      <c r="G101" s="44"/>
      <c r="H101" s="44"/>
      <c r="I101" s="35" t="s">
        <v>24</v>
      </c>
      <c r="J101" s="76" t="str">
        <f>IF(J14="","",J14)</f>
        <v>1. 2. 2025</v>
      </c>
      <c r="K101" s="44"/>
      <c r="L101" s="148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</row>
    <row r="102" s="2" customFormat="1" ht="6.96" customHeight="1">
      <c r="A102" s="42"/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148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</row>
    <row r="103" s="2" customFormat="1" ht="15.15" customHeight="1">
      <c r="A103" s="42"/>
      <c r="B103" s="43"/>
      <c r="C103" s="35" t="s">
        <v>28</v>
      </c>
      <c r="D103" s="44"/>
      <c r="E103" s="44"/>
      <c r="F103" s="30" t="str">
        <f>E17</f>
        <v>SOU a PrŠ Kladno – Vrapice</v>
      </c>
      <c r="G103" s="44"/>
      <c r="H103" s="44"/>
      <c r="I103" s="35" t="s">
        <v>36</v>
      </c>
      <c r="J103" s="40" t="str">
        <f>E23</f>
        <v>archiw studio s.r.o</v>
      </c>
      <c r="K103" s="44"/>
      <c r="L103" s="148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</row>
    <row r="104" s="2" customFormat="1" ht="25.65" customHeight="1">
      <c r="A104" s="42"/>
      <c r="B104" s="43"/>
      <c r="C104" s="35" t="s">
        <v>34</v>
      </c>
      <c r="D104" s="44"/>
      <c r="E104" s="44"/>
      <c r="F104" s="30" t="str">
        <f>IF(E20="","",E20)</f>
        <v>Vyplň údaj</v>
      </c>
      <c r="G104" s="44"/>
      <c r="H104" s="44"/>
      <c r="I104" s="35" t="s">
        <v>41</v>
      </c>
      <c r="J104" s="40" t="str">
        <f>E26</f>
        <v>archiw studio s.r.o. - Pavol Vígh</v>
      </c>
      <c r="K104" s="44"/>
      <c r="L104" s="148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</row>
    <row r="105" s="2" customFormat="1" ht="10.32" customHeight="1">
      <c r="A105" s="42"/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148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</row>
    <row r="106" s="11" customFormat="1" ht="29.28" customHeight="1">
      <c r="A106" s="189"/>
      <c r="B106" s="190"/>
      <c r="C106" s="191" t="s">
        <v>127</v>
      </c>
      <c r="D106" s="192" t="s">
        <v>64</v>
      </c>
      <c r="E106" s="192" t="s">
        <v>60</v>
      </c>
      <c r="F106" s="192" t="s">
        <v>61</v>
      </c>
      <c r="G106" s="192" t="s">
        <v>128</v>
      </c>
      <c r="H106" s="192" t="s">
        <v>129</v>
      </c>
      <c r="I106" s="192" t="s">
        <v>130</v>
      </c>
      <c r="J106" s="192" t="s">
        <v>118</v>
      </c>
      <c r="K106" s="193" t="s">
        <v>131</v>
      </c>
      <c r="L106" s="194"/>
      <c r="M106" s="96" t="s">
        <v>78</v>
      </c>
      <c r="N106" s="97" t="s">
        <v>49</v>
      </c>
      <c r="O106" s="97" t="s">
        <v>132</v>
      </c>
      <c r="P106" s="97" t="s">
        <v>133</v>
      </c>
      <c r="Q106" s="97" t="s">
        <v>134</v>
      </c>
      <c r="R106" s="97" t="s">
        <v>135</v>
      </c>
      <c r="S106" s="97" t="s">
        <v>136</v>
      </c>
      <c r="T106" s="98" t="s">
        <v>137</v>
      </c>
      <c r="U106" s="189"/>
      <c r="V106" s="189"/>
      <c r="W106" s="189"/>
      <c r="X106" s="189"/>
      <c r="Y106" s="189"/>
      <c r="Z106" s="189"/>
      <c r="AA106" s="189"/>
      <c r="AB106" s="189"/>
      <c r="AC106" s="189"/>
      <c r="AD106" s="189"/>
      <c r="AE106" s="189"/>
    </row>
    <row r="107" s="2" customFormat="1" ht="22.8" customHeight="1">
      <c r="A107" s="42"/>
      <c r="B107" s="43"/>
      <c r="C107" s="103" t="s">
        <v>138</v>
      </c>
      <c r="D107" s="44"/>
      <c r="E107" s="44"/>
      <c r="F107" s="44"/>
      <c r="G107" s="44"/>
      <c r="H107" s="44"/>
      <c r="I107" s="44"/>
      <c r="J107" s="195">
        <f>BK107</f>
        <v>0</v>
      </c>
      <c r="K107" s="44"/>
      <c r="L107" s="48"/>
      <c r="M107" s="99"/>
      <c r="N107" s="196"/>
      <c r="O107" s="100"/>
      <c r="P107" s="197">
        <f>P108+P123+P143+P229+P232</f>
        <v>0</v>
      </c>
      <c r="Q107" s="100"/>
      <c r="R107" s="197">
        <f>R108+R123+R143+R229+R232</f>
        <v>0</v>
      </c>
      <c r="S107" s="100"/>
      <c r="T107" s="198">
        <f>T108+T123+T143+T229+T232</f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T107" s="20" t="s">
        <v>79</v>
      </c>
      <c r="AU107" s="20" t="s">
        <v>119</v>
      </c>
      <c r="BK107" s="199">
        <f>BK108+BK123+BK143+BK229+BK232</f>
        <v>0</v>
      </c>
    </row>
    <row r="108" s="12" customFormat="1" ht="25.92" customHeight="1">
      <c r="A108" s="12"/>
      <c r="B108" s="200"/>
      <c r="C108" s="201"/>
      <c r="D108" s="202" t="s">
        <v>79</v>
      </c>
      <c r="E108" s="203" t="s">
        <v>275</v>
      </c>
      <c r="F108" s="203" t="s">
        <v>276</v>
      </c>
      <c r="G108" s="201"/>
      <c r="H108" s="201"/>
      <c r="I108" s="204"/>
      <c r="J108" s="205">
        <f>BK108</f>
        <v>0</v>
      </c>
      <c r="K108" s="201"/>
      <c r="L108" s="206"/>
      <c r="M108" s="207"/>
      <c r="N108" s="208"/>
      <c r="O108" s="208"/>
      <c r="P108" s="209">
        <f>P109</f>
        <v>0</v>
      </c>
      <c r="Q108" s="208"/>
      <c r="R108" s="209">
        <f>R109</f>
        <v>0</v>
      </c>
      <c r="S108" s="208"/>
      <c r="T108" s="210">
        <f>T109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11" t="s">
        <v>88</v>
      </c>
      <c r="AT108" s="212" t="s">
        <v>79</v>
      </c>
      <c r="AU108" s="212" t="s">
        <v>80</v>
      </c>
      <c r="AY108" s="211" t="s">
        <v>141</v>
      </c>
      <c r="BK108" s="213">
        <f>BK109</f>
        <v>0</v>
      </c>
    </row>
    <row r="109" s="12" customFormat="1" ht="22.8" customHeight="1">
      <c r="A109" s="12"/>
      <c r="B109" s="200"/>
      <c r="C109" s="201"/>
      <c r="D109" s="202" t="s">
        <v>79</v>
      </c>
      <c r="E109" s="214" t="s">
        <v>2950</v>
      </c>
      <c r="F109" s="214" t="s">
        <v>2951</v>
      </c>
      <c r="G109" s="201"/>
      <c r="H109" s="201"/>
      <c r="I109" s="204"/>
      <c r="J109" s="215">
        <f>BK109</f>
        <v>0</v>
      </c>
      <c r="K109" s="201"/>
      <c r="L109" s="206"/>
      <c r="M109" s="207"/>
      <c r="N109" s="208"/>
      <c r="O109" s="208"/>
      <c r="P109" s="209">
        <f>SUM(P110:P122)</f>
        <v>0</v>
      </c>
      <c r="Q109" s="208"/>
      <c r="R109" s="209">
        <f>SUM(R110:R122)</f>
        <v>0</v>
      </c>
      <c r="S109" s="208"/>
      <c r="T109" s="210">
        <f>SUM(T110:T122)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11" t="s">
        <v>88</v>
      </c>
      <c r="AT109" s="212" t="s">
        <v>79</v>
      </c>
      <c r="AU109" s="212" t="s">
        <v>88</v>
      </c>
      <c r="AY109" s="211" t="s">
        <v>141</v>
      </c>
      <c r="BK109" s="213">
        <f>SUM(BK110:BK122)</f>
        <v>0</v>
      </c>
    </row>
    <row r="110" s="2" customFormat="1" ht="16.5" customHeight="1">
      <c r="A110" s="42"/>
      <c r="B110" s="43"/>
      <c r="C110" s="216" t="s">
        <v>88</v>
      </c>
      <c r="D110" s="216" t="s">
        <v>144</v>
      </c>
      <c r="E110" s="217" t="s">
        <v>2952</v>
      </c>
      <c r="F110" s="218" t="s">
        <v>2953</v>
      </c>
      <c r="G110" s="219" t="s">
        <v>2954</v>
      </c>
      <c r="H110" s="220">
        <v>188</v>
      </c>
      <c r="I110" s="221"/>
      <c r="J110" s="222">
        <f>ROUND(I110*H110,2)</f>
        <v>0</v>
      </c>
      <c r="K110" s="218" t="s">
        <v>78</v>
      </c>
      <c r="L110" s="48"/>
      <c r="M110" s="223" t="s">
        <v>78</v>
      </c>
      <c r="N110" s="224" t="s">
        <v>50</v>
      </c>
      <c r="O110" s="88"/>
      <c r="P110" s="225">
        <f>O110*H110</f>
        <v>0</v>
      </c>
      <c r="Q110" s="225">
        <v>0</v>
      </c>
      <c r="R110" s="225">
        <f>Q110*H110</f>
        <v>0</v>
      </c>
      <c r="S110" s="225">
        <v>0</v>
      </c>
      <c r="T110" s="226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7" t="s">
        <v>166</v>
      </c>
      <c r="AT110" s="227" t="s">
        <v>144</v>
      </c>
      <c r="AU110" s="227" t="s">
        <v>90</v>
      </c>
      <c r="AY110" s="20" t="s">
        <v>141</v>
      </c>
      <c r="BE110" s="228">
        <f>IF(N110="základní",J110,0)</f>
        <v>0</v>
      </c>
      <c r="BF110" s="228">
        <f>IF(N110="snížená",J110,0)</f>
        <v>0</v>
      </c>
      <c r="BG110" s="228">
        <f>IF(N110="zákl. přenesená",J110,0)</f>
        <v>0</v>
      </c>
      <c r="BH110" s="228">
        <f>IF(N110="sníž. přenesená",J110,0)</f>
        <v>0</v>
      </c>
      <c r="BI110" s="228">
        <f>IF(N110="nulová",J110,0)</f>
        <v>0</v>
      </c>
      <c r="BJ110" s="20" t="s">
        <v>88</v>
      </c>
      <c r="BK110" s="228">
        <f>ROUND(I110*H110,2)</f>
        <v>0</v>
      </c>
      <c r="BL110" s="20" t="s">
        <v>166</v>
      </c>
      <c r="BM110" s="227" t="s">
        <v>2955</v>
      </c>
    </row>
    <row r="111" s="2" customFormat="1" ht="24.15" customHeight="1">
      <c r="A111" s="42"/>
      <c r="B111" s="43"/>
      <c r="C111" s="216" t="s">
        <v>90</v>
      </c>
      <c r="D111" s="216" t="s">
        <v>144</v>
      </c>
      <c r="E111" s="217" t="s">
        <v>2956</v>
      </c>
      <c r="F111" s="218" t="s">
        <v>2957</v>
      </c>
      <c r="G111" s="219" t="s">
        <v>448</v>
      </c>
      <c r="H111" s="220">
        <v>900</v>
      </c>
      <c r="I111" s="221"/>
      <c r="J111" s="222">
        <f>ROUND(I111*H111,2)</f>
        <v>0</v>
      </c>
      <c r="K111" s="218" t="s">
        <v>78</v>
      </c>
      <c r="L111" s="48"/>
      <c r="M111" s="223" t="s">
        <v>78</v>
      </c>
      <c r="N111" s="224" t="s">
        <v>50</v>
      </c>
      <c r="O111" s="88"/>
      <c r="P111" s="225">
        <f>O111*H111</f>
        <v>0</v>
      </c>
      <c r="Q111" s="225">
        <v>0</v>
      </c>
      <c r="R111" s="225">
        <f>Q111*H111</f>
        <v>0</v>
      </c>
      <c r="S111" s="225">
        <v>0</v>
      </c>
      <c r="T111" s="226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7" t="s">
        <v>166</v>
      </c>
      <c r="AT111" s="227" t="s">
        <v>144</v>
      </c>
      <c r="AU111" s="227" t="s">
        <v>90</v>
      </c>
      <c r="AY111" s="20" t="s">
        <v>141</v>
      </c>
      <c r="BE111" s="228">
        <f>IF(N111="základní",J111,0)</f>
        <v>0</v>
      </c>
      <c r="BF111" s="228">
        <f>IF(N111="snížená",J111,0)</f>
        <v>0</v>
      </c>
      <c r="BG111" s="228">
        <f>IF(N111="zákl. přenesená",J111,0)</f>
        <v>0</v>
      </c>
      <c r="BH111" s="228">
        <f>IF(N111="sníž. přenesená",J111,0)</f>
        <v>0</v>
      </c>
      <c r="BI111" s="228">
        <f>IF(N111="nulová",J111,0)</f>
        <v>0</v>
      </c>
      <c r="BJ111" s="20" t="s">
        <v>88</v>
      </c>
      <c r="BK111" s="228">
        <f>ROUND(I111*H111,2)</f>
        <v>0</v>
      </c>
      <c r="BL111" s="20" t="s">
        <v>166</v>
      </c>
      <c r="BM111" s="227" t="s">
        <v>2958</v>
      </c>
    </row>
    <row r="112" s="2" customFormat="1" ht="24.15" customHeight="1">
      <c r="A112" s="42"/>
      <c r="B112" s="43"/>
      <c r="C112" s="216" t="s">
        <v>160</v>
      </c>
      <c r="D112" s="216" t="s">
        <v>144</v>
      </c>
      <c r="E112" s="217" t="s">
        <v>2959</v>
      </c>
      <c r="F112" s="218" t="s">
        <v>2960</v>
      </c>
      <c r="G112" s="219" t="s">
        <v>448</v>
      </c>
      <c r="H112" s="220">
        <v>200</v>
      </c>
      <c r="I112" s="221"/>
      <c r="J112" s="222">
        <f>ROUND(I112*H112,2)</f>
        <v>0</v>
      </c>
      <c r="K112" s="218" t="s">
        <v>78</v>
      </c>
      <c r="L112" s="48"/>
      <c r="M112" s="223" t="s">
        <v>78</v>
      </c>
      <c r="N112" s="224" t="s">
        <v>50</v>
      </c>
      <c r="O112" s="88"/>
      <c r="P112" s="225">
        <f>O112*H112</f>
        <v>0</v>
      </c>
      <c r="Q112" s="225">
        <v>0</v>
      </c>
      <c r="R112" s="225">
        <f>Q112*H112</f>
        <v>0</v>
      </c>
      <c r="S112" s="225">
        <v>0</v>
      </c>
      <c r="T112" s="226">
        <f>S112*H112</f>
        <v>0</v>
      </c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R112" s="227" t="s">
        <v>166</v>
      </c>
      <c r="AT112" s="227" t="s">
        <v>144</v>
      </c>
      <c r="AU112" s="227" t="s">
        <v>90</v>
      </c>
      <c r="AY112" s="20" t="s">
        <v>141</v>
      </c>
      <c r="BE112" s="228">
        <f>IF(N112="základní",J112,0)</f>
        <v>0</v>
      </c>
      <c r="BF112" s="228">
        <f>IF(N112="snížená",J112,0)</f>
        <v>0</v>
      </c>
      <c r="BG112" s="228">
        <f>IF(N112="zákl. přenesená",J112,0)</f>
        <v>0</v>
      </c>
      <c r="BH112" s="228">
        <f>IF(N112="sníž. přenesená",J112,0)</f>
        <v>0</v>
      </c>
      <c r="BI112" s="228">
        <f>IF(N112="nulová",J112,0)</f>
        <v>0</v>
      </c>
      <c r="BJ112" s="20" t="s">
        <v>88</v>
      </c>
      <c r="BK112" s="228">
        <f>ROUND(I112*H112,2)</f>
        <v>0</v>
      </c>
      <c r="BL112" s="20" t="s">
        <v>166</v>
      </c>
      <c r="BM112" s="227" t="s">
        <v>2961</v>
      </c>
    </row>
    <row r="113" s="2" customFormat="1" ht="24.15" customHeight="1">
      <c r="A113" s="42"/>
      <c r="B113" s="43"/>
      <c r="C113" s="216" t="s">
        <v>166</v>
      </c>
      <c r="D113" s="216" t="s">
        <v>144</v>
      </c>
      <c r="E113" s="217" t="s">
        <v>2962</v>
      </c>
      <c r="F113" s="218" t="s">
        <v>2963</v>
      </c>
      <c r="G113" s="219" t="s">
        <v>448</v>
      </c>
      <c r="H113" s="220">
        <v>100</v>
      </c>
      <c r="I113" s="221"/>
      <c r="J113" s="222">
        <f>ROUND(I113*H113,2)</f>
        <v>0</v>
      </c>
      <c r="K113" s="218" t="s">
        <v>78</v>
      </c>
      <c r="L113" s="48"/>
      <c r="M113" s="223" t="s">
        <v>78</v>
      </c>
      <c r="N113" s="224" t="s">
        <v>50</v>
      </c>
      <c r="O113" s="88"/>
      <c r="P113" s="225">
        <f>O113*H113</f>
        <v>0</v>
      </c>
      <c r="Q113" s="225">
        <v>0</v>
      </c>
      <c r="R113" s="225">
        <f>Q113*H113</f>
        <v>0</v>
      </c>
      <c r="S113" s="225">
        <v>0</v>
      </c>
      <c r="T113" s="226">
        <f>S113*H113</f>
        <v>0</v>
      </c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R113" s="227" t="s">
        <v>166</v>
      </c>
      <c r="AT113" s="227" t="s">
        <v>144</v>
      </c>
      <c r="AU113" s="227" t="s">
        <v>90</v>
      </c>
      <c r="AY113" s="20" t="s">
        <v>141</v>
      </c>
      <c r="BE113" s="228">
        <f>IF(N113="základní",J113,0)</f>
        <v>0</v>
      </c>
      <c r="BF113" s="228">
        <f>IF(N113="snížená",J113,0)</f>
        <v>0</v>
      </c>
      <c r="BG113" s="228">
        <f>IF(N113="zákl. přenesená",J113,0)</f>
        <v>0</v>
      </c>
      <c r="BH113" s="228">
        <f>IF(N113="sníž. přenesená",J113,0)</f>
        <v>0</v>
      </c>
      <c r="BI113" s="228">
        <f>IF(N113="nulová",J113,0)</f>
        <v>0</v>
      </c>
      <c r="BJ113" s="20" t="s">
        <v>88</v>
      </c>
      <c r="BK113" s="228">
        <f>ROUND(I113*H113,2)</f>
        <v>0</v>
      </c>
      <c r="BL113" s="20" t="s">
        <v>166</v>
      </c>
      <c r="BM113" s="227" t="s">
        <v>2964</v>
      </c>
    </row>
    <row r="114" s="2" customFormat="1" ht="21.75" customHeight="1">
      <c r="A114" s="42"/>
      <c r="B114" s="43"/>
      <c r="C114" s="216" t="s">
        <v>140</v>
      </c>
      <c r="D114" s="216" t="s">
        <v>144</v>
      </c>
      <c r="E114" s="217" t="s">
        <v>2965</v>
      </c>
      <c r="F114" s="218" t="s">
        <v>2966</v>
      </c>
      <c r="G114" s="219" t="s">
        <v>448</v>
      </c>
      <c r="H114" s="220">
        <v>60</v>
      </c>
      <c r="I114" s="221"/>
      <c r="J114" s="222">
        <f>ROUND(I114*H114,2)</f>
        <v>0</v>
      </c>
      <c r="K114" s="218" t="s">
        <v>78</v>
      </c>
      <c r="L114" s="48"/>
      <c r="M114" s="223" t="s">
        <v>78</v>
      </c>
      <c r="N114" s="224" t="s">
        <v>50</v>
      </c>
      <c r="O114" s="88"/>
      <c r="P114" s="225">
        <f>O114*H114</f>
        <v>0</v>
      </c>
      <c r="Q114" s="225">
        <v>0</v>
      </c>
      <c r="R114" s="225">
        <f>Q114*H114</f>
        <v>0</v>
      </c>
      <c r="S114" s="225">
        <v>0</v>
      </c>
      <c r="T114" s="226">
        <f>S114*H114</f>
        <v>0</v>
      </c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R114" s="227" t="s">
        <v>166</v>
      </c>
      <c r="AT114" s="227" t="s">
        <v>144</v>
      </c>
      <c r="AU114" s="227" t="s">
        <v>90</v>
      </c>
      <c r="AY114" s="20" t="s">
        <v>141</v>
      </c>
      <c r="BE114" s="228">
        <f>IF(N114="základní",J114,0)</f>
        <v>0</v>
      </c>
      <c r="BF114" s="228">
        <f>IF(N114="snížená",J114,0)</f>
        <v>0</v>
      </c>
      <c r="BG114" s="228">
        <f>IF(N114="zákl. přenesená",J114,0)</f>
        <v>0</v>
      </c>
      <c r="BH114" s="228">
        <f>IF(N114="sníž. přenesená",J114,0)</f>
        <v>0</v>
      </c>
      <c r="BI114" s="228">
        <f>IF(N114="nulová",J114,0)</f>
        <v>0</v>
      </c>
      <c r="BJ114" s="20" t="s">
        <v>88</v>
      </c>
      <c r="BK114" s="228">
        <f>ROUND(I114*H114,2)</f>
        <v>0</v>
      </c>
      <c r="BL114" s="20" t="s">
        <v>166</v>
      </c>
      <c r="BM114" s="227" t="s">
        <v>2967</v>
      </c>
    </row>
    <row r="115" s="2" customFormat="1" ht="24.15" customHeight="1">
      <c r="A115" s="42"/>
      <c r="B115" s="43"/>
      <c r="C115" s="216" t="s">
        <v>179</v>
      </c>
      <c r="D115" s="216" t="s">
        <v>144</v>
      </c>
      <c r="E115" s="217" t="s">
        <v>2968</v>
      </c>
      <c r="F115" s="218" t="s">
        <v>2969</v>
      </c>
      <c r="G115" s="219" t="s">
        <v>448</v>
      </c>
      <c r="H115" s="220">
        <v>900</v>
      </c>
      <c r="I115" s="221"/>
      <c r="J115" s="222">
        <f>ROUND(I115*H115,2)</f>
        <v>0</v>
      </c>
      <c r="K115" s="218" t="s">
        <v>78</v>
      </c>
      <c r="L115" s="48"/>
      <c r="M115" s="223" t="s">
        <v>78</v>
      </c>
      <c r="N115" s="224" t="s">
        <v>50</v>
      </c>
      <c r="O115" s="88"/>
      <c r="P115" s="225">
        <f>O115*H115</f>
        <v>0</v>
      </c>
      <c r="Q115" s="225">
        <v>0</v>
      </c>
      <c r="R115" s="225">
        <f>Q115*H115</f>
        <v>0</v>
      </c>
      <c r="S115" s="225">
        <v>0</v>
      </c>
      <c r="T115" s="226">
        <f>S115*H115</f>
        <v>0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R115" s="227" t="s">
        <v>166</v>
      </c>
      <c r="AT115" s="227" t="s">
        <v>144</v>
      </c>
      <c r="AU115" s="227" t="s">
        <v>90</v>
      </c>
      <c r="AY115" s="20" t="s">
        <v>141</v>
      </c>
      <c r="BE115" s="228">
        <f>IF(N115="základní",J115,0)</f>
        <v>0</v>
      </c>
      <c r="BF115" s="228">
        <f>IF(N115="snížená",J115,0)</f>
        <v>0</v>
      </c>
      <c r="BG115" s="228">
        <f>IF(N115="zákl. přenesená",J115,0)</f>
        <v>0</v>
      </c>
      <c r="BH115" s="228">
        <f>IF(N115="sníž. přenesená",J115,0)</f>
        <v>0</v>
      </c>
      <c r="BI115" s="228">
        <f>IF(N115="nulová",J115,0)</f>
        <v>0</v>
      </c>
      <c r="BJ115" s="20" t="s">
        <v>88</v>
      </c>
      <c r="BK115" s="228">
        <f>ROUND(I115*H115,2)</f>
        <v>0</v>
      </c>
      <c r="BL115" s="20" t="s">
        <v>166</v>
      </c>
      <c r="BM115" s="227" t="s">
        <v>2970</v>
      </c>
    </row>
    <row r="116" s="2" customFormat="1" ht="24.15" customHeight="1">
      <c r="A116" s="42"/>
      <c r="B116" s="43"/>
      <c r="C116" s="216" t="s">
        <v>186</v>
      </c>
      <c r="D116" s="216" t="s">
        <v>144</v>
      </c>
      <c r="E116" s="217" t="s">
        <v>2971</v>
      </c>
      <c r="F116" s="218" t="s">
        <v>2972</v>
      </c>
      <c r="G116" s="219" t="s">
        <v>448</v>
      </c>
      <c r="H116" s="220">
        <v>200</v>
      </c>
      <c r="I116" s="221"/>
      <c r="J116" s="222">
        <f>ROUND(I116*H116,2)</f>
        <v>0</v>
      </c>
      <c r="K116" s="218" t="s">
        <v>78</v>
      </c>
      <c r="L116" s="48"/>
      <c r="M116" s="223" t="s">
        <v>78</v>
      </c>
      <c r="N116" s="224" t="s">
        <v>50</v>
      </c>
      <c r="O116" s="88"/>
      <c r="P116" s="225">
        <f>O116*H116</f>
        <v>0</v>
      </c>
      <c r="Q116" s="225">
        <v>0</v>
      </c>
      <c r="R116" s="225">
        <f>Q116*H116</f>
        <v>0</v>
      </c>
      <c r="S116" s="225">
        <v>0</v>
      </c>
      <c r="T116" s="226">
        <f>S116*H116</f>
        <v>0</v>
      </c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R116" s="227" t="s">
        <v>166</v>
      </c>
      <c r="AT116" s="227" t="s">
        <v>144</v>
      </c>
      <c r="AU116" s="227" t="s">
        <v>90</v>
      </c>
      <c r="AY116" s="20" t="s">
        <v>141</v>
      </c>
      <c r="BE116" s="228">
        <f>IF(N116="základní",J116,0)</f>
        <v>0</v>
      </c>
      <c r="BF116" s="228">
        <f>IF(N116="snížená",J116,0)</f>
        <v>0</v>
      </c>
      <c r="BG116" s="228">
        <f>IF(N116="zákl. přenesená",J116,0)</f>
        <v>0</v>
      </c>
      <c r="BH116" s="228">
        <f>IF(N116="sníž. přenesená",J116,0)</f>
        <v>0</v>
      </c>
      <c r="BI116" s="228">
        <f>IF(N116="nulová",J116,0)</f>
        <v>0</v>
      </c>
      <c r="BJ116" s="20" t="s">
        <v>88</v>
      </c>
      <c r="BK116" s="228">
        <f>ROUND(I116*H116,2)</f>
        <v>0</v>
      </c>
      <c r="BL116" s="20" t="s">
        <v>166</v>
      </c>
      <c r="BM116" s="227" t="s">
        <v>2973</v>
      </c>
    </row>
    <row r="117" s="2" customFormat="1" ht="24.15" customHeight="1">
      <c r="A117" s="42"/>
      <c r="B117" s="43"/>
      <c r="C117" s="216" t="s">
        <v>192</v>
      </c>
      <c r="D117" s="216" t="s">
        <v>144</v>
      </c>
      <c r="E117" s="217" t="s">
        <v>2974</v>
      </c>
      <c r="F117" s="218" t="s">
        <v>2975</v>
      </c>
      <c r="G117" s="219" t="s">
        <v>448</v>
      </c>
      <c r="H117" s="220">
        <v>100</v>
      </c>
      <c r="I117" s="221"/>
      <c r="J117" s="222">
        <f>ROUND(I117*H117,2)</f>
        <v>0</v>
      </c>
      <c r="K117" s="218" t="s">
        <v>78</v>
      </c>
      <c r="L117" s="48"/>
      <c r="M117" s="223" t="s">
        <v>78</v>
      </c>
      <c r="N117" s="224" t="s">
        <v>50</v>
      </c>
      <c r="O117" s="88"/>
      <c r="P117" s="225">
        <f>O117*H117</f>
        <v>0</v>
      </c>
      <c r="Q117" s="225">
        <v>0</v>
      </c>
      <c r="R117" s="225">
        <f>Q117*H117</f>
        <v>0</v>
      </c>
      <c r="S117" s="225">
        <v>0</v>
      </c>
      <c r="T117" s="226">
        <f>S117*H117</f>
        <v>0</v>
      </c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R117" s="227" t="s">
        <v>166</v>
      </c>
      <c r="AT117" s="227" t="s">
        <v>144</v>
      </c>
      <c r="AU117" s="227" t="s">
        <v>90</v>
      </c>
      <c r="AY117" s="20" t="s">
        <v>141</v>
      </c>
      <c r="BE117" s="228">
        <f>IF(N117="základní",J117,0)</f>
        <v>0</v>
      </c>
      <c r="BF117" s="228">
        <f>IF(N117="snížená",J117,0)</f>
        <v>0</v>
      </c>
      <c r="BG117" s="228">
        <f>IF(N117="zákl. přenesená",J117,0)</f>
        <v>0</v>
      </c>
      <c r="BH117" s="228">
        <f>IF(N117="sníž. přenesená",J117,0)</f>
        <v>0</v>
      </c>
      <c r="BI117" s="228">
        <f>IF(N117="nulová",J117,0)</f>
        <v>0</v>
      </c>
      <c r="BJ117" s="20" t="s">
        <v>88</v>
      </c>
      <c r="BK117" s="228">
        <f>ROUND(I117*H117,2)</f>
        <v>0</v>
      </c>
      <c r="BL117" s="20" t="s">
        <v>166</v>
      </c>
      <c r="BM117" s="227" t="s">
        <v>2976</v>
      </c>
    </row>
    <row r="118" s="2" customFormat="1" ht="16.5" customHeight="1">
      <c r="A118" s="42"/>
      <c r="B118" s="43"/>
      <c r="C118" s="216" t="s">
        <v>198</v>
      </c>
      <c r="D118" s="216" t="s">
        <v>144</v>
      </c>
      <c r="E118" s="217" t="s">
        <v>2977</v>
      </c>
      <c r="F118" s="218" t="s">
        <v>2978</v>
      </c>
      <c r="G118" s="219" t="s">
        <v>448</v>
      </c>
      <c r="H118" s="220">
        <v>60</v>
      </c>
      <c r="I118" s="221"/>
      <c r="J118" s="222">
        <f>ROUND(I118*H118,2)</f>
        <v>0</v>
      </c>
      <c r="K118" s="218" t="s">
        <v>78</v>
      </c>
      <c r="L118" s="48"/>
      <c r="M118" s="223" t="s">
        <v>78</v>
      </c>
      <c r="N118" s="224" t="s">
        <v>50</v>
      </c>
      <c r="O118" s="88"/>
      <c r="P118" s="225">
        <f>O118*H118</f>
        <v>0</v>
      </c>
      <c r="Q118" s="225">
        <v>0</v>
      </c>
      <c r="R118" s="225">
        <f>Q118*H118</f>
        <v>0</v>
      </c>
      <c r="S118" s="225">
        <v>0</v>
      </c>
      <c r="T118" s="226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27" t="s">
        <v>166</v>
      </c>
      <c r="AT118" s="227" t="s">
        <v>144</v>
      </c>
      <c r="AU118" s="227" t="s">
        <v>90</v>
      </c>
      <c r="AY118" s="20" t="s">
        <v>141</v>
      </c>
      <c r="BE118" s="228">
        <f>IF(N118="základní",J118,0)</f>
        <v>0</v>
      </c>
      <c r="BF118" s="228">
        <f>IF(N118="snížená",J118,0)</f>
        <v>0</v>
      </c>
      <c r="BG118" s="228">
        <f>IF(N118="zákl. přenesená",J118,0)</f>
        <v>0</v>
      </c>
      <c r="BH118" s="228">
        <f>IF(N118="sníž. přenesená",J118,0)</f>
        <v>0</v>
      </c>
      <c r="BI118" s="228">
        <f>IF(N118="nulová",J118,0)</f>
        <v>0</v>
      </c>
      <c r="BJ118" s="20" t="s">
        <v>88</v>
      </c>
      <c r="BK118" s="228">
        <f>ROUND(I118*H118,2)</f>
        <v>0</v>
      </c>
      <c r="BL118" s="20" t="s">
        <v>166</v>
      </c>
      <c r="BM118" s="227" t="s">
        <v>2979</v>
      </c>
    </row>
    <row r="119" s="2" customFormat="1" ht="16.5" customHeight="1">
      <c r="A119" s="42"/>
      <c r="B119" s="43"/>
      <c r="C119" s="216" t="s">
        <v>204</v>
      </c>
      <c r="D119" s="216" t="s">
        <v>144</v>
      </c>
      <c r="E119" s="217" t="s">
        <v>2980</v>
      </c>
      <c r="F119" s="218" t="s">
        <v>2981</v>
      </c>
      <c r="G119" s="219" t="s">
        <v>310</v>
      </c>
      <c r="H119" s="220">
        <v>4.2999999999999998</v>
      </c>
      <c r="I119" s="221"/>
      <c r="J119" s="222">
        <f>ROUND(I119*H119,2)</f>
        <v>0</v>
      </c>
      <c r="K119" s="218" t="s">
        <v>78</v>
      </c>
      <c r="L119" s="48"/>
      <c r="M119" s="223" t="s">
        <v>78</v>
      </c>
      <c r="N119" s="224" t="s">
        <v>50</v>
      </c>
      <c r="O119" s="88"/>
      <c r="P119" s="225">
        <f>O119*H119</f>
        <v>0</v>
      </c>
      <c r="Q119" s="225">
        <v>0</v>
      </c>
      <c r="R119" s="225">
        <f>Q119*H119</f>
        <v>0</v>
      </c>
      <c r="S119" s="225">
        <v>0</v>
      </c>
      <c r="T119" s="226">
        <f>S119*H119</f>
        <v>0</v>
      </c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R119" s="227" t="s">
        <v>166</v>
      </c>
      <c r="AT119" s="227" t="s">
        <v>144</v>
      </c>
      <c r="AU119" s="227" t="s">
        <v>90</v>
      </c>
      <c r="AY119" s="20" t="s">
        <v>141</v>
      </c>
      <c r="BE119" s="228">
        <f>IF(N119="základní",J119,0)</f>
        <v>0</v>
      </c>
      <c r="BF119" s="228">
        <f>IF(N119="snížená",J119,0)</f>
        <v>0</v>
      </c>
      <c r="BG119" s="228">
        <f>IF(N119="zákl. přenesená",J119,0)</f>
        <v>0</v>
      </c>
      <c r="BH119" s="228">
        <f>IF(N119="sníž. přenesená",J119,0)</f>
        <v>0</v>
      </c>
      <c r="BI119" s="228">
        <f>IF(N119="nulová",J119,0)</f>
        <v>0</v>
      </c>
      <c r="BJ119" s="20" t="s">
        <v>88</v>
      </c>
      <c r="BK119" s="228">
        <f>ROUND(I119*H119,2)</f>
        <v>0</v>
      </c>
      <c r="BL119" s="20" t="s">
        <v>166</v>
      </c>
      <c r="BM119" s="227" t="s">
        <v>2982</v>
      </c>
    </row>
    <row r="120" s="2" customFormat="1" ht="21.75" customHeight="1">
      <c r="A120" s="42"/>
      <c r="B120" s="43"/>
      <c r="C120" s="216" t="s">
        <v>209</v>
      </c>
      <c r="D120" s="216" t="s">
        <v>144</v>
      </c>
      <c r="E120" s="217" t="s">
        <v>2983</v>
      </c>
      <c r="F120" s="218" t="s">
        <v>2984</v>
      </c>
      <c r="G120" s="219" t="s">
        <v>310</v>
      </c>
      <c r="H120" s="220">
        <v>86</v>
      </c>
      <c r="I120" s="221"/>
      <c r="J120" s="222">
        <f>ROUND(I120*H120,2)</f>
        <v>0</v>
      </c>
      <c r="K120" s="218" t="s">
        <v>78</v>
      </c>
      <c r="L120" s="48"/>
      <c r="M120" s="223" t="s">
        <v>78</v>
      </c>
      <c r="N120" s="224" t="s">
        <v>50</v>
      </c>
      <c r="O120" s="88"/>
      <c r="P120" s="225">
        <f>O120*H120</f>
        <v>0</v>
      </c>
      <c r="Q120" s="225">
        <v>0</v>
      </c>
      <c r="R120" s="225">
        <f>Q120*H120</f>
        <v>0</v>
      </c>
      <c r="S120" s="225">
        <v>0</v>
      </c>
      <c r="T120" s="226">
        <f>S120*H120</f>
        <v>0</v>
      </c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R120" s="227" t="s">
        <v>166</v>
      </c>
      <c r="AT120" s="227" t="s">
        <v>144</v>
      </c>
      <c r="AU120" s="227" t="s">
        <v>90</v>
      </c>
      <c r="AY120" s="20" t="s">
        <v>141</v>
      </c>
      <c r="BE120" s="228">
        <f>IF(N120="základní",J120,0)</f>
        <v>0</v>
      </c>
      <c r="BF120" s="228">
        <f>IF(N120="snížená",J120,0)</f>
        <v>0</v>
      </c>
      <c r="BG120" s="228">
        <f>IF(N120="zákl. přenesená",J120,0)</f>
        <v>0</v>
      </c>
      <c r="BH120" s="228">
        <f>IF(N120="sníž. přenesená",J120,0)</f>
        <v>0</v>
      </c>
      <c r="BI120" s="228">
        <f>IF(N120="nulová",J120,0)</f>
        <v>0</v>
      </c>
      <c r="BJ120" s="20" t="s">
        <v>88</v>
      </c>
      <c r="BK120" s="228">
        <f>ROUND(I120*H120,2)</f>
        <v>0</v>
      </c>
      <c r="BL120" s="20" t="s">
        <v>166</v>
      </c>
      <c r="BM120" s="227" t="s">
        <v>2985</v>
      </c>
    </row>
    <row r="121" s="2" customFormat="1" ht="16.5" customHeight="1">
      <c r="A121" s="42"/>
      <c r="B121" s="43"/>
      <c r="C121" s="216" t="s">
        <v>8</v>
      </c>
      <c r="D121" s="216" t="s">
        <v>144</v>
      </c>
      <c r="E121" s="217" t="s">
        <v>2986</v>
      </c>
      <c r="F121" s="218" t="s">
        <v>2987</v>
      </c>
      <c r="G121" s="219" t="s">
        <v>321</v>
      </c>
      <c r="H121" s="220">
        <v>50</v>
      </c>
      <c r="I121" s="221"/>
      <c r="J121" s="222">
        <f>ROUND(I121*H121,2)</f>
        <v>0</v>
      </c>
      <c r="K121" s="218" t="s">
        <v>78</v>
      </c>
      <c r="L121" s="48"/>
      <c r="M121" s="223" t="s">
        <v>78</v>
      </c>
      <c r="N121" s="224" t="s">
        <v>50</v>
      </c>
      <c r="O121" s="88"/>
      <c r="P121" s="225">
        <f>O121*H121</f>
        <v>0</v>
      </c>
      <c r="Q121" s="225">
        <v>0</v>
      </c>
      <c r="R121" s="225">
        <f>Q121*H121</f>
        <v>0</v>
      </c>
      <c r="S121" s="225">
        <v>0</v>
      </c>
      <c r="T121" s="226">
        <f>S121*H121</f>
        <v>0</v>
      </c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R121" s="227" t="s">
        <v>166</v>
      </c>
      <c r="AT121" s="227" t="s">
        <v>144</v>
      </c>
      <c r="AU121" s="227" t="s">
        <v>90</v>
      </c>
      <c r="AY121" s="20" t="s">
        <v>141</v>
      </c>
      <c r="BE121" s="228">
        <f>IF(N121="základní",J121,0)</f>
        <v>0</v>
      </c>
      <c r="BF121" s="228">
        <f>IF(N121="snížená",J121,0)</f>
        <v>0</v>
      </c>
      <c r="BG121" s="228">
        <f>IF(N121="zákl. přenesená",J121,0)</f>
        <v>0</v>
      </c>
      <c r="BH121" s="228">
        <f>IF(N121="sníž. přenesená",J121,0)</f>
        <v>0</v>
      </c>
      <c r="BI121" s="228">
        <f>IF(N121="nulová",J121,0)</f>
        <v>0</v>
      </c>
      <c r="BJ121" s="20" t="s">
        <v>88</v>
      </c>
      <c r="BK121" s="228">
        <f>ROUND(I121*H121,2)</f>
        <v>0</v>
      </c>
      <c r="BL121" s="20" t="s">
        <v>166</v>
      </c>
      <c r="BM121" s="227" t="s">
        <v>2988</v>
      </c>
    </row>
    <row r="122" s="2" customFormat="1" ht="16.5" customHeight="1">
      <c r="A122" s="42"/>
      <c r="B122" s="43"/>
      <c r="C122" s="216" t="s">
        <v>224</v>
      </c>
      <c r="D122" s="216" t="s">
        <v>144</v>
      </c>
      <c r="E122" s="217" t="s">
        <v>2989</v>
      </c>
      <c r="F122" s="218" t="s">
        <v>2990</v>
      </c>
      <c r="G122" s="219" t="s">
        <v>2954</v>
      </c>
      <c r="H122" s="220">
        <v>6</v>
      </c>
      <c r="I122" s="221"/>
      <c r="J122" s="222">
        <f>ROUND(I122*H122,2)</f>
        <v>0</v>
      </c>
      <c r="K122" s="218" t="s">
        <v>78</v>
      </c>
      <c r="L122" s="48"/>
      <c r="M122" s="223" t="s">
        <v>78</v>
      </c>
      <c r="N122" s="224" t="s">
        <v>50</v>
      </c>
      <c r="O122" s="88"/>
      <c r="P122" s="225">
        <f>O122*H122</f>
        <v>0</v>
      </c>
      <c r="Q122" s="225">
        <v>0</v>
      </c>
      <c r="R122" s="225">
        <f>Q122*H122</f>
        <v>0</v>
      </c>
      <c r="S122" s="225">
        <v>0</v>
      </c>
      <c r="T122" s="226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27" t="s">
        <v>166</v>
      </c>
      <c r="AT122" s="227" t="s">
        <v>144</v>
      </c>
      <c r="AU122" s="227" t="s">
        <v>90</v>
      </c>
      <c r="AY122" s="20" t="s">
        <v>141</v>
      </c>
      <c r="BE122" s="228">
        <f>IF(N122="základní",J122,0)</f>
        <v>0</v>
      </c>
      <c r="BF122" s="228">
        <f>IF(N122="snížená",J122,0)</f>
        <v>0</v>
      </c>
      <c r="BG122" s="228">
        <f>IF(N122="zákl. přenesená",J122,0)</f>
        <v>0</v>
      </c>
      <c r="BH122" s="228">
        <f>IF(N122="sníž. přenesená",J122,0)</f>
        <v>0</v>
      </c>
      <c r="BI122" s="228">
        <f>IF(N122="nulová",J122,0)</f>
        <v>0</v>
      </c>
      <c r="BJ122" s="20" t="s">
        <v>88</v>
      </c>
      <c r="BK122" s="228">
        <f>ROUND(I122*H122,2)</f>
        <v>0</v>
      </c>
      <c r="BL122" s="20" t="s">
        <v>166</v>
      </c>
      <c r="BM122" s="227" t="s">
        <v>2991</v>
      </c>
    </row>
    <row r="123" s="12" customFormat="1" ht="25.92" customHeight="1">
      <c r="A123" s="12"/>
      <c r="B123" s="200"/>
      <c r="C123" s="201"/>
      <c r="D123" s="202" t="s">
        <v>79</v>
      </c>
      <c r="E123" s="203" t="s">
        <v>744</v>
      </c>
      <c r="F123" s="203" t="s">
        <v>745</v>
      </c>
      <c r="G123" s="201"/>
      <c r="H123" s="201"/>
      <c r="I123" s="204"/>
      <c r="J123" s="205">
        <f>BK123</f>
        <v>0</v>
      </c>
      <c r="K123" s="201"/>
      <c r="L123" s="206"/>
      <c r="M123" s="207"/>
      <c r="N123" s="208"/>
      <c r="O123" s="208"/>
      <c r="P123" s="209">
        <f>SUM(P124:P142)</f>
        <v>0</v>
      </c>
      <c r="Q123" s="208"/>
      <c r="R123" s="209">
        <f>SUM(R124:R142)</f>
        <v>0</v>
      </c>
      <c r="S123" s="208"/>
      <c r="T123" s="210">
        <f>SUM(T124:T142)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1" t="s">
        <v>166</v>
      </c>
      <c r="AT123" s="212" t="s">
        <v>79</v>
      </c>
      <c r="AU123" s="212" t="s">
        <v>80</v>
      </c>
      <c r="AY123" s="211" t="s">
        <v>141</v>
      </c>
      <c r="BK123" s="213">
        <f>SUM(BK124:BK142)</f>
        <v>0</v>
      </c>
    </row>
    <row r="124" s="2" customFormat="1" ht="24.15" customHeight="1">
      <c r="A124" s="42"/>
      <c r="B124" s="43"/>
      <c r="C124" s="216" t="s">
        <v>230</v>
      </c>
      <c r="D124" s="216" t="s">
        <v>144</v>
      </c>
      <c r="E124" s="217" t="s">
        <v>756</v>
      </c>
      <c r="F124" s="218" t="s">
        <v>757</v>
      </c>
      <c r="G124" s="219" t="s">
        <v>749</v>
      </c>
      <c r="H124" s="220">
        <v>45</v>
      </c>
      <c r="I124" s="221"/>
      <c r="J124" s="222">
        <f>ROUND(I124*H124,2)</f>
        <v>0</v>
      </c>
      <c r="K124" s="218" t="s">
        <v>148</v>
      </c>
      <c r="L124" s="48"/>
      <c r="M124" s="223" t="s">
        <v>78</v>
      </c>
      <c r="N124" s="224" t="s">
        <v>50</v>
      </c>
      <c r="O124" s="88"/>
      <c r="P124" s="225">
        <f>O124*H124</f>
        <v>0</v>
      </c>
      <c r="Q124" s="225">
        <v>0</v>
      </c>
      <c r="R124" s="225">
        <f>Q124*H124</f>
        <v>0</v>
      </c>
      <c r="S124" s="225">
        <v>0</v>
      </c>
      <c r="T124" s="226">
        <f>S124*H124</f>
        <v>0</v>
      </c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R124" s="227" t="s">
        <v>750</v>
      </c>
      <c r="AT124" s="227" t="s">
        <v>144</v>
      </c>
      <c r="AU124" s="227" t="s">
        <v>88</v>
      </c>
      <c r="AY124" s="20" t="s">
        <v>141</v>
      </c>
      <c r="BE124" s="228">
        <f>IF(N124="základní",J124,0)</f>
        <v>0</v>
      </c>
      <c r="BF124" s="228">
        <f>IF(N124="snížená",J124,0)</f>
        <v>0</v>
      </c>
      <c r="BG124" s="228">
        <f>IF(N124="zákl. přenesená",J124,0)</f>
        <v>0</v>
      </c>
      <c r="BH124" s="228">
        <f>IF(N124="sníž. přenesená",J124,0)</f>
        <v>0</v>
      </c>
      <c r="BI124" s="228">
        <f>IF(N124="nulová",J124,0)</f>
        <v>0</v>
      </c>
      <c r="BJ124" s="20" t="s">
        <v>88</v>
      </c>
      <c r="BK124" s="228">
        <f>ROUND(I124*H124,2)</f>
        <v>0</v>
      </c>
      <c r="BL124" s="20" t="s">
        <v>750</v>
      </c>
      <c r="BM124" s="227" t="s">
        <v>2992</v>
      </c>
    </row>
    <row r="125" s="2" customFormat="1">
      <c r="A125" s="42"/>
      <c r="B125" s="43"/>
      <c r="C125" s="44"/>
      <c r="D125" s="229" t="s">
        <v>151</v>
      </c>
      <c r="E125" s="44"/>
      <c r="F125" s="230" t="s">
        <v>759</v>
      </c>
      <c r="G125" s="44"/>
      <c r="H125" s="44"/>
      <c r="I125" s="231"/>
      <c r="J125" s="44"/>
      <c r="K125" s="44"/>
      <c r="L125" s="48"/>
      <c r="M125" s="232"/>
      <c r="N125" s="233"/>
      <c r="O125" s="88"/>
      <c r="P125" s="88"/>
      <c r="Q125" s="88"/>
      <c r="R125" s="88"/>
      <c r="S125" s="88"/>
      <c r="T125" s="89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T125" s="20" t="s">
        <v>151</v>
      </c>
      <c r="AU125" s="20" t="s">
        <v>88</v>
      </c>
    </row>
    <row r="126" s="2" customFormat="1">
      <c r="A126" s="42"/>
      <c r="B126" s="43"/>
      <c r="C126" s="44"/>
      <c r="D126" s="234" t="s">
        <v>153</v>
      </c>
      <c r="E126" s="44"/>
      <c r="F126" s="235" t="s">
        <v>753</v>
      </c>
      <c r="G126" s="44"/>
      <c r="H126" s="44"/>
      <c r="I126" s="231"/>
      <c r="J126" s="44"/>
      <c r="K126" s="44"/>
      <c r="L126" s="48"/>
      <c r="M126" s="232"/>
      <c r="N126" s="233"/>
      <c r="O126" s="88"/>
      <c r="P126" s="88"/>
      <c r="Q126" s="88"/>
      <c r="R126" s="88"/>
      <c r="S126" s="88"/>
      <c r="T126" s="89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T126" s="20" t="s">
        <v>153</v>
      </c>
      <c r="AU126" s="20" t="s">
        <v>88</v>
      </c>
    </row>
    <row r="127" s="13" customFormat="1">
      <c r="A127" s="13"/>
      <c r="B127" s="241"/>
      <c r="C127" s="242"/>
      <c r="D127" s="234" t="s">
        <v>283</v>
      </c>
      <c r="E127" s="243" t="s">
        <v>78</v>
      </c>
      <c r="F127" s="244" t="s">
        <v>2993</v>
      </c>
      <c r="G127" s="242"/>
      <c r="H127" s="245">
        <v>5</v>
      </c>
      <c r="I127" s="246"/>
      <c r="J127" s="242"/>
      <c r="K127" s="242"/>
      <c r="L127" s="247"/>
      <c r="M127" s="248"/>
      <c r="N127" s="249"/>
      <c r="O127" s="249"/>
      <c r="P127" s="249"/>
      <c r="Q127" s="249"/>
      <c r="R127" s="249"/>
      <c r="S127" s="249"/>
      <c r="T127" s="25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1" t="s">
        <v>283</v>
      </c>
      <c r="AU127" s="251" t="s">
        <v>88</v>
      </c>
      <c r="AV127" s="13" t="s">
        <v>90</v>
      </c>
      <c r="AW127" s="13" t="s">
        <v>40</v>
      </c>
      <c r="AX127" s="13" t="s">
        <v>80</v>
      </c>
      <c r="AY127" s="251" t="s">
        <v>141</v>
      </c>
    </row>
    <row r="128" s="13" customFormat="1">
      <c r="A128" s="13"/>
      <c r="B128" s="241"/>
      <c r="C128" s="242"/>
      <c r="D128" s="234" t="s">
        <v>283</v>
      </c>
      <c r="E128" s="243" t="s">
        <v>78</v>
      </c>
      <c r="F128" s="244" t="s">
        <v>2994</v>
      </c>
      <c r="G128" s="242"/>
      <c r="H128" s="245">
        <v>40</v>
      </c>
      <c r="I128" s="246"/>
      <c r="J128" s="242"/>
      <c r="K128" s="242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283</v>
      </c>
      <c r="AU128" s="251" t="s">
        <v>88</v>
      </c>
      <c r="AV128" s="13" t="s">
        <v>90</v>
      </c>
      <c r="AW128" s="13" t="s">
        <v>40</v>
      </c>
      <c r="AX128" s="13" t="s">
        <v>80</v>
      </c>
      <c r="AY128" s="251" t="s">
        <v>141</v>
      </c>
    </row>
    <row r="129" s="14" customFormat="1">
      <c r="A129" s="14"/>
      <c r="B129" s="252"/>
      <c r="C129" s="253"/>
      <c r="D129" s="234" t="s">
        <v>283</v>
      </c>
      <c r="E129" s="254" t="s">
        <v>78</v>
      </c>
      <c r="F129" s="255" t="s">
        <v>285</v>
      </c>
      <c r="G129" s="253"/>
      <c r="H129" s="256">
        <v>45</v>
      </c>
      <c r="I129" s="257"/>
      <c r="J129" s="253"/>
      <c r="K129" s="253"/>
      <c r="L129" s="258"/>
      <c r="M129" s="259"/>
      <c r="N129" s="260"/>
      <c r="O129" s="260"/>
      <c r="P129" s="260"/>
      <c r="Q129" s="260"/>
      <c r="R129" s="260"/>
      <c r="S129" s="260"/>
      <c r="T129" s="261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2" t="s">
        <v>283</v>
      </c>
      <c r="AU129" s="262" t="s">
        <v>88</v>
      </c>
      <c r="AV129" s="14" t="s">
        <v>166</v>
      </c>
      <c r="AW129" s="14" t="s">
        <v>40</v>
      </c>
      <c r="AX129" s="14" t="s">
        <v>88</v>
      </c>
      <c r="AY129" s="262" t="s">
        <v>141</v>
      </c>
    </row>
    <row r="130" s="2" customFormat="1" ht="24.15" customHeight="1">
      <c r="A130" s="42"/>
      <c r="B130" s="43"/>
      <c r="C130" s="216" t="s">
        <v>236</v>
      </c>
      <c r="D130" s="216" t="s">
        <v>144</v>
      </c>
      <c r="E130" s="217" t="s">
        <v>2995</v>
      </c>
      <c r="F130" s="218" t="s">
        <v>2996</v>
      </c>
      <c r="G130" s="219" t="s">
        <v>749</v>
      </c>
      <c r="H130" s="220">
        <v>80</v>
      </c>
      <c r="I130" s="221"/>
      <c r="J130" s="222">
        <f>ROUND(I130*H130,2)</f>
        <v>0</v>
      </c>
      <c r="K130" s="218" t="s">
        <v>148</v>
      </c>
      <c r="L130" s="48"/>
      <c r="M130" s="223" t="s">
        <v>78</v>
      </c>
      <c r="N130" s="224" t="s">
        <v>50</v>
      </c>
      <c r="O130" s="88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R130" s="227" t="s">
        <v>750</v>
      </c>
      <c r="AT130" s="227" t="s">
        <v>144</v>
      </c>
      <c r="AU130" s="227" t="s">
        <v>88</v>
      </c>
      <c r="AY130" s="20" t="s">
        <v>141</v>
      </c>
      <c r="BE130" s="228">
        <f>IF(N130="základní",J130,0)</f>
        <v>0</v>
      </c>
      <c r="BF130" s="228">
        <f>IF(N130="snížená",J130,0)</f>
        <v>0</v>
      </c>
      <c r="BG130" s="228">
        <f>IF(N130="zákl. přenesená",J130,0)</f>
        <v>0</v>
      </c>
      <c r="BH130" s="228">
        <f>IF(N130="sníž. přenesená",J130,0)</f>
        <v>0</v>
      </c>
      <c r="BI130" s="228">
        <f>IF(N130="nulová",J130,0)</f>
        <v>0</v>
      </c>
      <c r="BJ130" s="20" t="s">
        <v>88</v>
      </c>
      <c r="BK130" s="228">
        <f>ROUND(I130*H130,2)</f>
        <v>0</v>
      </c>
      <c r="BL130" s="20" t="s">
        <v>750</v>
      </c>
      <c r="BM130" s="227" t="s">
        <v>2997</v>
      </c>
    </row>
    <row r="131" s="2" customFormat="1">
      <c r="A131" s="42"/>
      <c r="B131" s="43"/>
      <c r="C131" s="44"/>
      <c r="D131" s="229" t="s">
        <v>151</v>
      </c>
      <c r="E131" s="44"/>
      <c r="F131" s="230" t="s">
        <v>2998</v>
      </c>
      <c r="G131" s="44"/>
      <c r="H131" s="44"/>
      <c r="I131" s="231"/>
      <c r="J131" s="44"/>
      <c r="K131" s="44"/>
      <c r="L131" s="48"/>
      <c r="M131" s="232"/>
      <c r="N131" s="233"/>
      <c r="O131" s="88"/>
      <c r="P131" s="88"/>
      <c r="Q131" s="88"/>
      <c r="R131" s="88"/>
      <c r="S131" s="88"/>
      <c r="T131" s="89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T131" s="20" t="s">
        <v>151</v>
      </c>
      <c r="AU131" s="20" t="s">
        <v>88</v>
      </c>
    </row>
    <row r="132" s="2" customFormat="1">
      <c r="A132" s="42"/>
      <c r="B132" s="43"/>
      <c r="C132" s="44"/>
      <c r="D132" s="234" t="s">
        <v>153</v>
      </c>
      <c r="E132" s="44"/>
      <c r="F132" s="235" t="s">
        <v>753</v>
      </c>
      <c r="G132" s="44"/>
      <c r="H132" s="44"/>
      <c r="I132" s="231"/>
      <c r="J132" s="44"/>
      <c r="K132" s="44"/>
      <c r="L132" s="48"/>
      <c r="M132" s="232"/>
      <c r="N132" s="233"/>
      <c r="O132" s="88"/>
      <c r="P132" s="88"/>
      <c r="Q132" s="88"/>
      <c r="R132" s="88"/>
      <c r="S132" s="88"/>
      <c r="T132" s="89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T132" s="20" t="s">
        <v>153</v>
      </c>
      <c r="AU132" s="20" t="s">
        <v>88</v>
      </c>
    </row>
    <row r="133" s="15" customFormat="1">
      <c r="A133" s="15"/>
      <c r="B133" s="263"/>
      <c r="C133" s="264"/>
      <c r="D133" s="234" t="s">
        <v>283</v>
      </c>
      <c r="E133" s="265" t="s">
        <v>78</v>
      </c>
      <c r="F133" s="266" t="s">
        <v>2999</v>
      </c>
      <c r="G133" s="264"/>
      <c r="H133" s="265" t="s">
        <v>78</v>
      </c>
      <c r="I133" s="267"/>
      <c r="J133" s="264"/>
      <c r="K133" s="264"/>
      <c r="L133" s="268"/>
      <c r="M133" s="269"/>
      <c r="N133" s="270"/>
      <c r="O133" s="270"/>
      <c r="P133" s="270"/>
      <c r="Q133" s="270"/>
      <c r="R133" s="270"/>
      <c r="S133" s="270"/>
      <c r="T133" s="271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2" t="s">
        <v>283</v>
      </c>
      <c r="AU133" s="272" t="s">
        <v>88</v>
      </c>
      <c r="AV133" s="15" t="s">
        <v>88</v>
      </c>
      <c r="AW133" s="15" t="s">
        <v>40</v>
      </c>
      <c r="AX133" s="15" t="s">
        <v>80</v>
      </c>
      <c r="AY133" s="272" t="s">
        <v>141</v>
      </c>
    </row>
    <row r="134" s="13" customFormat="1">
      <c r="A134" s="13"/>
      <c r="B134" s="241"/>
      <c r="C134" s="242"/>
      <c r="D134" s="234" t="s">
        <v>283</v>
      </c>
      <c r="E134" s="243" t="s">
        <v>78</v>
      </c>
      <c r="F134" s="244" t="s">
        <v>2612</v>
      </c>
      <c r="G134" s="242"/>
      <c r="H134" s="245">
        <v>80</v>
      </c>
      <c r="I134" s="246"/>
      <c r="J134" s="242"/>
      <c r="K134" s="242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283</v>
      </c>
      <c r="AU134" s="251" t="s">
        <v>88</v>
      </c>
      <c r="AV134" s="13" t="s">
        <v>90</v>
      </c>
      <c r="AW134" s="13" t="s">
        <v>40</v>
      </c>
      <c r="AX134" s="13" t="s">
        <v>88</v>
      </c>
      <c r="AY134" s="251" t="s">
        <v>141</v>
      </c>
    </row>
    <row r="135" s="2" customFormat="1" ht="33" customHeight="1">
      <c r="A135" s="42"/>
      <c r="B135" s="43"/>
      <c r="C135" s="216" t="s">
        <v>244</v>
      </c>
      <c r="D135" s="216" t="s">
        <v>144</v>
      </c>
      <c r="E135" s="217" t="s">
        <v>1724</v>
      </c>
      <c r="F135" s="218" t="s">
        <v>1725</v>
      </c>
      <c r="G135" s="219" t="s">
        <v>749</v>
      </c>
      <c r="H135" s="220">
        <v>40</v>
      </c>
      <c r="I135" s="221"/>
      <c r="J135" s="222">
        <f>ROUND(I135*H135,2)</f>
        <v>0</v>
      </c>
      <c r="K135" s="218" t="s">
        <v>148</v>
      </c>
      <c r="L135" s="48"/>
      <c r="M135" s="223" t="s">
        <v>78</v>
      </c>
      <c r="N135" s="224" t="s">
        <v>50</v>
      </c>
      <c r="O135" s="88"/>
      <c r="P135" s="225">
        <f>O135*H135</f>
        <v>0</v>
      </c>
      <c r="Q135" s="225">
        <v>0</v>
      </c>
      <c r="R135" s="225">
        <f>Q135*H135</f>
        <v>0</v>
      </c>
      <c r="S135" s="225">
        <v>0</v>
      </c>
      <c r="T135" s="226">
        <f>S135*H135</f>
        <v>0</v>
      </c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R135" s="227" t="s">
        <v>750</v>
      </c>
      <c r="AT135" s="227" t="s">
        <v>144</v>
      </c>
      <c r="AU135" s="227" t="s">
        <v>88</v>
      </c>
      <c r="AY135" s="20" t="s">
        <v>141</v>
      </c>
      <c r="BE135" s="228">
        <f>IF(N135="základní",J135,0)</f>
        <v>0</v>
      </c>
      <c r="BF135" s="228">
        <f>IF(N135="snížená",J135,0)</f>
        <v>0</v>
      </c>
      <c r="BG135" s="228">
        <f>IF(N135="zákl. přenesená",J135,0)</f>
        <v>0</v>
      </c>
      <c r="BH135" s="228">
        <f>IF(N135="sníž. přenesená",J135,0)</f>
        <v>0</v>
      </c>
      <c r="BI135" s="228">
        <f>IF(N135="nulová",J135,0)</f>
        <v>0</v>
      </c>
      <c r="BJ135" s="20" t="s">
        <v>88</v>
      </c>
      <c r="BK135" s="228">
        <f>ROUND(I135*H135,2)</f>
        <v>0</v>
      </c>
      <c r="BL135" s="20" t="s">
        <v>750</v>
      </c>
      <c r="BM135" s="227" t="s">
        <v>3000</v>
      </c>
    </row>
    <row r="136" s="2" customFormat="1">
      <c r="A136" s="42"/>
      <c r="B136" s="43"/>
      <c r="C136" s="44"/>
      <c r="D136" s="229" t="s">
        <v>151</v>
      </c>
      <c r="E136" s="44"/>
      <c r="F136" s="230" t="s">
        <v>1727</v>
      </c>
      <c r="G136" s="44"/>
      <c r="H136" s="44"/>
      <c r="I136" s="231"/>
      <c r="J136" s="44"/>
      <c r="K136" s="44"/>
      <c r="L136" s="48"/>
      <c r="M136" s="232"/>
      <c r="N136" s="233"/>
      <c r="O136" s="88"/>
      <c r="P136" s="88"/>
      <c r="Q136" s="88"/>
      <c r="R136" s="88"/>
      <c r="S136" s="88"/>
      <c r="T136" s="89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T136" s="20" t="s">
        <v>151</v>
      </c>
      <c r="AU136" s="20" t="s">
        <v>88</v>
      </c>
    </row>
    <row r="137" s="2" customFormat="1">
      <c r="A137" s="42"/>
      <c r="B137" s="43"/>
      <c r="C137" s="44"/>
      <c r="D137" s="234" t="s">
        <v>153</v>
      </c>
      <c r="E137" s="44"/>
      <c r="F137" s="235" t="s">
        <v>753</v>
      </c>
      <c r="G137" s="44"/>
      <c r="H137" s="44"/>
      <c r="I137" s="231"/>
      <c r="J137" s="44"/>
      <c r="K137" s="44"/>
      <c r="L137" s="48"/>
      <c r="M137" s="232"/>
      <c r="N137" s="233"/>
      <c r="O137" s="88"/>
      <c r="P137" s="88"/>
      <c r="Q137" s="88"/>
      <c r="R137" s="88"/>
      <c r="S137" s="88"/>
      <c r="T137" s="89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T137" s="20" t="s">
        <v>153</v>
      </c>
      <c r="AU137" s="20" t="s">
        <v>88</v>
      </c>
    </row>
    <row r="138" s="13" customFormat="1">
      <c r="A138" s="13"/>
      <c r="B138" s="241"/>
      <c r="C138" s="242"/>
      <c r="D138" s="234" t="s">
        <v>283</v>
      </c>
      <c r="E138" s="243" t="s">
        <v>78</v>
      </c>
      <c r="F138" s="244" t="s">
        <v>3001</v>
      </c>
      <c r="G138" s="242"/>
      <c r="H138" s="245">
        <v>40</v>
      </c>
      <c r="I138" s="246"/>
      <c r="J138" s="242"/>
      <c r="K138" s="242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283</v>
      </c>
      <c r="AU138" s="251" t="s">
        <v>88</v>
      </c>
      <c r="AV138" s="13" t="s">
        <v>90</v>
      </c>
      <c r="AW138" s="13" t="s">
        <v>40</v>
      </c>
      <c r="AX138" s="13" t="s">
        <v>88</v>
      </c>
      <c r="AY138" s="251" t="s">
        <v>141</v>
      </c>
    </row>
    <row r="139" s="2" customFormat="1" ht="24.15" customHeight="1">
      <c r="A139" s="42"/>
      <c r="B139" s="43"/>
      <c r="C139" s="216" t="s">
        <v>379</v>
      </c>
      <c r="D139" s="216" t="s">
        <v>144</v>
      </c>
      <c r="E139" s="217" t="s">
        <v>3002</v>
      </c>
      <c r="F139" s="218" t="s">
        <v>3003</v>
      </c>
      <c r="G139" s="219" t="s">
        <v>749</v>
      </c>
      <c r="H139" s="220">
        <v>30</v>
      </c>
      <c r="I139" s="221"/>
      <c r="J139" s="222">
        <f>ROUND(I139*H139,2)</f>
        <v>0</v>
      </c>
      <c r="K139" s="218" t="s">
        <v>148</v>
      </c>
      <c r="L139" s="48"/>
      <c r="M139" s="223" t="s">
        <v>78</v>
      </c>
      <c r="N139" s="224" t="s">
        <v>50</v>
      </c>
      <c r="O139" s="88"/>
      <c r="P139" s="225">
        <f>O139*H139</f>
        <v>0</v>
      </c>
      <c r="Q139" s="225">
        <v>0</v>
      </c>
      <c r="R139" s="225">
        <f>Q139*H139</f>
        <v>0</v>
      </c>
      <c r="S139" s="225">
        <v>0</v>
      </c>
      <c r="T139" s="226">
        <f>S139*H139</f>
        <v>0</v>
      </c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R139" s="227" t="s">
        <v>750</v>
      </c>
      <c r="AT139" s="227" t="s">
        <v>144</v>
      </c>
      <c r="AU139" s="227" t="s">
        <v>88</v>
      </c>
      <c r="AY139" s="20" t="s">
        <v>141</v>
      </c>
      <c r="BE139" s="228">
        <f>IF(N139="základní",J139,0)</f>
        <v>0</v>
      </c>
      <c r="BF139" s="228">
        <f>IF(N139="snížená",J139,0)</f>
        <v>0</v>
      </c>
      <c r="BG139" s="228">
        <f>IF(N139="zákl. přenesená",J139,0)</f>
        <v>0</v>
      </c>
      <c r="BH139" s="228">
        <f>IF(N139="sníž. přenesená",J139,0)</f>
        <v>0</v>
      </c>
      <c r="BI139" s="228">
        <f>IF(N139="nulová",J139,0)</f>
        <v>0</v>
      </c>
      <c r="BJ139" s="20" t="s">
        <v>88</v>
      </c>
      <c r="BK139" s="228">
        <f>ROUND(I139*H139,2)</f>
        <v>0</v>
      </c>
      <c r="BL139" s="20" t="s">
        <v>750</v>
      </c>
      <c r="BM139" s="227" t="s">
        <v>3004</v>
      </c>
    </row>
    <row r="140" s="2" customFormat="1">
      <c r="A140" s="42"/>
      <c r="B140" s="43"/>
      <c r="C140" s="44"/>
      <c r="D140" s="229" t="s">
        <v>151</v>
      </c>
      <c r="E140" s="44"/>
      <c r="F140" s="230" t="s">
        <v>3005</v>
      </c>
      <c r="G140" s="44"/>
      <c r="H140" s="44"/>
      <c r="I140" s="231"/>
      <c r="J140" s="44"/>
      <c r="K140" s="44"/>
      <c r="L140" s="48"/>
      <c r="M140" s="232"/>
      <c r="N140" s="233"/>
      <c r="O140" s="88"/>
      <c r="P140" s="88"/>
      <c r="Q140" s="88"/>
      <c r="R140" s="88"/>
      <c r="S140" s="88"/>
      <c r="T140" s="89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T140" s="20" t="s">
        <v>151</v>
      </c>
      <c r="AU140" s="20" t="s">
        <v>88</v>
      </c>
    </row>
    <row r="141" s="2" customFormat="1">
      <c r="A141" s="42"/>
      <c r="B141" s="43"/>
      <c r="C141" s="44"/>
      <c r="D141" s="234" t="s">
        <v>153</v>
      </c>
      <c r="E141" s="44"/>
      <c r="F141" s="235" t="s">
        <v>753</v>
      </c>
      <c r="G141" s="44"/>
      <c r="H141" s="44"/>
      <c r="I141" s="231"/>
      <c r="J141" s="44"/>
      <c r="K141" s="44"/>
      <c r="L141" s="48"/>
      <c r="M141" s="232"/>
      <c r="N141" s="233"/>
      <c r="O141" s="88"/>
      <c r="P141" s="88"/>
      <c r="Q141" s="88"/>
      <c r="R141" s="88"/>
      <c r="S141" s="88"/>
      <c r="T141" s="89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T141" s="20" t="s">
        <v>153</v>
      </c>
      <c r="AU141" s="20" t="s">
        <v>88</v>
      </c>
    </row>
    <row r="142" s="13" customFormat="1">
      <c r="A142" s="13"/>
      <c r="B142" s="241"/>
      <c r="C142" s="242"/>
      <c r="D142" s="234" t="s">
        <v>283</v>
      </c>
      <c r="E142" s="243" t="s">
        <v>78</v>
      </c>
      <c r="F142" s="244" t="s">
        <v>3006</v>
      </c>
      <c r="G142" s="242"/>
      <c r="H142" s="245">
        <v>30</v>
      </c>
      <c r="I142" s="246"/>
      <c r="J142" s="242"/>
      <c r="K142" s="242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283</v>
      </c>
      <c r="AU142" s="251" t="s">
        <v>88</v>
      </c>
      <c r="AV142" s="13" t="s">
        <v>90</v>
      </c>
      <c r="AW142" s="13" t="s">
        <v>40</v>
      </c>
      <c r="AX142" s="13" t="s">
        <v>88</v>
      </c>
      <c r="AY142" s="251" t="s">
        <v>141</v>
      </c>
    </row>
    <row r="143" s="12" customFormat="1" ht="25.92" customHeight="1">
      <c r="A143" s="12"/>
      <c r="B143" s="200"/>
      <c r="C143" s="201"/>
      <c r="D143" s="202" t="s">
        <v>79</v>
      </c>
      <c r="E143" s="203" t="s">
        <v>519</v>
      </c>
      <c r="F143" s="203" t="s">
        <v>520</v>
      </c>
      <c r="G143" s="201"/>
      <c r="H143" s="201"/>
      <c r="I143" s="204"/>
      <c r="J143" s="205">
        <f>BK143</f>
        <v>0</v>
      </c>
      <c r="K143" s="201"/>
      <c r="L143" s="206"/>
      <c r="M143" s="207"/>
      <c r="N143" s="208"/>
      <c r="O143" s="208"/>
      <c r="P143" s="209">
        <f>P144+P220</f>
        <v>0</v>
      </c>
      <c r="Q143" s="208"/>
      <c r="R143" s="209">
        <f>R144+R220</f>
        <v>0</v>
      </c>
      <c r="S143" s="208"/>
      <c r="T143" s="210">
        <f>T144+T220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1" t="s">
        <v>88</v>
      </c>
      <c r="AT143" s="212" t="s">
        <v>79</v>
      </c>
      <c r="AU143" s="212" t="s">
        <v>80</v>
      </c>
      <c r="AY143" s="211" t="s">
        <v>141</v>
      </c>
      <c r="BK143" s="213">
        <f>BK144+BK220</f>
        <v>0</v>
      </c>
    </row>
    <row r="144" s="12" customFormat="1" ht="22.8" customHeight="1">
      <c r="A144" s="12"/>
      <c r="B144" s="200"/>
      <c r="C144" s="201"/>
      <c r="D144" s="202" t="s">
        <v>79</v>
      </c>
      <c r="E144" s="214" t="s">
        <v>3007</v>
      </c>
      <c r="F144" s="214" t="s">
        <v>3008</v>
      </c>
      <c r="G144" s="201"/>
      <c r="H144" s="201"/>
      <c r="I144" s="204"/>
      <c r="J144" s="215">
        <f>BK144</f>
        <v>0</v>
      </c>
      <c r="K144" s="201"/>
      <c r="L144" s="206"/>
      <c r="M144" s="207"/>
      <c r="N144" s="208"/>
      <c r="O144" s="208"/>
      <c r="P144" s="209">
        <f>P145+P157+P166+P174+P178+P185+P195+P202+P207</f>
        <v>0</v>
      </c>
      <c r="Q144" s="208"/>
      <c r="R144" s="209">
        <f>R145+R157+R166+R174+R178+R185+R195+R202+R207</f>
        <v>0</v>
      </c>
      <c r="S144" s="208"/>
      <c r="T144" s="210">
        <f>T145+T157+T166+T174+T178+T185+T195+T202+T207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1" t="s">
        <v>88</v>
      </c>
      <c r="AT144" s="212" t="s">
        <v>79</v>
      </c>
      <c r="AU144" s="212" t="s">
        <v>88</v>
      </c>
      <c r="AY144" s="211" t="s">
        <v>141</v>
      </c>
      <c r="BK144" s="213">
        <f>BK145+BK157+BK166+BK174+BK178+BK185+BK195+BK202+BK207</f>
        <v>0</v>
      </c>
    </row>
    <row r="145" s="12" customFormat="1" ht="20.88" customHeight="1">
      <c r="A145" s="12"/>
      <c r="B145" s="200"/>
      <c r="C145" s="201"/>
      <c r="D145" s="202" t="s">
        <v>79</v>
      </c>
      <c r="E145" s="214" t="s">
        <v>3009</v>
      </c>
      <c r="F145" s="214" t="s">
        <v>3010</v>
      </c>
      <c r="G145" s="201"/>
      <c r="H145" s="201"/>
      <c r="I145" s="204"/>
      <c r="J145" s="215">
        <f>BK145</f>
        <v>0</v>
      </c>
      <c r="K145" s="201"/>
      <c r="L145" s="206"/>
      <c r="M145" s="207"/>
      <c r="N145" s="208"/>
      <c r="O145" s="208"/>
      <c r="P145" s="209">
        <f>SUM(P146:P156)</f>
        <v>0</v>
      </c>
      <c r="Q145" s="208"/>
      <c r="R145" s="209">
        <f>SUM(R146:R156)</f>
        <v>0</v>
      </c>
      <c r="S145" s="208"/>
      <c r="T145" s="210">
        <f>SUM(T146:T156)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1" t="s">
        <v>88</v>
      </c>
      <c r="AT145" s="212" t="s">
        <v>79</v>
      </c>
      <c r="AU145" s="212" t="s">
        <v>90</v>
      </c>
      <c r="AY145" s="211" t="s">
        <v>141</v>
      </c>
      <c r="BK145" s="213">
        <f>SUM(BK146:BK156)</f>
        <v>0</v>
      </c>
    </row>
    <row r="146" s="2" customFormat="1" ht="16.5" customHeight="1">
      <c r="A146" s="42"/>
      <c r="B146" s="43"/>
      <c r="C146" s="216" t="s">
        <v>388</v>
      </c>
      <c r="D146" s="216" t="s">
        <v>144</v>
      </c>
      <c r="E146" s="217" t="s">
        <v>3011</v>
      </c>
      <c r="F146" s="218" t="s">
        <v>3012</v>
      </c>
      <c r="G146" s="219" t="s">
        <v>448</v>
      </c>
      <c r="H146" s="220">
        <v>550</v>
      </c>
      <c r="I146" s="221"/>
      <c r="J146" s="222">
        <f>ROUND(I146*H146,2)</f>
        <v>0</v>
      </c>
      <c r="K146" s="218" t="s">
        <v>78</v>
      </c>
      <c r="L146" s="48"/>
      <c r="M146" s="223" t="s">
        <v>78</v>
      </c>
      <c r="N146" s="224" t="s">
        <v>50</v>
      </c>
      <c r="O146" s="88"/>
      <c r="P146" s="225">
        <f>O146*H146</f>
        <v>0</v>
      </c>
      <c r="Q146" s="225">
        <v>0</v>
      </c>
      <c r="R146" s="225">
        <f>Q146*H146</f>
        <v>0</v>
      </c>
      <c r="S146" s="225">
        <v>0</v>
      </c>
      <c r="T146" s="226">
        <f>S146*H146</f>
        <v>0</v>
      </c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R146" s="227" t="s">
        <v>244</v>
      </c>
      <c r="AT146" s="227" t="s">
        <v>144</v>
      </c>
      <c r="AU146" s="227" t="s">
        <v>160</v>
      </c>
      <c r="AY146" s="20" t="s">
        <v>141</v>
      </c>
      <c r="BE146" s="228">
        <f>IF(N146="základní",J146,0)</f>
        <v>0</v>
      </c>
      <c r="BF146" s="228">
        <f>IF(N146="snížená",J146,0)</f>
        <v>0</v>
      </c>
      <c r="BG146" s="228">
        <f>IF(N146="zákl. přenesená",J146,0)</f>
        <v>0</v>
      </c>
      <c r="BH146" s="228">
        <f>IF(N146="sníž. přenesená",J146,0)</f>
        <v>0</v>
      </c>
      <c r="BI146" s="228">
        <f>IF(N146="nulová",J146,0)</f>
        <v>0</v>
      </c>
      <c r="BJ146" s="20" t="s">
        <v>88</v>
      </c>
      <c r="BK146" s="228">
        <f>ROUND(I146*H146,2)</f>
        <v>0</v>
      </c>
      <c r="BL146" s="20" t="s">
        <v>244</v>
      </c>
      <c r="BM146" s="227" t="s">
        <v>3013</v>
      </c>
    </row>
    <row r="147" s="2" customFormat="1" ht="16.5" customHeight="1">
      <c r="A147" s="42"/>
      <c r="B147" s="43"/>
      <c r="C147" s="216" t="s">
        <v>409</v>
      </c>
      <c r="D147" s="216" t="s">
        <v>144</v>
      </c>
      <c r="E147" s="217" t="s">
        <v>3014</v>
      </c>
      <c r="F147" s="218" t="s">
        <v>3015</v>
      </c>
      <c r="G147" s="219" t="s">
        <v>448</v>
      </c>
      <c r="H147" s="220">
        <v>320</v>
      </c>
      <c r="I147" s="221"/>
      <c r="J147" s="222">
        <f>ROUND(I147*H147,2)</f>
        <v>0</v>
      </c>
      <c r="K147" s="218" t="s">
        <v>78</v>
      </c>
      <c r="L147" s="48"/>
      <c r="M147" s="223" t="s">
        <v>78</v>
      </c>
      <c r="N147" s="224" t="s">
        <v>50</v>
      </c>
      <c r="O147" s="88"/>
      <c r="P147" s="225">
        <f>O147*H147</f>
        <v>0</v>
      </c>
      <c r="Q147" s="225">
        <v>0</v>
      </c>
      <c r="R147" s="225">
        <f>Q147*H147</f>
        <v>0</v>
      </c>
      <c r="S147" s="225">
        <v>0</v>
      </c>
      <c r="T147" s="226">
        <f>S147*H147</f>
        <v>0</v>
      </c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R147" s="227" t="s">
        <v>244</v>
      </c>
      <c r="AT147" s="227" t="s">
        <v>144</v>
      </c>
      <c r="AU147" s="227" t="s">
        <v>160</v>
      </c>
      <c r="AY147" s="20" t="s">
        <v>141</v>
      </c>
      <c r="BE147" s="228">
        <f>IF(N147="základní",J147,0)</f>
        <v>0</v>
      </c>
      <c r="BF147" s="228">
        <f>IF(N147="snížená",J147,0)</f>
        <v>0</v>
      </c>
      <c r="BG147" s="228">
        <f>IF(N147="zákl. přenesená",J147,0)</f>
        <v>0</v>
      </c>
      <c r="BH147" s="228">
        <f>IF(N147="sníž. přenesená",J147,0)</f>
        <v>0</v>
      </c>
      <c r="BI147" s="228">
        <f>IF(N147="nulová",J147,0)</f>
        <v>0</v>
      </c>
      <c r="BJ147" s="20" t="s">
        <v>88</v>
      </c>
      <c r="BK147" s="228">
        <f>ROUND(I147*H147,2)</f>
        <v>0</v>
      </c>
      <c r="BL147" s="20" t="s">
        <v>244</v>
      </c>
      <c r="BM147" s="227" t="s">
        <v>3016</v>
      </c>
    </row>
    <row r="148" s="2" customFormat="1" ht="16.5" customHeight="1">
      <c r="A148" s="42"/>
      <c r="B148" s="43"/>
      <c r="C148" s="216" t="s">
        <v>417</v>
      </c>
      <c r="D148" s="216" t="s">
        <v>144</v>
      </c>
      <c r="E148" s="217" t="s">
        <v>3017</v>
      </c>
      <c r="F148" s="218" t="s">
        <v>3018</v>
      </c>
      <c r="G148" s="219" t="s">
        <v>448</v>
      </c>
      <c r="H148" s="220">
        <v>2500</v>
      </c>
      <c r="I148" s="221"/>
      <c r="J148" s="222">
        <f>ROUND(I148*H148,2)</f>
        <v>0</v>
      </c>
      <c r="K148" s="218" t="s">
        <v>78</v>
      </c>
      <c r="L148" s="48"/>
      <c r="M148" s="223" t="s">
        <v>78</v>
      </c>
      <c r="N148" s="224" t="s">
        <v>50</v>
      </c>
      <c r="O148" s="88"/>
      <c r="P148" s="225">
        <f>O148*H148</f>
        <v>0</v>
      </c>
      <c r="Q148" s="225">
        <v>0</v>
      </c>
      <c r="R148" s="225">
        <f>Q148*H148</f>
        <v>0</v>
      </c>
      <c r="S148" s="225">
        <v>0</v>
      </c>
      <c r="T148" s="226">
        <f>S148*H148</f>
        <v>0</v>
      </c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R148" s="227" t="s">
        <v>244</v>
      </c>
      <c r="AT148" s="227" t="s">
        <v>144</v>
      </c>
      <c r="AU148" s="227" t="s">
        <v>160</v>
      </c>
      <c r="AY148" s="20" t="s">
        <v>141</v>
      </c>
      <c r="BE148" s="228">
        <f>IF(N148="základní",J148,0)</f>
        <v>0</v>
      </c>
      <c r="BF148" s="228">
        <f>IF(N148="snížená",J148,0)</f>
        <v>0</v>
      </c>
      <c r="BG148" s="228">
        <f>IF(N148="zákl. přenesená",J148,0)</f>
        <v>0</v>
      </c>
      <c r="BH148" s="228">
        <f>IF(N148="sníž. přenesená",J148,0)</f>
        <v>0</v>
      </c>
      <c r="BI148" s="228">
        <f>IF(N148="nulová",J148,0)</f>
        <v>0</v>
      </c>
      <c r="BJ148" s="20" t="s">
        <v>88</v>
      </c>
      <c r="BK148" s="228">
        <f>ROUND(I148*H148,2)</f>
        <v>0</v>
      </c>
      <c r="BL148" s="20" t="s">
        <v>244</v>
      </c>
      <c r="BM148" s="227" t="s">
        <v>3019</v>
      </c>
    </row>
    <row r="149" s="2" customFormat="1" ht="16.5" customHeight="1">
      <c r="A149" s="42"/>
      <c r="B149" s="43"/>
      <c r="C149" s="216" t="s">
        <v>7</v>
      </c>
      <c r="D149" s="216" t="s">
        <v>144</v>
      </c>
      <c r="E149" s="217" t="s">
        <v>3020</v>
      </c>
      <c r="F149" s="218" t="s">
        <v>3021</v>
      </c>
      <c r="G149" s="219" t="s">
        <v>448</v>
      </c>
      <c r="H149" s="220">
        <v>200</v>
      </c>
      <c r="I149" s="221"/>
      <c r="J149" s="222">
        <f>ROUND(I149*H149,2)</f>
        <v>0</v>
      </c>
      <c r="K149" s="218" t="s">
        <v>78</v>
      </c>
      <c r="L149" s="48"/>
      <c r="M149" s="223" t="s">
        <v>78</v>
      </c>
      <c r="N149" s="224" t="s">
        <v>50</v>
      </c>
      <c r="O149" s="88"/>
      <c r="P149" s="225">
        <f>O149*H149</f>
        <v>0</v>
      </c>
      <c r="Q149" s="225">
        <v>0</v>
      </c>
      <c r="R149" s="225">
        <f>Q149*H149</f>
        <v>0</v>
      </c>
      <c r="S149" s="225">
        <v>0</v>
      </c>
      <c r="T149" s="226">
        <f>S149*H149</f>
        <v>0</v>
      </c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R149" s="227" t="s">
        <v>244</v>
      </c>
      <c r="AT149" s="227" t="s">
        <v>144</v>
      </c>
      <c r="AU149" s="227" t="s">
        <v>160</v>
      </c>
      <c r="AY149" s="20" t="s">
        <v>141</v>
      </c>
      <c r="BE149" s="228">
        <f>IF(N149="základní",J149,0)</f>
        <v>0</v>
      </c>
      <c r="BF149" s="228">
        <f>IF(N149="snížená",J149,0)</f>
        <v>0</v>
      </c>
      <c r="BG149" s="228">
        <f>IF(N149="zákl. přenesená",J149,0)</f>
        <v>0</v>
      </c>
      <c r="BH149" s="228">
        <f>IF(N149="sníž. přenesená",J149,0)</f>
        <v>0</v>
      </c>
      <c r="BI149" s="228">
        <f>IF(N149="nulová",J149,0)</f>
        <v>0</v>
      </c>
      <c r="BJ149" s="20" t="s">
        <v>88</v>
      </c>
      <c r="BK149" s="228">
        <f>ROUND(I149*H149,2)</f>
        <v>0</v>
      </c>
      <c r="BL149" s="20" t="s">
        <v>244</v>
      </c>
      <c r="BM149" s="227" t="s">
        <v>3022</v>
      </c>
    </row>
    <row r="150" s="2" customFormat="1" ht="16.5" customHeight="1">
      <c r="A150" s="42"/>
      <c r="B150" s="43"/>
      <c r="C150" s="216" t="s">
        <v>428</v>
      </c>
      <c r="D150" s="216" t="s">
        <v>144</v>
      </c>
      <c r="E150" s="217" t="s">
        <v>3023</v>
      </c>
      <c r="F150" s="218" t="s">
        <v>3024</v>
      </c>
      <c r="G150" s="219" t="s">
        <v>448</v>
      </c>
      <c r="H150" s="220">
        <v>15</v>
      </c>
      <c r="I150" s="221"/>
      <c r="J150" s="222">
        <f>ROUND(I150*H150,2)</f>
        <v>0</v>
      </c>
      <c r="K150" s="218" t="s">
        <v>78</v>
      </c>
      <c r="L150" s="48"/>
      <c r="M150" s="223" t="s">
        <v>78</v>
      </c>
      <c r="N150" s="224" t="s">
        <v>50</v>
      </c>
      <c r="O150" s="88"/>
      <c r="P150" s="225">
        <f>O150*H150</f>
        <v>0</v>
      </c>
      <c r="Q150" s="225">
        <v>0</v>
      </c>
      <c r="R150" s="225">
        <f>Q150*H150</f>
        <v>0</v>
      </c>
      <c r="S150" s="225">
        <v>0</v>
      </c>
      <c r="T150" s="226">
        <f>S150*H150</f>
        <v>0</v>
      </c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R150" s="227" t="s">
        <v>244</v>
      </c>
      <c r="AT150" s="227" t="s">
        <v>144</v>
      </c>
      <c r="AU150" s="227" t="s">
        <v>160</v>
      </c>
      <c r="AY150" s="20" t="s">
        <v>141</v>
      </c>
      <c r="BE150" s="228">
        <f>IF(N150="základní",J150,0)</f>
        <v>0</v>
      </c>
      <c r="BF150" s="228">
        <f>IF(N150="snížená",J150,0)</f>
        <v>0</v>
      </c>
      <c r="BG150" s="228">
        <f>IF(N150="zákl. přenesená",J150,0)</f>
        <v>0</v>
      </c>
      <c r="BH150" s="228">
        <f>IF(N150="sníž. přenesená",J150,0)</f>
        <v>0</v>
      </c>
      <c r="BI150" s="228">
        <f>IF(N150="nulová",J150,0)</f>
        <v>0</v>
      </c>
      <c r="BJ150" s="20" t="s">
        <v>88</v>
      </c>
      <c r="BK150" s="228">
        <f>ROUND(I150*H150,2)</f>
        <v>0</v>
      </c>
      <c r="BL150" s="20" t="s">
        <v>244</v>
      </c>
      <c r="BM150" s="227" t="s">
        <v>3025</v>
      </c>
    </row>
    <row r="151" s="2" customFormat="1" ht="16.5" customHeight="1">
      <c r="A151" s="42"/>
      <c r="B151" s="43"/>
      <c r="C151" s="216" t="s">
        <v>434</v>
      </c>
      <c r="D151" s="216" t="s">
        <v>144</v>
      </c>
      <c r="E151" s="217" t="s">
        <v>3026</v>
      </c>
      <c r="F151" s="218" t="s">
        <v>3027</v>
      </c>
      <c r="G151" s="219" t="s">
        <v>448</v>
      </c>
      <c r="H151" s="220">
        <v>80</v>
      </c>
      <c r="I151" s="221"/>
      <c r="J151" s="222">
        <f>ROUND(I151*H151,2)</f>
        <v>0</v>
      </c>
      <c r="K151" s="218" t="s">
        <v>78</v>
      </c>
      <c r="L151" s="48"/>
      <c r="M151" s="223" t="s">
        <v>78</v>
      </c>
      <c r="N151" s="224" t="s">
        <v>50</v>
      </c>
      <c r="O151" s="88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R151" s="227" t="s">
        <v>244</v>
      </c>
      <c r="AT151" s="227" t="s">
        <v>144</v>
      </c>
      <c r="AU151" s="227" t="s">
        <v>160</v>
      </c>
      <c r="AY151" s="20" t="s">
        <v>141</v>
      </c>
      <c r="BE151" s="228">
        <f>IF(N151="základní",J151,0)</f>
        <v>0</v>
      </c>
      <c r="BF151" s="228">
        <f>IF(N151="snížená",J151,0)</f>
        <v>0</v>
      </c>
      <c r="BG151" s="228">
        <f>IF(N151="zákl. přenesená",J151,0)</f>
        <v>0</v>
      </c>
      <c r="BH151" s="228">
        <f>IF(N151="sníž. přenesená",J151,0)</f>
        <v>0</v>
      </c>
      <c r="BI151" s="228">
        <f>IF(N151="nulová",J151,0)</f>
        <v>0</v>
      </c>
      <c r="BJ151" s="20" t="s">
        <v>88</v>
      </c>
      <c r="BK151" s="228">
        <f>ROUND(I151*H151,2)</f>
        <v>0</v>
      </c>
      <c r="BL151" s="20" t="s">
        <v>244</v>
      </c>
      <c r="BM151" s="227" t="s">
        <v>3028</v>
      </c>
    </row>
    <row r="152" s="2" customFormat="1" ht="16.5" customHeight="1">
      <c r="A152" s="42"/>
      <c r="B152" s="43"/>
      <c r="C152" s="216" t="s">
        <v>439</v>
      </c>
      <c r="D152" s="216" t="s">
        <v>144</v>
      </c>
      <c r="E152" s="217" t="s">
        <v>3029</v>
      </c>
      <c r="F152" s="218" t="s">
        <v>3030</v>
      </c>
      <c r="G152" s="219" t="s">
        <v>448</v>
      </c>
      <c r="H152" s="220">
        <v>500</v>
      </c>
      <c r="I152" s="221"/>
      <c r="J152" s="222">
        <f>ROUND(I152*H152,2)</f>
        <v>0</v>
      </c>
      <c r="K152" s="218" t="s">
        <v>78</v>
      </c>
      <c r="L152" s="48"/>
      <c r="M152" s="223" t="s">
        <v>78</v>
      </c>
      <c r="N152" s="224" t="s">
        <v>50</v>
      </c>
      <c r="O152" s="88"/>
      <c r="P152" s="225">
        <f>O152*H152</f>
        <v>0</v>
      </c>
      <c r="Q152" s="225">
        <v>0</v>
      </c>
      <c r="R152" s="225">
        <f>Q152*H152</f>
        <v>0</v>
      </c>
      <c r="S152" s="225">
        <v>0</v>
      </c>
      <c r="T152" s="226">
        <f>S152*H152</f>
        <v>0</v>
      </c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R152" s="227" t="s">
        <v>244</v>
      </c>
      <c r="AT152" s="227" t="s">
        <v>144</v>
      </c>
      <c r="AU152" s="227" t="s">
        <v>160</v>
      </c>
      <c r="AY152" s="20" t="s">
        <v>141</v>
      </c>
      <c r="BE152" s="228">
        <f>IF(N152="základní",J152,0)</f>
        <v>0</v>
      </c>
      <c r="BF152" s="228">
        <f>IF(N152="snížená",J152,0)</f>
        <v>0</v>
      </c>
      <c r="BG152" s="228">
        <f>IF(N152="zákl. přenesená",J152,0)</f>
        <v>0</v>
      </c>
      <c r="BH152" s="228">
        <f>IF(N152="sníž. přenesená",J152,0)</f>
        <v>0</v>
      </c>
      <c r="BI152" s="228">
        <f>IF(N152="nulová",J152,0)</f>
        <v>0</v>
      </c>
      <c r="BJ152" s="20" t="s">
        <v>88</v>
      </c>
      <c r="BK152" s="228">
        <f>ROUND(I152*H152,2)</f>
        <v>0</v>
      </c>
      <c r="BL152" s="20" t="s">
        <v>244</v>
      </c>
      <c r="BM152" s="227" t="s">
        <v>3031</v>
      </c>
    </row>
    <row r="153" s="2" customFormat="1" ht="16.5" customHeight="1">
      <c r="A153" s="42"/>
      <c r="B153" s="43"/>
      <c r="C153" s="216" t="s">
        <v>445</v>
      </c>
      <c r="D153" s="216" t="s">
        <v>144</v>
      </c>
      <c r="E153" s="217" t="s">
        <v>3032</v>
      </c>
      <c r="F153" s="218" t="s">
        <v>3033</v>
      </c>
      <c r="G153" s="219" t="s">
        <v>448</v>
      </c>
      <c r="H153" s="220">
        <v>1500</v>
      </c>
      <c r="I153" s="221"/>
      <c r="J153" s="222">
        <f>ROUND(I153*H153,2)</f>
        <v>0</v>
      </c>
      <c r="K153" s="218" t="s">
        <v>78</v>
      </c>
      <c r="L153" s="48"/>
      <c r="M153" s="223" t="s">
        <v>78</v>
      </c>
      <c r="N153" s="224" t="s">
        <v>50</v>
      </c>
      <c r="O153" s="88"/>
      <c r="P153" s="225">
        <f>O153*H153</f>
        <v>0</v>
      </c>
      <c r="Q153" s="225">
        <v>0</v>
      </c>
      <c r="R153" s="225">
        <f>Q153*H153</f>
        <v>0</v>
      </c>
      <c r="S153" s="225">
        <v>0</v>
      </c>
      <c r="T153" s="226">
        <f>S153*H153</f>
        <v>0</v>
      </c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R153" s="227" t="s">
        <v>244</v>
      </c>
      <c r="AT153" s="227" t="s">
        <v>144</v>
      </c>
      <c r="AU153" s="227" t="s">
        <v>160</v>
      </c>
      <c r="AY153" s="20" t="s">
        <v>141</v>
      </c>
      <c r="BE153" s="228">
        <f>IF(N153="základní",J153,0)</f>
        <v>0</v>
      </c>
      <c r="BF153" s="228">
        <f>IF(N153="snížená",J153,0)</f>
        <v>0</v>
      </c>
      <c r="BG153" s="228">
        <f>IF(N153="zákl. přenesená",J153,0)</f>
        <v>0</v>
      </c>
      <c r="BH153" s="228">
        <f>IF(N153="sníž. přenesená",J153,0)</f>
        <v>0</v>
      </c>
      <c r="BI153" s="228">
        <f>IF(N153="nulová",J153,0)</f>
        <v>0</v>
      </c>
      <c r="BJ153" s="20" t="s">
        <v>88</v>
      </c>
      <c r="BK153" s="228">
        <f>ROUND(I153*H153,2)</f>
        <v>0</v>
      </c>
      <c r="BL153" s="20" t="s">
        <v>244</v>
      </c>
      <c r="BM153" s="227" t="s">
        <v>3034</v>
      </c>
    </row>
    <row r="154" s="2" customFormat="1" ht="16.5" customHeight="1">
      <c r="A154" s="42"/>
      <c r="B154" s="43"/>
      <c r="C154" s="216" t="s">
        <v>451</v>
      </c>
      <c r="D154" s="216" t="s">
        <v>144</v>
      </c>
      <c r="E154" s="217" t="s">
        <v>3035</v>
      </c>
      <c r="F154" s="218" t="s">
        <v>3036</v>
      </c>
      <c r="G154" s="219" t="s">
        <v>448</v>
      </c>
      <c r="H154" s="220">
        <v>20</v>
      </c>
      <c r="I154" s="221"/>
      <c r="J154" s="222">
        <f>ROUND(I154*H154,2)</f>
        <v>0</v>
      </c>
      <c r="K154" s="218" t="s">
        <v>78</v>
      </c>
      <c r="L154" s="48"/>
      <c r="M154" s="223" t="s">
        <v>78</v>
      </c>
      <c r="N154" s="224" t="s">
        <v>50</v>
      </c>
      <c r="O154" s="88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R154" s="227" t="s">
        <v>244</v>
      </c>
      <c r="AT154" s="227" t="s">
        <v>144</v>
      </c>
      <c r="AU154" s="227" t="s">
        <v>160</v>
      </c>
      <c r="AY154" s="20" t="s">
        <v>141</v>
      </c>
      <c r="BE154" s="228">
        <f>IF(N154="základní",J154,0)</f>
        <v>0</v>
      </c>
      <c r="BF154" s="228">
        <f>IF(N154="snížená",J154,0)</f>
        <v>0</v>
      </c>
      <c r="BG154" s="228">
        <f>IF(N154="zákl. přenesená",J154,0)</f>
        <v>0</v>
      </c>
      <c r="BH154" s="228">
        <f>IF(N154="sníž. přenesená",J154,0)</f>
        <v>0</v>
      </c>
      <c r="BI154" s="228">
        <f>IF(N154="nulová",J154,0)</f>
        <v>0</v>
      </c>
      <c r="BJ154" s="20" t="s">
        <v>88</v>
      </c>
      <c r="BK154" s="228">
        <f>ROUND(I154*H154,2)</f>
        <v>0</v>
      </c>
      <c r="BL154" s="20" t="s">
        <v>244</v>
      </c>
      <c r="BM154" s="227" t="s">
        <v>3037</v>
      </c>
    </row>
    <row r="155" s="2" customFormat="1" ht="16.5" customHeight="1">
      <c r="A155" s="42"/>
      <c r="B155" s="43"/>
      <c r="C155" s="216" t="s">
        <v>457</v>
      </c>
      <c r="D155" s="216" t="s">
        <v>144</v>
      </c>
      <c r="E155" s="217" t="s">
        <v>3038</v>
      </c>
      <c r="F155" s="218" t="s">
        <v>3039</v>
      </c>
      <c r="G155" s="219" t="s">
        <v>448</v>
      </c>
      <c r="H155" s="220">
        <v>20</v>
      </c>
      <c r="I155" s="221"/>
      <c r="J155" s="222">
        <f>ROUND(I155*H155,2)</f>
        <v>0</v>
      </c>
      <c r="K155" s="218" t="s">
        <v>78</v>
      </c>
      <c r="L155" s="48"/>
      <c r="M155" s="223" t="s">
        <v>78</v>
      </c>
      <c r="N155" s="224" t="s">
        <v>50</v>
      </c>
      <c r="O155" s="88"/>
      <c r="P155" s="225">
        <f>O155*H155</f>
        <v>0</v>
      </c>
      <c r="Q155" s="225">
        <v>0</v>
      </c>
      <c r="R155" s="225">
        <f>Q155*H155</f>
        <v>0</v>
      </c>
      <c r="S155" s="225">
        <v>0</v>
      </c>
      <c r="T155" s="226">
        <f>S155*H155</f>
        <v>0</v>
      </c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R155" s="227" t="s">
        <v>244</v>
      </c>
      <c r="AT155" s="227" t="s">
        <v>144</v>
      </c>
      <c r="AU155" s="227" t="s">
        <v>160</v>
      </c>
      <c r="AY155" s="20" t="s">
        <v>141</v>
      </c>
      <c r="BE155" s="228">
        <f>IF(N155="základní",J155,0)</f>
        <v>0</v>
      </c>
      <c r="BF155" s="228">
        <f>IF(N155="snížená",J155,0)</f>
        <v>0</v>
      </c>
      <c r="BG155" s="228">
        <f>IF(N155="zákl. přenesená",J155,0)</f>
        <v>0</v>
      </c>
      <c r="BH155" s="228">
        <f>IF(N155="sníž. přenesená",J155,0)</f>
        <v>0</v>
      </c>
      <c r="BI155" s="228">
        <f>IF(N155="nulová",J155,0)</f>
        <v>0</v>
      </c>
      <c r="BJ155" s="20" t="s">
        <v>88</v>
      </c>
      <c r="BK155" s="228">
        <f>ROUND(I155*H155,2)</f>
        <v>0</v>
      </c>
      <c r="BL155" s="20" t="s">
        <v>244</v>
      </c>
      <c r="BM155" s="227" t="s">
        <v>3040</v>
      </c>
    </row>
    <row r="156" s="2" customFormat="1" ht="16.5" customHeight="1">
      <c r="A156" s="42"/>
      <c r="B156" s="43"/>
      <c r="C156" s="216" t="s">
        <v>462</v>
      </c>
      <c r="D156" s="216" t="s">
        <v>144</v>
      </c>
      <c r="E156" s="217" t="s">
        <v>3041</v>
      </c>
      <c r="F156" s="218" t="s">
        <v>3042</v>
      </c>
      <c r="G156" s="219" t="s">
        <v>448</v>
      </c>
      <c r="H156" s="220">
        <v>5</v>
      </c>
      <c r="I156" s="221"/>
      <c r="J156" s="222">
        <f>ROUND(I156*H156,2)</f>
        <v>0</v>
      </c>
      <c r="K156" s="218" t="s">
        <v>78</v>
      </c>
      <c r="L156" s="48"/>
      <c r="M156" s="223" t="s">
        <v>78</v>
      </c>
      <c r="N156" s="224" t="s">
        <v>50</v>
      </c>
      <c r="O156" s="88"/>
      <c r="P156" s="225">
        <f>O156*H156</f>
        <v>0</v>
      </c>
      <c r="Q156" s="225">
        <v>0</v>
      </c>
      <c r="R156" s="225">
        <f>Q156*H156</f>
        <v>0</v>
      </c>
      <c r="S156" s="225">
        <v>0</v>
      </c>
      <c r="T156" s="226">
        <f>S156*H156</f>
        <v>0</v>
      </c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R156" s="227" t="s">
        <v>244</v>
      </c>
      <c r="AT156" s="227" t="s">
        <v>144</v>
      </c>
      <c r="AU156" s="227" t="s">
        <v>160</v>
      </c>
      <c r="AY156" s="20" t="s">
        <v>141</v>
      </c>
      <c r="BE156" s="228">
        <f>IF(N156="základní",J156,0)</f>
        <v>0</v>
      </c>
      <c r="BF156" s="228">
        <f>IF(N156="snížená",J156,0)</f>
        <v>0</v>
      </c>
      <c r="BG156" s="228">
        <f>IF(N156="zákl. přenesená",J156,0)</f>
        <v>0</v>
      </c>
      <c r="BH156" s="228">
        <f>IF(N156="sníž. přenesená",J156,0)</f>
        <v>0</v>
      </c>
      <c r="BI156" s="228">
        <f>IF(N156="nulová",J156,0)</f>
        <v>0</v>
      </c>
      <c r="BJ156" s="20" t="s">
        <v>88</v>
      </c>
      <c r="BK156" s="228">
        <f>ROUND(I156*H156,2)</f>
        <v>0</v>
      </c>
      <c r="BL156" s="20" t="s">
        <v>244</v>
      </c>
      <c r="BM156" s="227" t="s">
        <v>3043</v>
      </c>
    </row>
    <row r="157" s="12" customFormat="1" ht="20.88" customHeight="1">
      <c r="A157" s="12"/>
      <c r="B157" s="200"/>
      <c r="C157" s="201"/>
      <c r="D157" s="202" t="s">
        <v>79</v>
      </c>
      <c r="E157" s="214" t="s">
        <v>3044</v>
      </c>
      <c r="F157" s="214" t="s">
        <v>3045</v>
      </c>
      <c r="G157" s="201"/>
      <c r="H157" s="201"/>
      <c r="I157" s="204"/>
      <c r="J157" s="215">
        <f>BK157</f>
        <v>0</v>
      </c>
      <c r="K157" s="201"/>
      <c r="L157" s="206"/>
      <c r="M157" s="207"/>
      <c r="N157" s="208"/>
      <c r="O157" s="208"/>
      <c r="P157" s="209">
        <f>SUM(P158:P165)</f>
        <v>0</v>
      </c>
      <c r="Q157" s="208"/>
      <c r="R157" s="209">
        <f>SUM(R158:R165)</f>
        <v>0</v>
      </c>
      <c r="S157" s="208"/>
      <c r="T157" s="210">
        <f>SUM(T158:T165)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1" t="s">
        <v>88</v>
      </c>
      <c r="AT157" s="212" t="s">
        <v>79</v>
      </c>
      <c r="AU157" s="212" t="s">
        <v>90</v>
      </c>
      <c r="AY157" s="211" t="s">
        <v>141</v>
      </c>
      <c r="BK157" s="213">
        <f>SUM(BK158:BK165)</f>
        <v>0</v>
      </c>
    </row>
    <row r="158" s="2" customFormat="1" ht="24.15" customHeight="1">
      <c r="A158" s="42"/>
      <c r="B158" s="43"/>
      <c r="C158" s="216" t="s">
        <v>468</v>
      </c>
      <c r="D158" s="216" t="s">
        <v>144</v>
      </c>
      <c r="E158" s="217" t="s">
        <v>3046</v>
      </c>
      <c r="F158" s="218" t="s">
        <v>3047</v>
      </c>
      <c r="G158" s="219" t="s">
        <v>2954</v>
      </c>
      <c r="H158" s="220">
        <v>8</v>
      </c>
      <c r="I158" s="221"/>
      <c r="J158" s="222">
        <f>ROUND(I158*H158,2)</f>
        <v>0</v>
      </c>
      <c r="K158" s="218" t="s">
        <v>78</v>
      </c>
      <c r="L158" s="48"/>
      <c r="M158" s="223" t="s">
        <v>78</v>
      </c>
      <c r="N158" s="224" t="s">
        <v>50</v>
      </c>
      <c r="O158" s="88"/>
      <c r="P158" s="225">
        <f>O158*H158</f>
        <v>0</v>
      </c>
      <c r="Q158" s="225">
        <v>0</v>
      </c>
      <c r="R158" s="225">
        <f>Q158*H158</f>
        <v>0</v>
      </c>
      <c r="S158" s="225">
        <v>0</v>
      </c>
      <c r="T158" s="226">
        <f>S158*H158</f>
        <v>0</v>
      </c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R158" s="227" t="s">
        <v>244</v>
      </c>
      <c r="AT158" s="227" t="s">
        <v>144</v>
      </c>
      <c r="AU158" s="227" t="s">
        <v>160</v>
      </c>
      <c r="AY158" s="20" t="s">
        <v>141</v>
      </c>
      <c r="BE158" s="228">
        <f>IF(N158="základní",J158,0)</f>
        <v>0</v>
      </c>
      <c r="BF158" s="228">
        <f>IF(N158="snížená",J158,0)</f>
        <v>0</v>
      </c>
      <c r="BG158" s="228">
        <f>IF(N158="zákl. přenesená",J158,0)</f>
        <v>0</v>
      </c>
      <c r="BH158" s="228">
        <f>IF(N158="sníž. přenesená",J158,0)</f>
        <v>0</v>
      </c>
      <c r="BI158" s="228">
        <f>IF(N158="nulová",J158,0)</f>
        <v>0</v>
      </c>
      <c r="BJ158" s="20" t="s">
        <v>88</v>
      </c>
      <c r="BK158" s="228">
        <f>ROUND(I158*H158,2)</f>
        <v>0</v>
      </c>
      <c r="BL158" s="20" t="s">
        <v>244</v>
      </c>
      <c r="BM158" s="227" t="s">
        <v>3048</v>
      </c>
    </row>
    <row r="159" s="2" customFormat="1" ht="24.15" customHeight="1">
      <c r="A159" s="42"/>
      <c r="B159" s="43"/>
      <c r="C159" s="216" t="s">
        <v>474</v>
      </c>
      <c r="D159" s="216" t="s">
        <v>144</v>
      </c>
      <c r="E159" s="217" t="s">
        <v>3049</v>
      </c>
      <c r="F159" s="218" t="s">
        <v>3050</v>
      </c>
      <c r="G159" s="219" t="s">
        <v>2954</v>
      </c>
      <c r="H159" s="220">
        <v>9</v>
      </c>
      <c r="I159" s="221"/>
      <c r="J159" s="222">
        <f>ROUND(I159*H159,2)</f>
        <v>0</v>
      </c>
      <c r="K159" s="218" t="s">
        <v>78</v>
      </c>
      <c r="L159" s="48"/>
      <c r="M159" s="223" t="s">
        <v>78</v>
      </c>
      <c r="N159" s="224" t="s">
        <v>50</v>
      </c>
      <c r="O159" s="88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R159" s="227" t="s">
        <v>244</v>
      </c>
      <c r="AT159" s="227" t="s">
        <v>144</v>
      </c>
      <c r="AU159" s="227" t="s">
        <v>160</v>
      </c>
      <c r="AY159" s="20" t="s">
        <v>141</v>
      </c>
      <c r="BE159" s="228">
        <f>IF(N159="základní",J159,0)</f>
        <v>0</v>
      </c>
      <c r="BF159" s="228">
        <f>IF(N159="snížená",J159,0)</f>
        <v>0</v>
      </c>
      <c r="BG159" s="228">
        <f>IF(N159="zákl. přenesená",J159,0)</f>
        <v>0</v>
      </c>
      <c r="BH159" s="228">
        <f>IF(N159="sníž. přenesená",J159,0)</f>
        <v>0</v>
      </c>
      <c r="BI159" s="228">
        <f>IF(N159="nulová",J159,0)</f>
        <v>0</v>
      </c>
      <c r="BJ159" s="20" t="s">
        <v>88</v>
      </c>
      <c r="BK159" s="228">
        <f>ROUND(I159*H159,2)</f>
        <v>0</v>
      </c>
      <c r="BL159" s="20" t="s">
        <v>244</v>
      </c>
      <c r="BM159" s="227" t="s">
        <v>3051</v>
      </c>
    </row>
    <row r="160" s="2" customFormat="1" ht="24.15" customHeight="1">
      <c r="A160" s="42"/>
      <c r="B160" s="43"/>
      <c r="C160" s="216" t="s">
        <v>480</v>
      </c>
      <c r="D160" s="216" t="s">
        <v>144</v>
      </c>
      <c r="E160" s="217" t="s">
        <v>3052</v>
      </c>
      <c r="F160" s="218" t="s">
        <v>3053</v>
      </c>
      <c r="G160" s="219" t="s">
        <v>2954</v>
      </c>
      <c r="H160" s="220">
        <v>2</v>
      </c>
      <c r="I160" s="221"/>
      <c r="J160" s="222">
        <f>ROUND(I160*H160,2)</f>
        <v>0</v>
      </c>
      <c r="K160" s="218" t="s">
        <v>78</v>
      </c>
      <c r="L160" s="48"/>
      <c r="M160" s="223" t="s">
        <v>78</v>
      </c>
      <c r="N160" s="224" t="s">
        <v>50</v>
      </c>
      <c r="O160" s="88"/>
      <c r="P160" s="225">
        <f>O160*H160</f>
        <v>0</v>
      </c>
      <c r="Q160" s="225">
        <v>0</v>
      </c>
      <c r="R160" s="225">
        <f>Q160*H160</f>
        <v>0</v>
      </c>
      <c r="S160" s="225">
        <v>0</v>
      </c>
      <c r="T160" s="226">
        <f>S160*H160</f>
        <v>0</v>
      </c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R160" s="227" t="s">
        <v>244</v>
      </c>
      <c r="AT160" s="227" t="s">
        <v>144</v>
      </c>
      <c r="AU160" s="227" t="s">
        <v>160</v>
      </c>
      <c r="AY160" s="20" t="s">
        <v>141</v>
      </c>
      <c r="BE160" s="228">
        <f>IF(N160="základní",J160,0)</f>
        <v>0</v>
      </c>
      <c r="BF160" s="228">
        <f>IF(N160="snížená",J160,0)</f>
        <v>0</v>
      </c>
      <c r="BG160" s="228">
        <f>IF(N160="zákl. přenesená",J160,0)</f>
        <v>0</v>
      </c>
      <c r="BH160" s="228">
        <f>IF(N160="sníž. přenesená",J160,0)</f>
        <v>0</v>
      </c>
      <c r="BI160" s="228">
        <f>IF(N160="nulová",J160,0)</f>
        <v>0</v>
      </c>
      <c r="BJ160" s="20" t="s">
        <v>88</v>
      </c>
      <c r="BK160" s="228">
        <f>ROUND(I160*H160,2)</f>
        <v>0</v>
      </c>
      <c r="BL160" s="20" t="s">
        <v>244</v>
      </c>
      <c r="BM160" s="227" t="s">
        <v>3054</v>
      </c>
    </row>
    <row r="161" s="2" customFormat="1" ht="24.15" customHeight="1">
      <c r="A161" s="42"/>
      <c r="B161" s="43"/>
      <c r="C161" s="216" t="s">
        <v>487</v>
      </c>
      <c r="D161" s="216" t="s">
        <v>144</v>
      </c>
      <c r="E161" s="217" t="s">
        <v>3055</v>
      </c>
      <c r="F161" s="218" t="s">
        <v>3056</v>
      </c>
      <c r="G161" s="219" t="s">
        <v>2954</v>
      </c>
      <c r="H161" s="220">
        <v>12</v>
      </c>
      <c r="I161" s="221"/>
      <c r="J161" s="222">
        <f>ROUND(I161*H161,2)</f>
        <v>0</v>
      </c>
      <c r="K161" s="218" t="s">
        <v>78</v>
      </c>
      <c r="L161" s="48"/>
      <c r="M161" s="223" t="s">
        <v>78</v>
      </c>
      <c r="N161" s="224" t="s">
        <v>50</v>
      </c>
      <c r="O161" s="88"/>
      <c r="P161" s="225">
        <f>O161*H161</f>
        <v>0</v>
      </c>
      <c r="Q161" s="225">
        <v>0</v>
      </c>
      <c r="R161" s="225">
        <f>Q161*H161</f>
        <v>0</v>
      </c>
      <c r="S161" s="225">
        <v>0</v>
      </c>
      <c r="T161" s="226">
        <f>S161*H161</f>
        <v>0</v>
      </c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R161" s="227" t="s">
        <v>244</v>
      </c>
      <c r="AT161" s="227" t="s">
        <v>144</v>
      </c>
      <c r="AU161" s="227" t="s">
        <v>160</v>
      </c>
      <c r="AY161" s="20" t="s">
        <v>141</v>
      </c>
      <c r="BE161" s="228">
        <f>IF(N161="základní",J161,0)</f>
        <v>0</v>
      </c>
      <c r="BF161" s="228">
        <f>IF(N161="snížená",J161,0)</f>
        <v>0</v>
      </c>
      <c r="BG161" s="228">
        <f>IF(N161="zákl. přenesená",J161,0)</f>
        <v>0</v>
      </c>
      <c r="BH161" s="228">
        <f>IF(N161="sníž. přenesená",J161,0)</f>
        <v>0</v>
      </c>
      <c r="BI161" s="228">
        <f>IF(N161="nulová",J161,0)</f>
        <v>0</v>
      </c>
      <c r="BJ161" s="20" t="s">
        <v>88</v>
      </c>
      <c r="BK161" s="228">
        <f>ROUND(I161*H161,2)</f>
        <v>0</v>
      </c>
      <c r="BL161" s="20" t="s">
        <v>244</v>
      </c>
      <c r="BM161" s="227" t="s">
        <v>3057</v>
      </c>
    </row>
    <row r="162" s="2" customFormat="1" ht="44.25" customHeight="1">
      <c r="A162" s="42"/>
      <c r="B162" s="43"/>
      <c r="C162" s="216" t="s">
        <v>493</v>
      </c>
      <c r="D162" s="216" t="s">
        <v>144</v>
      </c>
      <c r="E162" s="217" t="s">
        <v>3058</v>
      </c>
      <c r="F162" s="218" t="s">
        <v>3059</v>
      </c>
      <c r="G162" s="219" t="s">
        <v>2954</v>
      </c>
      <c r="H162" s="220">
        <v>1</v>
      </c>
      <c r="I162" s="221"/>
      <c r="J162" s="222">
        <f>ROUND(I162*H162,2)</f>
        <v>0</v>
      </c>
      <c r="K162" s="218" t="s">
        <v>78</v>
      </c>
      <c r="L162" s="48"/>
      <c r="M162" s="223" t="s">
        <v>78</v>
      </c>
      <c r="N162" s="224" t="s">
        <v>50</v>
      </c>
      <c r="O162" s="88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R162" s="227" t="s">
        <v>244</v>
      </c>
      <c r="AT162" s="227" t="s">
        <v>144</v>
      </c>
      <c r="AU162" s="227" t="s">
        <v>160</v>
      </c>
      <c r="AY162" s="20" t="s">
        <v>141</v>
      </c>
      <c r="BE162" s="228">
        <f>IF(N162="základní",J162,0)</f>
        <v>0</v>
      </c>
      <c r="BF162" s="228">
        <f>IF(N162="snížená",J162,0)</f>
        <v>0</v>
      </c>
      <c r="BG162" s="228">
        <f>IF(N162="zákl. přenesená",J162,0)</f>
        <v>0</v>
      </c>
      <c r="BH162" s="228">
        <f>IF(N162="sníž. přenesená",J162,0)</f>
        <v>0</v>
      </c>
      <c r="BI162" s="228">
        <f>IF(N162="nulová",J162,0)</f>
        <v>0</v>
      </c>
      <c r="BJ162" s="20" t="s">
        <v>88</v>
      </c>
      <c r="BK162" s="228">
        <f>ROUND(I162*H162,2)</f>
        <v>0</v>
      </c>
      <c r="BL162" s="20" t="s">
        <v>244</v>
      </c>
      <c r="BM162" s="227" t="s">
        <v>3060</v>
      </c>
    </row>
    <row r="163" s="2" customFormat="1" ht="44.25" customHeight="1">
      <c r="A163" s="42"/>
      <c r="B163" s="43"/>
      <c r="C163" s="216" t="s">
        <v>499</v>
      </c>
      <c r="D163" s="216" t="s">
        <v>144</v>
      </c>
      <c r="E163" s="217" t="s">
        <v>3061</v>
      </c>
      <c r="F163" s="218" t="s">
        <v>3062</v>
      </c>
      <c r="G163" s="219" t="s">
        <v>2954</v>
      </c>
      <c r="H163" s="220">
        <v>10</v>
      </c>
      <c r="I163" s="221"/>
      <c r="J163" s="222">
        <f>ROUND(I163*H163,2)</f>
        <v>0</v>
      </c>
      <c r="K163" s="218" t="s">
        <v>78</v>
      </c>
      <c r="L163" s="48"/>
      <c r="M163" s="223" t="s">
        <v>78</v>
      </c>
      <c r="N163" s="224" t="s">
        <v>50</v>
      </c>
      <c r="O163" s="88"/>
      <c r="P163" s="225">
        <f>O163*H163</f>
        <v>0</v>
      </c>
      <c r="Q163" s="225">
        <v>0</v>
      </c>
      <c r="R163" s="225">
        <f>Q163*H163</f>
        <v>0</v>
      </c>
      <c r="S163" s="225">
        <v>0</v>
      </c>
      <c r="T163" s="226">
        <f>S163*H163</f>
        <v>0</v>
      </c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R163" s="227" t="s">
        <v>244</v>
      </c>
      <c r="AT163" s="227" t="s">
        <v>144</v>
      </c>
      <c r="AU163" s="227" t="s">
        <v>160</v>
      </c>
      <c r="AY163" s="20" t="s">
        <v>141</v>
      </c>
      <c r="BE163" s="228">
        <f>IF(N163="základní",J163,0)</f>
        <v>0</v>
      </c>
      <c r="BF163" s="228">
        <f>IF(N163="snížená",J163,0)</f>
        <v>0</v>
      </c>
      <c r="BG163" s="228">
        <f>IF(N163="zákl. přenesená",J163,0)</f>
        <v>0</v>
      </c>
      <c r="BH163" s="228">
        <f>IF(N163="sníž. přenesená",J163,0)</f>
        <v>0</v>
      </c>
      <c r="BI163" s="228">
        <f>IF(N163="nulová",J163,0)</f>
        <v>0</v>
      </c>
      <c r="BJ163" s="20" t="s">
        <v>88</v>
      </c>
      <c r="BK163" s="228">
        <f>ROUND(I163*H163,2)</f>
        <v>0</v>
      </c>
      <c r="BL163" s="20" t="s">
        <v>244</v>
      </c>
      <c r="BM163" s="227" t="s">
        <v>3063</v>
      </c>
    </row>
    <row r="164" s="2" customFormat="1" ht="44.25" customHeight="1">
      <c r="A164" s="42"/>
      <c r="B164" s="43"/>
      <c r="C164" s="216" t="s">
        <v>505</v>
      </c>
      <c r="D164" s="216" t="s">
        <v>144</v>
      </c>
      <c r="E164" s="217" t="s">
        <v>3064</v>
      </c>
      <c r="F164" s="218" t="s">
        <v>3065</v>
      </c>
      <c r="G164" s="219" t="s">
        <v>2954</v>
      </c>
      <c r="H164" s="220">
        <v>21</v>
      </c>
      <c r="I164" s="221"/>
      <c r="J164" s="222">
        <f>ROUND(I164*H164,2)</f>
        <v>0</v>
      </c>
      <c r="K164" s="218" t="s">
        <v>78</v>
      </c>
      <c r="L164" s="48"/>
      <c r="M164" s="223" t="s">
        <v>78</v>
      </c>
      <c r="N164" s="224" t="s">
        <v>50</v>
      </c>
      <c r="O164" s="88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R164" s="227" t="s">
        <v>244</v>
      </c>
      <c r="AT164" s="227" t="s">
        <v>144</v>
      </c>
      <c r="AU164" s="227" t="s">
        <v>160</v>
      </c>
      <c r="AY164" s="20" t="s">
        <v>141</v>
      </c>
      <c r="BE164" s="228">
        <f>IF(N164="základní",J164,0)</f>
        <v>0</v>
      </c>
      <c r="BF164" s="228">
        <f>IF(N164="snížená",J164,0)</f>
        <v>0</v>
      </c>
      <c r="BG164" s="228">
        <f>IF(N164="zákl. přenesená",J164,0)</f>
        <v>0</v>
      </c>
      <c r="BH164" s="228">
        <f>IF(N164="sníž. přenesená",J164,0)</f>
        <v>0</v>
      </c>
      <c r="BI164" s="228">
        <f>IF(N164="nulová",J164,0)</f>
        <v>0</v>
      </c>
      <c r="BJ164" s="20" t="s">
        <v>88</v>
      </c>
      <c r="BK164" s="228">
        <f>ROUND(I164*H164,2)</f>
        <v>0</v>
      </c>
      <c r="BL164" s="20" t="s">
        <v>244</v>
      </c>
      <c r="BM164" s="227" t="s">
        <v>3066</v>
      </c>
    </row>
    <row r="165" s="2" customFormat="1" ht="24.15" customHeight="1">
      <c r="A165" s="42"/>
      <c r="B165" s="43"/>
      <c r="C165" s="216" t="s">
        <v>512</v>
      </c>
      <c r="D165" s="216" t="s">
        <v>144</v>
      </c>
      <c r="E165" s="217" t="s">
        <v>3067</v>
      </c>
      <c r="F165" s="218" t="s">
        <v>3068</v>
      </c>
      <c r="G165" s="219" t="s">
        <v>2954</v>
      </c>
      <c r="H165" s="220">
        <v>1</v>
      </c>
      <c r="I165" s="221"/>
      <c r="J165" s="222">
        <f>ROUND(I165*H165,2)</f>
        <v>0</v>
      </c>
      <c r="K165" s="218" t="s">
        <v>78</v>
      </c>
      <c r="L165" s="48"/>
      <c r="M165" s="223" t="s">
        <v>78</v>
      </c>
      <c r="N165" s="224" t="s">
        <v>50</v>
      </c>
      <c r="O165" s="88"/>
      <c r="P165" s="225">
        <f>O165*H165</f>
        <v>0</v>
      </c>
      <c r="Q165" s="225">
        <v>0</v>
      </c>
      <c r="R165" s="225">
        <f>Q165*H165</f>
        <v>0</v>
      </c>
      <c r="S165" s="225">
        <v>0</v>
      </c>
      <c r="T165" s="226">
        <f>S165*H165</f>
        <v>0</v>
      </c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R165" s="227" t="s">
        <v>244</v>
      </c>
      <c r="AT165" s="227" t="s">
        <v>144</v>
      </c>
      <c r="AU165" s="227" t="s">
        <v>160</v>
      </c>
      <c r="AY165" s="20" t="s">
        <v>141</v>
      </c>
      <c r="BE165" s="228">
        <f>IF(N165="základní",J165,0)</f>
        <v>0</v>
      </c>
      <c r="BF165" s="228">
        <f>IF(N165="snížená",J165,0)</f>
        <v>0</v>
      </c>
      <c r="BG165" s="228">
        <f>IF(N165="zákl. přenesená",J165,0)</f>
        <v>0</v>
      </c>
      <c r="BH165" s="228">
        <f>IF(N165="sníž. přenesená",J165,0)</f>
        <v>0</v>
      </c>
      <c r="BI165" s="228">
        <f>IF(N165="nulová",J165,0)</f>
        <v>0</v>
      </c>
      <c r="BJ165" s="20" t="s">
        <v>88</v>
      </c>
      <c r="BK165" s="228">
        <f>ROUND(I165*H165,2)</f>
        <v>0</v>
      </c>
      <c r="BL165" s="20" t="s">
        <v>244</v>
      </c>
      <c r="BM165" s="227" t="s">
        <v>3069</v>
      </c>
    </row>
    <row r="166" s="12" customFormat="1" ht="20.88" customHeight="1">
      <c r="A166" s="12"/>
      <c r="B166" s="200"/>
      <c r="C166" s="201"/>
      <c r="D166" s="202" t="s">
        <v>79</v>
      </c>
      <c r="E166" s="214" t="s">
        <v>3070</v>
      </c>
      <c r="F166" s="214" t="s">
        <v>3071</v>
      </c>
      <c r="G166" s="201"/>
      <c r="H166" s="201"/>
      <c r="I166" s="204"/>
      <c r="J166" s="215">
        <f>BK166</f>
        <v>0</v>
      </c>
      <c r="K166" s="201"/>
      <c r="L166" s="206"/>
      <c r="M166" s="207"/>
      <c r="N166" s="208"/>
      <c r="O166" s="208"/>
      <c r="P166" s="209">
        <f>SUM(P167:P173)</f>
        <v>0</v>
      </c>
      <c r="Q166" s="208"/>
      <c r="R166" s="209">
        <f>SUM(R167:R173)</f>
        <v>0</v>
      </c>
      <c r="S166" s="208"/>
      <c r="T166" s="210">
        <f>SUM(T167:T173)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1" t="s">
        <v>88</v>
      </c>
      <c r="AT166" s="212" t="s">
        <v>79</v>
      </c>
      <c r="AU166" s="212" t="s">
        <v>90</v>
      </c>
      <c r="AY166" s="211" t="s">
        <v>141</v>
      </c>
      <c r="BK166" s="213">
        <f>SUM(BK167:BK173)</f>
        <v>0</v>
      </c>
    </row>
    <row r="167" s="2" customFormat="1" ht="55.5" customHeight="1">
      <c r="A167" s="42"/>
      <c r="B167" s="43"/>
      <c r="C167" s="216" t="s">
        <v>523</v>
      </c>
      <c r="D167" s="216" t="s">
        <v>144</v>
      </c>
      <c r="E167" s="217" t="s">
        <v>3072</v>
      </c>
      <c r="F167" s="218" t="s">
        <v>3073</v>
      </c>
      <c r="G167" s="219" t="s">
        <v>2954</v>
      </c>
      <c r="H167" s="220">
        <v>33</v>
      </c>
      <c r="I167" s="221"/>
      <c r="J167" s="222">
        <f>ROUND(I167*H167,2)</f>
        <v>0</v>
      </c>
      <c r="K167" s="218" t="s">
        <v>78</v>
      </c>
      <c r="L167" s="48"/>
      <c r="M167" s="223" t="s">
        <v>78</v>
      </c>
      <c r="N167" s="224" t="s">
        <v>50</v>
      </c>
      <c r="O167" s="88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27" t="s">
        <v>244</v>
      </c>
      <c r="AT167" s="227" t="s">
        <v>144</v>
      </c>
      <c r="AU167" s="227" t="s">
        <v>160</v>
      </c>
      <c r="AY167" s="20" t="s">
        <v>141</v>
      </c>
      <c r="BE167" s="228">
        <f>IF(N167="základní",J167,0)</f>
        <v>0</v>
      </c>
      <c r="BF167" s="228">
        <f>IF(N167="snížená",J167,0)</f>
        <v>0</v>
      </c>
      <c r="BG167" s="228">
        <f>IF(N167="zákl. přenesená",J167,0)</f>
        <v>0</v>
      </c>
      <c r="BH167" s="228">
        <f>IF(N167="sníž. přenesená",J167,0)</f>
        <v>0</v>
      </c>
      <c r="BI167" s="228">
        <f>IF(N167="nulová",J167,0)</f>
        <v>0</v>
      </c>
      <c r="BJ167" s="20" t="s">
        <v>88</v>
      </c>
      <c r="BK167" s="228">
        <f>ROUND(I167*H167,2)</f>
        <v>0</v>
      </c>
      <c r="BL167" s="20" t="s">
        <v>244</v>
      </c>
      <c r="BM167" s="227" t="s">
        <v>3074</v>
      </c>
    </row>
    <row r="168" s="2" customFormat="1" ht="55.5" customHeight="1">
      <c r="A168" s="42"/>
      <c r="B168" s="43"/>
      <c r="C168" s="216" t="s">
        <v>529</v>
      </c>
      <c r="D168" s="216" t="s">
        <v>144</v>
      </c>
      <c r="E168" s="217" t="s">
        <v>3075</v>
      </c>
      <c r="F168" s="218" t="s">
        <v>3076</v>
      </c>
      <c r="G168" s="219" t="s">
        <v>2954</v>
      </c>
      <c r="H168" s="220">
        <v>52</v>
      </c>
      <c r="I168" s="221"/>
      <c r="J168" s="222">
        <f>ROUND(I168*H168,2)</f>
        <v>0</v>
      </c>
      <c r="K168" s="218" t="s">
        <v>78</v>
      </c>
      <c r="L168" s="48"/>
      <c r="M168" s="223" t="s">
        <v>78</v>
      </c>
      <c r="N168" s="224" t="s">
        <v>50</v>
      </c>
      <c r="O168" s="88"/>
      <c r="P168" s="225">
        <f>O168*H168</f>
        <v>0</v>
      </c>
      <c r="Q168" s="225">
        <v>0</v>
      </c>
      <c r="R168" s="225">
        <f>Q168*H168</f>
        <v>0</v>
      </c>
      <c r="S168" s="225">
        <v>0</v>
      </c>
      <c r="T168" s="226">
        <f>S168*H168</f>
        <v>0</v>
      </c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R168" s="227" t="s">
        <v>244</v>
      </c>
      <c r="AT168" s="227" t="s">
        <v>144</v>
      </c>
      <c r="AU168" s="227" t="s">
        <v>160</v>
      </c>
      <c r="AY168" s="20" t="s">
        <v>141</v>
      </c>
      <c r="BE168" s="228">
        <f>IF(N168="základní",J168,0)</f>
        <v>0</v>
      </c>
      <c r="BF168" s="228">
        <f>IF(N168="snížená",J168,0)</f>
        <v>0</v>
      </c>
      <c r="BG168" s="228">
        <f>IF(N168="zákl. přenesená",J168,0)</f>
        <v>0</v>
      </c>
      <c r="BH168" s="228">
        <f>IF(N168="sníž. přenesená",J168,0)</f>
        <v>0</v>
      </c>
      <c r="BI168" s="228">
        <f>IF(N168="nulová",J168,0)</f>
        <v>0</v>
      </c>
      <c r="BJ168" s="20" t="s">
        <v>88</v>
      </c>
      <c r="BK168" s="228">
        <f>ROUND(I168*H168,2)</f>
        <v>0</v>
      </c>
      <c r="BL168" s="20" t="s">
        <v>244</v>
      </c>
      <c r="BM168" s="227" t="s">
        <v>3077</v>
      </c>
    </row>
    <row r="169" s="2" customFormat="1" ht="66.75" customHeight="1">
      <c r="A169" s="42"/>
      <c r="B169" s="43"/>
      <c r="C169" s="216" t="s">
        <v>536</v>
      </c>
      <c r="D169" s="216" t="s">
        <v>144</v>
      </c>
      <c r="E169" s="217" t="s">
        <v>3078</v>
      </c>
      <c r="F169" s="218" t="s">
        <v>3079</v>
      </c>
      <c r="G169" s="219" t="s">
        <v>2954</v>
      </c>
      <c r="H169" s="220">
        <v>27</v>
      </c>
      <c r="I169" s="221"/>
      <c r="J169" s="222">
        <f>ROUND(I169*H169,2)</f>
        <v>0</v>
      </c>
      <c r="K169" s="218" t="s">
        <v>78</v>
      </c>
      <c r="L169" s="48"/>
      <c r="M169" s="223" t="s">
        <v>78</v>
      </c>
      <c r="N169" s="224" t="s">
        <v>50</v>
      </c>
      <c r="O169" s="88"/>
      <c r="P169" s="225">
        <f>O169*H169</f>
        <v>0</v>
      </c>
      <c r="Q169" s="225">
        <v>0</v>
      </c>
      <c r="R169" s="225">
        <f>Q169*H169</f>
        <v>0</v>
      </c>
      <c r="S169" s="225">
        <v>0</v>
      </c>
      <c r="T169" s="226">
        <f>S169*H169</f>
        <v>0</v>
      </c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R169" s="227" t="s">
        <v>244</v>
      </c>
      <c r="AT169" s="227" t="s">
        <v>144</v>
      </c>
      <c r="AU169" s="227" t="s">
        <v>160</v>
      </c>
      <c r="AY169" s="20" t="s">
        <v>141</v>
      </c>
      <c r="BE169" s="228">
        <f>IF(N169="základní",J169,0)</f>
        <v>0</v>
      </c>
      <c r="BF169" s="228">
        <f>IF(N169="snížená",J169,0)</f>
        <v>0</v>
      </c>
      <c r="BG169" s="228">
        <f>IF(N169="zákl. přenesená",J169,0)</f>
        <v>0</v>
      </c>
      <c r="BH169" s="228">
        <f>IF(N169="sníž. přenesená",J169,0)</f>
        <v>0</v>
      </c>
      <c r="BI169" s="228">
        <f>IF(N169="nulová",J169,0)</f>
        <v>0</v>
      </c>
      <c r="BJ169" s="20" t="s">
        <v>88</v>
      </c>
      <c r="BK169" s="228">
        <f>ROUND(I169*H169,2)</f>
        <v>0</v>
      </c>
      <c r="BL169" s="20" t="s">
        <v>244</v>
      </c>
      <c r="BM169" s="227" t="s">
        <v>3080</v>
      </c>
    </row>
    <row r="170" s="2" customFormat="1" ht="49.05" customHeight="1">
      <c r="A170" s="42"/>
      <c r="B170" s="43"/>
      <c r="C170" s="216" t="s">
        <v>553</v>
      </c>
      <c r="D170" s="216" t="s">
        <v>144</v>
      </c>
      <c r="E170" s="217" t="s">
        <v>3081</v>
      </c>
      <c r="F170" s="218" t="s">
        <v>3082</v>
      </c>
      <c r="G170" s="219" t="s">
        <v>2954</v>
      </c>
      <c r="H170" s="220">
        <v>60</v>
      </c>
      <c r="I170" s="221"/>
      <c r="J170" s="222">
        <f>ROUND(I170*H170,2)</f>
        <v>0</v>
      </c>
      <c r="K170" s="218" t="s">
        <v>78</v>
      </c>
      <c r="L170" s="48"/>
      <c r="M170" s="223" t="s">
        <v>78</v>
      </c>
      <c r="N170" s="224" t="s">
        <v>50</v>
      </c>
      <c r="O170" s="88"/>
      <c r="P170" s="225">
        <f>O170*H170</f>
        <v>0</v>
      </c>
      <c r="Q170" s="225">
        <v>0</v>
      </c>
      <c r="R170" s="225">
        <f>Q170*H170</f>
        <v>0</v>
      </c>
      <c r="S170" s="225">
        <v>0</v>
      </c>
      <c r="T170" s="226">
        <f>S170*H170</f>
        <v>0</v>
      </c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R170" s="227" t="s">
        <v>244</v>
      </c>
      <c r="AT170" s="227" t="s">
        <v>144</v>
      </c>
      <c r="AU170" s="227" t="s">
        <v>160</v>
      </c>
      <c r="AY170" s="20" t="s">
        <v>141</v>
      </c>
      <c r="BE170" s="228">
        <f>IF(N170="základní",J170,0)</f>
        <v>0</v>
      </c>
      <c r="BF170" s="228">
        <f>IF(N170="snížená",J170,0)</f>
        <v>0</v>
      </c>
      <c r="BG170" s="228">
        <f>IF(N170="zákl. přenesená",J170,0)</f>
        <v>0</v>
      </c>
      <c r="BH170" s="228">
        <f>IF(N170="sníž. přenesená",J170,0)</f>
        <v>0</v>
      </c>
      <c r="BI170" s="228">
        <f>IF(N170="nulová",J170,0)</f>
        <v>0</v>
      </c>
      <c r="BJ170" s="20" t="s">
        <v>88</v>
      </c>
      <c r="BK170" s="228">
        <f>ROUND(I170*H170,2)</f>
        <v>0</v>
      </c>
      <c r="BL170" s="20" t="s">
        <v>244</v>
      </c>
      <c r="BM170" s="227" t="s">
        <v>3083</v>
      </c>
    </row>
    <row r="171" s="2" customFormat="1" ht="44.25" customHeight="1">
      <c r="A171" s="42"/>
      <c r="B171" s="43"/>
      <c r="C171" s="216" t="s">
        <v>559</v>
      </c>
      <c r="D171" s="216" t="s">
        <v>144</v>
      </c>
      <c r="E171" s="217" t="s">
        <v>3084</v>
      </c>
      <c r="F171" s="218" t="s">
        <v>3085</v>
      </c>
      <c r="G171" s="219" t="s">
        <v>2954</v>
      </c>
      <c r="H171" s="220">
        <v>34</v>
      </c>
      <c r="I171" s="221"/>
      <c r="J171" s="222">
        <f>ROUND(I171*H171,2)</f>
        <v>0</v>
      </c>
      <c r="K171" s="218" t="s">
        <v>78</v>
      </c>
      <c r="L171" s="48"/>
      <c r="M171" s="223" t="s">
        <v>78</v>
      </c>
      <c r="N171" s="224" t="s">
        <v>50</v>
      </c>
      <c r="O171" s="88"/>
      <c r="P171" s="225">
        <f>O171*H171</f>
        <v>0</v>
      </c>
      <c r="Q171" s="225">
        <v>0</v>
      </c>
      <c r="R171" s="225">
        <f>Q171*H171</f>
        <v>0</v>
      </c>
      <c r="S171" s="225">
        <v>0</v>
      </c>
      <c r="T171" s="226">
        <f>S171*H171</f>
        <v>0</v>
      </c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R171" s="227" t="s">
        <v>244</v>
      </c>
      <c r="AT171" s="227" t="s">
        <v>144</v>
      </c>
      <c r="AU171" s="227" t="s">
        <v>160</v>
      </c>
      <c r="AY171" s="20" t="s">
        <v>141</v>
      </c>
      <c r="BE171" s="228">
        <f>IF(N171="základní",J171,0)</f>
        <v>0</v>
      </c>
      <c r="BF171" s="228">
        <f>IF(N171="snížená",J171,0)</f>
        <v>0</v>
      </c>
      <c r="BG171" s="228">
        <f>IF(N171="zákl. přenesená",J171,0)</f>
        <v>0</v>
      </c>
      <c r="BH171" s="228">
        <f>IF(N171="sníž. přenesená",J171,0)</f>
        <v>0</v>
      </c>
      <c r="BI171" s="228">
        <f>IF(N171="nulová",J171,0)</f>
        <v>0</v>
      </c>
      <c r="BJ171" s="20" t="s">
        <v>88</v>
      </c>
      <c r="BK171" s="228">
        <f>ROUND(I171*H171,2)</f>
        <v>0</v>
      </c>
      <c r="BL171" s="20" t="s">
        <v>244</v>
      </c>
      <c r="BM171" s="227" t="s">
        <v>3086</v>
      </c>
    </row>
    <row r="172" s="2" customFormat="1" ht="37.8" customHeight="1">
      <c r="A172" s="42"/>
      <c r="B172" s="43"/>
      <c r="C172" s="216" t="s">
        <v>565</v>
      </c>
      <c r="D172" s="216" t="s">
        <v>144</v>
      </c>
      <c r="E172" s="217" t="s">
        <v>3087</v>
      </c>
      <c r="F172" s="218" t="s">
        <v>3088</v>
      </c>
      <c r="G172" s="219" t="s">
        <v>2954</v>
      </c>
      <c r="H172" s="220">
        <v>26</v>
      </c>
      <c r="I172" s="221"/>
      <c r="J172" s="222">
        <f>ROUND(I172*H172,2)</f>
        <v>0</v>
      </c>
      <c r="K172" s="218" t="s">
        <v>78</v>
      </c>
      <c r="L172" s="48"/>
      <c r="M172" s="223" t="s">
        <v>78</v>
      </c>
      <c r="N172" s="224" t="s">
        <v>50</v>
      </c>
      <c r="O172" s="88"/>
      <c r="P172" s="225">
        <f>O172*H172</f>
        <v>0</v>
      </c>
      <c r="Q172" s="225">
        <v>0</v>
      </c>
      <c r="R172" s="225">
        <f>Q172*H172</f>
        <v>0</v>
      </c>
      <c r="S172" s="225">
        <v>0</v>
      </c>
      <c r="T172" s="226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27" t="s">
        <v>244</v>
      </c>
      <c r="AT172" s="227" t="s">
        <v>144</v>
      </c>
      <c r="AU172" s="227" t="s">
        <v>160</v>
      </c>
      <c r="AY172" s="20" t="s">
        <v>141</v>
      </c>
      <c r="BE172" s="228">
        <f>IF(N172="základní",J172,0)</f>
        <v>0</v>
      </c>
      <c r="BF172" s="228">
        <f>IF(N172="snížená",J172,0)</f>
        <v>0</v>
      </c>
      <c r="BG172" s="228">
        <f>IF(N172="zákl. přenesená",J172,0)</f>
        <v>0</v>
      </c>
      <c r="BH172" s="228">
        <f>IF(N172="sníž. přenesená",J172,0)</f>
        <v>0</v>
      </c>
      <c r="BI172" s="228">
        <f>IF(N172="nulová",J172,0)</f>
        <v>0</v>
      </c>
      <c r="BJ172" s="20" t="s">
        <v>88</v>
      </c>
      <c r="BK172" s="228">
        <f>ROUND(I172*H172,2)</f>
        <v>0</v>
      </c>
      <c r="BL172" s="20" t="s">
        <v>244</v>
      </c>
      <c r="BM172" s="227" t="s">
        <v>3089</v>
      </c>
    </row>
    <row r="173" s="2" customFormat="1" ht="37.8" customHeight="1">
      <c r="A173" s="42"/>
      <c r="B173" s="43"/>
      <c r="C173" s="216" t="s">
        <v>587</v>
      </c>
      <c r="D173" s="216" t="s">
        <v>144</v>
      </c>
      <c r="E173" s="217" t="s">
        <v>3090</v>
      </c>
      <c r="F173" s="218" t="s">
        <v>3091</v>
      </c>
      <c r="G173" s="219" t="s">
        <v>2954</v>
      </c>
      <c r="H173" s="220">
        <v>8</v>
      </c>
      <c r="I173" s="221"/>
      <c r="J173" s="222">
        <f>ROUND(I173*H173,2)</f>
        <v>0</v>
      </c>
      <c r="K173" s="218" t="s">
        <v>78</v>
      </c>
      <c r="L173" s="48"/>
      <c r="M173" s="223" t="s">
        <v>78</v>
      </c>
      <c r="N173" s="224" t="s">
        <v>50</v>
      </c>
      <c r="O173" s="88"/>
      <c r="P173" s="225">
        <f>O173*H173</f>
        <v>0</v>
      </c>
      <c r="Q173" s="225">
        <v>0</v>
      </c>
      <c r="R173" s="225">
        <f>Q173*H173</f>
        <v>0</v>
      </c>
      <c r="S173" s="225">
        <v>0</v>
      </c>
      <c r="T173" s="226">
        <f>S173*H173</f>
        <v>0</v>
      </c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R173" s="227" t="s">
        <v>244</v>
      </c>
      <c r="AT173" s="227" t="s">
        <v>144</v>
      </c>
      <c r="AU173" s="227" t="s">
        <v>160</v>
      </c>
      <c r="AY173" s="20" t="s">
        <v>141</v>
      </c>
      <c r="BE173" s="228">
        <f>IF(N173="základní",J173,0)</f>
        <v>0</v>
      </c>
      <c r="BF173" s="228">
        <f>IF(N173="snížená",J173,0)</f>
        <v>0</v>
      </c>
      <c r="BG173" s="228">
        <f>IF(N173="zákl. přenesená",J173,0)</f>
        <v>0</v>
      </c>
      <c r="BH173" s="228">
        <f>IF(N173="sníž. přenesená",J173,0)</f>
        <v>0</v>
      </c>
      <c r="BI173" s="228">
        <f>IF(N173="nulová",J173,0)</f>
        <v>0</v>
      </c>
      <c r="BJ173" s="20" t="s">
        <v>88</v>
      </c>
      <c r="BK173" s="228">
        <f>ROUND(I173*H173,2)</f>
        <v>0</v>
      </c>
      <c r="BL173" s="20" t="s">
        <v>244</v>
      </c>
      <c r="BM173" s="227" t="s">
        <v>3092</v>
      </c>
    </row>
    <row r="174" s="12" customFormat="1" ht="20.88" customHeight="1">
      <c r="A174" s="12"/>
      <c r="B174" s="200"/>
      <c r="C174" s="201"/>
      <c r="D174" s="202" t="s">
        <v>79</v>
      </c>
      <c r="E174" s="214" t="s">
        <v>3093</v>
      </c>
      <c r="F174" s="214" t="s">
        <v>3094</v>
      </c>
      <c r="G174" s="201"/>
      <c r="H174" s="201"/>
      <c r="I174" s="204"/>
      <c r="J174" s="215">
        <f>BK174</f>
        <v>0</v>
      </c>
      <c r="K174" s="201"/>
      <c r="L174" s="206"/>
      <c r="M174" s="207"/>
      <c r="N174" s="208"/>
      <c r="O174" s="208"/>
      <c r="P174" s="209">
        <f>SUM(P175:P177)</f>
        <v>0</v>
      </c>
      <c r="Q174" s="208"/>
      <c r="R174" s="209">
        <f>SUM(R175:R177)</f>
        <v>0</v>
      </c>
      <c r="S174" s="208"/>
      <c r="T174" s="210">
        <f>SUM(T175:T177)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1" t="s">
        <v>88</v>
      </c>
      <c r="AT174" s="212" t="s">
        <v>79</v>
      </c>
      <c r="AU174" s="212" t="s">
        <v>90</v>
      </c>
      <c r="AY174" s="211" t="s">
        <v>141</v>
      </c>
      <c r="BK174" s="213">
        <f>SUM(BK175:BK177)</f>
        <v>0</v>
      </c>
    </row>
    <row r="175" s="2" customFormat="1" ht="44.25" customHeight="1">
      <c r="A175" s="42"/>
      <c r="B175" s="43"/>
      <c r="C175" s="216" t="s">
        <v>593</v>
      </c>
      <c r="D175" s="216" t="s">
        <v>144</v>
      </c>
      <c r="E175" s="217" t="s">
        <v>3095</v>
      </c>
      <c r="F175" s="218" t="s">
        <v>3096</v>
      </c>
      <c r="G175" s="219" t="s">
        <v>2954</v>
      </c>
      <c r="H175" s="220">
        <v>37</v>
      </c>
      <c r="I175" s="221"/>
      <c r="J175" s="222">
        <f>ROUND(I175*H175,2)</f>
        <v>0</v>
      </c>
      <c r="K175" s="218" t="s">
        <v>78</v>
      </c>
      <c r="L175" s="48"/>
      <c r="M175" s="223" t="s">
        <v>78</v>
      </c>
      <c r="N175" s="224" t="s">
        <v>50</v>
      </c>
      <c r="O175" s="88"/>
      <c r="P175" s="225">
        <f>O175*H175</f>
        <v>0</v>
      </c>
      <c r="Q175" s="225">
        <v>0</v>
      </c>
      <c r="R175" s="225">
        <f>Q175*H175</f>
        <v>0</v>
      </c>
      <c r="S175" s="225">
        <v>0</v>
      </c>
      <c r="T175" s="226">
        <f>S175*H175</f>
        <v>0</v>
      </c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R175" s="227" t="s">
        <v>244</v>
      </c>
      <c r="AT175" s="227" t="s">
        <v>144</v>
      </c>
      <c r="AU175" s="227" t="s">
        <v>160</v>
      </c>
      <c r="AY175" s="20" t="s">
        <v>141</v>
      </c>
      <c r="BE175" s="228">
        <f>IF(N175="základní",J175,0)</f>
        <v>0</v>
      </c>
      <c r="BF175" s="228">
        <f>IF(N175="snížená",J175,0)</f>
        <v>0</v>
      </c>
      <c r="BG175" s="228">
        <f>IF(N175="zákl. přenesená",J175,0)</f>
        <v>0</v>
      </c>
      <c r="BH175" s="228">
        <f>IF(N175="sníž. přenesená",J175,0)</f>
        <v>0</v>
      </c>
      <c r="BI175" s="228">
        <f>IF(N175="nulová",J175,0)</f>
        <v>0</v>
      </c>
      <c r="BJ175" s="20" t="s">
        <v>88</v>
      </c>
      <c r="BK175" s="228">
        <f>ROUND(I175*H175,2)</f>
        <v>0</v>
      </c>
      <c r="BL175" s="20" t="s">
        <v>244</v>
      </c>
      <c r="BM175" s="227" t="s">
        <v>3097</v>
      </c>
    </row>
    <row r="176" s="2" customFormat="1" ht="44.25" customHeight="1">
      <c r="A176" s="42"/>
      <c r="B176" s="43"/>
      <c r="C176" s="216" t="s">
        <v>601</v>
      </c>
      <c r="D176" s="216" t="s">
        <v>144</v>
      </c>
      <c r="E176" s="217" t="s">
        <v>3098</v>
      </c>
      <c r="F176" s="218" t="s">
        <v>3099</v>
      </c>
      <c r="G176" s="219" t="s">
        <v>2954</v>
      </c>
      <c r="H176" s="220">
        <v>31</v>
      </c>
      <c r="I176" s="221"/>
      <c r="J176" s="222">
        <f>ROUND(I176*H176,2)</f>
        <v>0</v>
      </c>
      <c r="K176" s="218" t="s">
        <v>78</v>
      </c>
      <c r="L176" s="48"/>
      <c r="M176" s="223" t="s">
        <v>78</v>
      </c>
      <c r="N176" s="224" t="s">
        <v>50</v>
      </c>
      <c r="O176" s="88"/>
      <c r="P176" s="225">
        <f>O176*H176</f>
        <v>0</v>
      </c>
      <c r="Q176" s="225">
        <v>0</v>
      </c>
      <c r="R176" s="225">
        <f>Q176*H176</f>
        <v>0</v>
      </c>
      <c r="S176" s="225">
        <v>0</v>
      </c>
      <c r="T176" s="226">
        <f>S176*H176</f>
        <v>0</v>
      </c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R176" s="227" t="s">
        <v>244</v>
      </c>
      <c r="AT176" s="227" t="s">
        <v>144</v>
      </c>
      <c r="AU176" s="227" t="s">
        <v>160</v>
      </c>
      <c r="AY176" s="20" t="s">
        <v>141</v>
      </c>
      <c r="BE176" s="228">
        <f>IF(N176="základní",J176,0)</f>
        <v>0</v>
      </c>
      <c r="BF176" s="228">
        <f>IF(N176="snížená",J176,0)</f>
        <v>0</v>
      </c>
      <c r="BG176" s="228">
        <f>IF(N176="zákl. přenesená",J176,0)</f>
        <v>0</v>
      </c>
      <c r="BH176" s="228">
        <f>IF(N176="sníž. přenesená",J176,0)</f>
        <v>0</v>
      </c>
      <c r="BI176" s="228">
        <f>IF(N176="nulová",J176,0)</f>
        <v>0</v>
      </c>
      <c r="BJ176" s="20" t="s">
        <v>88</v>
      </c>
      <c r="BK176" s="228">
        <f>ROUND(I176*H176,2)</f>
        <v>0</v>
      </c>
      <c r="BL176" s="20" t="s">
        <v>244</v>
      </c>
      <c r="BM176" s="227" t="s">
        <v>3100</v>
      </c>
    </row>
    <row r="177" s="2" customFormat="1" ht="24.15" customHeight="1">
      <c r="A177" s="42"/>
      <c r="B177" s="43"/>
      <c r="C177" s="216" t="s">
        <v>615</v>
      </c>
      <c r="D177" s="216" t="s">
        <v>144</v>
      </c>
      <c r="E177" s="217" t="s">
        <v>3101</v>
      </c>
      <c r="F177" s="218" t="s">
        <v>3102</v>
      </c>
      <c r="G177" s="219" t="s">
        <v>2954</v>
      </c>
      <c r="H177" s="220">
        <v>26</v>
      </c>
      <c r="I177" s="221"/>
      <c r="J177" s="222">
        <f>ROUND(I177*H177,2)</f>
        <v>0</v>
      </c>
      <c r="K177" s="218" t="s">
        <v>78</v>
      </c>
      <c r="L177" s="48"/>
      <c r="M177" s="223" t="s">
        <v>78</v>
      </c>
      <c r="N177" s="224" t="s">
        <v>50</v>
      </c>
      <c r="O177" s="88"/>
      <c r="P177" s="225">
        <f>O177*H177</f>
        <v>0</v>
      </c>
      <c r="Q177" s="225">
        <v>0</v>
      </c>
      <c r="R177" s="225">
        <f>Q177*H177</f>
        <v>0</v>
      </c>
      <c r="S177" s="225">
        <v>0</v>
      </c>
      <c r="T177" s="226">
        <f>S177*H177</f>
        <v>0</v>
      </c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R177" s="227" t="s">
        <v>244</v>
      </c>
      <c r="AT177" s="227" t="s">
        <v>144</v>
      </c>
      <c r="AU177" s="227" t="s">
        <v>160</v>
      </c>
      <c r="AY177" s="20" t="s">
        <v>141</v>
      </c>
      <c r="BE177" s="228">
        <f>IF(N177="základní",J177,0)</f>
        <v>0</v>
      </c>
      <c r="BF177" s="228">
        <f>IF(N177="snížená",J177,0)</f>
        <v>0</v>
      </c>
      <c r="BG177" s="228">
        <f>IF(N177="zákl. přenesená",J177,0)</f>
        <v>0</v>
      </c>
      <c r="BH177" s="228">
        <f>IF(N177="sníž. přenesená",J177,0)</f>
        <v>0</v>
      </c>
      <c r="BI177" s="228">
        <f>IF(N177="nulová",J177,0)</f>
        <v>0</v>
      </c>
      <c r="BJ177" s="20" t="s">
        <v>88</v>
      </c>
      <c r="BK177" s="228">
        <f>ROUND(I177*H177,2)</f>
        <v>0</v>
      </c>
      <c r="BL177" s="20" t="s">
        <v>244</v>
      </c>
      <c r="BM177" s="227" t="s">
        <v>3103</v>
      </c>
    </row>
    <row r="178" s="12" customFormat="1" ht="20.88" customHeight="1">
      <c r="A178" s="12"/>
      <c r="B178" s="200"/>
      <c r="C178" s="201"/>
      <c r="D178" s="202" t="s">
        <v>79</v>
      </c>
      <c r="E178" s="214" t="s">
        <v>3104</v>
      </c>
      <c r="F178" s="214" t="s">
        <v>3105</v>
      </c>
      <c r="G178" s="201"/>
      <c r="H178" s="201"/>
      <c r="I178" s="204"/>
      <c r="J178" s="215">
        <f>BK178</f>
        <v>0</v>
      </c>
      <c r="K178" s="201"/>
      <c r="L178" s="206"/>
      <c r="M178" s="207"/>
      <c r="N178" s="208"/>
      <c r="O178" s="208"/>
      <c r="P178" s="209">
        <f>SUM(P179:P184)</f>
        <v>0</v>
      </c>
      <c r="Q178" s="208"/>
      <c r="R178" s="209">
        <f>SUM(R179:R184)</f>
        <v>0</v>
      </c>
      <c r="S178" s="208"/>
      <c r="T178" s="210">
        <f>SUM(T179:T184)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1" t="s">
        <v>88</v>
      </c>
      <c r="AT178" s="212" t="s">
        <v>79</v>
      </c>
      <c r="AU178" s="212" t="s">
        <v>90</v>
      </c>
      <c r="AY178" s="211" t="s">
        <v>141</v>
      </c>
      <c r="BK178" s="213">
        <f>SUM(BK179:BK184)</f>
        <v>0</v>
      </c>
    </row>
    <row r="179" s="2" customFormat="1" ht="24.15" customHeight="1">
      <c r="A179" s="42"/>
      <c r="B179" s="43"/>
      <c r="C179" s="216" t="s">
        <v>626</v>
      </c>
      <c r="D179" s="216" t="s">
        <v>144</v>
      </c>
      <c r="E179" s="217" t="s">
        <v>3106</v>
      </c>
      <c r="F179" s="218" t="s">
        <v>3107</v>
      </c>
      <c r="G179" s="219" t="s">
        <v>2954</v>
      </c>
      <c r="H179" s="220">
        <v>1</v>
      </c>
      <c r="I179" s="221"/>
      <c r="J179" s="222">
        <f>ROUND(I179*H179,2)</f>
        <v>0</v>
      </c>
      <c r="K179" s="218" t="s">
        <v>78</v>
      </c>
      <c r="L179" s="48"/>
      <c r="M179" s="223" t="s">
        <v>78</v>
      </c>
      <c r="N179" s="224" t="s">
        <v>50</v>
      </c>
      <c r="O179" s="88"/>
      <c r="P179" s="225">
        <f>O179*H179</f>
        <v>0</v>
      </c>
      <c r="Q179" s="225">
        <v>0</v>
      </c>
      <c r="R179" s="225">
        <f>Q179*H179</f>
        <v>0</v>
      </c>
      <c r="S179" s="225">
        <v>0</v>
      </c>
      <c r="T179" s="226">
        <f>S179*H179</f>
        <v>0</v>
      </c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R179" s="227" t="s">
        <v>244</v>
      </c>
      <c r="AT179" s="227" t="s">
        <v>144</v>
      </c>
      <c r="AU179" s="227" t="s">
        <v>160</v>
      </c>
      <c r="AY179" s="20" t="s">
        <v>141</v>
      </c>
      <c r="BE179" s="228">
        <f>IF(N179="základní",J179,0)</f>
        <v>0</v>
      </c>
      <c r="BF179" s="228">
        <f>IF(N179="snížená",J179,0)</f>
        <v>0</v>
      </c>
      <c r="BG179" s="228">
        <f>IF(N179="zákl. přenesená",J179,0)</f>
        <v>0</v>
      </c>
      <c r="BH179" s="228">
        <f>IF(N179="sníž. přenesená",J179,0)</f>
        <v>0</v>
      </c>
      <c r="BI179" s="228">
        <f>IF(N179="nulová",J179,0)</f>
        <v>0</v>
      </c>
      <c r="BJ179" s="20" t="s">
        <v>88</v>
      </c>
      <c r="BK179" s="228">
        <f>ROUND(I179*H179,2)</f>
        <v>0</v>
      </c>
      <c r="BL179" s="20" t="s">
        <v>244</v>
      </c>
      <c r="BM179" s="227" t="s">
        <v>3108</v>
      </c>
    </row>
    <row r="180" s="2" customFormat="1" ht="24.15" customHeight="1">
      <c r="A180" s="42"/>
      <c r="B180" s="43"/>
      <c r="C180" s="216" t="s">
        <v>632</v>
      </c>
      <c r="D180" s="216" t="s">
        <v>144</v>
      </c>
      <c r="E180" s="217" t="s">
        <v>3109</v>
      </c>
      <c r="F180" s="218" t="s">
        <v>3110</v>
      </c>
      <c r="G180" s="219" t="s">
        <v>2954</v>
      </c>
      <c r="H180" s="220">
        <v>4</v>
      </c>
      <c r="I180" s="221"/>
      <c r="J180" s="222">
        <f>ROUND(I180*H180,2)</f>
        <v>0</v>
      </c>
      <c r="K180" s="218" t="s">
        <v>78</v>
      </c>
      <c r="L180" s="48"/>
      <c r="M180" s="223" t="s">
        <v>78</v>
      </c>
      <c r="N180" s="224" t="s">
        <v>50</v>
      </c>
      <c r="O180" s="88"/>
      <c r="P180" s="225">
        <f>O180*H180</f>
        <v>0</v>
      </c>
      <c r="Q180" s="225">
        <v>0</v>
      </c>
      <c r="R180" s="225">
        <f>Q180*H180</f>
        <v>0</v>
      </c>
      <c r="S180" s="225">
        <v>0</v>
      </c>
      <c r="T180" s="226">
        <f>S180*H180</f>
        <v>0</v>
      </c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R180" s="227" t="s">
        <v>244</v>
      </c>
      <c r="AT180" s="227" t="s">
        <v>144</v>
      </c>
      <c r="AU180" s="227" t="s">
        <v>160</v>
      </c>
      <c r="AY180" s="20" t="s">
        <v>141</v>
      </c>
      <c r="BE180" s="228">
        <f>IF(N180="základní",J180,0)</f>
        <v>0</v>
      </c>
      <c r="BF180" s="228">
        <f>IF(N180="snížená",J180,0)</f>
        <v>0</v>
      </c>
      <c r="BG180" s="228">
        <f>IF(N180="zákl. přenesená",J180,0)</f>
        <v>0</v>
      </c>
      <c r="BH180" s="228">
        <f>IF(N180="sníž. přenesená",J180,0)</f>
        <v>0</v>
      </c>
      <c r="BI180" s="228">
        <f>IF(N180="nulová",J180,0)</f>
        <v>0</v>
      </c>
      <c r="BJ180" s="20" t="s">
        <v>88</v>
      </c>
      <c r="BK180" s="228">
        <f>ROUND(I180*H180,2)</f>
        <v>0</v>
      </c>
      <c r="BL180" s="20" t="s">
        <v>244</v>
      </c>
      <c r="BM180" s="227" t="s">
        <v>3111</v>
      </c>
    </row>
    <row r="181" s="2" customFormat="1" ht="24.15" customHeight="1">
      <c r="A181" s="42"/>
      <c r="B181" s="43"/>
      <c r="C181" s="216" t="s">
        <v>639</v>
      </c>
      <c r="D181" s="216" t="s">
        <v>144</v>
      </c>
      <c r="E181" s="217" t="s">
        <v>3112</v>
      </c>
      <c r="F181" s="218" t="s">
        <v>3113</v>
      </c>
      <c r="G181" s="219" t="s">
        <v>2954</v>
      </c>
      <c r="H181" s="220">
        <v>10</v>
      </c>
      <c r="I181" s="221"/>
      <c r="J181" s="222">
        <f>ROUND(I181*H181,2)</f>
        <v>0</v>
      </c>
      <c r="K181" s="218" t="s">
        <v>78</v>
      </c>
      <c r="L181" s="48"/>
      <c r="M181" s="223" t="s">
        <v>78</v>
      </c>
      <c r="N181" s="224" t="s">
        <v>50</v>
      </c>
      <c r="O181" s="88"/>
      <c r="P181" s="225">
        <f>O181*H181</f>
        <v>0</v>
      </c>
      <c r="Q181" s="225">
        <v>0</v>
      </c>
      <c r="R181" s="225">
        <f>Q181*H181</f>
        <v>0</v>
      </c>
      <c r="S181" s="225">
        <v>0</v>
      </c>
      <c r="T181" s="226">
        <f>S181*H181</f>
        <v>0</v>
      </c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R181" s="227" t="s">
        <v>244</v>
      </c>
      <c r="AT181" s="227" t="s">
        <v>144</v>
      </c>
      <c r="AU181" s="227" t="s">
        <v>160</v>
      </c>
      <c r="AY181" s="20" t="s">
        <v>141</v>
      </c>
      <c r="BE181" s="228">
        <f>IF(N181="základní",J181,0)</f>
        <v>0</v>
      </c>
      <c r="BF181" s="228">
        <f>IF(N181="snížená",J181,0)</f>
        <v>0</v>
      </c>
      <c r="BG181" s="228">
        <f>IF(N181="zákl. přenesená",J181,0)</f>
        <v>0</v>
      </c>
      <c r="BH181" s="228">
        <f>IF(N181="sníž. přenesená",J181,0)</f>
        <v>0</v>
      </c>
      <c r="BI181" s="228">
        <f>IF(N181="nulová",J181,0)</f>
        <v>0</v>
      </c>
      <c r="BJ181" s="20" t="s">
        <v>88</v>
      </c>
      <c r="BK181" s="228">
        <f>ROUND(I181*H181,2)</f>
        <v>0</v>
      </c>
      <c r="BL181" s="20" t="s">
        <v>244</v>
      </c>
      <c r="BM181" s="227" t="s">
        <v>3114</v>
      </c>
    </row>
    <row r="182" s="2" customFormat="1" ht="21.75" customHeight="1">
      <c r="A182" s="42"/>
      <c r="B182" s="43"/>
      <c r="C182" s="216" t="s">
        <v>645</v>
      </c>
      <c r="D182" s="216" t="s">
        <v>144</v>
      </c>
      <c r="E182" s="217" t="s">
        <v>3115</v>
      </c>
      <c r="F182" s="218" t="s">
        <v>3116</v>
      </c>
      <c r="G182" s="219" t="s">
        <v>2954</v>
      </c>
      <c r="H182" s="220">
        <v>64</v>
      </c>
      <c r="I182" s="221"/>
      <c r="J182" s="222">
        <f>ROUND(I182*H182,2)</f>
        <v>0</v>
      </c>
      <c r="K182" s="218" t="s">
        <v>78</v>
      </c>
      <c r="L182" s="48"/>
      <c r="M182" s="223" t="s">
        <v>78</v>
      </c>
      <c r="N182" s="224" t="s">
        <v>50</v>
      </c>
      <c r="O182" s="88"/>
      <c r="P182" s="225">
        <f>O182*H182</f>
        <v>0</v>
      </c>
      <c r="Q182" s="225">
        <v>0</v>
      </c>
      <c r="R182" s="225">
        <f>Q182*H182</f>
        <v>0</v>
      </c>
      <c r="S182" s="225">
        <v>0</v>
      </c>
      <c r="T182" s="226">
        <f>S182*H182</f>
        <v>0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27" t="s">
        <v>244</v>
      </c>
      <c r="AT182" s="227" t="s">
        <v>144</v>
      </c>
      <c r="AU182" s="227" t="s">
        <v>160</v>
      </c>
      <c r="AY182" s="20" t="s">
        <v>141</v>
      </c>
      <c r="BE182" s="228">
        <f>IF(N182="základní",J182,0)</f>
        <v>0</v>
      </c>
      <c r="BF182" s="228">
        <f>IF(N182="snížená",J182,0)</f>
        <v>0</v>
      </c>
      <c r="BG182" s="228">
        <f>IF(N182="zákl. přenesená",J182,0)</f>
        <v>0</v>
      </c>
      <c r="BH182" s="228">
        <f>IF(N182="sníž. přenesená",J182,0)</f>
        <v>0</v>
      </c>
      <c r="BI182" s="228">
        <f>IF(N182="nulová",J182,0)</f>
        <v>0</v>
      </c>
      <c r="BJ182" s="20" t="s">
        <v>88</v>
      </c>
      <c r="BK182" s="228">
        <f>ROUND(I182*H182,2)</f>
        <v>0</v>
      </c>
      <c r="BL182" s="20" t="s">
        <v>244</v>
      </c>
      <c r="BM182" s="227" t="s">
        <v>3117</v>
      </c>
    </row>
    <row r="183" s="2" customFormat="1" ht="16.5" customHeight="1">
      <c r="A183" s="42"/>
      <c r="B183" s="43"/>
      <c r="C183" s="216" t="s">
        <v>651</v>
      </c>
      <c r="D183" s="216" t="s">
        <v>144</v>
      </c>
      <c r="E183" s="217" t="s">
        <v>3118</v>
      </c>
      <c r="F183" s="218" t="s">
        <v>3119</v>
      </c>
      <c r="G183" s="219" t="s">
        <v>2954</v>
      </c>
      <c r="H183" s="220">
        <v>15</v>
      </c>
      <c r="I183" s="221"/>
      <c r="J183" s="222">
        <f>ROUND(I183*H183,2)</f>
        <v>0</v>
      </c>
      <c r="K183" s="218" t="s">
        <v>78</v>
      </c>
      <c r="L183" s="48"/>
      <c r="M183" s="223" t="s">
        <v>78</v>
      </c>
      <c r="N183" s="224" t="s">
        <v>50</v>
      </c>
      <c r="O183" s="88"/>
      <c r="P183" s="225">
        <f>O183*H183</f>
        <v>0</v>
      </c>
      <c r="Q183" s="225">
        <v>0</v>
      </c>
      <c r="R183" s="225">
        <f>Q183*H183</f>
        <v>0</v>
      </c>
      <c r="S183" s="225">
        <v>0</v>
      </c>
      <c r="T183" s="226">
        <f>S183*H183</f>
        <v>0</v>
      </c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R183" s="227" t="s">
        <v>244</v>
      </c>
      <c r="AT183" s="227" t="s">
        <v>144</v>
      </c>
      <c r="AU183" s="227" t="s">
        <v>160</v>
      </c>
      <c r="AY183" s="20" t="s">
        <v>141</v>
      </c>
      <c r="BE183" s="228">
        <f>IF(N183="základní",J183,0)</f>
        <v>0</v>
      </c>
      <c r="BF183" s="228">
        <f>IF(N183="snížená",J183,0)</f>
        <v>0</v>
      </c>
      <c r="BG183" s="228">
        <f>IF(N183="zákl. přenesená",J183,0)</f>
        <v>0</v>
      </c>
      <c r="BH183" s="228">
        <f>IF(N183="sníž. přenesená",J183,0)</f>
        <v>0</v>
      </c>
      <c r="BI183" s="228">
        <f>IF(N183="nulová",J183,0)</f>
        <v>0</v>
      </c>
      <c r="BJ183" s="20" t="s">
        <v>88</v>
      </c>
      <c r="BK183" s="228">
        <f>ROUND(I183*H183,2)</f>
        <v>0</v>
      </c>
      <c r="BL183" s="20" t="s">
        <v>244</v>
      </c>
      <c r="BM183" s="227" t="s">
        <v>3120</v>
      </c>
    </row>
    <row r="184" s="2" customFormat="1" ht="24.15" customHeight="1">
      <c r="A184" s="42"/>
      <c r="B184" s="43"/>
      <c r="C184" s="216" t="s">
        <v>656</v>
      </c>
      <c r="D184" s="216" t="s">
        <v>144</v>
      </c>
      <c r="E184" s="217" t="s">
        <v>3121</v>
      </c>
      <c r="F184" s="218" t="s">
        <v>3122</v>
      </c>
      <c r="G184" s="219" t="s">
        <v>2954</v>
      </c>
      <c r="H184" s="220">
        <v>47</v>
      </c>
      <c r="I184" s="221"/>
      <c r="J184" s="222">
        <f>ROUND(I184*H184,2)</f>
        <v>0</v>
      </c>
      <c r="K184" s="218" t="s">
        <v>78</v>
      </c>
      <c r="L184" s="48"/>
      <c r="M184" s="223" t="s">
        <v>78</v>
      </c>
      <c r="N184" s="224" t="s">
        <v>50</v>
      </c>
      <c r="O184" s="88"/>
      <c r="P184" s="225">
        <f>O184*H184</f>
        <v>0</v>
      </c>
      <c r="Q184" s="225">
        <v>0</v>
      </c>
      <c r="R184" s="225">
        <f>Q184*H184</f>
        <v>0</v>
      </c>
      <c r="S184" s="225">
        <v>0</v>
      </c>
      <c r="T184" s="226">
        <f>S184*H184</f>
        <v>0</v>
      </c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R184" s="227" t="s">
        <v>244</v>
      </c>
      <c r="AT184" s="227" t="s">
        <v>144</v>
      </c>
      <c r="AU184" s="227" t="s">
        <v>160</v>
      </c>
      <c r="AY184" s="20" t="s">
        <v>141</v>
      </c>
      <c r="BE184" s="228">
        <f>IF(N184="základní",J184,0)</f>
        <v>0</v>
      </c>
      <c r="BF184" s="228">
        <f>IF(N184="snížená",J184,0)</f>
        <v>0</v>
      </c>
      <c r="BG184" s="228">
        <f>IF(N184="zákl. přenesená",J184,0)</f>
        <v>0</v>
      </c>
      <c r="BH184" s="228">
        <f>IF(N184="sníž. přenesená",J184,0)</f>
        <v>0</v>
      </c>
      <c r="BI184" s="228">
        <f>IF(N184="nulová",J184,0)</f>
        <v>0</v>
      </c>
      <c r="BJ184" s="20" t="s">
        <v>88</v>
      </c>
      <c r="BK184" s="228">
        <f>ROUND(I184*H184,2)</f>
        <v>0</v>
      </c>
      <c r="BL184" s="20" t="s">
        <v>244</v>
      </c>
      <c r="BM184" s="227" t="s">
        <v>3123</v>
      </c>
    </row>
    <row r="185" s="12" customFormat="1" ht="20.88" customHeight="1">
      <c r="A185" s="12"/>
      <c r="B185" s="200"/>
      <c r="C185" s="201"/>
      <c r="D185" s="202" t="s">
        <v>79</v>
      </c>
      <c r="E185" s="214" t="s">
        <v>3124</v>
      </c>
      <c r="F185" s="214" t="s">
        <v>3125</v>
      </c>
      <c r="G185" s="201"/>
      <c r="H185" s="201"/>
      <c r="I185" s="204"/>
      <c r="J185" s="215">
        <f>BK185</f>
        <v>0</v>
      </c>
      <c r="K185" s="201"/>
      <c r="L185" s="206"/>
      <c r="M185" s="207"/>
      <c r="N185" s="208"/>
      <c r="O185" s="208"/>
      <c r="P185" s="209">
        <f>SUM(P186:P194)</f>
        <v>0</v>
      </c>
      <c r="Q185" s="208"/>
      <c r="R185" s="209">
        <f>SUM(R186:R194)</f>
        <v>0</v>
      </c>
      <c r="S185" s="208"/>
      <c r="T185" s="210">
        <f>SUM(T186:T194)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1" t="s">
        <v>88</v>
      </c>
      <c r="AT185" s="212" t="s">
        <v>79</v>
      </c>
      <c r="AU185" s="212" t="s">
        <v>90</v>
      </c>
      <c r="AY185" s="211" t="s">
        <v>141</v>
      </c>
      <c r="BK185" s="213">
        <f>SUM(BK186:BK194)</f>
        <v>0</v>
      </c>
    </row>
    <row r="186" s="2" customFormat="1" ht="49.05" customHeight="1">
      <c r="A186" s="42"/>
      <c r="B186" s="43"/>
      <c r="C186" s="216" t="s">
        <v>661</v>
      </c>
      <c r="D186" s="216" t="s">
        <v>144</v>
      </c>
      <c r="E186" s="217" t="s">
        <v>3126</v>
      </c>
      <c r="F186" s="218" t="s">
        <v>3127</v>
      </c>
      <c r="G186" s="219" t="s">
        <v>2954</v>
      </c>
      <c r="H186" s="220">
        <v>146</v>
      </c>
      <c r="I186" s="221"/>
      <c r="J186" s="222">
        <f>ROUND(I186*H186,2)</f>
        <v>0</v>
      </c>
      <c r="K186" s="218" t="s">
        <v>78</v>
      </c>
      <c r="L186" s="48"/>
      <c r="M186" s="223" t="s">
        <v>78</v>
      </c>
      <c r="N186" s="224" t="s">
        <v>50</v>
      </c>
      <c r="O186" s="88"/>
      <c r="P186" s="225">
        <f>O186*H186</f>
        <v>0</v>
      </c>
      <c r="Q186" s="225">
        <v>0</v>
      </c>
      <c r="R186" s="225">
        <f>Q186*H186</f>
        <v>0</v>
      </c>
      <c r="S186" s="225">
        <v>0</v>
      </c>
      <c r="T186" s="226">
        <f>S186*H186</f>
        <v>0</v>
      </c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R186" s="227" t="s">
        <v>244</v>
      </c>
      <c r="AT186" s="227" t="s">
        <v>144</v>
      </c>
      <c r="AU186" s="227" t="s">
        <v>160</v>
      </c>
      <c r="AY186" s="20" t="s">
        <v>141</v>
      </c>
      <c r="BE186" s="228">
        <f>IF(N186="základní",J186,0)</f>
        <v>0</v>
      </c>
      <c r="BF186" s="228">
        <f>IF(N186="snížená",J186,0)</f>
        <v>0</v>
      </c>
      <c r="BG186" s="228">
        <f>IF(N186="zákl. přenesená",J186,0)</f>
        <v>0</v>
      </c>
      <c r="BH186" s="228">
        <f>IF(N186="sníž. přenesená",J186,0)</f>
        <v>0</v>
      </c>
      <c r="BI186" s="228">
        <f>IF(N186="nulová",J186,0)</f>
        <v>0</v>
      </c>
      <c r="BJ186" s="20" t="s">
        <v>88</v>
      </c>
      <c r="BK186" s="228">
        <f>ROUND(I186*H186,2)</f>
        <v>0</v>
      </c>
      <c r="BL186" s="20" t="s">
        <v>244</v>
      </c>
      <c r="BM186" s="227" t="s">
        <v>3128</v>
      </c>
    </row>
    <row r="187" s="2" customFormat="1" ht="49.05" customHeight="1">
      <c r="A187" s="42"/>
      <c r="B187" s="43"/>
      <c r="C187" s="216" t="s">
        <v>668</v>
      </c>
      <c r="D187" s="216" t="s">
        <v>144</v>
      </c>
      <c r="E187" s="217" t="s">
        <v>3129</v>
      </c>
      <c r="F187" s="218" t="s">
        <v>3130</v>
      </c>
      <c r="G187" s="219" t="s">
        <v>2954</v>
      </c>
      <c r="H187" s="220">
        <v>10</v>
      </c>
      <c r="I187" s="221"/>
      <c r="J187" s="222">
        <f>ROUND(I187*H187,2)</f>
        <v>0</v>
      </c>
      <c r="K187" s="218" t="s">
        <v>78</v>
      </c>
      <c r="L187" s="48"/>
      <c r="M187" s="223" t="s">
        <v>78</v>
      </c>
      <c r="N187" s="224" t="s">
        <v>50</v>
      </c>
      <c r="O187" s="88"/>
      <c r="P187" s="225">
        <f>O187*H187</f>
        <v>0</v>
      </c>
      <c r="Q187" s="225">
        <v>0</v>
      </c>
      <c r="R187" s="225">
        <f>Q187*H187</f>
        <v>0</v>
      </c>
      <c r="S187" s="225">
        <v>0</v>
      </c>
      <c r="T187" s="226">
        <f>S187*H187</f>
        <v>0</v>
      </c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R187" s="227" t="s">
        <v>244</v>
      </c>
      <c r="AT187" s="227" t="s">
        <v>144</v>
      </c>
      <c r="AU187" s="227" t="s">
        <v>160</v>
      </c>
      <c r="AY187" s="20" t="s">
        <v>141</v>
      </c>
      <c r="BE187" s="228">
        <f>IF(N187="základní",J187,0)</f>
        <v>0</v>
      </c>
      <c r="BF187" s="228">
        <f>IF(N187="snížená",J187,0)</f>
        <v>0</v>
      </c>
      <c r="BG187" s="228">
        <f>IF(N187="zákl. přenesená",J187,0)</f>
        <v>0</v>
      </c>
      <c r="BH187" s="228">
        <f>IF(N187="sníž. přenesená",J187,0)</f>
        <v>0</v>
      </c>
      <c r="BI187" s="228">
        <f>IF(N187="nulová",J187,0)</f>
        <v>0</v>
      </c>
      <c r="BJ187" s="20" t="s">
        <v>88</v>
      </c>
      <c r="BK187" s="228">
        <f>ROUND(I187*H187,2)</f>
        <v>0</v>
      </c>
      <c r="BL187" s="20" t="s">
        <v>244</v>
      </c>
      <c r="BM187" s="227" t="s">
        <v>3131</v>
      </c>
    </row>
    <row r="188" s="2" customFormat="1" ht="49.05" customHeight="1">
      <c r="A188" s="42"/>
      <c r="B188" s="43"/>
      <c r="C188" s="216" t="s">
        <v>673</v>
      </c>
      <c r="D188" s="216" t="s">
        <v>144</v>
      </c>
      <c r="E188" s="217" t="s">
        <v>3132</v>
      </c>
      <c r="F188" s="218" t="s">
        <v>3133</v>
      </c>
      <c r="G188" s="219" t="s">
        <v>2954</v>
      </c>
      <c r="H188" s="220">
        <v>31</v>
      </c>
      <c r="I188" s="221"/>
      <c r="J188" s="222">
        <f>ROUND(I188*H188,2)</f>
        <v>0</v>
      </c>
      <c r="K188" s="218" t="s">
        <v>78</v>
      </c>
      <c r="L188" s="48"/>
      <c r="M188" s="223" t="s">
        <v>78</v>
      </c>
      <c r="N188" s="224" t="s">
        <v>50</v>
      </c>
      <c r="O188" s="88"/>
      <c r="P188" s="225">
        <f>O188*H188</f>
        <v>0</v>
      </c>
      <c r="Q188" s="225">
        <v>0</v>
      </c>
      <c r="R188" s="225">
        <f>Q188*H188</f>
        <v>0</v>
      </c>
      <c r="S188" s="225">
        <v>0</v>
      </c>
      <c r="T188" s="226">
        <f>S188*H188</f>
        <v>0</v>
      </c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R188" s="227" t="s">
        <v>244</v>
      </c>
      <c r="AT188" s="227" t="s">
        <v>144</v>
      </c>
      <c r="AU188" s="227" t="s">
        <v>160</v>
      </c>
      <c r="AY188" s="20" t="s">
        <v>141</v>
      </c>
      <c r="BE188" s="228">
        <f>IF(N188="základní",J188,0)</f>
        <v>0</v>
      </c>
      <c r="BF188" s="228">
        <f>IF(N188="snížená",J188,0)</f>
        <v>0</v>
      </c>
      <c r="BG188" s="228">
        <f>IF(N188="zákl. přenesená",J188,0)</f>
        <v>0</v>
      </c>
      <c r="BH188" s="228">
        <f>IF(N188="sníž. přenesená",J188,0)</f>
        <v>0</v>
      </c>
      <c r="BI188" s="228">
        <f>IF(N188="nulová",J188,0)</f>
        <v>0</v>
      </c>
      <c r="BJ188" s="20" t="s">
        <v>88</v>
      </c>
      <c r="BK188" s="228">
        <f>ROUND(I188*H188,2)</f>
        <v>0</v>
      </c>
      <c r="BL188" s="20" t="s">
        <v>244</v>
      </c>
      <c r="BM188" s="227" t="s">
        <v>3134</v>
      </c>
    </row>
    <row r="189" s="2" customFormat="1" ht="101.25" customHeight="1">
      <c r="A189" s="42"/>
      <c r="B189" s="43"/>
      <c r="C189" s="216" t="s">
        <v>680</v>
      </c>
      <c r="D189" s="216" t="s">
        <v>144</v>
      </c>
      <c r="E189" s="217" t="s">
        <v>3135</v>
      </c>
      <c r="F189" s="218" t="s">
        <v>3136</v>
      </c>
      <c r="G189" s="219" t="s">
        <v>448</v>
      </c>
      <c r="H189" s="220">
        <v>200</v>
      </c>
      <c r="I189" s="221"/>
      <c r="J189" s="222">
        <f>ROUND(I189*H189,2)</f>
        <v>0</v>
      </c>
      <c r="K189" s="218" t="s">
        <v>78</v>
      </c>
      <c r="L189" s="48"/>
      <c r="M189" s="223" t="s">
        <v>78</v>
      </c>
      <c r="N189" s="224" t="s">
        <v>50</v>
      </c>
      <c r="O189" s="88"/>
      <c r="P189" s="225">
        <f>O189*H189</f>
        <v>0</v>
      </c>
      <c r="Q189" s="225">
        <v>0</v>
      </c>
      <c r="R189" s="225">
        <f>Q189*H189</f>
        <v>0</v>
      </c>
      <c r="S189" s="225">
        <v>0</v>
      </c>
      <c r="T189" s="226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27" t="s">
        <v>244</v>
      </c>
      <c r="AT189" s="227" t="s">
        <v>144</v>
      </c>
      <c r="AU189" s="227" t="s">
        <v>160</v>
      </c>
      <c r="AY189" s="20" t="s">
        <v>141</v>
      </c>
      <c r="BE189" s="228">
        <f>IF(N189="základní",J189,0)</f>
        <v>0</v>
      </c>
      <c r="BF189" s="228">
        <f>IF(N189="snížená",J189,0)</f>
        <v>0</v>
      </c>
      <c r="BG189" s="228">
        <f>IF(N189="zákl. přenesená",J189,0)</f>
        <v>0</v>
      </c>
      <c r="BH189" s="228">
        <f>IF(N189="sníž. přenesená",J189,0)</f>
        <v>0</v>
      </c>
      <c r="BI189" s="228">
        <f>IF(N189="nulová",J189,0)</f>
        <v>0</v>
      </c>
      <c r="BJ189" s="20" t="s">
        <v>88</v>
      </c>
      <c r="BK189" s="228">
        <f>ROUND(I189*H189,2)</f>
        <v>0</v>
      </c>
      <c r="BL189" s="20" t="s">
        <v>244</v>
      </c>
      <c r="BM189" s="227" t="s">
        <v>3137</v>
      </c>
    </row>
    <row r="190" s="2" customFormat="1" ht="101.25" customHeight="1">
      <c r="A190" s="42"/>
      <c r="B190" s="43"/>
      <c r="C190" s="216" t="s">
        <v>693</v>
      </c>
      <c r="D190" s="216" t="s">
        <v>144</v>
      </c>
      <c r="E190" s="217" t="s">
        <v>3138</v>
      </c>
      <c r="F190" s="218" t="s">
        <v>3139</v>
      </c>
      <c r="G190" s="219" t="s">
        <v>448</v>
      </c>
      <c r="H190" s="220">
        <v>1700</v>
      </c>
      <c r="I190" s="221"/>
      <c r="J190" s="222">
        <f>ROUND(I190*H190,2)</f>
        <v>0</v>
      </c>
      <c r="K190" s="218" t="s">
        <v>78</v>
      </c>
      <c r="L190" s="48"/>
      <c r="M190" s="223" t="s">
        <v>78</v>
      </c>
      <c r="N190" s="224" t="s">
        <v>50</v>
      </c>
      <c r="O190" s="88"/>
      <c r="P190" s="225">
        <f>O190*H190</f>
        <v>0</v>
      </c>
      <c r="Q190" s="225">
        <v>0</v>
      </c>
      <c r="R190" s="225">
        <f>Q190*H190</f>
        <v>0</v>
      </c>
      <c r="S190" s="225">
        <v>0</v>
      </c>
      <c r="T190" s="226">
        <f>S190*H190</f>
        <v>0</v>
      </c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R190" s="227" t="s">
        <v>244</v>
      </c>
      <c r="AT190" s="227" t="s">
        <v>144</v>
      </c>
      <c r="AU190" s="227" t="s">
        <v>160</v>
      </c>
      <c r="AY190" s="20" t="s">
        <v>141</v>
      </c>
      <c r="BE190" s="228">
        <f>IF(N190="základní",J190,0)</f>
        <v>0</v>
      </c>
      <c r="BF190" s="228">
        <f>IF(N190="snížená",J190,0)</f>
        <v>0</v>
      </c>
      <c r="BG190" s="228">
        <f>IF(N190="zákl. přenesená",J190,0)</f>
        <v>0</v>
      </c>
      <c r="BH190" s="228">
        <f>IF(N190="sníž. přenesená",J190,0)</f>
        <v>0</v>
      </c>
      <c r="BI190" s="228">
        <f>IF(N190="nulová",J190,0)</f>
        <v>0</v>
      </c>
      <c r="BJ190" s="20" t="s">
        <v>88</v>
      </c>
      <c r="BK190" s="228">
        <f>ROUND(I190*H190,2)</f>
        <v>0</v>
      </c>
      <c r="BL190" s="20" t="s">
        <v>244</v>
      </c>
      <c r="BM190" s="227" t="s">
        <v>3140</v>
      </c>
    </row>
    <row r="191" s="2" customFormat="1" ht="16.5" customHeight="1">
      <c r="A191" s="42"/>
      <c r="B191" s="43"/>
      <c r="C191" s="216" t="s">
        <v>710</v>
      </c>
      <c r="D191" s="216" t="s">
        <v>144</v>
      </c>
      <c r="E191" s="217" t="s">
        <v>3141</v>
      </c>
      <c r="F191" s="218" t="s">
        <v>3142</v>
      </c>
      <c r="G191" s="219" t="s">
        <v>448</v>
      </c>
      <c r="H191" s="220">
        <v>130</v>
      </c>
      <c r="I191" s="221"/>
      <c r="J191" s="222">
        <f>ROUND(I191*H191,2)</f>
        <v>0</v>
      </c>
      <c r="K191" s="218" t="s">
        <v>78</v>
      </c>
      <c r="L191" s="48"/>
      <c r="M191" s="223" t="s">
        <v>78</v>
      </c>
      <c r="N191" s="224" t="s">
        <v>50</v>
      </c>
      <c r="O191" s="88"/>
      <c r="P191" s="225">
        <f>O191*H191</f>
        <v>0</v>
      </c>
      <c r="Q191" s="225">
        <v>0</v>
      </c>
      <c r="R191" s="225">
        <f>Q191*H191</f>
        <v>0</v>
      </c>
      <c r="S191" s="225">
        <v>0</v>
      </c>
      <c r="T191" s="226">
        <f>S191*H191</f>
        <v>0</v>
      </c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R191" s="227" t="s">
        <v>244</v>
      </c>
      <c r="AT191" s="227" t="s">
        <v>144</v>
      </c>
      <c r="AU191" s="227" t="s">
        <v>160</v>
      </c>
      <c r="AY191" s="20" t="s">
        <v>141</v>
      </c>
      <c r="BE191" s="228">
        <f>IF(N191="základní",J191,0)</f>
        <v>0</v>
      </c>
      <c r="BF191" s="228">
        <f>IF(N191="snížená",J191,0)</f>
        <v>0</v>
      </c>
      <c r="BG191" s="228">
        <f>IF(N191="zákl. přenesená",J191,0)</f>
        <v>0</v>
      </c>
      <c r="BH191" s="228">
        <f>IF(N191="sníž. přenesená",J191,0)</f>
        <v>0</v>
      </c>
      <c r="BI191" s="228">
        <f>IF(N191="nulová",J191,0)</f>
        <v>0</v>
      </c>
      <c r="BJ191" s="20" t="s">
        <v>88</v>
      </c>
      <c r="BK191" s="228">
        <f>ROUND(I191*H191,2)</f>
        <v>0</v>
      </c>
      <c r="BL191" s="20" t="s">
        <v>244</v>
      </c>
      <c r="BM191" s="227" t="s">
        <v>3143</v>
      </c>
    </row>
    <row r="192" s="2" customFormat="1" ht="16.5" customHeight="1">
      <c r="A192" s="42"/>
      <c r="B192" s="43"/>
      <c r="C192" s="216" t="s">
        <v>717</v>
      </c>
      <c r="D192" s="216" t="s">
        <v>144</v>
      </c>
      <c r="E192" s="217" t="s">
        <v>3144</v>
      </c>
      <c r="F192" s="218" t="s">
        <v>3145</v>
      </c>
      <c r="G192" s="219" t="s">
        <v>2954</v>
      </c>
      <c r="H192" s="220">
        <v>1500</v>
      </c>
      <c r="I192" s="221"/>
      <c r="J192" s="222">
        <f>ROUND(I192*H192,2)</f>
        <v>0</v>
      </c>
      <c r="K192" s="218" t="s">
        <v>78</v>
      </c>
      <c r="L192" s="48"/>
      <c r="M192" s="223" t="s">
        <v>78</v>
      </c>
      <c r="N192" s="224" t="s">
        <v>50</v>
      </c>
      <c r="O192" s="88"/>
      <c r="P192" s="225">
        <f>O192*H192</f>
        <v>0</v>
      </c>
      <c r="Q192" s="225">
        <v>0</v>
      </c>
      <c r="R192" s="225">
        <f>Q192*H192</f>
        <v>0</v>
      </c>
      <c r="S192" s="225">
        <v>0</v>
      </c>
      <c r="T192" s="226">
        <f>S192*H192</f>
        <v>0</v>
      </c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R192" s="227" t="s">
        <v>244</v>
      </c>
      <c r="AT192" s="227" t="s">
        <v>144</v>
      </c>
      <c r="AU192" s="227" t="s">
        <v>160</v>
      </c>
      <c r="AY192" s="20" t="s">
        <v>141</v>
      </c>
      <c r="BE192" s="228">
        <f>IF(N192="základní",J192,0)</f>
        <v>0</v>
      </c>
      <c r="BF192" s="228">
        <f>IF(N192="snížená",J192,0)</f>
        <v>0</v>
      </c>
      <c r="BG192" s="228">
        <f>IF(N192="zákl. přenesená",J192,0)</f>
        <v>0</v>
      </c>
      <c r="BH192" s="228">
        <f>IF(N192="sníž. přenesená",J192,0)</f>
        <v>0</v>
      </c>
      <c r="BI192" s="228">
        <f>IF(N192="nulová",J192,0)</f>
        <v>0</v>
      </c>
      <c r="BJ192" s="20" t="s">
        <v>88</v>
      </c>
      <c r="BK192" s="228">
        <f>ROUND(I192*H192,2)</f>
        <v>0</v>
      </c>
      <c r="BL192" s="20" t="s">
        <v>244</v>
      </c>
      <c r="BM192" s="227" t="s">
        <v>3146</v>
      </c>
    </row>
    <row r="193" s="2" customFormat="1" ht="16.5" customHeight="1">
      <c r="A193" s="42"/>
      <c r="B193" s="43"/>
      <c r="C193" s="216" t="s">
        <v>722</v>
      </c>
      <c r="D193" s="216" t="s">
        <v>144</v>
      </c>
      <c r="E193" s="217" t="s">
        <v>3147</v>
      </c>
      <c r="F193" s="218" t="s">
        <v>3148</v>
      </c>
      <c r="G193" s="219" t="s">
        <v>2954</v>
      </c>
      <c r="H193" s="220">
        <v>1500</v>
      </c>
      <c r="I193" s="221"/>
      <c r="J193" s="222">
        <f>ROUND(I193*H193,2)</f>
        <v>0</v>
      </c>
      <c r="K193" s="218" t="s">
        <v>78</v>
      </c>
      <c r="L193" s="48"/>
      <c r="M193" s="223" t="s">
        <v>78</v>
      </c>
      <c r="N193" s="224" t="s">
        <v>50</v>
      </c>
      <c r="O193" s="88"/>
      <c r="P193" s="225">
        <f>O193*H193</f>
        <v>0</v>
      </c>
      <c r="Q193" s="225">
        <v>0</v>
      </c>
      <c r="R193" s="225">
        <f>Q193*H193</f>
        <v>0</v>
      </c>
      <c r="S193" s="225">
        <v>0</v>
      </c>
      <c r="T193" s="226">
        <f>S193*H193</f>
        <v>0</v>
      </c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R193" s="227" t="s">
        <v>244</v>
      </c>
      <c r="AT193" s="227" t="s">
        <v>144</v>
      </c>
      <c r="AU193" s="227" t="s">
        <v>160</v>
      </c>
      <c r="AY193" s="20" t="s">
        <v>141</v>
      </c>
      <c r="BE193" s="228">
        <f>IF(N193="základní",J193,0)</f>
        <v>0</v>
      </c>
      <c r="BF193" s="228">
        <f>IF(N193="snížená",J193,0)</f>
        <v>0</v>
      </c>
      <c r="BG193" s="228">
        <f>IF(N193="zákl. přenesená",J193,0)</f>
        <v>0</v>
      </c>
      <c r="BH193" s="228">
        <f>IF(N193="sníž. přenesená",J193,0)</f>
        <v>0</v>
      </c>
      <c r="BI193" s="228">
        <f>IF(N193="nulová",J193,0)</f>
        <v>0</v>
      </c>
      <c r="BJ193" s="20" t="s">
        <v>88</v>
      </c>
      <c r="BK193" s="228">
        <f>ROUND(I193*H193,2)</f>
        <v>0</v>
      </c>
      <c r="BL193" s="20" t="s">
        <v>244</v>
      </c>
      <c r="BM193" s="227" t="s">
        <v>3149</v>
      </c>
    </row>
    <row r="194" s="2" customFormat="1" ht="16.5" customHeight="1">
      <c r="A194" s="42"/>
      <c r="B194" s="43"/>
      <c r="C194" s="216" t="s">
        <v>738</v>
      </c>
      <c r="D194" s="216" t="s">
        <v>144</v>
      </c>
      <c r="E194" s="217" t="s">
        <v>3150</v>
      </c>
      <c r="F194" s="218" t="s">
        <v>3151</v>
      </c>
      <c r="G194" s="219" t="s">
        <v>2954</v>
      </c>
      <c r="H194" s="220">
        <v>85</v>
      </c>
      <c r="I194" s="221"/>
      <c r="J194" s="222">
        <f>ROUND(I194*H194,2)</f>
        <v>0</v>
      </c>
      <c r="K194" s="218" t="s">
        <v>78</v>
      </c>
      <c r="L194" s="48"/>
      <c r="M194" s="223" t="s">
        <v>78</v>
      </c>
      <c r="N194" s="224" t="s">
        <v>50</v>
      </c>
      <c r="O194" s="88"/>
      <c r="P194" s="225">
        <f>O194*H194</f>
        <v>0</v>
      </c>
      <c r="Q194" s="225">
        <v>0</v>
      </c>
      <c r="R194" s="225">
        <f>Q194*H194</f>
        <v>0</v>
      </c>
      <c r="S194" s="225">
        <v>0</v>
      </c>
      <c r="T194" s="226">
        <f>S194*H194</f>
        <v>0</v>
      </c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R194" s="227" t="s">
        <v>244</v>
      </c>
      <c r="AT194" s="227" t="s">
        <v>144</v>
      </c>
      <c r="AU194" s="227" t="s">
        <v>160</v>
      </c>
      <c r="AY194" s="20" t="s">
        <v>141</v>
      </c>
      <c r="BE194" s="228">
        <f>IF(N194="základní",J194,0)</f>
        <v>0</v>
      </c>
      <c r="BF194" s="228">
        <f>IF(N194="snížená",J194,0)</f>
        <v>0</v>
      </c>
      <c r="BG194" s="228">
        <f>IF(N194="zákl. přenesená",J194,0)</f>
        <v>0</v>
      </c>
      <c r="BH194" s="228">
        <f>IF(N194="sníž. přenesená",J194,0)</f>
        <v>0</v>
      </c>
      <c r="BI194" s="228">
        <f>IF(N194="nulová",J194,0)</f>
        <v>0</v>
      </c>
      <c r="BJ194" s="20" t="s">
        <v>88</v>
      </c>
      <c r="BK194" s="228">
        <f>ROUND(I194*H194,2)</f>
        <v>0</v>
      </c>
      <c r="BL194" s="20" t="s">
        <v>244</v>
      </c>
      <c r="BM194" s="227" t="s">
        <v>3152</v>
      </c>
    </row>
    <row r="195" s="12" customFormat="1" ht="20.88" customHeight="1">
      <c r="A195" s="12"/>
      <c r="B195" s="200"/>
      <c r="C195" s="201"/>
      <c r="D195" s="202" t="s">
        <v>79</v>
      </c>
      <c r="E195" s="214" t="s">
        <v>3153</v>
      </c>
      <c r="F195" s="214" t="s">
        <v>3154</v>
      </c>
      <c r="G195" s="201"/>
      <c r="H195" s="201"/>
      <c r="I195" s="204"/>
      <c r="J195" s="215">
        <f>BK195</f>
        <v>0</v>
      </c>
      <c r="K195" s="201"/>
      <c r="L195" s="206"/>
      <c r="M195" s="207"/>
      <c r="N195" s="208"/>
      <c r="O195" s="208"/>
      <c r="P195" s="209">
        <f>SUM(P196:P201)</f>
        <v>0</v>
      </c>
      <c r="Q195" s="208"/>
      <c r="R195" s="209">
        <f>SUM(R196:R201)</f>
        <v>0</v>
      </c>
      <c r="S195" s="208"/>
      <c r="T195" s="210">
        <f>SUM(T196:T201)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1" t="s">
        <v>88</v>
      </c>
      <c r="AT195" s="212" t="s">
        <v>79</v>
      </c>
      <c r="AU195" s="212" t="s">
        <v>90</v>
      </c>
      <c r="AY195" s="211" t="s">
        <v>141</v>
      </c>
      <c r="BK195" s="213">
        <f>SUM(BK196:BK201)</f>
        <v>0</v>
      </c>
    </row>
    <row r="196" s="2" customFormat="1" ht="16.5" customHeight="1">
      <c r="A196" s="42"/>
      <c r="B196" s="43"/>
      <c r="C196" s="216" t="s">
        <v>746</v>
      </c>
      <c r="D196" s="216" t="s">
        <v>144</v>
      </c>
      <c r="E196" s="217" t="s">
        <v>3155</v>
      </c>
      <c r="F196" s="218" t="s">
        <v>3156</v>
      </c>
      <c r="G196" s="219" t="s">
        <v>2954</v>
      </c>
      <c r="H196" s="220">
        <v>100</v>
      </c>
      <c r="I196" s="221"/>
      <c r="J196" s="222">
        <f>ROUND(I196*H196,2)</f>
        <v>0</v>
      </c>
      <c r="K196" s="218" t="s">
        <v>78</v>
      </c>
      <c r="L196" s="48"/>
      <c r="M196" s="223" t="s">
        <v>78</v>
      </c>
      <c r="N196" s="224" t="s">
        <v>50</v>
      </c>
      <c r="O196" s="88"/>
      <c r="P196" s="225">
        <f>O196*H196</f>
        <v>0</v>
      </c>
      <c r="Q196" s="225">
        <v>0</v>
      </c>
      <c r="R196" s="225">
        <f>Q196*H196</f>
        <v>0</v>
      </c>
      <c r="S196" s="225">
        <v>0</v>
      </c>
      <c r="T196" s="226">
        <f>S196*H196</f>
        <v>0</v>
      </c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R196" s="227" t="s">
        <v>244</v>
      </c>
      <c r="AT196" s="227" t="s">
        <v>144</v>
      </c>
      <c r="AU196" s="227" t="s">
        <v>160</v>
      </c>
      <c r="AY196" s="20" t="s">
        <v>141</v>
      </c>
      <c r="BE196" s="228">
        <f>IF(N196="základní",J196,0)</f>
        <v>0</v>
      </c>
      <c r="BF196" s="228">
        <f>IF(N196="snížená",J196,0)</f>
        <v>0</v>
      </c>
      <c r="BG196" s="228">
        <f>IF(N196="zákl. přenesená",J196,0)</f>
        <v>0</v>
      </c>
      <c r="BH196" s="228">
        <f>IF(N196="sníž. přenesená",J196,0)</f>
        <v>0</v>
      </c>
      <c r="BI196" s="228">
        <f>IF(N196="nulová",J196,0)</f>
        <v>0</v>
      </c>
      <c r="BJ196" s="20" t="s">
        <v>88</v>
      </c>
      <c r="BK196" s="228">
        <f>ROUND(I196*H196,2)</f>
        <v>0</v>
      </c>
      <c r="BL196" s="20" t="s">
        <v>244</v>
      </c>
      <c r="BM196" s="227" t="s">
        <v>3157</v>
      </c>
    </row>
    <row r="197" s="2" customFormat="1" ht="16.5" customHeight="1">
      <c r="A197" s="42"/>
      <c r="B197" s="43"/>
      <c r="C197" s="216" t="s">
        <v>755</v>
      </c>
      <c r="D197" s="216" t="s">
        <v>144</v>
      </c>
      <c r="E197" s="217" t="s">
        <v>3158</v>
      </c>
      <c r="F197" s="218" t="s">
        <v>3159</v>
      </c>
      <c r="G197" s="219" t="s">
        <v>2954</v>
      </c>
      <c r="H197" s="220">
        <v>2</v>
      </c>
      <c r="I197" s="221"/>
      <c r="J197" s="222">
        <f>ROUND(I197*H197,2)</f>
        <v>0</v>
      </c>
      <c r="K197" s="218" t="s">
        <v>78</v>
      </c>
      <c r="L197" s="48"/>
      <c r="M197" s="223" t="s">
        <v>78</v>
      </c>
      <c r="N197" s="224" t="s">
        <v>50</v>
      </c>
      <c r="O197" s="88"/>
      <c r="P197" s="225">
        <f>O197*H197</f>
        <v>0</v>
      </c>
      <c r="Q197" s="225">
        <v>0</v>
      </c>
      <c r="R197" s="225">
        <f>Q197*H197</f>
        <v>0</v>
      </c>
      <c r="S197" s="225">
        <v>0</v>
      </c>
      <c r="T197" s="226">
        <f>S197*H197</f>
        <v>0</v>
      </c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R197" s="227" t="s">
        <v>244</v>
      </c>
      <c r="AT197" s="227" t="s">
        <v>144</v>
      </c>
      <c r="AU197" s="227" t="s">
        <v>160</v>
      </c>
      <c r="AY197" s="20" t="s">
        <v>141</v>
      </c>
      <c r="BE197" s="228">
        <f>IF(N197="základní",J197,0)</f>
        <v>0</v>
      </c>
      <c r="BF197" s="228">
        <f>IF(N197="snížená",J197,0)</f>
        <v>0</v>
      </c>
      <c r="BG197" s="228">
        <f>IF(N197="zákl. přenesená",J197,0)</f>
        <v>0</v>
      </c>
      <c r="BH197" s="228">
        <f>IF(N197="sníž. přenesená",J197,0)</f>
        <v>0</v>
      </c>
      <c r="BI197" s="228">
        <f>IF(N197="nulová",J197,0)</f>
        <v>0</v>
      </c>
      <c r="BJ197" s="20" t="s">
        <v>88</v>
      </c>
      <c r="BK197" s="228">
        <f>ROUND(I197*H197,2)</f>
        <v>0</v>
      </c>
      <c r="BL197" s="20" t="s">
        <v>244</v>
      </c>
      <c r="BM197" s="227" t="s">
        <v>3160</v>
      </c>
    </row>
    <row r="198" s="2" customFormat="1" ht="16.5" customHeight="1">
      <c r="A198" s="42"/>
      <c r="B198" s="43"/>
      <c r="C198" s="216" t="s">
        <v>1107</v>
      </c>
      <c r="D198" s="216" t="s">
        <v>144</v>
      </c>
      <c r="E198" s="217" t="s">
        <v>3161</v>
      </c>
      <c r="F198" s="218" t="s">
        <v>3162</v>
      </c>
      <c r="G198" s="219" t="s">
        <v>2954</v>
      </c>
      <c r="H198" s="220">
        <v>12</v>
      </c>
      <c r="I198" s="221"/>
      <c r="J198" s="222">
        <f>ROUND(I198*H198,2)</f>
        <v>0</v>
      </c>
      <c r="K198" s="218" t="s">
        <v>78</v>
      </c>
      <c r="L198" s="48"/>
      <c r="M198" s="223" t="s">
        <v>78</v>
      </c>
      <c r="N198" s="224" t="s">
        <v>50</v>
      </c>
      <c r="O198" s="88"/>
      <c r="P198" s="225">
        <f>O198*H198</f>
        <v>0</v>
      </c>
      <c r="Q198" s="225">
        <v>0</v>
      </c>
      <c r="R198" s="225">
        <f>Q198*H198</f>
        <v>0</v>
      </c>
      <c r="S198" s="225">
        <v>0</v>
      </c>
      <c r="T198" s="226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27" t="s">
        <v>244</v>
      </c>
      <c r="AT198" s="227" t="s">
        <v>144</v>
      </c>
      <c r="AU198" s="227" t="s">
        <v>160</v>
      </c>
      <c r="AY198" s="20" t="s">
        <v>141</v>
      </c>
      <c r="BE198" s="228">
        <f>IF(N198="základní",J198,0)</f>
        <v>0</v>
      </c>
      <c r="BF198" s="228">
        <f>IF(N198="snížená",J198,0)</f>
        <v>0</v>
      </c>
      <c r="BG198" s="228">
        <f>IF(N198="zákl. přenesená",J198,0)</f>
        <v>0</v>
      </c>
      <c r="BH198" s="228">
        <f>IF(N198="sníž. přenesená",J198,0)</f>
        <v>0</v>
      </c>
      <c r="BI198" s="228">
        <f>IF(N198="nulová",J198,0)</f>
        <v>0</v>
      </c>
      <c r="BJ198" s="20" t="s">
        <v>88</v>
      </c>
      <c r="BK198" s="228">
        <f>ROUND(I198*H198,2)</f>
        <v>0</v>
      </c>
      <c r="BL198" s="20" t="s">
        <v>244</v>
      </c>
      <c r="BM198" s="227" t="s">
        <v>3163</v>
      </c>
    </row>
    <row r="199" s="2" customFormat="1" ht="16.5" customHeight="1">
      <c r="A199" s="42"/>
      <c r="B199" s="43"/>
      <c r="C199" s="216" t="s">
        <v>1112</v>
      </c>
      <c r="D199" s="216" t="s">
        <v>144</v>
      </c>
      <c r="E199" s="217" t="s">
        <v>3164</v>
      </c>
      <c r="F199" s="218" t="s">
        <v>3165</v>
      </c>
      <c r="G199" s="219" t="s">
        <v>2954</v>
      </c>
      <c r="H199" s="220">
        <v>1</v>
      </c>
      <c r="I199" s="221"/>
      <c r="J199" s="222">
        <f>ROUND(I199*H199,2)</f>
        <v>0</v>
      </c>
      <c r="K199" s="218" t="s">
        <v>78</v>
      </c>
      <c r="L199" s="48"/>
      <c r="M199" s="223" t="s">
        <v>78</v>
      </c>
      <c r="N199" s="224" t="s">
        <v>50</v>
      </c>
      <c r="O199" s="88"/>
      <c r="P199" s="225">
        <f>O199*H199</f>
        <v>0</v>
      </c>
      <c r="Q199" s="225">
        <v>0</v>
      </c>
      <c r="R199" s="225">
        <f>Q199*H199</f>
        <v>0</v>
      </c>
      <c r="S199" s="225">
        <v>0</v>
      </c>
      <c r="T199" s="226">
        <f>S199*H199</f>
        <v>0</v>
      </c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R199" s="227" t="s">
        <v>244</v>
      </c>
      <c r="AT199" s="227" t="s">
        <v>144</v>
      </c>
      <c r="AU199" s="227" t="s">
        <v>160</v>
      </c>
      <c r="AY199" s="20" t="s">
        <v>141</v>
      </c>
      <c r="BE199" s="228">
        <f>IF(N199="základní",J199,0)</f>
        <v>0</v>
      </c>
      <c r="BF199" s="228">
        <f>IF(N199="snížená",J199,0)</f>
        <v>0</v>
      </c>
      <c r="BG199" s="228">
        <f>IF(N199="zákl. přenesená",J199,0)</f>
        <v>0</v>
      </c>
      <c r="BH199" s="228">
        <f>IF(N199="sníž. přenesená",J199,0)</f>
        <v>0</v>
      </c>
      <c r="BI199" s="228">
        <f>IF(N199="nulová",J199,0)</f>
        <v>0</v>
      </c>
      <c r="BJ199" s="20" t="s">
        <v>88</v>
      </c>
      <c r="BK199" s="228">
        <f>ROUND(I199*H199,2)</f>
        <v>0</v>
      </c>
      <c r="BL199" s="20" t="s">
        <v>244</v>
      </c>
      <c r="BM199" s="227" t="s">
        <v>3166</v>
      </c>
    </row>
    <row r="200" s="2" customFormat="1" ht="16.5" customHeight="1">
      <c r="A200" s="42"/>
      <c r="B200" s="43"/>
      <c r="C200" s="216" t="s">
        <v>1118</v>
      </c>
      <c r="D200" s="216" t="s">
        <v>144</v>
      </c>
      <c r="E200" s="217" t="s">
        <v>3167</v>
      </c>
      <c r="F200" s="218" t="s">
        <v>3168</v>
      </c>
      <c r="G200" s="219" t="s">
        <v>2954</v>
      </c>
      <c r="H200" s="220">
        <v>1</v>
      </c>
      <c r="I200" s="221"/>
      <c r="J200" s="222">
        <f>ROUND(I200*H200,2)</f>
        <v>0</v>
      </c>
      <c r="K200" s="218" t="s">
        <v>78</v>
      </c>
      <c r="L200" s="48"/>
      <c r="M200" s="223" t="s">
        <v>78</v>
      </c>
      <c r="N200" s="224" t="s">
        <v>50</v>
      </c>
      <c r="O200" s="88"/>
      <c r="P200" s="225">
        <f>O200*H200</f>
        <v>0</v>
      </c>
      <c r="Q200" s="225">
        <v>0</v>
      </c>
      <c r="R200" s="225">
        <f>Q200*H200</f>
        <v>0</v>
      </c>
      <c r="S200" s="225">
        <v>0</v>
      </c>
      <c r="T200" s="226">
        <f>S200*H200</f>
        <v>0</v>
      </c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R200" s="227" t="s">
        <v>244</v>
      </c>
      <c r="AT200" s="227" t="s">
        <v>144</v>
      </c>
      <c r="AU200" s="227" t="s">
        <v>160</v>
      </c>
      <c r="AY200" s="20" t="s">
        <v>141</v>
      </c>
      <c r="BE200" s="228">
        <f>IF(N200="základní",J200,0)</f>
        <v>0</v>
      </c>
      <c r="BF200" s="228">
        <f>IF(N200="snížená",J200,0)</f>
        <v>0</v>
      </c>
      <c r="BG200" s="228">
        <f>IF(N200="zákl. přenesená",J200,0)</f>
        <v>0</v>
      </c>
      <c r="BH200" s="228">
        <f>IF(N200="sníž. přenesená",J200,0)</f>
        <v>0</v>
      </c>
      <c r="BI200" s="228">
        <f>IF(N200="nulová",J200,0)</f>
        <v>0</v>
      </c>
      <c r="BJ200" s="20" t="s">
        <v>88</v>
      </c>
      <c r="BK200" s="228">
        <f>ROUND(I200*H200,2)</f>
        <v>0</v>
      </c>
      <c r="BL200" s="20" t="s">
        <v>244</v>
      </c>
      <c r="BM200" s="227" t="s">
        <v>3169</v>
      </c>
    </row>
    <row r="201" s="2" customFormat="1" ht="16.5" customHeight="1">
      <c r="A201" s="42"/>
      <c r="B201" s="43"/>
      <c r="C201" s="216" t="s">
        <v>1124</v>
      </c>
      <c r="D201" s="216" t="s">
        <v>144</v>
      </c>
      <c r="E201" s="217" t="s">
        <v>3170</v>
      </c>
      <c r="F201" s="218" t="s">
        <v>3171</v>
      </c>
      <c r="G201" s="219" t="s">
        <v>2954</v>
      </c>
      <c r="H201" s="220">
        <v>1</v>
      </c>
      <c r="I201" s="221"/>
      <c r="J201" s="222">
        <f>ROUND(I201*H201,2)</f>
        <v>0</v>
      </c>
      <c r="K201" s="218" t="s">
        <v>78</v>
      </c>
      <c r="L201" s="48"/>
      <c r="M201" s="223" t="s">
        <v>78</v>
      </c>
      <c r="N201" s="224" t="s">
        <v>50</v>
      </c>
      <c r="O201" s="88"/>
      <c r="P201" s="225">
        <f>O201*H201</f>
        <v>0</v>
      </c>
      <c r="Q201" s="225">
        <v>0</v>
      </c>
      <c r="R201" s="225">
        <f>Q201*H201</f>
        <v>0</v>
      </c>
      <c r="S201" s="225">
        <v>0</v>
      </c>
      <c r="T201" s="226">
        <f>S201*H201</f>
        <v>0</v>
      </c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R201" s="227" t="s">
        <v>244</v>
      </c>
      <c r="AT201" s="227" t="s">
        <v>144</v>
      </c>
      <c r="AU201" s="227" t="s">
        <v>160</v>
      </c>
      <c r="AY201" s="20" t="s">
        <v>141</v>
      </c>
      <c r="BE201" s="228">
        <f>IF(N201="základní",J201,0)</f>
        <v>0</v>
      </c>
      <c r="BF201" s="228">
        <f>IF(N201="snížená",J201,0)</f>
        <v>0</v>
      </c>
      <c r="BG201" s="228">
        <f>IF(N201="zákl. přenesená",J201,0)</f>
        <v>0</v>
      </c>
      <c r="BH201" s="228">
        <f>IF(N201="sníž. přenesená",J201,0)</f>
        <v>0</v>
      </c>
      <c r="BI201" s="228">
        <f>IF(N201="nulová",J201,0)</f>
        <v>0</v>
      </c>
      <c r="BJ201" s="20" t="s">
        <v>88</v>
      </c>
      <c r="BK201" s="228">
        <f>ROUND(I201*H201,2)</f>
        <v>0</v>
      </c>
      <c r="BL201" s="20" t="s">
        <v>244</v>
      </c>
      <c r="BM201" s="227" t="s">
        <v>3172</v>
      </c>
    </row>
    <row r="202" s="12" customFormat="1" ht="20.88" customHeight="1">
      <c r="A202" s="12"/>
      <c r="B202" s="200"/>
      <c r="C202" s="201"/>
      <c r="D202" s="202" t="s">
        <v>79</v>
      </c>
      <c r="E202" s="214" t="s">
        <v>3173</v>
      </c>
      <c r="F202" s="214" t="s">
        <v>3174</v>
      </c>
      <c r="G202" s="201"/>
      <c r="H202" s="201"/>
      <c r="I202" s="204"/>
      <c r="J202" s="215">
        <f>BK202</f>
        <v>0</v>
      </c>
      <c r="K202" s="201"/>
      <c r="L202" s="206"/>
      <c r="M202" s="207"/>
      <c r="N202" s="208"/>
      <c r="O202" s="208"/>
      <c r="P202" s="209">
        <f>SUM(P203:P206)</f>
        <v>0</v>
      </c>
      <c r="Q202" s="208"/>
      <c r="R202" s="209">
        <f>SUM(R203:R206)</f>
        <v>0</v>
      </c>
      <c r="S202" s="208"/>
      <c r="T202" s="210">
        <f>SUM(T203:T206)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1" t="s">
        <v>88</v>
      </c>
      <c r="AT202" s="212" t="s">
        <v>79</v>
      </c>
      <c r="AU202" s="212" t="s">
        <v>90</v>
      </c>
      <c r="AY202" s="211" t="s">
        <v>141</v>
      </c>
      <c r="BK202" s="213">
        <f>SUM(BK203:BK206)</f>
        <v>0</v>
      </c>
    </row>
    <row r="203" s="2" customFormat="1" ht="44.25" customHeight="1">
      <c r="A203" s="42"/>
      <c r="B203" s="43"/>
      <c r="C203" s="216" t="s">
        <v>1128</v>
      </c>
      <c r="D203" s="216" t="s">
        <v>144</v>
      </c>
      <c r="E203" s="217" t="s">
        <v>3175</v>
      </c>
      <c r="F203" s="218" t="s">
        <v>3176</v>
      </c>
      <c r="G203" s="219" t="s">
        <v>2954</v>
      </c>
      <c r="H203" s="220">
        <v>122</v>
      </c>
      <c r="I203" s="221"/>
      <c r="J203" s="222">
        <f>ROUND(I203*H203,2)</f>
        <v>0</v>
      </c>
      <c r="K203" s="218" t="s">
        <v>78</v>
      </c>
      <c r="L203" s="48"/>
      <c r="M203" s="223" t="s">
        <v>78</v>
      </c>
      <c r="N203" s="224" t="s">
        <v>50</v>
      </c>
      <c r="O203" s="88"/>
      <c r="P203" s="225">
        <f>O203*H203</f>
        <v>0</v>
      </c>
      <c r="Q203" s="225">
        <v>0</v>
      </c>
      <c r="R203" s="225">
        <f>Q203*H203</f>
        <v>0</v>
      </c>
      <c r="S203" s="225">
        <v>0</v>
      </c>
      <c r="T203" s="226">
        <f>S203*H203</f>
        <v>0</v>
      </c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R203" s="227" t="s">
        <v>244</v>
      </c>
      <c r="AT203" s="227" t="s">
        <v>144</v>
      </c>
      <c r="AU203" s="227" t="s">
        <v>160</v>
      </c>
      <c r="AY203" s="20" t="s">
        <v>141</v>
      </c>
      <c r="BE203" s="228">
        <f>IF(N203="základní",J203,0)</f>
        <v>0</v>
      </c>
      <c r="BF203" s="228">
        <f>IF(N203="snížená",J203,0)</f>
        <v>0</v>
      </c>
      <c r="BG203" s="228">
        <f>IF(N203="zákl. přenesená",J203,0)</f>
        <v>0</v>
      </c>
      <c r="BH203" s="228">
        <f>IF(N203="sníž. přenesená",J203,0)</f>
        <v>0</v>
      </c>
      <c r="BI203" s="228">
        <f>IF(N203="nulová",J203,0)</f>
        <v>0</v>
      </c>
      <c r="BJ203" s="20" t="s">
        <v>88</v>
      </c>
      <c r="BK203" s="228">
        <f>ROUND(I203*H203,2)</f>
        <v>0</v>
      </c>
      <c r="BL203" s="20" t="s">
        <v>244</v>
      </c>
      <c r="BM203" s="227" t="s">
        <v>3177</v>
      </c>
    </row>
    <row r="204" s="2" customFormat="1" ht="24.15" customHeight="1">
      <c r="A204" s="42"/>
      <c r="B204" s="43"/>
      <c r="C204" s="216" t="s">
        <v>1133</v>
      </c>
      <c r="D204" s="216" t="s">
        <v>144</v>
      </c>
      <c r="E204" s="217" t="s">
        <v>3178</v>
      </c>
      <c r="F204" s="218" t="s">
        <v>3179</v>
      </c>
      <c r="G204" s="219" t="s">
        <v>2954</v>
      </c>
      <c r="H204" s="220">
        <v>7</v>
      </c>
      <c r="I204" s="221"/>
      <c r="J204" s="222">
        <f>ROUND(I204*H204,2)</f>
        <v>0</v>
      </c>
      <c r="K204" s="218" t="s">
        <v>78</v>
      </c>
      <c r="L204" s="48"/>
      <c r="M204" s="223" t="s">
        <v>78</v>
      </c>
      <c r="N204" s="224" t="s">
        <v>50</v>
      </c>
      <c r="O204" s="88"/>
      <c r="P204" s="225">
        <f>O204*H204</f>
        <v>0</v>
      </c>
      <c r="Q204" s="225">
        <v>0</v>
      </c>
      <c r="R204" s="225">
        <f>Q204*H204</f>
        <v>0</v>
      </c>
      <c r="S204" s="225">
        <v>0</v>
      </c>
      <c r="T204" s="226">
        <f>S204*H204</f>
        <v>0</v>
      </c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R204" s="227" t="s">
        <v>244</v>
      </c>
      <c r="AT204" s="227" t="s">
        <v>144</v>
      </c>
      <c r="AU204" s="227" t="s">
        <v>160</v>
      </c>
      <c r="AY204" s="20" t="s">
        <v>141</v>
      </c>
      <c r="BE204" s="228">
        <f>IF(N204="základní",J204,0)</f>
        <v>0</v>
      </c>
      <c r="BF204" s="228">
        <f>IF(N204="snížená",J204,0)</f>
        <v>0</v>
      </c>
      <c r="BG204" s="228">
        <f>IF(N204="zákl. přenesená",J204,0)</f>
        <v>0</v>
      </c>
      <c r="BH204" s="228">
        <f>IF(N204="sníž. přenesená",J204,0)</f>
        <v>0</v>
      </c>
      <c r="BI204" s="228">
        <f>IF(N204="nulová",J204,0)</f>
        <v>0</v>
      </c>
      <c r="BJ204" s="20" t="s">
        <v>88</v>
      </c>
      <c r="BK204" s="228">
        <f>ROUND(I204*H204,2)</f>
        <v>0</v>
      </c>
      <c r="BL204" s="20" t="s">
        <v>244</v>
      </c>
      <c r="BM204" s="227" t="s">
        <v>3180</v>
      </c>
    </row>
    <row r="205" s="2" customFormat="1" ht="21.75" customHeight="1">
      <c r="A205" s="42"/>
      <c r="B205" s="43"/>
      <c r="C205" s="216" t="s">
        <v>1140</v>
      </c>
      <c r="D205" s="216" t="s">
        <v>144</v>
      </c>
      <c r="E205" s="217" t="s">
        <v>3181</v>
      </c>
      <c r="F205" s="218" t="s">
        <v>3182</v>
      </c>
      <c r="G205" s="219" t="s">
        <v>2954</v>
      </c>
      <c r="H205" s="220">
        <v>3</v>
      </c>
      <c r="I205" s="221"/>
      <c r="J205" s="222">
        <f>ROUND(I205*H205,2)</f>
        <v>0</v>
      </c>
      <c r="K205" s="218" t="s">
        <v>78</v>
      </c>
      <c r="L205" s="48"/>
      <c r="M205" s="223" t="s">
        <v>78</v>
      </c>
      <c r="N205" s="224" t="s">
        <v>50</v>
      </c>
      <c r="O205" s="88"/>
      <c r="P205" s="225">
        <f>O205*H205</f>
        <v>0</v>
      </c>
      <c r="Q205" s="225">
        <v>0</v>
      </c>
      <c r="R205" s="225">
        <f>Q205*H205</f>
        <v>0</v>
      </c>
      <c r="S205" s="225">
        <v>0</v>
      </c>
      <c r="T205" s="226">
        <f>S205*H205</f>
        <v>0</v>
      </c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R205" s="227" t="s">
        <v>244</v>
      </c>
      <c r="AT205" s="227" t="s">
        <v>144</v>
      </c>
      <c r="AU205" s="227" t="s">
        <v>160</v>
      </c>
      <c r="AY205" s="20" t="s">
        <v>141</v>
      </c>
      <c r="BE205" s="228">
        <f>IF(N205="základní",J205,0)</f>
        <v>0</v>
      </c>
      <c r="BF205" s="228">
        <f>IF(N205="snížená",J205,0)</f>
        <v>0</v>
      </c>
      <c r="BG205" s="228">
        <f>IF(N205="zákl. přenesená",J205,0)</f>
        <v>0</v>
      </c>
      <c r="BH205" s="228">
        <f>IF(N205="sníž. přenesená",J205,0)</f>
        <v>0</v>
      </c>
      <c r="BI205" s="228">
        <f>IF(N205="nulová",J205,0)</f>
        <v>0</v>
      </c>
      <c r="BJ205" s="20" t="s">
        <v>88</v>
      </c>
      <c r="BK205" s="228">
        <f>ROUND(I205*H205,2)</f>
        <v>0</v>
      </c>
      <c r="BL205" s="20" t="s">
        <v>244</v>
      </c>
      <c r="BM205" s="227" t="s">
        <v>3183</v>
      </c>
    </row>
    <row r="206" s="2" customFormat="1" ht="16.5" customHeight="1">
      <c r="A206" s="42"/>
      <c r="B206" s="43"/>
      <c r="C206" s="216" t="s">
        <v>1145</v>
      </c>
      <c r="D206" s="216" t="s">
        <v>144</v>
      </c>
      <c r="E206" s="217" t="s">
        <v>3184</v>
      </c>
      <c r="F206" s="218" t="s">
        <v>3185</v>
      </c>
      <c r="G206" s="219" t="s">
        <v>2954</v>
      </c>
      <c r="H206" s="220">
        <v>1</v>
      </c>
      <c r="I206" s="221"/>
      <c r="J206" s="222">
        <f>ROUND(I206*H206,2)</f>
        <v>0</v>
      </c>
      <c r="K206" s="218" t="s">
        <v>78</v>
      </c>
      <c r="L206" s="48"/>
      <c r="M206" s="223" t="s">
        <v>78</v>
      </c>
      <c r="N206" s="224" t="s">
        <v>50</v>
      </c>
      <c r="O206" s="88"/>
      <c r="P206" s="225">
        <f>O206*H206</f>
        <v>0</v>
      </c>
      <c r="Q206" s="225">
        <v>0</v>
      </c>
      <c r="R206" s="225">
        <f>Q206*H206</f>
        <v>0</v>
      </c>
      <c r="S206" s="225">
        <v>0</v>
      </c>
      <c r="T206" s="226">
        <f>S206*H206</f>
        <v>0</v>
      </c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R206" s="227" t="s">
        <v>244</v>
      </c>
      <c r="AT206" s="227" t="s">
        <v>144</v>
      </c>
      <c r="AU206" s="227" t="s">
        <v>160</v>
      </c>
      <c r="AY206" s="20" t="s">
        <v>141</v>
      </c>
      <c r="BE206" s="228">
        <f>IF(N206="základní",J206,0)</f>
        <v>0</v>
      </c>
      <c r="BF206" s="228">
        <f>IF(N206="snížená",J206,0)</f>
        <v>0</v>
      </c>
      <c r="BG206" s="228">
        <f>IF(N206="zákl. přenesená",J206,0)</f>
        <v>0</v>
      </c>
      <c r="BH206" s="228">
        <f>IF(N206="sníž. přenesená",J206,0)</f>
        <v>0</v>
      </c>
      <c r="BI206" s="228">
        <f>IF(N206="nulová",J206,0)</f>
        <v>0</v>
      </c>
      <c r="BJ206" s="20" t="s">
        <v>88</v>
      </c>
      <c r="BK206" s="228">
        <f>ROUND(I206*H206,2)</f>
        <v>0</v>
      </c>
      <c r="BL206" s="20" t="s">
        <v>244</v>
      </c>
      <c r="BM206" s="227" t="s">
        <v>3186</v>
      </c>
    </row>
    <row r="207" s="12" customFormat="1" ht="20.88" customHeight="1">
      <c r="A207" s="12"/>
      <c r="B207" s="200"/>
      <c r="C207" s="201"/>
      <c r="D207" s="202" t="s">
        <v>79</v>
      </c>
      <c r="E207" s="214" t="s">
        <v>3187</v>
      </c>
      <c r="F207" s="214" t="s">
        <v>3188</v>
      </c>
      <c r="G207" s="201"/>
      <c r="H207" s="201"/>
      <c r="I207" s="204"/>
      <c r="J207" s="215">
        <f>BK207</f>
        <v>0</v>
      </c>
      <c r="K207" s="201"/>
      <c r="L207" s="206"/>
      <c r="M207" s="207"/>
      <c r="N207" s="208"/>
      <c r="O207" s="208"/>
      <c r="P207" s="209">
        <f>SUM(P208:P219)</f>
        <v>0</v>
      </c>
      <c r="Q207" s="208"/>
      <c r="R207" s="209">
        <f>SUM(R208:R219)</f>
        <v>0</v>
      </c>
      <c r="S207" s="208"/>
      <c r="T207" s="210">
        <f>SUM(T208:T219)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1" t="s">
        <v>88</v>
      </c>
      <c r="AT207" s="212" t="s">
        <v>79</v>
      </c>
      <c r="AU207" s="212" t="s">
        <v>90</v>
      </c>
      <c r="AY207" s="211" t="s">
        <v>141</v>
      </c>
      <c r="BK207" s="213">
        <f>SUM(BK208:BK219)</f>
        <v>0</v>
      </c>
    </row>
    <row r="208" s="2" customFormat="1" ht="16.5" customHeight="1">
      <c r="A208" s="42"/>
      <c r="B208" s="43"/>
      <c r="C208" s="216" t="s">
        <v>1151</v>
      </c>
      <c r="D208" s="216" t="s">
        <v>144</v>
      </c>
      <c r="E208" s="217" t="s">
        <v>3189</v>
      </c>
      <c r="F208" s="218" t="s">
        <v>3190</v>
      </c>
      <c r="G208" s="219" t="s">
        <v>2954</v>
      </c>
      <c r="H208" s="220">
        <v>1</v>
      </c>
      <c r="I208" s="221"/>
      <c r="J208" s="222">
        <f>ROUND(I208*H208,2)</f>
        <v>0</v>
      </c>
      <c r="K208" s="218" t="s">
        <v>78</v>
      </c>
      <c r="L208" s="48"/>
      <c r="M208" s="223" t="s">
        <v>78</v>
      </c>
      <c r="N208" s="224" t="s">
        <v>50</v>
      </c>
      <c r="O208" s="88"/>
      <c r="P208" s="225">
        <f>O208*H208</f>
        <v>0</v>
      </c>
      <c r="Q208" s="225">
        <v>0</v>
      </c>
      <c r="R208" s="225">
        <f>Q208*H208</f>
        <v>0</v>
      </c>
      <c r="S208" s="225">
        <v>0</v>
      </c>
      <c r="T208" s="226">
        <f>S208*H208</f>
        <v>0</v>
      </c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R208" s="227" t="s">
        <v>244</v>
      </c>
      <c r="AT208" s="227" t="s">
        <v>144</v>
      </c>
      <c r="AU208" s="227" t="s">
        <v>160</v>
      </c>
      <c r="AY208" s="20" t="s">
        <v>141</v>
      </c>
      <c r="BE208" s="228">
        <f>IF(N208="základní",J208,0)</f>
        <v>0</v>
      </c>
      <c r="BF208" s="228">
        <f>IF(N208="snížená",J208,0)</f>
        <v>0</v>
      </c>
      <c r="BG208" s="228">
        <f>IF(N208="zákl. přenesená",J208,0)</f>
        <v>0</v>
      </c>
      <c r="BH208" s="228">
        <f>IF(N208="sníž. přenesená",J208,0)</f>
        <v>0</v>
      </c>
      <c r="BI208" s="228">
        <f>IF(N208="nulová",J208,0)</f>
        <v>0</v>
      </c>
      <c r="BJ208" s="20" t="s">
        <v>88</v>
      </c>
      <c r="BK208" s="228">
        <f>ROUND(I208*H208,2)</f>
        <v>0</v>
      </c>
      <c r="BL208" s="20" t="s">
        <v>244</v>
      </c>
      <c r="BM208" s="227" t="s">
        <v>3191</v>
      </c>
    </row>
    <row r="209" s="2" customFormat="1">
      <c r="A209" s="42"/>
      <c r="B209" s="43"/>
      <c r="C209" s="44"/>
      <c r="D209" s="234" t="s">
        <v>153</v>
      </c>
      <c r="E209" s="44"/>
      <c r="F209" s="235" t="s">
        <v>3192</v>
      </c>
      <c r="G209" s="44"/>
      <c r="H209" s="44"/>
      <c r="I209" s="231"/>
      <c r="J209" s="44"/>
      <c r="K209" s="44"/>
      <c r="L209" s="48"/>
      <c r="M209" s="232"/>
      <c r="N209" s="233"/>
      <c r="O209" s="88"/>
      <c r="P209" s="88"/>
      <c r="Q209" s="88"/>
      <c r="R209" s="88"/>
      <c r="S209" s="88"/>
      <c r="T209" s="89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T209" s="20" t="s">
        <v>153</v>
      </c>
      <c r="AU209" s="20" t="s">
        <v>160</v>
      </c>
    </row>
    <row r="210" s="2" customFormat="1" ht="16.5" customHeight="1">
      <c r="A210" s="42"/>
      <c r="B210" s="43"/>
      <c r="C210" s="216" t="s">
        <v>1157</v>
      </c>
      <c r="D210" s="216" t="s">
        <v>144</v>
      </c>
      <c r="E210" s="217" t="s">
        <v>3193</v>
      </c>
      <c r="F210" s="218" t="s">
        <v>3194</v>
      </c>
      <c r="G210" s="219" t="s">
        <v>2954</v>
      </c>
      <c r="H210" s="220">
        <v>1</v>
      </c>
      <c r="I210" s="221"/>
      <c r="J210" s="222">
        <f>ROUND(I210*H210,2)</f>
        <v>0</v>
      </c>
      <c r="K210" s="218" t="s">
        <v>78</v>
      </c>
      <c r="L210" s="48"/>
      <c r="M210" s="223" t="s">
        <v>78</v>
      </c>
      <c r="N210" s="224" t="s">
        <v>50</v>
      </c>
      <c r="O210" s="88"/>
      <c r="P210" s="225">
        <f>O210*H210</f>
        <v>0</v>
      </c>
      <c r="Q210" s="225">
        <v>0</v>
      </c>
      <c r="R210" s="225">
        <f>Q210*H210</f>
        <v>0</v>
      </c>
      <c r="S210" s="225">
        <v>0</v>
      </c>
      <c r="T210" s="226">
        <f>S210*H210</f>
        <v>0</v>
      </c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R210" s="227" t="s">
        <v>244</v>
      </c>
      <c r="AT210" s="227" t="s">
        <v>144</v>
      </c>
      <c r="AU210" s="227" t="s">
        <v>160</v>
      </c>
      <c r="AY210" s="20" t="s">
        <v>141</v>
      </c>
      <c r="BE210" s="228">
        <f>IF(N210="základní",J210,0)</f>
        <v>0</v>
      </c>
      <c r="BF210" s="228">
        <f>IF(N210="snížená",J210,0)</f>
        <v>0</v>
      </c>
      <c r="BG210" s="228">
        <f>IF(N210="zákl. přenesená",J210,0)</f>
        <v>0</v>
      </c>
      <c r="BH210" s="228">
        <f>IF(N210="sníž. přenesená",J210,0)</f>
        <v>0</v>
      </c>
      <c r="BI210" s="228">
        <f>IF(N210="nulová",J210,0)</f>
        <v>0</v>
      </c>
      <c r="BJ210" s="20" t="s">
        <v>88</v>
      </c>
      <c r="BK210" s="228">
        <f>ROUND(I210*H210,2)</f>
        <v>0</v>
      </c>
      <c r="BL210" s="20" t="s">
        <v>244</v>
      </c>
      <c r="BM210" s="227" t="s">
        <v>3195</v>
      </c>
    </row>
    <row r="211" s="2" customFormat="1">
      <c r="A211" s="42"/>
      <c r="B211" s="43"/>
      <c r="C211" s="44"/>
      <c r="D211" s="234" t="s">
        <v>153</v>
      </c>
      <c r="E211" s="44"/>
      <c r="F211" s="235" t="s">
        <v>3196</v>
      </c>
      <c r="G211" s="44"/>
      <c r="H211" s="44"/>
      <c r="I211" s="231"/>
      <c r="J211" s="44"/>
      <c r="K211" s="44"/>
      <c r="L211" s="48"/>
      <c r="M211" s="232"/>
      <c r="N211" s="233"/>
      <c r="O211" s="88"/>
      <c r="P211" s="88"/>
      <c r="Q211" s="88"/>
      <c r="R211" s="88"/>
      <c r="S211" s="88"/>
      <c r="T211" s="89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T211" s="20" t="s">
        <v>153</v>
      </c>
      <c r="AU211" s="20" t="s">
        <v>160</v>
      </c>
    </row>
    <row r="212" s="2" customFormat="1" ht="16.5" customHeight="1">
      <c r="A212" s="42"/>
      <c r="B212" s="43"/>
      <c r="C212" s="216" t="s">
        <v>1162</v>
      </c>
      <c r="D212" s="216" t="s">
        <v>144</v>
      </c>
      <c r="E212" s="217" t="s">
        <v>3197</v>
      </c>
      <c r="F212" s="218" t="s">
        <v>3198</v>
      </c>
      <c r="G212" s="219" t="s">
        <v>2954</v>
      </c>
      <c r="H212" s="220">
        <v>1</v>
      </c>
      <c r="I212" s="221"/>
      <c r="J212" s="222">
        <f>ROUND(I212*H212,2)</f>
        <v>0</v>
      </c>
      <c r="K212" s="218" t="s">
        <v>78</v>
      </c>
      <c r="L212" s="48"/>
      <c r="M212" s="223" t="s">
        <v>78</v>
      </c>
      <c r="N212" s="224" t="s">
        <v>50</v>
      </c>
      <c r="O212" s="88"/>
      <c r="P212" s="225">
        <f>O212*H212</f>
        <v>0</v>
      </c>
      <c r="Q212" s="225">
        <v>0</v>
      </c>
      <c r="R212" s="225">
        <f>Q212*H212</f>
        <v>0</v>
      </c>
      <c r="S212" s="225">
        <v>0</v>
      </c>
      <c r="T212" s="226">
        <f>S212*H212</f>
        <v>0</v>
      </c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R212" s="227" t="s">
        <v>244</v>
      </c>
      <c r="AT212" s="227" t="s">
        <v>144</v>
      </c>
      <c r="AU212" s="227" t="s">
        <v>160</v>
      </c>
      <c r="AY212" s="20" t="s">
        <v>141</v>
      </c>
      <c r="BE212" s="228">
        <f>IF(N212="základní",J212,0)</f>
        <v>0</v>
      </c>
      <c r="BF212" s="228">
        <f>IF(N212="snížená",J212,0)</f>
        <v>0</v>
      </c>
      <c r="BG212" s="228">
        <f>IF(N212="zákl. přenesená",J212,0)</f>
        <v>0</v>
      </c>
      <c r="BH212" s="228">
        <f>IF(N212="sníž. přenesená",J212,0)</f>
        <v>0</v>
      </c>
      <c r="BI212" s="228">
        <f>IF(N212="nulová",J212,0)</f>
        <v>0</v>
      </c>
      <c r="BJ212" s="20" t="s">
        <v>88</v>
      </c>
      <c r="BK212" s="228">
        <f>ROUND(I212*H212,2)</f>
        <v>0</v>
      </c>
      <c r="BL212" s="20" t="s">
        <v>244</v>
      </c>
      <c r="BM212" s="227" t="s">
        <v>3199</v>
      </c>
    </row>
    <row r="213" s="2" customFormat="1">
      <c r="A213" s="42"/>
      <c r="B213" s="43"/>
      <c r="C213" s="44"/>
      <c r="D213" s="234" t="s">
        <v>153</v>
      </c>
      <c r="E213" s="44"/>
      <c r="F213" s="235" t="s">
        <v>3200</v>
      </c>
      <c r="G213" s="44"/>
      <c r="H213" s="44"/>
      <c r="I213" s="231"/>
      <c r="J213" s="44"/>
      <c r="K213" s="44"/>
      <c r="L213" s="48"/>
      <c r="M213" s="232"/>
      <c r="N213" s="233"/>
      <c r="O213" s="88"/>
      <c r="P213" s="88"/>
      <c r="Q213" s="88"/>
      <c r="R213" s="88"/>
      <c r="S213" s="88"/>
      <c r="T213" s="89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T213" s="20" t="s">
        <v>153</v>
      </c>
      <c r="AU213" s="20" t="s">
        <v>160</v>
      </c>
    </row>
    <row r="214" s="2" customFormat="1" ht="16.5" customHeight="1">
      <c r="A214" s="42"/>
      <c r="B214" s="43"/>
      <c r="C214" s="216" t="s">
        <v>1167</v>
      </c>
      <c r="D214" s="216" t="s">
        <v>144</v>
      </c>
      <c r="E214" s="217" t="s">
        <v>3201</v>
      </c>
      <c r="F214" s="218" t="s">
        <v>3202</v>
      </c>
      <c r="G214" s="219" t="s">
        <v>2954</v>
      </c>
      <c r="H214" s="220">
        <v>1</v>
      </c>
      <c r="I214" s="221"/>
      <c r="J214" s="222">
        <f>ROUND(I214*H214,2)</f>
        <v>0</v>
      </c>
      <c r="K214" s="218" t="s">
        <v>78</v>
      </c>
      <c r="L214" s="48"/>
      <c r="M214" s="223" t="s">
        <v>78</v>
      </c>
      <c r="N214" s="224" t="s">
        <v>50</v>
      </c>
      <c r="O214" s="88"/>
      <c r="P214" s="225">
        <f>O214*H214</f>
        <v>0</v>
      </c>
      <c r="Q214" s="225">
        <v>0</v>
      </c>
      <c r="R214" s="225">
        <f>Q214*H214</f>
        <v>0</v>
      </c>
      <c r="S214" s="225">
        <v>0</v>
      </c>
      <c r="T214" s="226">
        <f>S214*H214</f>
        <v>0</v>
      </c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R214" s="227" t="s">
        <v>244</v>
      </c>
      <c r="AT214" s="227" t="s">
        <v>144</v>
      </c>
      <c r="AU214" s="227" t="s">
        <v>160</v>
      </c>
      <c r="AY214" s="20" t="s">
        <v>141</v>
      </c>
      <c r="BE214" s="228">
        <f>IF(N214="základní",J214,0)</f>
        <v>0</v>
      </c>
      <c r="BF214" s="228">
        <f>IF(N214="snížená",J214,0)</f>
        <v>0</v>
      </c>
      <c r="BG214" s="228">
        <f>IF(N214="zákl. přenesená",J214,0)</f>
        <v>0</v>
      </c>
      <c r="BH214" s="228">
        <f>IF(N214="sníž. přenesená",J214,0)</f>
        <v>0</v>
      </c>
      <c r="BI214" s="228">
        <f>IF(N214="nulová",J214,0)</f>
        <v>0</v>
      </c>
      <c r="BJ214" s="20" t="s">
        <v>88</v>
      </c>
      <c r="BK214" s="228">
        <f>ROUND(I214*H214,2)</f>
        <v>0</v>
      </c>
      <c r="BL214" s="20" t="s">
        <v>244</v>
      </c>
      <c r="BM214" s="227" t="s">
        <v>3203</v>
      </c>
    </row>
    <row r="215" s="2" customFormat="1">
      <c r="A215" s="42"/>
      <c r="B215" s="43"/>
      <c r="C215" s="44"/>
      <c r="D215" s="234" t="s">
        <v>153</v>
      </c>
      <c r="E215" s="44"/>
      <c r="F215" s="235" t="s">
        <v>3204</v>
      </c>
      <c r="G215" s="44"/>
      <c r="H215" s="44"/>
      <c r="I215" s="231"/>
      <c r="J215" s="44"/>
      <c r="K215" s="44"/>
      <c r="L215" s="48"/>
      <c r="M215" s="232"/>
      <c r="N215" s="233"/>
      <c r="O215" s="88"/>
      <c r="P215" s="88"/>
      <c r="Q215" s="88"/>
      <c r="R215" s="88"/>
      <c r="S215" s="88"/>
      <c r="T215" s="89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T215" s="20" t="s">
        <v>153</v>
      </c>
      <c r="AU215" s="20" t="s">
        <v>160</v>
      </c>
    </row>
    <row r="216" s="2" customFormat="1" ht="16.5" customHeight="1">
      <c r="A216" s="42"/>
      <c r="B216" s="43"/>
      <c r="C216" s="216" t="s">
        <v>1172</v>
      </c>
      <c r="D216" s="216" t="s">
        <v>144</v>
      </c>
      <c r="E216" s="217" t="s">
        <v>3205</v>
      </c>
      <c r="F216" s="218" t="s">
        <v>3206</v>
      </c>
      <c r="G216" s="219" t="s">
        <v>2954</v>
      </c>
      <c r="H216" s="220">
        <v>1</v>
      </c>
      <c r="I216" s="221"/>
      <c r="J216" s="222">
        <f>ROUND(I216*H216,2)</f>
        <v>0</v>
      </c>
      <c r="K216" s="218" t="s">
        <v>78</v>
      </c>
      <c r="L216" s="48"/>
      <c r="M216" s="223" t="s">
        <v>78</v>
      </c>
      <c r="N216" s="224" t="s">
        <v>50</v>
      </c>
      <c r="O216" s="88"/>
      <c r="P216" s="225">
        <f>O216*H216</f>
        <v>0</v>
      </c>
      <c r="Q216" s="225">
        <v>0</v>
      </c>
      <c r="R216" s="225">
        <f>Q216*H216</f>
        <v>0</v>
      </c>
      <c r="S216" s="225">
        <v>0</v>
      </c>
      <c r="T216" s="226">
        <f>S216*H216</f>
        <v>0</v>
      </c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R216" s="227" t="s">
        <v>244</v>
      </c>
      <c r="AT216" s="227" t="s">
        <v>144</v>
      </c>
      <c r="AU216" s="227" t="s">
        <v>160</v>
      </c>
      <c r="AY216" s="20" t="s">
        <v>141</v>
      </c>
      <c r="BE216" s="228">
        <f>IF(N216="základní",J216,0)</f>
        <v>0</v>
      </c>
      <c r="BF216" s="228">
        <f>IF(N216="snížená",J216,0)</f>
        <v>0</v>
      </c>
      <c r="BG216" s="228">
        <f>IF(N216="zákl. přenesená",J216,0)</f>
        <v>0</v>
      </c>
      <c r="BH216" s="228">
        <f>IF(N216="sníž. přenesená",J216,0)</f>
        <v>0</v>
      </c>
      <c r="BI216" s="228">
        <f>IF(N216="nulová",J216,0)</f>
        <v>0</v>
      </c>
      <c r="BJ216" s="20" t="s">
        <v>88</v>
      </c>
      <c r="BK216" s="228">
        <f>ROUND(I216*H216,2)</f>
        <v>0</v>
      </c>
      <c r="BL216" s="20" t="s">
        <v>244</v>
      </c>
      <c r="BM216" s="227" t="s">
        <v>3207</v>
      </c>
    </row>
    <row r="217" s="2" customFormat="1">
      <c r="A217" s="42"/>
      <c r="B217" s="43"/>
      <c r="C217" s="44"/>
      <c r="D217" s="234" t="s">
        <v>153</v>
      </c>
      <c r="E217" s="44"/>
      <c r="F217" s="235" t="s">
        <v>3208</v>
      </c>
      <c r="G217" s="44"/>
      <c r="H217" s="44"/>
      <c r="I217" s="231"/>
      <c r="J217" s="44"/>
      <c r="K217" s="44"/>
      <c r="L217" s="48"/>
      <c r="M217" s="232"/>
      <c r="N217" s="233"/>
      <c r="O217" s="88"/>
      <c r="P217" s="88"/>
      <c r="Q217" s="88"/>
      <c r="R217" s="88"/>
      <c r="S217" s="88"/>
      <c r="T217" s="89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T217" s="20" t="s">
        <v>153</v>
      </c>
      <c r="AU217" s="20" t="s">
        <v>160</v>
      </c>
    </row>
    <row r="218" s="2" customFormat="1" ht="16.5" customHeight="1">
      <c r="A218" s="42"/>
      <c r="B218" s="43"/>
      <c r="C218" s="216" t="s">
        <v>1178</v>
      </c>
      <c r="D218" s="216" t="s">
        <v>144</v>
      </c>
      <c r="E218" s="217" t="s">
        <v>3209</v>
      </c>
      <c r="F218" s="218" t="s">
        <v>3210</v>
      </c>
      <c r="G218" s="219" t="s">
        <v>2954</v>
      </c>
      <c r="H218" s="220">
        <v>1</v>
      </c>
      <c r="I218" s="221"/>
      <c r="J218" s="222">
        <f>ROUND(I218*H218,2)</f>
        <v>0</v>
      </c>
      <c r="K218" s="218" t="s">
        <v>78</v>
      </c>
      <c r="L218" s="48"/>
      <c r="M218" s="223" t="s">
        <v>78</v>
      </c>
      <c r="N218" s="224" t="s">
        <v>50</v>
      </c>
      <c r="O218" s="88"/>
      <c r="P218" s="225">
        <f>O218*H218</f>
        <v>0</v>
      </c>
      <c r="Q218" s="225">
        <v>0</v>
      </c>
      <c r="R218" s="225">
        <f>Q218*H218</f>
        <v>0</v>
      </c>
      <c r="S218" s="225">
        <v>0</v>
      </c>
      <c r="T218" s="226">
        <f>S218*H218</f>
        <v>0</v>
      </c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R218" s="227" t="s">
        <v>244</v>
      </c>
      <c r="AT218" s="227" t="s">
        <v>144</v>
      </c>
      <c r="AU218" s="227" t="s">
        <v>160</v>
      </c>
      <c r="AY218" s="20" t="s">
        <v>141</v>
      </c>
      <c r="BE218" s="228">
        <f>IF(N218="základní",J218,0)</f>
        <v>0</v>
      </c>
      <c r="BF218" s="228">
        <f>IF(N218="snížená",J218,0)</f>
        <v>0</v>
      </c>
      <c r="BG218" s="228">
        <f>IF(N218="zákl. přenesená",J218,0)</f>
        <v>0</v>
      </c>
      <c r="BH218" s="228">
        <f>IF(N218="sníž. přenesená",J218,0)</f>
        <v>0</v>
      </c>
      <c r="BI218" s="228">
        <f>IF(N218="nulová",J218,0)</f>
        <v>0</v>
      </c>
      <c r="BJ218" s="20" t="s">
        <v>88</v>
      </c>
      <c r="BK218" s="228">
        <f>ROUND(I218*H218,2)</f>
        <v>0</v>
      </c>
      <c r="BL218" s="20" t="s">
        <v>244</v>
      </c>
      <c r="BM218" s="227" t="s">
        <v>3211</v>
      </c>
    </row>
    <row r="219" s="2" customFormat="1">
      <c r="A219" s="42"/>
      <c r="B219" s="43"/>
      <c r="C219" s="44"/>
      <c r="D219" s="234" t="s">
        <v>153</v>
      </c>
      <c r="E219" s="44"/>
      <c r="F219" s="235" t="s">
        <v>3212</v>
      </c>
      <c r="G219" s="44"/>
      <c r="H219" s="44"/>
      <c r="I219" s="231"/>
      <c r="J219" s="44"/>
      <c r="K219" s="44"/>
      <c r="L219" s="48"/>
      <c r="M219" s="232"/>
      <c r="N219" s="233"/>
      <c r="O219" s="88"/>
      <c r="P219" s="88"/>
      <c r="Q219" s="88"/>
      <c r="R219" s="88"/>
      <c r="S219" s="88"/>
      <c r="T219" s="89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T219" s="20" t="s">
        <v>153</v>
      </c>
      <c r="AU219" s="20" t="s">
        <v>160</v>
      </c>
    </row>
    <row r="220" s="12" customFormat="1" ht="22.8" customHeight="1">
      <c r="A220" s="12"/>
      <c r="B220" s="200"/>
      <c r="C220" s="201"/>
      <c r="D220" s="202" t="s">
        <v>79</v>
      </c>
      <c r="E220" s="214" t="s">
        <v>3213</v>
      </c>
      <c r="F220" s="214" t="s">
        <v>3214</v>
      </c>
      <c r="G220" s="201"/>
      <c r="H220" s="201"/>
      <c r="I220" s="204"/>
      <c r="J220" s="215">
        <f>BK220</f>
        <v>0</v>
      </c>
      <c r="K220" s="201"/>
      <c r="L220" s="206"/>
      <c r="M220" s="207"/>
      <c r="N220" s="208"/>
      <c r="O220" s="208"/>
      <c r="P220" s="209">
        <f>P221+P223+P225</f>
        <v>0</v>
      </c>
      <c r="Q220" s="208"/>
      <c r="R220" s="209">
        <f>R221+R223+R225</f>
        <v>0</v>
      </c>
      <c r="S220" s="208"/>
      <c r="T220" s="210">
        <f>T221+T223+T225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11" t="s">
        <v>88</v>
      </c>
      <c r="AT220" s="212" t="s">
        <v>79</v>
      </c>
      <c r="AU220" s="212" t="s">
        <v>88</v>
      </c>
      <c r="AY220" s="211" t="s">
        <v>141</v>
      </c>
      <c r="BK220" s="213">
        <f>BK221+BK223+BK225</f>
        <v>0</v>
      </c>
    </row>
    <row r="221" s="12" customFormat="1" ht="20.88" customHeight="1">
      <c r="A221" s="12"/>
      <c r="B221" s="200"/>
      <c r="C221" s="201"/>
      <c r="D221" s="202" t="s">
        <v>79</v>
      </c>
      <c r="E221" s="214" t="s">
        <v>3215</v>
      </c>
      <c r="F221" s="214" t="s">
        <v>3216</v>
      </c>
      <c r="G221" s="201"/>
      <c r="H221" s="201"/>
      <c r="I221" s="204"/>
      <c r="J221" s="215">
        <f>BK221</f>
        <v>0</v>
      </c>
      <c r="K221" s="201"/>
      <c r="L221" s="206"/>
      <c r="M221" s="207"/>
      <c r="N221" s="208"/>
      <c r="O221" s="208"/>
      <c r="P221" s="209">
        <f>P222</f>
        <v>0</v>
      </c>
      <c r="Q221" s="208"/>
      <c r="R221" s="209">
        <f>R222</f>
        <v>0</v>
      </c>
      <c r="S221" s="208"/>
      <c r="T221" s="210">
        <f>T222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1" t="s">
        <v>88</v>
      </c>
      <c r="AT221" s="212" t="s">
        <v>79</v>
      </c>
      <c r="AU221" s="212" t="s">
        <v>90</v>
      </c>
      <c r="AY221" s="211" t="s">
        <v>141</v>
      </c>
      <c r="BK221" s="213">
        <f>BK222</f>
        <v>0</v>
      </c>
    </row>
    <row r="222" s="2" customFormat="1" ht="24.15" customHeight="1">
      <c r="A222" s="42"/>
      <c r="B222" s="43"/>
      <c r="C222" s="216" t="s">
        <v>1184</v>
      </c>
      <c r="D222" s="216" t="s">
        <v>144</v>
      </c>
      <c r="E222" s="217" t="s">
        <v>3217</v>
      </c>
      <c r="F222" s="218" t="s">
        <v>3218</v>
      </c>
      <c r="G222" s="219" t="s">
        <v>2954</v>
      </c>
      <c r="H222" s="220">
        <v>4</v>
      </c>
      <c r="I222" s="221"/>
      <c r="J222" s="222">
        <f>ROUND(I222*H222,2)</f>
        <v>0</v>
      </c>
      <c r="K222" s="218" t="s">
        <v>78</v>
      </c>
      <c r="L222" s="48"/>
      <c r="M222" s="223" t="s">
        <v>78</v>
      </c>
      <c r="N222" s="224" t="s">
        <v>50</v>
      </c>
      <c r="O222" s="88"/>
      <c r="P222" s="225">
        <f>O222*H222</f>
        <v>0</v>
      </c>
      <c r="Q222" s="225">
        <v>0</v>
      </c>
      <c r="R222" s="225">
        <f>Q222*H222</f>
        <v>0</v>
      </c>
      <c r="S222" s="225">
        <v>0</v>
      </c>
      <c r="T222" s="226">
        <f>S222*H222</f>
        <v>0</v>
      </c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R222" s="227" t="s">
        <v>244</v>
      </c>
      <c r="AT222" s="227" t="s">
        <v>144</v>
      </c>
      <c r="AU222" s="227" t="s">
        <v>160</v>
      </c>
      <c r="AY222" s="20" t="s">
        <v>141</v>
      </c>
      <c r="BE222" s="228">
        <f>IF(N222="základní",J222,0)</f>
        <v>0</v>
      </c>
      <c r="BF222" s="228">
        <f>IF(N222="snížená",J222,0)</f>
        <v>0</v>
      </c>
      <c r="BG222" s="228">
        <f>IF(N222="zákl. přenesená",J222,0)</f>
        <v>0</v>
      </c>
      <c r="BH222" s="228">
        <f>IF(N222="sníž. přenesená",J222,0)</f>
        <v>0</v>
      </c>
      <c r="BI222" s="228">
        <f>IF(N222="nulová",J222,0)</f>
        <v>0</v>
      </c>
      <c r="BJ222" s="20" t="s">
        <v>88</v>
      </c>
      <c r="BK222" s="228">
        <f>ROUND(I222*H222,2)</f>
        <v>0</v>
      </c>
      <c r="BL222" s="20" t="s">
        <v>244</v>
      </c>
      <c r="BM222" s="227" t="s">
        <v>3219</v>
      </c>
    </row>
    <row r="223" s="12" customFormat="1" ht="20.88" customHeight="1">
      <c r="A223" s="12"/>
      <c r="B223" s="200"/>
      <c r="C223" s="201"/>
      <c r="D223" s="202" t="s">
        <v>79</v>
      </c>
      <c r="E223" s="214" t="s">
        <v>3220</v>
      </c>
      <c r="F223" s="214" t="s">
        <v>3221</v>
      </c>
      <c r="G223" s="201"/>
      <c r="H223" s="201"/>
      <c r="I223" s="204"/>
      <c r="J223" s="215">
        <f>BK223</f>
        <v>0</v>
      </c>
      <c r="K223" s="201"/>
      <c r="L223" s="206"/>
      <c r="M223" s="207"/>
      <c r="N223" s="208"/>
      <c r="O223" s="208"/>
      <c r="P223" s="209">
        <f>P224</f>
        <v>0</v>
      </c>
      <c r="Q223" s="208"/>
      <c r="R223" s="209">
        <f>R224</f>
        <v>0</v>
      </c>
      <c r="S223" s="208"/>
      <c r="T223" s="210">
        <f>T224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1" t="s">
        <v>88</v>
      </c>
      <c r="AT223" s="212" t="s">
        <v>79</v>
      </c>
      <c r="AU223" s="212" t="s">
        <v>90</v>
      </c>
      <c r="AY223" s="211" t="s">
        <v>141</v>
      </c>
      <c r="BK223" s="213">
        <f>BK224</f>
        <v>0</v>
      </c>
    </row>
    <row r="224" s="2" customFormat="1" ht="76.35" customHeight="1">
      <c r="A224" s="42"/>
      <c r="B224" s="43"/>
      <c r="C224" s="216" t="s">
        <v>1190</v>
      </c>
      <c r="D224" s="216" t="s">
        <v>144</v>
      </c>
      <c r="E224" s="217" t="s">
        <v>3222</v>
      </c>
      <c r="F224" s="218" t="s">
        <v>3223</v>
      </c>
      <c r="G224" s="219" t="s">
        <v>2954</v>
      </c>
      <c r="H224" s="220">
        <v>1</v>
      </c>
      <c r="I224" s="221"/>
      <c r="J224" s="222">
        <f>ROUND(I224*H224,2)</f>
        <v>0</v>
      </c>
      <c r="K224" s="218" t="s">
        <v>78</v>
      </c>
      <c r="L224" s="48"/>
      <c r="M224" s="223" t="s">
        <v>78</v>
      </c>
      <c r="N224" s="224" t="s">
        <v>50</v>
      </c>
      <c r="O224" s="88"/>
      <c r="P224" s="225">
        <f>O224*H224</f>
        <v>0</v>
      </c>
      <c r="Q224" s="225">
        <v>0</v>
      </c>
      <c r="R224" s="225">
        <f>Q224*H224</f>
        <v>0</v>
      </c>
      <c r="S224" s="225">
        <v>0</v>
      </c>
      <c r="T224" s="226">
        <f>S224*H224</f>
        <v>0</v>
      </c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R224" s="227" t="s">
        <v>244</v>
      </c>
      <c r="AT224" s="227" t="s">
        <v>144</v>
      </c>
      <c r="AU224" s="227" t="s">
        <v>160</v>
      </c>
      <c r="AY224" s="20" t="s">
        <v>141</v>
      </c>
      <c r="BE224" s="228">
        <f>IF(N224="základní",J224,0)</f>
        <v>0</v>
      </c>
      <c r="BF224" s="228">
        <f>IF(N224="snížená",J224,0)</f>
        <v>0</v>
      </c>
      <c r="BG224" s="228">
        <f>IF(N224="zákl. přenesená",J224,0)</f>
        <v>0</v>
      </c>
      <c r="BH224" s="228">
        <f>IF(N224="sníž. přenesená",J224,0)</f>
        <v>0</v>
      </c>
      <c r="BI224" s="228">
        <f>IF(N224="nulová",J224,0)</f>
        <v>0</v>
      </c>
      <c r="BJ224" s="20" t="s">
        <v>88</v>
      </c>
      <c r="BK224" s="228">
        <f>ROUND(I224*H224,2)</f>
        <v>0</v>
      </c>
      <c r="BL224" s="20" t="s">
        <v>244</v>
      </c>
      <c r="BM224" s="227" t="s">
        <v>3224</v>
      </c>
    </row>
    <row r="225" s="12" customFormat="1" ht="20.88" customHeight="1">
      <c r="A225" s="12"/>
      <c r="B225" s="200"/>
      <c r="C225" s="201"/>
      <c r="D225" s="202" t="s">
        <v>79</v>
      </c>
      <c r="E225" s="214" t="s">
        <v>3225</v>
      </c>
      <c r="F225" s="214" t="s">
        <v>3226</v>
      </c>
      <c r="G225" s="201"/>
      <c r="H225" s="201"/>
      <c r="I225" s="204"/>
      <c r="J225" s="215">
        <f>BK225</f>
        <v>0</v>
      </c>
      <c r="K225" s="201"/>
      <c r="L225" s="206"/>
      <c r="M225" s="207"/>
      <c r="N225" s="208"/>
      <c r="O225" s="208"/>
      <c r="P225" s="209">
        <f>SUM(P226:P228)</f>
        <v>0</v>
      </c>
      <c r="Q225" s="208"/>
      <c r="R225" s="209">
        <f>SUM(R226:R228)</f>
        <v>0</v>
      </c>
      <c r="S225" s="208"/>
      <c r="T225" s="210">
        <f>SUM(T226:T228)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1" t="s">
        <v>88</v>
      </c>
      <c r="AT225" s="212" t="s">
        <v>79</v>
      </c>
      <c r="AU225" s="212" t="s">
        <v>90</v>
      </c>
      <c r="AY225" s="211" t="s">
        <v>141</v>
      </c>
      <c r="BK225" s="213">
        <f>SUM(BK226:BK228)</f>
        <v>0</v>
      </c>
    </row>
    <row r="226" s="2" customFormat="1" ht="16.5" customHeight="1">
      <c r="A226" s="42"/>
      <c r="B226" s="43"/>
      <c r="C226" s="216" t="s">
        <v>1196</v>
      </c>
      <c r="D226" s="216" t="s">
        <v>144</v>
      </c>
      <c r="E226" s="217" t="s">
        <v>3227</v>
      </c>
      <c r="F226" s="218" t="s">
        <v>3228</v>
      </c>
      <c r="G226" s="219" t="s">
        <v>448</v>
      </c>
      <c r="H226" s="220">
        <v>20</v>
      </c>
      <c r="I226" s="221"/>
      <c r="J226" s="222">
        <f>ROUND(I226*H226,2)</f>
        <v>0</v>
      </c>
      <c r="K226" s="218" t="s">
        <v>78</v>
      </c>
      <c r="L226" s="48"/>
      <c r="M226" s="223" t="s">
        <v>78</v>
      </c>
      <c r="N226" s="224" t="s">
        <v>50</v>
      </c>
      <c r="O226" s="88"/>
      <c r="P226" s="225">
        <f>O226*H226</f>
        <v>0</v>
      </c>
      <c r="Q226" s="225">
        <v>0</v>
      </c>
      <c r="R226" s="225">
        <f>Q226*H226</f>
        <v>0</v>
      </c>
      <c r="S226" s="225">
        <v>0</v>
      </c>
      <c r="T226" s="226">
        <f>S226*H226</f>
        <v>0</v>
      </c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R226" s="227" t="s">
        <v>244</v>
      </c>
      <c r="AT226" s="227" t="s">
        <v>144</v>
      </c>
      <c r="AU226" s="227" t="s">
        <v>160</v>
      </c>
      <c r="AY226" s="20" t="s">
        <v>141</v>
      </c>
      <c r="BE226" s="228">
        <f>IF(N226="základní",J226,0)</f>
        <v>0</v>
      </c>
      <c r="BF226" s="228">
        <f>IF(N226="snížená",J226,0)</f>
        <v>0</v>
      </c>
      <c r="BG226" s="228">
        <f>IF(N226="zákl. přenesená",J226,0)</f>
        <v>0</v>
      </c>
      <c r="BH226" s="228">
        <f>IF(N226="sníž. přenesená",J226,0)</f>
        <v>0</v>
      </c>
      <c r="BI226" s="228">
        <f>IF(N226="nulová",J226,0)</f>
        <v>0</v>
      </c>
      <c r="BJ226" s="20" t="s">
        <v>88</v>
      </c>
      <c r="BK226" s="228">
        <f>ROUND(I226*H226,2)</f>
        <v>0</v>
      </c>
      <c r="BL226" s="20" t="s">
        <v>244</v>
      </c>
      <c r="BM226" s="227" t="s">
        <v>3229</v>
      </c>
    </row>
    <row r="227" s="2" customFormat="1" ht="16.5" customHeight="1">
      <c r="A227" s="42"/>
      <c r="B227" s="43"/>
      <c r="C227" s="216" t="s">
        <v>1201</v>
      </c>
      <c r="D227" s="216" t="s">
        <v>144</v>
      </c>
      <c r="E227" s="217" t="s">
        <v>3230</v>
      </c>
      <c r="F227" s="218" t="s">
        <v>3231</v>
      </c>
      <c r="G227" s="219" t="s">
        <v>448</v>
      </c>
      <c r="H227" s="220">
        <v>5</v>
      </c>
      <c r="I227" s="221"/>
      <c r="J227" s="222">
        <f>ROUND(I227*H227,2)</f>
        <v>0</v>
      </c>
      <c r="K227" s="218" t="s">
        <v>78</v>
      </c>
      <c r="L227" s="48"/>
      <c r="M227" s="223" t="s">
        <v>78</v>
      </c>
      <c r="N227" s="224" t="s">
        <v>50</v>
      </c>
      <c r="O227" s="88"/>
      <c r="P227" s="225">
        <f>O227*H227</f>
        <v>0</v>
      </c>
      <c r="Q227" s="225">
        <v>0</v>
      </c>
      <c r="R227" s="225">
        <f>Q227*H227</f>
        <v>0</v>
      </c>
      <c r="S227" s="225">
        <v>0</v>
      </c>
      <c r="T227" s="226">
        <f>S227*H227</f>
        <v>0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27" t="s">
        <v>244</v>
      </c>
      <c r="AT227" s="227" t="s">
        <v>144</v>
      </c>
      <c r="AU227" s="227" t="s">
        <v>160</v>
      </c>
      <c r="AY227" s="20" t="s">
        <v>141</v>
      </c>
      <c r="BE227" s="228">
        <f>IF(N227="základní",J227,0)</f>
        <v>0</v>
      </c>
      <c r="BF227" s="228">
        <f>IF(N227="snížená",J227,0)</f>
        <v>0</v>
      </c>
      <c r="BG227" s="228">
        <f>IF(N227="zákl. přenesená",J227,0)</f>
        <v>0</v>
      </c>
      <c r="BH227" s="228">
        <f>IF(N227="sníž. přenesená",J227,0)</f>
        <v>0</v>
      </c>
      <c r="BI227" s="228">
        <f>IF(N227="nulová",J227,0)</f>
        <v>0</v>
      </c>
      <c r="BJ227" s="20" t="s">
        <v>88</v>
      </c>
      <c r="BK227" s="228">
        <f>ROUND(I227*H227,2)</f>
        <v>0</v>
      </c>
      <c r="BL227" s="20" t="s">
        <v>244</v>
      </c>
      <c r="BM227" s="227" t="s">
        <v>3232</v>
      </c>
    </row>
    <row r="228" s="2" customFormat="1" ht="24.15" customHeight="1">
      <c r="A228" s="42"/>
      <c r="B228" s="43"/>
      <c r="C228" s="216" t="s">
        <v>1208</v>
      </c>
      <c r="D228" s="216" t="s">
        <v>144</v>
      </c>
      <c r="E228" s="217" t="s">
        <v>3233</v>
      </c>
      <c r="F228" s="218" t="s">
        <v>3234</v>
      </c>
      <c r="G228" s="219" t="s">
        <v>2954</v>
      </c>
      <c r="H228" s="220">
        <v>1</v>
      </c>
      <c r="I228" s="221"/>
      <c r="J228" s="222">
        <f>ROUND(I228*H228,2)</f>
        <v>0</v>
      </c>
      <c r="K228" s="218" t="s">
        <v>78</v>
      </c>
      <c r="L228" s="48"/>
      <c r="M228" s="223" t="s">
        <v>78</v>
      </c>
      <c r="N228" s="224" t="s">
        <v>50</v>
      </c>
      <c r="O228" s="88"/>
      <c r="P228" s="225">
        <f>O228*H228</f>
        <v>0</v>
      </c>
      <c r="Q228" s="225">
        <v>0</v>
      </c>
      <c r="R228" s="225">
        <f>Q228*H228</f>
        <v>0</v>
      </c>
      <c r="S228" s="225">
        <v>0</v>
      </c>
      <c r="T228" s="226">
        <f>S228*H228</f>
        <v>0</v>
      </c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R228" s="227" t="s">
        <v>244</v>
      </c>
      <c r="AT228" s="227" t="s">
        <v>144</v>
      </c>
      <c r="AU228" s="227" t="s">
        <v>160</v>
      </c>
      <c r="AY228" s="20" t="s">
        <v>141</v>
      </c>
      <c r="BE228" s="228">
        <f>IF(N228="základní",J228,0)</f>
        <v>0</v>
      </c>
      <c r="BF228" s="228">
        <f>IF(N228="snížená",J228,0)</f>
        <v>0</v>
      </c>
      <c r="BG228" s="228">
        <f>IF(N228="zákl. přenesená",J228,0)</f>
        <v>0</v>
      </c>
      <c r="BH228" s="228">
        <f>IF(N228="sníž. přenesená",J228,0)</f>
        <v>0</v>
      </c>
      <c r="BI228" s="228">
        <f>IF(N228="nulová",J228,0)</f>
        <v>0</v>
      </c>
      <c r="BJ228" s="20" t="s">
        <v>88</v>
      </c>
      <c r="BK228" s="228">
        <f>ROUND(I228*H228,2)</f>
        <v>0</v>
      </c>
      <c r="BL228" s="20" t="s">
        <v>244</v>
      </c>
      <c r="BM228" s="227" t="s">
        <v>3235</v>
      </c>
    </row>
    <row r="229" s="12" customFormat="1" ht="25.92" customHeight="1">
      <c r="A229" s="12"/>
      <c r="B229" s="200"/>
      <c r="C229" s="201"/>
      <c r="D229" s="202" t="s">
        <v>79</v>
      </c>
      <c r="E229" s="203" t="s">
        <v>2620</v>
      </c>
      <c r="F229" s="203" t="s">
        <v>2621</v>
      </c>
      <c r="G229" s="201"/>
      <c r="H229" s="201"/>
      <c r="I229" s="204"/>
      <c r="J229" s="205">
        <f>BK229</f>
        <v>0</v>
      </c>
      <c r="K229" s="201"/>
      <c r="L229" s="206"/>
      <c r="M229" s="207"/>
      <c r="N229" s="208"/>
      <c r="O229" s="208"/>
      <c r="P229" s="209">
        <f>SUM(P230:P231)</f>
        <v>0</v>
      </c>
      <c r="Q229" s="208"/>
      <c r="R229" s="209">
        <f>SUM(R230:R231)</f>
        <v>0</v>
      </c>
      <c r="S229" s="208"/>
      <c r="T229" s="210">
        <f>SUM(T230:T231)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1" t="s">
        <v>166</v>
      </c>
      <c r="AT229" s="212" t="s">
        <v>79</v>
      </c>
      <c r="AU229" s="212" t="s">
        <v>80</v>
      </c>
      <c r="AY229" s="211" t="s">
        <v>141</v>
      </c>
      <c r="BK229" s="213">
        <f>SUM(BK230:BK231)</f>
        <v>0</v>
      </c>
    </row>
    <row r="230" s="2" customFormat="1" ht="16.5" customHeight="1">
      <c r="A230" s="42"/>
      <c r="B230" s="43"/>
      <c r="C230" s="290" t="s">
        <v>1214</v>
      </c>
      <c r="D230" s="290" t="s">
        <v>864</v>
      </c>
      <c r="E230" s="291" t="s">
        <v>3236</v>
      </c>
      <c r="F230" s="292" t="s">
        <v>2917</v>
      </c>
      <c r="G230" s="293" t="s">
        <v>2918</v>
      </c>
      <c r="H230" s="302"/>
      <c r="I230" s="295"/>
      <c r="J230" s="296">
        <f>ROUND(I230*H230,2)</f>
        <v>0</v>
      </c>
      <c r="K230" s="292" t="s">
        <v>78</v>
      </c>
      <c r="L230" s="297"/>
      <c r="M230" s="298" t="s">
        <v>78</v>
      </c>
      <c r="N230" s="299" t="s">
        <v>50</v>
      </c>
      <c r="O230" s="88"/>
      <c r="P230" s="225">
        <f>O230*H230</f>
        <v>0</v>
      </c>
      <c r="Q230" s="225">
        <v>0</v>
      </c>
      <c r="R230" s="225">
        <f>Q230*H230</f>
        <v>0</v>
      </c>
      <c r="S230" s="225">
        <v>0</v>
      </c>
      <c r="T230" s="226">
        <f>S230*H230</f>
        <v>0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R230" s="227" t="s">
        <v>750</v>
      </c>
      <c r="AT230" s="227" t="s">
        <v>864</v>
      </c>
      <c r="AU230" s="227" t="s">
        <v>88</v>
      </c>
      <c r="AY230" s="20" t="s">
        <v>141</v>
      </c>
      <c r="BE230" s="228">
        <f>IF(N230="základní",J230,0)</f>
        <v>0</v>
      </c>
      <c r="BF230" s="228">
        <f>IF(N230="snížená",J230,0)</f>
        <v>0</v>
      </c>
      <c r="BG230" s="228">
        <f>IF(N230="zákl. přenesená",J230,0)</f>
        <v>0</v>
      </c>
      <c r="BH230" s="228">
        <f>IF(N230="sníž. přenesená",J230,0)</f>
        <v>0</v>
      </c>
      <c r="BI230" s="228">
        <f>IF(N230="nulová",J230,0)</f>
        <v>0</v>
      </c>
      <c r="BJ230" s="20" t="s">
        <v>88</v>
      </c>
      <c r="BK230" s="228">
        <f>ROUND(I230*H230,2)</f>
        <v>0</v>
      </c>
      <c r="BL230" s="20" t="s">
        <v>750</v>
      </c>
      <c r="BM230" s="227" t="s">
        <v>3237</v>
      </c>
    </row>
    <row r="231" s="2" customFormat="1">
      <c r="A231" s="42"/>
      <c r="B231" s="43"/>
      <c r="C231" s="44"/>
      <c r="D231" s="234" t="s">
        <v>153</v>
      </c>
      <c r="E231" s="44"/>
      <c r="F231" s="235" t="s">
        <v>2920</v>
      </c>
      <c r="G231" s="44"/>
      <c r="H231" s="44"/>
      <c r="I231" s="231"/>
      <c r="J231" s="44"/>
      <c r="K231" s="44"/>
      <c r="L231" s="48"/>
      <c r="M231" s="232"/>
      <c r="N231" s="233"/>
      <c r="O231" s="88"/>
      <c r="P231" s="88"/>
      <c r="Q231" s="88"/>
      <c r="R231" s="88"/>
      <c r="S231" s="88"/>
      <c r="T231" s="89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T231" s="20" t="s">
        <v>153</v>
      </c>
      <c r="AU231" s="20" t="s">
        <v>88</v>
      </c>
    </row>
    <row r="232" s="12" customFormat="1" ht="25.92" customHeight="1">
      <c r="A232" s="12"/>
      <c r="B232" s="200"/>
      <c r="C232" s="201"/>
      <c r="D232" s="202" t="s">
        <v>79</v>
      </c>
      <c r="E232" s="203" t="s">
        <v>139</v>
      </c>
      <c r="F232" s="203" t="s">
        <v>86</v>
      </c>
      <c r="G232" s="201"/>
      <c r="H232" s="201"/>
      <c r="I232" s="204"/>
      <c r="J232" s="205">
        <f>BK232</f>
        <v>0</v>
      </c>
      <c r="K232" s="201"/>
      <c r="L232" s="206"/>
      <c r="M232" s="207"/>
      <c r="N232" s="208"/>
      <c r="O232" s="208"/>
      <c r="P232" s="209">
        <f>P233+P238</f>
        <v>0</v>
      </c>
      <c r="Q232" s="208"/>
      <c r="R232" s="209">
        <f>R233+R238</f>
        <v>0</v>
      </c>
      <c r="S232" s="208"/>
      <c r="T232" s="210">
        <f>T233+T238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1" t="s">
        <v>140</v>
      </c>
      <c r="AT232" s="212" t="s">
        <v>79</v>
      </c>
      <c r="AU232" s="212" t="s">
        <v>80</v>
      </c>
      <c r="AY232" s="211" t="s">
        <v>141</v>
      </c>
      <c r="BK232" s="213">
        <f>BK233+BK238</f>
        <v>0</v>
      </c>
    </row>
    <row r="233" s="12" customFormat="1" ht="22.8" customHeight="1">
      <c r="A233" s="12"/>
      <c r="B233" s="200"/>
      <c r="C233" s="201"/>
      <c r="D233" s="202" t="s">
        <v>79</v>
      </c>
      <c r="E233" s="214" t="s">
        <v>215</v>
      </c>
      <c r="F233" s="214" t="s">
        <v>216</v>
      </c>
      <c r="G233" s="201"/>
      <c r="H233" s="201"/>
      <c r="I233" s="204"/>
      <c r="J233" s="215">
        <f>BK233</f>
        <v>0</v>
      </c>
      <c r="K233" s="201"/>
      <c r="L233" s="206"/>
      <c r="M233" s="207"/>
      <c r="N233" s="208"/>
      <c r="O233" s="208"/>
      <c r="P233" s="209">
        <f>SUM(P234:P237)</f>
        <v>0</v>
      </c>
      <c r="Q233" s="208"/>
      <c r="R233" s="209">
        <f>SUM(R234:R237)</f>
        <v>0</v>
      </c>
      <c r="S233" s="208"/>
      <c r="T233" s="210">
        <f>SUM(T234:T237)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1" t="s">
        <v>140</v>
      </c>
      <c r="AT233" s="212" t="s">
        <v>79</v>
      </c>
      <c r="AU233" s="212" t="s">
        <v>88</v>
      </c>
      <c r="AY233" s="211" t="s">
        <v>141</v>
      </c>
      <c r="BK233" s="213">
        <f>SUM(BK234:BK237)</f>
        <v>0</v>
      </c>
    </row>
    <row r="234" s="2" customFormat="1" ht="16.5" customHeight="1">
      <c r="A234" s="42"/>
      <c r="B234" s="43"/>
      <c r="C234" s="216" t="s">
        <v>1220</v>
      </c>
      <c r="D234" s="216" t="s">
        <v>144</v>
      </c>
      <c r="E234" s="217" t="s">
        <v>2631</v>
      </c>
      <c r="F234" s="218" t="s">
        <v>2632</v>
      </c>
      <c r="G234" s="219" t="s">
        <v>147</v>
      </c>
      <c r="H234" s="220">
        <v>1</v>
      </c>
      <c r="I234" s="221"/>
      <c r="J234" s="222">
        <f>ROUND(I234*H234,2)</f>
        <v>0</v>
      </c>
      <c r="K234" s="218" t="s">
        <v>2633</v>
      </c>
      <c r="L234" s="48"/>
      <c r="M234" s="223" t="s">
        <v>78</v>
      </c>
      <c r="N234" s="224" t="s">
        <v>50</v>
      </c>
      <c r="O234" s="88"/>
      <c r="P234" s="225">
        <f>O234*H234</f>
        <v>0</v>
      </c>
      <c r="Q234" s="225">
        <v>0</v>
      </c>
      <c r="R234" s="225">
        <f>Q234*H234</f>
        <v>0</v>
      </c>
      <c r="S234" s="225">
        <v>0</v>
      </c>
      <c r="T234" s="226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7" t="s">
        <v>149</v>
      </c>
      <c r="AT234" s="227" t="s">
        <v>144</v>
      </c>
      <c r="AU234" s="227" t="s">
        <v>90</v>
      </c>
      <c r="AY234" s="20" t="s">
        <v>141</v>
      </c>
      <c r="BE234" s="228">
        <f>IF(N234="základní",J234,0)</f>
        <v>0</v>
      </c>
      <c r="BF234" s="228">
        <f>IF(N234="snížená",J234,0)</f>
        <v>0</v>
      </c>
      <c r="BG234" s="228">
        <f>IF(N234="zákl. přenesená",J234,0)</f>
        <v>0</v>
      </c>
      <c r="BH234" s="228">
        <f>IF(N234="sníž. přenesená",J234,0)</f>
        <v>0</v>
      </c>
      <c r="BI234" s="228">
        <f>IF(N234="nulová",J234,0)</f>
        <v>0</v>
      </c>
      <c r="BJ234" s="20" t="s">
        <v>88</v>
      </c>
      <c r="BK234" s="228">
        <f>ROUND(I234*H234,2)</f>
        <v>0</v>
      </c>
      <c r="BL234" s="20" t="s">
        <v>149</v>
      </c>
      <c r="BM234" s="227" t="s">
        <v>3238</v>
      </c>
    </row>
    <row r="235" s="2" customFormat="1">
      <c r="A235" s="42"/>
      <c r="B235" s="43"/>
      <c r="C235" s="44"/>
      <c r="D235" s="229" t="s">
        <v>151</v>
      </c>
      <c r="E235" s="44"/>
      <c r="F235" s="230" t="s">
        <v>2635</v>
      </c>
      <c r="G235" s="44"/>
      <c r="H235" s="44"/>
      <c r="I235" s="231"/>
      <c r="J235" s="44"/>
      <c r="K235" s="44"/>
      <c r="L235" s="48"/>
      <c r="M235" s="232"/>
      <c r="N235" s="233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T235" s="20" t="s">
        <v>151</v>
      </c>
      <c r="AU235" s="20" t="s">
        <v>90</v>
      </c>
    </row>
    <row r="236" s="2" customFormat="1" ht="16.5" customHeight="1">
      <c r="A236" s="42"/>
      <c r="B236" s="43"/>
      <c r="C236" s="216" t="s">
        <v>1225</v>
      </c>
      <c r="D236" s="216" t="s">
        <v>144</v>
      </c>
      <c r="E236" s="217" t="s">
        <v>2641</v>
      </c>
      <c r="F236" s="218" t="s">
        <v>2642</v>
      </c>
      <c r="G236" s="219" t="s">
        <v>147</v>
      </c>
      <c r="H236" s="220">
        <v>1</v>
      </c>
      <c r="I236" s="221"/>
      <c r="J236" s="222">
        <f>ROUND(I236*H236,2)</f>
        <v>0</v>
      </c>
      <c r="K236" s="218" t="s">
        <v>2633</v>
      </c>
      <c r="L236" s="48"/>
      <c r="M236" s="223" t="s">
        <v>78</v>
      </c>
      <c r="N236" s="224" t="s">
        <v>50</v>
      </c>
      <c r="O236" s="88"/>
      <c r="P236" s="225">
        <f>O236*H236</f>
        <v>0</v>
      </c>
      <c r="Q236" s="225">
        <v>0</v>
      </c>
      <c r="R236" s="225">
        <f>Q236*H236</f>
        <v>0</v>
      </c>
      <c r="S236" s="225">
        <v>0</v>
      </c>
      <c r="T236" s="226">
        <f>S236*H236</f>
        <v>0</v>
      </c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R236" s="227" t="s">
        <v>149</v>
      </c>
      <c r="AT236" s="227" t="s">
        <v>144</v>
      </c>
      <c r="AU236" s="227" t="s">
        <v>90</v>
      </c>
      <c r="AY236" s="20" t="s">
        <v>141</v>
      </c>
      <c r="BE236" s="228">
        <f>IF(N236="základní",J236,0)</f>
        <v>0</v>
      </c>
      <c r="BF236" s="228">
        <f>IF(N236="snížená",J236,0)</f>
        <v>0</v>
      </c>
      <c r="BG236" s="228">
        <f>IF(N236="zákl. přenesená",J236,0)</f>
        <v>0</v>
      </c>
      <c r="BH236" s="228">
        <f>IF(N236="sníž. přenesená",J236,0)</f>
        <v>0</v>
      </c>
      <c r="BI236" s="228">
        <f>IF(N236="nulová",J236,0)</f>
        <v>0</v>
      </c>
      <c r="BJ236" s="20" t="s">
        <v>88</v>
      </c>
      <c r="BK236" s="228">
        <f>ROUND(I236*H236,2)</f>
        <v>0</v>
      </c>
      <c r="BL236" s="20" t="s">
        <v>149</v>
      </c>
      <c r="BM236" s="227" t="s">
        <v>3239</v>
      </c>
    </row>
    <row r="237" s="2" customFormat="1">
      <c r="A237" s="42"/>
      <c r="B237" s="43"/>
      <c r="C237" s="44"/>
      <c r="D237" s="229" t="s">
        <v>151</v>
      </c>
      <c r="E237" s="44"/>
      <c r="F237" s="230" t="s">
        <v>2644</v>
      </c>
      <c r="G237" s="44"/>
      <c r="H237" s="44"/>
      <c r="I237" s="231"/>
      <c r="J237" s="44"/>
      <c r="K237" s="44"/>
      <c r="L237" s="48"/>
      <c r="M237" s="232"/>
      <c r="N237" s="233"/>
      <c r="O237" s="88"/>
      <c r="P237" s="88"/>
      <c r="Q237" s="88"/>
      <c r="R237" s="88"/>
      <c r="S237" s="88"/>
      <c r="T237" s="89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T237" s="20" t="s">
        <v>151</v>
      </c>
      <c r="AU237" s="20" t="s">
        <v>90</v>
      </c>
    </row>
    <row r="238" s="12" customFormat="1" ht="22.8" customHeight="1">
      <c r="A238" s="12"/>
      <c r="B238" s="200"/>
      <c r="C238" s="201"/>
      <c r="D238" s="202" t="s">
        <v>79</v>
      </c>
      <c r="E238" s="214" t="s">
        <v>2927</v>
      </c>
      <c r="F238" s="214" t="s">
        <v>2928</v>
      </c>
      <c r="G238" s="201"/>
      <c r="H238" s="201"/>
      <c r="I238" s="204"/>
      <c r="J238" s="215">
        <f>BK238</f>
        <v>0</v>
      </c>
      <c r="K238" s="201"/>
      <c r="L238" s="206"/>
      <c r="M238" s="207"/>
      <c r="N238" s="208"/>
      <c r="O238" s="208"/>
      <c r="P238" s="209">
        <f>SUM(P239:P240)</f>
        <v>0</v>
      </c>
      <c r="Q238" s="208"/>
      <c r="R238" s="209">
        <f>SUM(R239:R240)</f>
        <v>0</v>
      </c>
      <c r="S238" s="208"/>
      <c r="T238" s="210">
        <f>SUM(T239:T240)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11" t="s">
        <v>140</v>
      </c>
      <c r="AT238" s="212" t="s">
        <v>79</v>
      </c>
      <c r="AU238" s="212" t="s">
        <v>88</v>
      </c>
      <c r="AY238" s="211" t="s">
        <v>141</v>
      </c>
      <c r="BK238" s="213">
        <f>SUM(BK239:BK240)</f>
        <v>0</v>
      </c>
    </row>
    <row r="239" s="2" customFormat="1" ht="24.15" customHeight="1">
      <c r="A239" s="42"/>
      <c r="B239" s="43"/>
      <c r="C239" s="216" t="s">
        <v>1231</v>
      </c>
      <c r="D239" s="216" t="s">
        <v>144</v>
      </c>
      <c r="E239" s="217" t="s">
        <v>2929</v>
      </c>
      <c r="F239" s="218" t="s">
        <v>2930</v>
      </c>
      <c r="G239" s="219" t="s">
        <v>2638</v>
      </c>
      <c r="H239" s="220">
        <v>1</v>
      </c>
      <c r="I239" s="221"/>
      <c r="J239" s="222">
        <f>ROUND(I239*H239,2)</f>
        <v>0</v>
      </c>
      <c r="K239" s="218" t="s">
        <v>148</v>
      </c>
      <c r="L239" s="48"/>
      <c r="M239" s="223" t="s">
        <v>78</v>
      </c>
      <c r="N239" s="224" t="s">
        <v>50</v>
      </c>
      <c r="O239" s="88"/>
      <c r="P239" s="225">
        <f>O239*H239</f>
        <v>0</v>
      </c>
      <c r="Q239" s="225">
        <v>0</v>
      </c>
      <c r="R239" s="225">
        <f>Q239*H239</f>
        <v>0</v>
      </c>
      <c r="S239" s="225">
        <v>0</v>
      </c>
      <c r="T239" s="226">
        <f>S239*H239</f>
        <v>0</v>
      </c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R239" s="227" t="s">
        <v>149</v>
      </c>
      <c r="AT239" s="227" t="s">
        <v>144</v>
      </c>
      <c r="AU239" s="227" t="s">
        <v>90</v>
      </c>
      <c r="AY239" s="20" t="s">
        <v>141</v>
      </c>
      <c r="BE239" s="228">
        <f>IF(N239="základní",J239,0)</f>
        <v>0</v>
      </c>
      <c r="BF239" s="228">
        <f>IF(N239="snížená",J239,0)</f>
        <v>0</v>
      </c>
      <c r="BG239" s="228">
        <f>IF(N239="zákl. přenesená",J239,0)</f>
        <v>0</v>
      </c>
      <c r="BH239" s="228">
        <f>IF(N239="sníž. přenesená",J239,0)</f>
        <v>0</v>
      </c>
      <c r="BI239" s="228">
        <f>IF(N239="nulová",J239,0)</f>
        <v>0</v>
      </c>
      <c r="BJ239" s="20" t="s">
        <v>88</v>
      </c>
      <c r="BK239" s="228">
        <f>ROUND(I239*H239,2)</f>
        <v>0</v>
      </c>
      <c r="BL239" s="20" t="s">
        <v>149</v>
      </c>
      <c r="BM239" s="227" t="s">
        <v>3240</v>
      </c>
    </row>
    <row r="240" s="2" customFormat="1">
      <c r="A240" s="42"/>
      <c r="B240" s="43"/>
      <c r="C240" s="44"/>
      <c r="D240" s="229" t="s">
        <v>151</v>
      </c>
      <c r="E240" s="44"/>
      <c r="F240" s="230" t="s">
        <v>2932</v>
      </c>
      <c r="G240" s="44"/>
      <c r="H240" s="44"/>
      <c r="I240" s="231"/>
      <c r="J240" s="44"/>
      <c r="K240" s="44"/>
      <c r="L240" s="48"/>
      <c r="M240" s="236"/>
      <c r="N240" s="237"/>
      <c r="O240" s="238"/>
      <c r="P240" s="238"/>
      <c r="Q240" s="238"/>
      <c r="R240" s="238"/>
      <c r="S240" s="238"/>
      <c r="T240" s="239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T240" s="20" t="s">
        <v>151</v>
      </c>
      <c r="AU240" s="20" t="s">
        <v>90</v>
      </c>
    </row>
    <row r="241" s="2" customFormat="1" ht="6.96" customHeight="1">
      <c r="A241" s="42"/>
      <c r="B241" s="63"/>
      <c r="C241" s="64"/>
      <c r="D241" s="64"/>
      <c r="E241" s="64"/>
      <c r="F241" s="64"/>
      <c r="G241" s="64"/>
      <c r="H241" s="64"/>
      <c r="I241" s="64"/>
      <c r="J241" s="64"/>
      <c r="K241" s="64"/>
      <c r="L241" s="48"/>
      <c r="M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</row>
  </sheetData>
  <sheetProtection sheet="1" autoFilter="0" formatColumns="0" formatRows="0" objects="1" scenarios="1" spinCount="100000" saltValue="FaZkfbOqdfQebR6Ji/OZv71JqF1VBjikMEsOqTLm9lbFhqk+HFonEjaGjFJRB56qTOKz32ijaRVKl4QoffSivw==" hashValue="OUYzdwgO6e1q+Jx1TdNhMQ3ByO5YJNbXLeAK4Iz1wE+SXC9JUcRAkaxTH1V1m86PyjwHOlKXluqLyD9fkc0T1Q==" algorithmName="SHA-512" password="CC35"/>
  <autoFilter ref="C106:K240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5:H95"/>
    <mergeCell ref="E97:H97"/>
    <mergeCell ref="E99:H99"/>
    <mergeCell ref="L2:V2"/>
  </mergeCells>
  <hyperlinks>
    <hyperlink ref="F125" r:id="rId1" display="https://podminky.urs.cz/item/CS_URS_2024_01/HZS2231"/>
    <hyperlink ref="F131" r:id="rId2" display="https://podminky.urs.cz/item/CS_URS_2024_01/HZS2232"/>
    <hyperlink ref="F136" r:id="rId3" display="https://podminky.urs.cz/item/CS_URS_2024_01/HZS2492"/>
    <hyperlink ref="F140" r:id="rId4" display="https://podminky.urs.cz/item/CS_URS_2024_01/HZS4211"/>
    <hyperlink ref="F235" r:id="rId5" display="https://podminky.urs.cz/item/CS_URS_2023_02/043002000"/>
    <hyperlink ref="F237" r:id="rId6" display="https://podminky.urs.cz/item/CS_URS_2023_02/044002000"/>
    <hyperlink ref="F240" r:id="rId7" display="https://podminky.urs.cz/item/CS_URS_2024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2"/>
      <c r="C3" s="143"/>
      <c r="D3" s="143"/>
      <c r="E3" s="143"/>
      <c r="F3" s="143"/>
      <c r="G3" s="143"/>
      <c r="H3" s="23"/>
    </row>
    <row r="4" s="1" customFormat="1" ht="24.96" customHeight="1">
      <c r="B4" s="23"/>
      <c r="C4" s="144" t="s">
        <v>3241</v>
      </c>
      <c r="H4" s="23"/>
    </row>
    <row r="5" s="1" customFormat="1" ht="12" customHeight="1">
      <c r="B5" s="23"/>
      <c r="C5" s="303" t="s">
        <v>13</v>
      </c>
      <c r="D5" s="153" t="s">
        <v>14</v>
      </c>
      <c r="E5" s="1"/>
      <c r="F5" s="1"/>
      <c r="H5" s="23"/>
    </row>
    <row r="6" s="1" customFormat="1" ht="36.96" customHeight="1">
      <c r="B6" s="23"/>
      <c r="C6" s="304" t="s">
        <v>16</v>
      </c>
      <c r="D6" s="305" t="s">
        <v>17</v>
      </c>
      <c r="E6" s="1"/>
      <c r="F6" s="1"/>
      <c r="H6" s="23"/>
    </row>
    <row r="7" s="1" customFormat="1" ht="16.5" customHeight="1">
      <c r="B7" s="23"/>
      <c r="C7" s="146" t="s">
        <v>24</v>
      </c>
      <c r="D7" s="150" t="str">
        <f>'Rekapitulace stavby'!AN8</f>
        <v>1. 2. 2025</v>
      </c>
      <c r="H7" s="23"/>
    </row>
    <row r="8" s="2" customFormat="1" ht="10.8" customHeight="1">
      <c r="A8" s="42"/>
      <c r="B8" s="48"/>
      <c r="C8" s="42"/>
      <c r="D8" s="42"/>
      <c r="E8" s="42"/>
      <c r="F8" s="42"/>
      <c r="G8" s="42"/>
      <c r="H8" s="48"/>
    </row>
    <row r="9" s="11" customFormat="1" ht="29.28" customHeight="1">
      <c r="A9" s="189"/>
      <c r="B9" s="306"/>
      <c r="C9" s="307" t="s">
        <v>60</v>
      </c>
      <c r="D9" s="308" t="s">
        <v>61</v>
      </c>
      <c r="E9" s="308" t="s">
        <v>128</v>
      </c>
      <c r="F9" s="309" t="s">
        <v>3242</v>
      </c>
      <c r="G9" s="189"/>
      <c r="H9" s="306"/>
    </row>
    <row r="10" s="2" customFormat="1" ht="26.4" customHeight="1">
      <c r="A10" s="42"/>
      <c r="B10" s="48"/>
      <c r="C10" s="310" t="s">
        <v>3243</v>
      </c>
      <c r="D10" s="310" t="s">
        <v>95</v>
      </c>
      <c r="E10" s="42"/>
      <c r="F10" s="42"/>
      <c r="G10" s="42"/>
      <c r="H10" s="48"/>
    </row>
    <row r="11" s="2" customFormat="1" ht="16.8" customHeight="1">
      <c r="A11" s="42"/>
      <c r="B11" s="48"/>
      <c r="C11" s="311" t="s">
        <v>249</v>
      </c>
      <c r="D11" s="312" t="s">
        <v>250</v>
      </c>
      <c r="E11" s="313" t="s">
        <v>78</v>
      </c>
      <c r="F11" s="314">
        <v>443.077</v>
      </c>
      <c r="G11" s="42"/>
      <c r="H11" s="48"/>
    </row>
    <row r="12" s="2" customFormat="1" ht="16.8" customHeight="1">
      <c r="A12" s="42"/>
      <c r="B12" s="48"/>
      <c r="C12" s="315" t="s">
        <v>78</v>
      </c>
      <c r="D12" s="315" t="s">
        <v>348</v>
      </c>
      <c r="E12" s="20" t="s">
        <v>78</v>
      </c>
      <c r="F12" s="316">
        <v>0</v>
      </c>
      <c r="G12" s="42"/>
      <c r="H12" s="48"/>
    </row>
    <row r="13" s="2" customFormat="1" ht="16.8" customHeight="1">
      <c r="A13" s="42"/>
      <c r="B13" s="48"/>
      <c r="C13" s="315" t="s">
        <v>78</v>
      </c>
      <c r="D13" s="315" t="s">
        <v>541</v>
      </c>
      <c r="E13" s="20" t="s">
        <v>78</v>
      </c>
      <c r="F13" s="316">
        <v>60.786000000000001</v>
      </c>
      <c r="G13" s="42"/>
      <c r="H13" s="48"/>
    </row>
    <row r="14" s="2" customFormat="1" ht="16.8" customHeight="1">
      <c r="A14" s="42"/>
      <c r="B14" s="48"/>
      <c r="C14" s="315" t="s">
        <v>78</v>
      </c>
      <c r="D14" s="315" t="s">
        <v>542</v>
      </c>
      <c r="E14" s="20" t="s">
        <v>78</v>
      </c>
      <c r="F14" s="316">
        <v>60.786000000000001</v>
      </c>
      <c r="G14" s="42"/>
      <c r="H14" s="48"/>
    </row>
    <row r="15" s="2" customFormat="1" ht="16.8" customHeight="1">
      <c r="A15" s="42"/>
      <c r="B15" s="48"/>
      <c r="C15" s="315" t="s">
        <v>78</v>
      </c>
      <c r="D15" s="315" t="s">
        <v>543</v>
      </c>
      <c r="E15" s="20" t="s">
        <v>78</v>
      </c>
      <c r="F15" s="316">
        <v>44.616</v>
      </c>
      <c r="G15" s="42"/>
      <c r="H15" s="48"/>
    </row>
    <row r="16" s="2" customFormat="1" ht="16.8" customHeight="1">
      <c r="A16" s="42"/>
      <c r="B16" s="48"/>
      <c r="C16" s="315" t="s">
        <v>78</v>
      </c>
      <c r="D16" s="315" t="s">
        <v>544</v>
      </c>
      <c r="E16" s="20" t="s">
        <v>78</v>
      </c>
      <c r="F16" s="316">
        <v>17.16</v>
      </c>
      <c r="G16" s="42"/>
      <c r="H16" s="48"/>
    </row>
    <row r="17" s="2" customFormat="1" ht="16.8" customHeight="1">
      <c r="A17" s="42"/>
      <c r="B17" s="48"/>
      <c r="C17" s="315" t="s">
        <v>78</v>
      </c>
      <c r="D17" s="315" t="s">
        <v>545</v>
      </c>
      <c r="E17" s="20" t="s">
        <v>78</v>
      </c>
      <c r="F17" s="316">
        <v>47.619</v>
      </c>
      <c r="G17" s="42"/>
      <c r="H17" s="48"/>
    </row>
    <row r="18" s="2" customFormat="1" ht="16.8" customHeight="1">
      <c r="A18" s="42"/>
      <c r="B18" s="48"/>
      <c r="C18" s="315" t="s">
        <v>78</v>
      </c>
      <c r="D18" s="315" t="s">
        <v>546</v>
      </c>
      <c r="E18" s="20" t="s">
        <v>78</v>
      </c>
      <c r="F18" s="316">
        <v>33.857999999999997</v>
      </c>
      <c r="G18" s="42"/>
      <c r="H18" s="48"/>
    </row>
    <row r="19" s="2" customFormat="1" ht="16.8" customHeight="1">
      <c r="A19" s="42"/>
      <c r="B19" s="48"/>
      <c r="C19" s="315" t="s">
        <v>78</v>
      </c>
      <c r="D19" s="315" t="s">
        <v>547</v>
      </c>
      <c r="E19" s="20" t="s">
        <v>78</v>
      </c>
      <c r="F19" s="316">
        <v>44.186999999999998</v>
      </c>
      <c r="G19" s="42"/>
      <c r="H19" s="48"/>
    </row>
    <row r="20" s="2" customFormat="1" ht="16.8" customHeight="1">
      <c r="A20" s="42"/>
      <c r="B20" s="48"/>
      <c r="C20" s="315" t="s">
        <v>78</v>
      </c>
      <c r="D20" s="315" t="s">
        <v>548</v>
      </c>
      <c r="E20" s="20" t="s">
        <v>78</v>
      </c>
      <c r="F20" s="316">
        <v>63.095999999999997</v>
      </c>
      <c r="G20" s="42"/>
      <c r="H20" s="48"/>
    </row>
    <row r="21" s="2" customFormat="1" ht="16.8" customHeight="1">
      <c r="A21" s="42"/>
      <c r="B21" s="48"/>
      <c r="C21" s="315" t="s">
        <v>78</v>
      </c>
      <c r="D21" s="315" t="s">
        <v>549</v>
      </c>
      <c r="E21" s="20" t="s">
        <v>78</v>
      </c>
      <c r="F21" s="316">
        <v>67.206999999999994</v>
      </c>
      <c r="G21" s="42"/>
      <c r="H21" s="48"/>
    </row>
    <row r="22" s="2" customFormat="1" ht="16.8" customHeight="1">
      <c r="A22" s="42"/>
      <c r="B22" s="48"/>
      <c r="C22" s="315" t="s">
        <v>78</v>
      </c>
      <c r="D22" s="315" t="s">
        <v>550</v>
      </c>
      <c r="E22" s="20" t="s">
        <v>78</v>
      </c>
      <c r="F22" s="316">
        <v>1.254</v>
      </c>
      <c r="G22" s="42"/>
      <c r="H22" s="48"/>
    </row>
    <row r="23" s="2" customFormat="1" ht="16.8" customHeight="1">
      <c r="A23" s="42"/>
      <c r="B23" s="48"/>
      <c r="C23" s="315" t="s">
        <v>78</v>
      </c>
      <c r="D23" s="315" t="s">
        <v>551</v>
      </c>
      <c r="E23" s="20" t="s">
        <v>78</v>
      </c>
      <c r="F23" s="316">
        <v>1.254</v>
      </c>
      <c r="G23" s="42"/>
      <c r="H23" s="48"/>
    </row>
    <row r="24" s="2" customFormat="1" ht="16.8" customHeight="1">
      <c r="A24" s="42"/>
      <c r="B24" s="48"/>
      <c r="C24" s="315" t="s">
        <v>78</v>
      </c>
      <c r="D24" s="315" t="s">
        <v>552</v>
      </c>
      <c r="E24" s="20" t="s">
        <v>78</v>
      </c>
      <c r="F24" s="316">
        <v>1.254</v>
      </c>
      <c r="G24" s="42"/>
      <c r="H24" s="48"/>
    </row>
    <row r="25" s="2" customFormat="1" ht="16.8" customHeight="1">
      <c r="A25" s="42"/>
      <c r="B25" s="48"/>
      <c r="C25" s="315" t="s">
        <v>249</v>
      </c>
      <c r="D25" s="315" t="s">
        <v>285</v>
      </c>
      <c r="E25" s="20" t="s">
        <v>78</v>
      </c>
      <c r="F25" s="316">
        <v>443.077</v>
      </c>
      <c r="G25" s="42"/>
      <c r="H25" s="48"/>
    </row>
    <row r="26" s="2" customFormat="1" ht="16.8" customHeight="1">
      <c r="A26" s="42"/>
      <c r="B26" s="48"/>
      <c r="C26" s="317" t="s">
        <v>3244</v>
      </c>
      <c r="D26" s="42"/>
      <c r="E26" s="42"/>
      <c r="F26" s="42"/>
      <c r="G26" s="42"/>
      <c r="H26" s="48"/>
    </row>
    <row r="27" s="2" customFormat="1" ht="16.8" customHeight="1">
      <c r="A27" s="42"/>
      <c r="B27" s="48"/>
      <c r="C27" s="315" t="s">
        <v>537</v>
      </c>
      <c r="D27" s="315" t="s">
        <v>3245</v>
      </c>
      <c r="E27" s="20" t="s">
        <v>321</v>
      </c>
      <c r="F27" s="316">
        <v>443.077</v>
      </c>
      <c r="G27" s="42"/>
      <c r="H27" s="48"/>
    </row>
    <row r="28" s="2" customFormat="1" ht="16.8" customHeight="1">
      <c r="A28" s="42"/>
      <c r="B28" s="48"/>
      <c r="C28" s="315" t="s">
        <v>560</v>
      </c>
      <c r="D28" s="315" t="s">
        <v>3246</v>
      </c>
      <c r="E28" s="20" t="s">
        <v>321</v>
      </c>
      <c r="F28" s="316">
        <v>443.077</v>
      </c>
      <c r="G28" s="42"/>
      <c r="H28" s="48"/>
    </row>
    <row r="29" s="2" customFormat="1" ht="16.8" customHeight="1">
      <c r="A29" s="42"/>
      <c r="B29" s="48"/>
      <c r="C29" s="311" t="s">
        <v>252</v>
      </c>
      <c r="D29" s="312" t="s">
        <v>253</v>
      </c>
      <c r="E29" s="313" t="s">
        <v>78</v>
      </c>
      <c r="F29" s="314">
        <v>439.315</v>
      </c>
      <c r="G29" s="42"/>
      <c r="H29" s="48"/>
    </row>
    <row r="30" s="2" customFormat="1" ht="16.8" customHeight="1">
      <c r="A30" s="42"/>
      <c r="B30" s="48"/>
      <c r="C30" s="315" t="s">
        <v>78</v>
      </c>
      <c r="D30" s="315" t="s">
        <v>541</v>
      </c>
      <c r="E30" s="20" t="s">
        <v>78</v>
      </c>
      <c r="F30" s="316">
        <v>60.786000000000001</v>
      </c>
      <c r="G30" s="42"/>
      <c r="H30" s="48"/>
    </row>
    <row r="31" s="2" customFormat="1" ht="16.8" customHeight="1">
      <c r="A31" s="42"/>
      <c r="B31" s="48"/>
      <c r="C31" s="315" t="s">
        <v>78</v>
      </c>
      <c r="D31" s="315" t="s">
        <v>542</v>
      </c>
      <c r="E31" s="20" t="s">
        <v>78</v>
      </c>
      <c r="F31" s="316">
        <v>60.786000000000001</v>
      </c>
      <c r="G31" s="42"/>
      <c r="H31" s="48"/>
    </row>
    <row r="32" s="2" customFormat="1" ht="16.8" customHeight="1">
      <c r="A32" s="42"/>
      <c r="B32" s="48"/>
      <c r="C32" s="315" t="s">
        <v>78</v>
      </c>
      <c r="D32" s="315" t="s">
        <v>543</v>
      </c>
      <c r="E32" s="20" t="s">
        <v>78</v>
      </c>
      <c r="F32" s="316">
        <v>44.616</v>
      </c>
      <c r="G32" s="42"/>
      <c r="H32" s="48"/>
    </row>
    <row r="33" s="2" customFormat="1" ht="16.8" customHeight="1">
      <c r="A33" s="42"/>
      <c r="B33" s="48"/>
      <c r="C33" s="315" t="s">
        <v>78</v>
      </c>
      <c r="D33" s="315" t="s">
        <v>544</v>
      </c>
      <c r="E33" s="20" t="s">
        <v>78</v>
      </c>
      <c r="F33" s="316">
        <v>17.16</v>
      </c>
      <c r="G33" s="42"/>
      <c r="H33" s="48"/>
    </row>
    <row r="34" s="2" customFormat="1" ht="16.8" customHeight="1">
      <c r="A34" s="42"/>
      <c r="B34" s="48"/>
      <c r="C34" s="315" t="s">
        <v>78</v>
      </c>
      <c r="D34" s="315" t="s">
        <v>545</v>
      </c>
      <c r="E34" s="20" t="s">
        <v>78</v>
      </c>
      <c r="F34" s="316">
        <v>47.619</v>
      </c>
      <c r="G34" s="42"/>
      <c r="H34" s="48"/>
    </row>
    <row r="35" s="2" customFormat="1" ht="16.8" customHeight="1">
      <c r="A35" s="42"/>
      <c r="B35" s="48"/>
      <c r="C35" s="315" t="s">
        <v>78</v>
      </c>
      <c r="D35" s="315" t="s">
        <v>546</v>
      </c>
      <c r="E35" s="20" t="s">
        <v>78</v>
      </c>
      <c r="F35" s="316">
        <v>33.857999999999997</v>
      </c>
      <c r="G35" s="42"/>
      <c r="H35" s="48"/>
    </row>
    <row r="36" s="2" customFormat="1" ht="16.8" customHeight="1">
      <c r="A36" s="42"/>
      <c r="B36" s="48"/>
      <c r="C36" s="315" t="s">
        <v>78</v>
      </c>
      <c r="D36" s="315" t="s">
        <v>547</v>
      </c>
      <c r="E36" s="20" t="s">
        <v>78</v>
      </c>
      <c r="F36" s="316">
        <v>44.186999999999998</v>
      </c>
      <c r="G36" s="42"/>
      <c r="H36" s="48"/>
    </row>
    <row r="37" s="2" customFormat="1" ht="16.8" customHeight="1">
      <c r="A37" s="42"/>
      <c r="B37" s="48"/>
      <c r="C37" s="315" t="s">
        <v>78</v>
      </c>
      <c r="D37" s="315" t="s">
        <v>548</v>
      </c>
      <c r="E37" s="20" t="s">
        <v>78</v>
      </c>
      <c r="F37" s="316">
        <v>63.095999999999997</v>
      </c>
      <c r="G37" s="42"/>
      <c r="H37" s="48"/>
    </row>
    <row r="38" s="2" customFormat="1" ht="16.8" customHeight="1">
      <c r="A38" s="42"/>
      <c r="B38" s="48"/>
      <c r="C38" s="315" t="s">
        <v>78</v>
      </c>
      <c r="D38" s="315" t="s">
        <v>549</v>
      </c>
      <c r="E38" s="20" t="s">
        <v>78</v>
      </c>
      <c r="F38" s="316">
        <v>67.206999999999994</v>
      </c>
      <c r="G38" s="42"/>
      <c r="H38" s="48"/>
    </row>
    <row r="39" s="2" customFormat="1" ht="16.8" customHeight="1">
      <c r="A39" s="42"/>
      <c r="B39" s="48"/>
      <c r="C39" s="315" t="s">
        <v>252</v>
      </c>
      <c r="D39" s="315" t="s">
        <v>358</v>
      </c>
      <c r="E39" s="20" t="s">
        <v>78</v>
      </c>
      <c r="F39" s="316">
        <v>439.315</v>
      </c>
      <c r="G39" s="42"/>
      <c r="H39" s="48"/>
    </row>
    <row r="40" s="2" customFormat="1" ht="16.8" customHeight="1">
      <c r="A40" s="42"/>
      <c r="B40" s="48"/>
      <c r="C40" s="317" t="s">
        <v>3244</v>
      </c>
      <c r="D40" s="42"/>
      <c r="E40" s="42"/>
      <c r="F40" s="42"/>
      <c r="G40" s="42"/>
      <c r="H40" s="48"/>
    </row>
    <row r="41" s="2" customFormat="1" ht="16.8" customHeight="1">
      <c r="A41" s="42"/>
      <c r="B41" s="48"/>
      <c r="C41" s="315" t="s">
        <v>718</v>
      </c>
      <c r="D41" s="315" t="s">
        <v>3247</v>
      </c>
      <c r="E41" s="20" t="s">
        <v>321</v>
      </c>
      <c r="F41" s="316">
        <v>439.315</v>
      </c>
      <c r="G41" s="42"/>
      <c r="H41" s="48"/>
    </row>
    <row r="42" s="2" customFormat="1" ht="16.8" customHeight="1">
      <c r="A42" s="42"/>
      <c r="B42" s="48"/>
      <c r="C42" s="315" t="s">
        <v>554</v>
      </c>
      <c r="D42" s="315" t="s">
        <v>3248</v>
      </c>
      <c r="E42" s="20" t="s">
        <v>321</v>
      </c>
      <c r="F42" s="316">
        <v>439.315</v>
      </c>
      <c r="G42" s="42"/>
      <c r="H42" s="48"/>
    </row>
    <row r="43" s="2" customFormat="1" ht="16.8" customHeight="1">
      <c r="A43" s="42"/>
      <c r="B43" s="48"/>
      <c r="C43" s="315" t="s">
        <v>711</v>
      </c>
      <c r="D43" s="315" t="s">
        <v>3249</v>
      </c>
      <c r="E43" s="20" t="s">
        <v>321</v>
      </c>
      <c r="F43" s="316">
        <v>439.315</v>
      </c>
      <c r="G43" s="42"/>
      <c r="H43" s="48"/>
    </row>
    <row r="44" s="2" customFormat="1" ht="16.8" customHeight="1">
      <c r="A44" s="42"/>
      <c r="B44" s="48"/>
      <c r="C44" s="311" t="s">
        <v>255</v>
      </c>
      <c r="D44" s="312" t="s">
        <v>256</v>
      </c>
      <c r="E44" s="313" t="s">
        <v>78</v>
      </c>
      <c r="F44" s="314">
        <v>459.54000000000002</v>
      </c>
      <c r="G44" s="42"/>
      <c r="H44" s="48"/>
    </row>
    <row r="45" s="2" customFormat="1" ht="16.8" customHeight="1">
      <c r="A45" s="42"/>
      <c r="B45" s="48"/>
      <c r="C45" s="315" t="s">
        <v>78</v>
      </c>
      <c r="D45" s="315" t="s">
        <v>324</v>
      </c>
      <c r="E45" s="20" t="s">
        <v>78</v>
      </c>
      <c r="F45" s="316">
        <v>0</v>
      </c>
      <c r="G45" s="42"/>
      <c r="H45" s="48"/>
    </row>
    <row r="46" s="2" customFormat="1" ht="16.8" customHeight="1">
      <c r="A46" s="42"/>
      <c r="B46" s="48"/>
      <c r="C46" s="315" t="s">
        <v>78</v>
      </c>
      <c r="D46" s="315" t="s">
        <v>393</v>
      </c>
      <c r="E46" s="20" t="s">
        <v>78</v>
      </c>
      <c r="F46" s="316">
        <v>6.0599999999999996</v>
      </c>
      <c r="G46" s="42"/>
      <c r="H46" s="48"/>
    </row>
    <row r="47" s="2" customFormat="1" ht="16.8" customHeight="1">
      <c r="A47" s="42"/>
      <c r="B47" s="48"/>
      <c r="C47" s="315" t="s">
        <v>78</v>
      </c>
      <c r="D47" s="315" t="s">
        <v>394</v>
      </c>
      <c r="E47" s="20" t="s">
        <v>78</v>
      </c>
      <c r="F47" s="316">
        <v>6.1100000000000003</v>
      </c>
      <c r="G47" s="42"/>
      <c r="H47" s="48"/>
    </row>
    <row r="48" s="2" customFormat="1" ht="16.8" customHeight="1">
      <c r="A48" s="42"/>
      <c r="B48" s="48"/>
      <c r="C48" s="315" t="s">
        <v>78</v>
      </c>
      <c r="D48" s="315" t="s">
        <v>395</v>
      </c>
      <c r="E48" s="20" t="s">
        <v>78</v>
      </c>
      <c r="F48" s="316">
        <v>1.77</v>
      </c>
      <c r="G48" s="42"/>
      <c r="H48" s="48"/>
    </row>
    <row r="49" s="2" customFormat="1" ht="16.8" customHeight="1">
      <c r="A49" s="42"/>
      <c r="B49" s="48"/>
      <c r="C49" s="315" t="s">
        <v>78</v>
      </c>
      <c r="D49" s="315" t="s">
        <v>396</v>
      </c>
      <c r="E49" s="20" t="s">
        <v>78</v>
      </c>
      <c r="F49" s="316">
        <v>21.329999999999998</v>
      </c>
      <c r="G49" s="42"/>
      <c r="H49" s="48"/>
    </row>
    <row r="50" s="2" customFormat="1" ht="16.8" customHeight="1">
      <c r="A50" s="42"/>
      <c r="B50" s="48"/>
      <c r="C50" s="315" t="s">
        <v>78</v>
      </c>
      <c r="D50" s="315" t="s">
        <v>397</v>
      </c>
      <c r="E50" s="20" t="s">
        <v>78</v>
      </c>
      <c r="F50" s="316">
        <v>23.559999999999999</v>
      </c>
      <c r="G50" s="42"/>
      <c r="H50" s="48"/>
    </row>
    <row r="51" s="2" customFormat="1" ht="16.8" customHeight="1">
      <c r="A51" s="42"/>
      <c r="B51" s="48"/>
      <c r="C51" s="315" t="s">
        <v>78</v>
      </c>
      <c r="D51" s="315" t="s">
        <v>398</v>
      </c>
      <c r="E51" s="20" t="s">
        <v>78</v>
      </c>
      <c r="F51" s="316">
        <v>59.380000000000003</v>
      </c>
      <c r="G51" s="42"/>
      <c r="H51" s="48"/>
    </row>
    <row r="52" s="2" customFormat="1" ht="16.8" customHeight="1">
      <c r="A52" s="42"/>
      <c r="B52" s="48"/>
      <c r="C52" s="315" t="s">
        <v>78</v>
      </c>
      <c r="D52" s="315" t="s">
        <v>399</v>
      </c>
      <c r="E52" s="20" t="s">
        <v>78</v>
      </c>
      <c r="F52" s="316">
        <v>59.479999999999997</v>
      </c>
      <c r="G52" s="42"/>
      <c r="H52" s="48"/>
    </row>
    <row r="53" s="2" customFormat="1" ht="16.8" customHeight="1">
      <c r="A53" s="42"/>
      <c r="B53" s="48"/>
      <c r="C53" s="315" t="s">
        <v>78</v>
      </c>
      <c r="D53" s="315" t="s">
        <v>400</v>
      </c>
      <c r="E53" s="20" t="s">
        <v>78</v>
      </c>
      <c r="F53" s="316">
        <v>27.329999999999998</v>
      </c>
      <c r="G53" s="42"/>
      <c r="H53" s="48"/>
    </row>
    <row r="54" s="2" customFormat="1" ht="16.8" customHeight="1">
      <c r="A54" s="42"/>
      <c r="B54" s="48"/>
      <c r="C54" s="315" t="s">
        <v>78</v>
      </c>
      <c r="D54" s="315" t="s">
        <v>401</v>
      </c>
      <c r="E54" s="20" t="s">
        <v>78</v>
      </c>
      <c r="F54" s="316">
        <v>31.420000000000002</v>
      </c>
      <c r="G54" s="42"/>
      <c r="H54" s="48"/>
    </row>
    <row r="55" s="2" customFormat="1" ht="16.8" customHeight="1">
      <c r="A55" s="42"/>
      <c r="B55" s="48"/>
      <c r="C55" s="315" t="s">
        <v>78</v>
      </c>
      <c r="D55" s="315" t="s">
        <v>402</v>
      </c>
      <c r="E55" s="20" t="s">
        <v>78</v>
      </c>
      <c r="F55" s="316">
        <v>18.18</v>
      </c>
      <c r="G55" s="42"/>
      <c r="H55" s="48"/>
    </row>
    <row r="56" s="2" customFormat="1" ht="16.8" customHeight="1">
      <c r="A56" s="42"/>
      <c r="B56" s="48"/>
      <c r="C56" s="315" t="s">
        <v>78</v>
      </c>
      <c r="D56" s="315" t="s">
        <v>403</v>
      </c>
      <c r="E56" s="20" t="s">
        <v>78</v>
      </c>
      <c r="F56" s="316">
        <v>41.439999999999998</v>
      </c>
      <c r="G56" s="42"/>
      <c r="H56" s="48"/>
    </row>
    <row r="57" s="2" customFormat="1" ht="16.8" customHeight="1">
      <c r="A57" s="42"/>
      <c r="B57" s="48"/>
      <c r="C57" s="315" t="s">
        <v>78</v>
      </c>
      <c r="D57" s="315" t="s">
        <v>404</v>
      </c>
      <c r="E57" s="20" t="s">
        <v>78</v>
      </c>
      <c r="F57" s="316">
        <v>15.300000000000001</v>
      </c>
      <c r="G57" s="42"/>
      <c r="H57" s="48"/>
    </row>
    <row r="58" s="2" customFormat="1" ht="16.8" customHeight="1">
      <c r="A58" s="42"/>
      <c r="B58" s="48"/>
      <c r="C58" s="315" t="s">
        <v>78</v>
      </c>
      <c r="D58" s="315" t="s">
        <v>405</v>
      </c>
      <c r="E58" s="20" t="s">
        <v>78</v>
      </c>
      <c r="F58" s="316">
        <v>60.770000000000003</v>
      </c>
      <c r="G58" s="42"/>
      <c r="H58" s="48"/>
    </row>
    <row r="59" s="2" customFormat="1" ht="16.8" customHeight="1">
      <c r="A59" s="42"/>
      <c r="B59" s="48"/>
      <c r="C59" s="315" t="s">
        <v>78</v>
      </c>
      <c r="D59" s="315" t="s">
        <v>406</v>
      </c>
      <c r="E59" s="20" t="s">
        <v>78</v>
      </c>
      <c r="F59" s="316">
        <v>31.100000000000001</v>
      </c>
      <c r="G59" s="42"/>
      <c r="H59" s="48"/>
    </row>
    <row r="60" s="2" customFormat="1" ht="16.8" customHeight="1">
      <c r="A60" s="42"/>
      <c r="B60" s="48"/>
      <c r="C60" s="315" t="s">
        <v>78</v>
      </c>
      <c r="D60" s="315" t="s">
        <v>407</v>
      </c>
      <c r="E60" s="20" t="s">
        <v>78</v>
      </c>
      <c r="F60" s="316">
        <v>27.460000000000001</v>
      </c>
      <c r="G60" s="42"/>
      <c r="H60" s="48"/>
    </row>
    <row r="61" s="2" customFormat="1" ht="16.8" customHeight="1">
      <c r="A61" s="42"/>
      <c r="B61" s="48"/>
      <c r="C61" s="315" t="s">
        <v>78</v>
      </c>
      <c r="D61" s="315" t="s">
        <v>408</v>
      </c>
      <c r="E61" s="20" t="s">
        <v>78</v>
      </c>
      <c r="F61" s="316">
        <v>28.850000000000001</v>
      </c>
      <c r="G61" s="42"/>
      <c r="H61" s="48"/>
    </row>
    <row r="62" s="2" customFormat="1" ht="16.8" customHeight="1">
      <c r="A62" s="42"/>
      <c r="B62" s="48"/>
      <c r="C62" s="315" t="s">
        <v>255</v>
      </c>
      <c r="D62" s="315" t="s">
        <v>285</v>
      </c>
      <c r="E62" s="20" t="s">
        <v>78</v>
      </c>
      <c r="F62" s="316">
        <v>459.54000000000002</v>
      </c>
      <c r="G62" s="42"/>
      <c r="H62" s="48"/>
    </row>
    <row r="63" s="2" customFormat="1" ht="16.8" customHeight="1">
      <c r="A63" s="42"/>
      <c r="B63" s="48"/>
      <c r="C63" s="317" t="s">
        <v>3244</v>
      </c>
      <c r="D63" s="42"/>
      <c r="E63" s="42"/>
      <c r="F63" s="42"/>
      <c r="G63" s="42"/>
      <c r="H63" s="48"/>
    </row>
    <row r="64" s="2" customFormat="1">
      <c r="A64" s="42"/>
      <c r="B64" s="48"/>
      <c r="C64" s="315" t="s">
        <v>389</v>
      </c>
      <c r="D64" s="315" t="s">
        <v>3250</v>
      </c>
      <c r="E64" s="20" t="s">
        <v>321</v>
      </c>
      <c r="F64" s="316">
        <v>459.54000000000002</v>
      </c>
      <c r="G64" s="42"/>
      <c r="H64" s="48"/>
    </row>
    <row r="65" s="2" customFormat="1">
      <c r="A65" s="42"/>
      <c r="B65" s="48"/>
      <c r="C65" s="315" t="s">
        <v>410</v>
      </c>
      <c r="D65" s="315" t="s">
        <v>3251</v>
      </c>
      <c r="E65" s="20" t="s">
        <v>321</v>
      </c>
      <c r="F65" s="316">
        <v>13786.200000000001</v>
      </c>
      <c r="G65" s="42"/>
      <c r="H65" s="48"/>
    </row>
    <row r="66" s="2" customFormat="1">
      <c r="A66" s="42"/>
      <c r="B66" s="48"/>
      <c r="C66" s="315" t="s">
        <v>418</v>
      </c>
      <c r="D66" s="315" t="s">
        <v>3252</v>
      </c>
      <c r="E66" s="20" t="s">
        <v>321</v>
      </c>
      <c r="F66" s="316">
        <v>459.54000000000002</v>
      </c>
      <c r="G66" s="42"/>
      <c r="H66" s="48"/>
    </row>
    <row r="67" s="2" customFormat="1" ht="26.4" customHeight="1">
      <c r="A67" s="42"/>
      <c r="B67" s="48"/>
      <c r="C67" s="310" t="s">
        <v>3253</v>
      </c>
      <c r="D67" s="310" t="s">
        <v>99</v>
      </c>
      <c r="E67" s="42"/>
      <c r="F67" s="42"/>
      <c r="G67" s="42"/>
      <c r="H67" s="48"/>
    </row>
    <row r="68" s="2" customFormat="1" ht="16.8" customHeight="1">
      <c r="A68" s="42"/>
      <c r="B68" s="48"/>
      <c r="C68" s="311" t="s">
        <v>761</v>
      </c>
      <c r="D68" s="312" t="s">
        <v>762</v>
      </c>
      <c r="E68" s="313" t="s">
        <v>78</v>
      </c>
      <c r="F68" s="314">
        <v>6.2400000000000002</v>
      </c>
      <c r="G68" s="42"/>
      <c r="H68" s="48"/>
    </row>
    <row r="69" s="2" customFormat="1" ht="16.8" customHeight="1">
      <c r="A69" s="42"/>
      <c r="B69" s="48"/>
      <c r="C69" s="315" t="s">
        <v>761</v>
      </c>
      <c r="D69" s="315" t="s">
        <v>888</v>
      </c>
      <c r="E69" s="20" t="s">
        <v>78</v>
      </c>
      <c r="F69" s="316">
        <v>6.2400000000000002</v>
      </c>
      <c r="G69" s="42"/>
      <c r="H69" s="48"/>
    </row>
    <row r="70" s="2" customFormat="1" ht="16.8" customHeight="1">
      <c r="A70" s="42"/>
      <c r="B70" s="48"/>
      <c r="C70" s="317" t="s">
        <v>3244</v>
      </c>
      <c r="D70" s="42"/>
      <c r="E70" s="42"/>
      <c r="F70" s="42"/>
      <c r="G70" s="42"/>
      <c r="H70" s="48"/>
    </row>
    <row r="71" s="2" customFormat="1" ht="16.8" customHeight="1">
      <c r="A71" s="42"/>
      <c r="B71" s="48"/>
      <c r="C71" s="315" t="s">
        <v>1357</v>
      </c>
      <c r="D71" s="315" t="s">
        <v>3254</v>
      </c>
      <c r="E71" s="20" t="s">
        <v>321</v>
      </c>
      <c r="F71" s="316">
        <v>10.109999999999999</v>
      </c>
      <c r="G71" s="42"/>
      <c r="H71" s="48"/>
    </row>
    <row r="72" s="2" customFormat="1">
      <c r="A72" s="42"/>
      <c r="B72" s="48"/>
      <c r="C72" s="315" t="s">
        <v>319</v>
      </c>
      <c r="D72" s="315" t="s">
        <v>3255</v>
      </c>
      <c r="E72" s="20" t="s">
        <v>321</v>
      </c>
      <c r="F72" s="316">
        <v>34.219999999999999</v>
      </c>
      <c r="G72" s="42"/>
      <c r="H72" s="48"/>
    </row>
    <row r="73" s="2" customFormat="1" ht="16.8" customHeight="1">
      <c r="A73" s="42"/>
      <c r="B73" s="48"/>
      <c r="C73" s="315" t="s">
        <v>893</v>
      </c>
      <c r="D73" s="315" t="s">
        <v>3256</v>
      </c>
      <c r="E73" s="20" t="s">
        <v>321</v>
      </c>
      <c r="F73" s="316">
        <v>34.219999999999999</v>
      </c>
      <c r="G73" s="42"/>
      <c r="H73" s="48"/>
    </row>
    <row r="74" s="2" customFormat="1" ht="16.8" customHeight="1">
      <c r="A74" s="42"/>
      <c r="B74" s="48"/>
      <c r="C74" s="311" t="s">
        <v>764</v>
      </c>
      <c r="D74" s="312" t="s">
        <v>765</v>
      </c>
      <c r="E74" s="313" t="s">
        <v>78</v>
      </c>
      <c r="F74" s="314">
        <v>24.109999999999999</v>
      </c>
      <c r="G74" s="42"/>
      <c r="H74" s="48"/>
    </row>
    <row r="75" s="2" customFormat="1" ht="16.8" customHeight="1">
      <c r="A75" s="42"/>
      <c r="B75" s="48"/>
      <c r="C75" s="315" t="s">
        <v>764</v>
      </c>
      <c r="D75" s="315" t="s">
        <v>890</v>
      </c>
      <c r="E75" s="20" t="s">
        <v>78</v>
      </c>
      <c r="F75" s="316">
        <v>24.109999999999999</v>
      </c>
      <c r="G75" s="42"/>
      <c r="H75" s="48"/>
    </row>
    <row r="76" s="2" customFormat="1" ht="16.8" customHeight="1">
      <c r="A76" s="42"/>
      <c r="B76" s="48"/>
      <c r="C76" s="317" t="s">
        <v>3244</v>
      </c>
      <c r="D76" s="42"/>
      <c r="E76" s="42"/>
      <c r="F76" s="42"/>
      <c r="G76" s="42"/>
      <c r="H76" s="48"/>
    </row>
    <row r="77" s="2" customFormat="1" ht="16.8" customHeight="1">
      <c r="A77" s="42"/>
      <c r="B77" s="48"/>
      <c r="C77" s="315" t="s">
        <v>1442</v>
      </c>
      <c r="D77" s="315" t="s">
        <v>3257</v>
      </c>
      <c r="E77" s="20" t="s">
        <v>321</v>
      </c>
      <c r="F77" s="316">
        <v>24.109999999999999</v>
      </c>
      <c r="G77" s="42"/>
      <c r="H77" s="48"/>
    </row>
    <row r="78" s="2" customFormat="1">
      <c r="A78" s="42"/>
      <c r="B78" s="48"/>
      <c r="C78" s="315" t="s">
        <v>1146</v>
      </c>
      <c r="D78" s="315" t="s">
        <v>3258</v>
      </c>
      <c r="E78" s="20" t="s">
        <v>321</v>
      </c>
      <c r="F78" s="316">
        <v>24.109999999999999</v>
      </c>
      <c r="G78" s="42"/>
      <c r="H78" s="48"/>
    </row>
    <row r="79" s="2" customFormat="1" ht="16.8" customHeight="1">
      <c r="A79" s="42"/>
      <c r="B79" s="48"/>
      <c r="C79" s="315" t="s">
        <v>1447</v>
      </c>
      <c r="D79" s="315" t="s">
        <v>3259</v>
      </c>
      <c r="E79" s="20" t="s">
        <v>321</v>
      </c>
      <c r="F79" s="316">
        <v>24.109999999999999</v>
      </c>
      <c r="G79" s="42"/>
      <c r="H79" s="48"/>
    </row>
    <row r="80" s="2" customFormat="1" ht="16.8" customHeight="1">
      <c r="A80" s="42"/>
      <c r="B80" s="48"/>
      <c r="C80" s="315" t="s">
        <v>1452</v>
      </c>
      <c r="D80" s="315" t="s">
        <v>3260</v>
      </c>
      <c r="E80" s="20" t="s">
        <v>321</v>
      </c>
      <c r="F80" s="316">
        <v>24.109999999999999</v>
      </c>
      <c r="G80" s="42"/>
      <c r="H80" s="48"/>
    </row>
    <row r="81" s="2" customFormat="1">
      <c r="A81" s="42"/>
      <c r="B81" s="48"/>
      <c r="C81" s="315" t="s">
        <v>1457</v>
      </c>
      <c r="D81" s="315" t="s">
        <v>3261</v>
      </c>
      <c r="E81" s="20" t="s">
        <v>321</v>
      </c>
      <c r="F81" s="316">
        <v>24.109999999999999</v>
      </c>
      <c r="G81" s="42"/>
      <c r="H81" s="48"/>
    </row>
    <row r="82" s="2" customFormat="1" ht="16.8" customHeight="1">
      <c r="A82" s="42"/>
      <c r="B82" s="48"/>
      <c r="C82" s="315" t="s">
        <v>1462</v>
      </c>
      <c r="D82" s="315" t="s">
        <v>3262</v>
      </c>
      <c r="E82" s="20" t="s">
        <v>321</v>
      </c>
      <c r="F82" s="316">
        <v>24.109999999999999</v>
      </c>
      <c r="G82" s="42"/>
      <c r="H82" s="48"/>
    </row>
    <row r="83" s="2" customFormat="1" ht="16.8" customHeight="1">
      <c r="A83" s="42"/>
      <c r="B83" s="48"/>
      <c r="C83" s="315" t="s">
        <v>1483</v>
      </c>
      <c r="D83" s="315" t="s">
        <v>3263</v>
      </c>
      <c r="E83" s="20" t="s">
        <v>321</v>
      </c>
      <c r="F83" s="316">
        <v>24.109999999999999</v>
      </c>
      <c r="G83" s="42"/>
      <c r="H83" s="48"/>
    </row>
    <row r="84" s="2" customFormat="1" ht="16.8" customHeight="1">
      <c r="A84" s="42"/>
      <c r="B84" s="48"/>
      <c r="C84" s="315" t="s">
        <v>1648</v>
      </c>
      <c r="D84" s="315" t="s">
        <v>3264</v>
      </c>
      <c r="E84" s="20" t="s">
        <v>321</v>
      </c>
      <c r="F84" s="316">
        <v>34.219999999999999</v>
      </c>
      <c r="G84" s="42"/>
      <c r="H84" s="48"/>
    </row>
    <row r="85" s="2" customFormat="1" ht="16.8" customHeight="1">
      <c r="A85" s="42"/>
      <c r="B85" s="48"/>
      <c r="C85" s="315" t="s">
        <v>1682</v>
      </c>
      <c r="D85" s="315" t="s">
        <v>3265</v>
      </c>
      <c r="E85" s="20" t="s">
        <v>321</v>
      </c>
      <c r="F85" s="316">
        <v>34.219999999999999</v>
      </c>
      <c r="G85" s="42"/>
      <c r="H85" s="48"/>
    </row>
    <row r="86" s="2" customFormat="1">
      <c r="A86" s="42"/>
      <c r="B86" s="48"/>
      <c r="C86" s="315" t="s">
        <v>319</v>
      </c>
      <c r="D86" s="315" t="s">
        <v>3255</v>
      </c>
      <c r="E86" s="20" t="s">
        <v>321</v>
      </c>
      <c r="F86" s="316">
        <v>34.219999999999999</v>
      </c>
      <c r="G86" s="42"/>
      <c r="H86" s="48"/>
    </row>
    <row r="87" s="2" customFormat="1" ht="16.8" customHeight="1">
      <c r="A87" s="42"/>
      <c r="B87" s="48"/>
      <c r="C87" s="315" t="s">
        <v>893</v>
      </c>
      <c r="D87" s="315" t="s">
        <v>3256</v>
      </c>
      <c r="E87" s="20" t="s">
        <v>321</v>
      </c>
      <c r="F87" s="316">
        <v>34.219999999999999</v>
      </c>
      <c r="G87" s="42"/>
      <c r="H87" s="48"/>
    </row>
    <row r="88" s="2" customFormat="1" ht="16.8" customHeight="1">
      <c r="A88" s="42"/>
      <c r="B88" s="48"/>
      <c r="C88" s="311" t="s">
        <v>767</v>
      </c>
      <c r="D88" s="312" t="s">
        <v>768</v>
      </c>
      <c r="E88" s="313" t="s">
        <v>78</v>
      </c>
      <c r="F88" s="314">
        <v>3.8700000000000001</v>
      </c>
      <c r="G88" s="42"/>
      <c r="H88" s="48"/>
    </row>
    <row r="89" s="2" customFormat="1" ht="16.8" customHeight="1">
      <c r="A89" s="42"/>
      <c r="B89" s="48"/>
      <c r="C89" s="315" t="s">
        <v>767</v>
      </c>
      <c r="D89" s="315" t="s">
        <v>892</v>
      </c>
      <c r="E89" s="20" t="s">
        <v>78</v>
      </c>
      <c r="F89" s="316">
        <v>3.8700000000000001</v>
      </c>
      <c r="G89" s="42"/>
      <c r="H89" s="48"/>
    </row>
    <row r="90" s="2" customFormat="1" ht="16.8" customHeight="1">
      <c r="A90" s="42"/>
      <c r="B90" s="48"/>
      <c r="C90" s="317" t="s">
        <v>3244</v>
      </c>
      <c r="D90" s="42"/>
      <c r="E90" s="42"/>
      <c r="F90" s="42"/>
      <c r="G90" s="42"/>
      <c r="H90" s="48"/>
    </row>
    <row r="91" s="2" customFormat="1" ht="16.8" customHeight="1">
      <c r="A91" s="42"/>
      <c r="B91" s="48"/>
      <c r="C91" s="315" t="s">
        <v>1357</v>
      </c>
      <c r="D91" s="315" t="s">
        <v>3254</v>
      </c>
      <c r="E91" s="20" t="s">
        <v>321</v>
      </c>
      <c r="F91" s="316">
        <v>10.109999999999999</v>
      </c>
      <c r="G91" s="42"/>
      <c r="H91" s="48"/>
    </row>
    <row r="92" s="2" customFormat="1">
      <c r="A92" s="42"/>
      <c r="B92" s="48"/>
      <c r="C92" s="315" t="s">
        <v>1388</v>
      </c>
      <c r="D92" s="315" t="s">
        <v>3266</v>
      </c>
      <c r="E92" s="20" t="s">
        <v>321</v>
      </c>
      <c r="F92" s="316">
        <v>3.8700000000000001</v>
      </c>
      <c r="G92" s="42"/>
      <c r="H92" s="48"/>
    </row>
    <row r="93" s="2" customFormat="1" ht="16.8" customHeight="1">
      <c r="A93" s="42"/>
      <c r="B93" s="48"/>
      <c r="C93" s="315" t="s">
        <v>1393</v>
      </c>
      <c r="D93" s="315" t="s">
        <v>3267</v>
      </c>
      <c r="E93" s="20" t="s">
        <v>321</v>
      </c>
      <c r="F93" s="316">
        <v>3.8700000000000001</v>
      </c>
      <c r="G93" s="42"/>
      <c r="H93" s="48"/>
    </row>
    <row r="94" s="2" customFormat="1">
      <c r="A94" s="42"/>
      <c r="B94" s="48"/>
      <c r="C94" s="315" t="s">
        <v>319</v>
      </c>
      <c r="D94" s="315" t="s">
        <v>3255</v>
      </c>
      <c r="E94" s="20" t="s">
        <v>321</v>
      </c>
      <c r="F94" s="316">
        <v>34.219999999999999</v>
      </c>
      <c r="G94" s="42"/>
      <c r="H94" s="48"/>
    </row>
    <row r="95" s="2" customFormat="1" ht="16.8" customHeight="1">
      <c r="A95" s="42"/>
      <c r="B95" s="48"/>
      <c r="C95" s="315" t="s">
        <v>893</v>
      </c>
      <c r="D95" s="315" t="s">
        <v>3256</v>
      </c>
      <c r="E95" s="20" t="s">
        <v>321</v>
      </c>
      <c r="F95" s="316">
        <v>34.219999999999999</v>
      </c>
      <c r="G95" s="42"/>
      <c r="H95" s="48"/>
    </row>
    <row r="96" s="2" customFormat="1" ht="16.8" customHeight="1">
      <c r="A96" s="42"/>
      <c r="B96" s="48"/>
      <c r="C96" s="311" t="s">
        <v>770</v>
      </c>
      <c r="D96" s="312" t="s">
        <v>771</v>
      </c>
      <c r="E96" s="313" t="s">
        <v>78</v>
      </c>
      <c r="F96" s="314">
        <v>10.109999999999999</v>
      </c>
      <c r="G96" s="42"/>
      <c r="H96" s="48"/>
    </row>
    <row r="97" s="2" customFormat="1" ht="16.8" customHeight="1">
      <c r="A97" s="42"/>
      <c r="B97" s="48"/>
      <c r="C97" s="315" t="s">
        <v>761</v>
      </c>
      <c r="D97" s="315" t="s">
        <v>888</v>
      </c>
      <c r="E97" s="20" t="s">
        <v>78</v>
      </c>
      <c r="F97" s="316">
        <v>6.2400000000000002</v>
      </c>
      <c r="G97" s="42"/>
      <c r="H97" s="48"/>
    </row>
    <row r="98" s="2" customFormat="1" ht="16.8" customHeight="1">
      <c r="A98" s="42"/>
      <c r="B98" s="48"/>
      <c r="C98" s="315" t="s">
        <v>767</v>
      </c>
      <c r="D98" s="315" t="s">
        <v>892</v>
      </c>
      <c r="E98" s="20" t="s">
        <v>78</v>
      </c>
      <c r="F98" s="316">
        <v>3.8700000000000001</v>
      </c>
      <c r="G98" s="42"/>
      <c r="H98" s="48"/>
    </row>
    <row r="99" s="2" customFormat="1" ht="16.8" customHeight="1">
      <c r="A99" s="42"/>
      <c r="B99" s="48"/>
      <c r="C99" s="315" t="s">
        <v>770</v>
      </c>
      <c r="D99" s="315" t="s">
        <v>285</v>
      </c>
      <c r="E99" s="20" t="s">
        <v>78</v>
      </c>
      <c r="F99" s="316">
        <v>10.109999999999999</v>
      </c>
      <c r="G99" s="42"/>
      <c r="H99" s="48"/>
    </row>
    <row r="100" s="2" customFormat="1" ht="16.8" customHeight="1">
      <c r="A100" s="42"/>
      <c r="B100" s="48"/>
      <c r="C100" s="317" t="s">
        <v>3244</v>
      </c>
      <c r="D100" s="42"/>
      <c r="E100" s="42"/>
      <c r="F100" s="42"/>
      <c r="G100" s="42"/>
      <c r="H100" s="48"/>
    </row>
    <row r="101" s="2" customFormat="1" ht="16.8" customHeight="1">
      <c r="A101" s="42"/>
      <c r="B101" s="48"/>
      <c r="C101" s="315" t="s">
        <v>1357</v>
      </c>
      <c r="D101" s="315" t="s">
        <v>3254</v>
      </c>
      <c r="E101" s="20" t="s">
        <v>321</v>
      </c>
      <c r="F101" s="316">
        <v>10.109999999999999</v>
      </c>
      <c r="G101" s="42"/>
      <c r="H101" s="48"/>
    </row>
    <row r="102" s="2" customFormat="1" ht="16.8" customHeight="1">
      <c r="A102" s="42"/>
      <c r="B102" s="48"/>
      <c r="C102" s="315" t="s">
        <v>1362</v>
      </c>
      <c r="D102" s="315" t="s">
        <v>3268</v>
      </c>
      <c r="E102" s="20" t="s">
        <v>321</v>
      </c>
      <c r="F102" s="316">
        <v>10.109999999999999</v>
      </c>
      <c r="G102" s="42"/>
      <c r="H102" s="48"/>
    </row>
    <row r="103" s="2" customFormat="1">
      <c r="A103" s="42"/>
      <c r="B103" s="48"/>
      <c r="C103" s="315" t="s">
        <v>1379</v>
      </c>
      <c r="D103" s="315" t="s">
        <v>3269</v>
      </c>
      <c r="E103" s="20" t="s">
        <v>321</v>
      </c>
      <c r="F103" s="316">
        <v>10.109999999999999</v>
      </c>
      <c r="G103" s="42"/>
      <c r="H103" s="48"/>
    </row>
    <row r="104" s="2" customFormat="1" ht="16.8" customHeight="1">
      <c r="A104" s="42"/>
      <c r="B104" s="48"/>
      <c r="C104" s="315" t="s">
        <v>1422</v>
      </c>
      <c r="D104" s="315" t="s">
        <v>3270</v>
      </c>
      <c r="E104" s="20" t="s">
        <v>321</v>
      </c>
      <c r="F104" s="316">
        <v>10.109999999999999</v>
      </c>
      <c r="G104" s="42"/>
      <c r="H104" s="48"/>
    </row>
    <row r="105" s="2" customFormat="1" ht="16.8" customHeight="1">
      <c r="A105" s="42"/>
      <c r="B105" s="48"/>
      <c r="C105" s="315" t="s">
        <v>1648</v>
      </c>
      <c r="D105" s="315" t="s">
        <v>3264</v>
      </c>
      <c r="E105" s="20" t="s">
        <v>321</v>
      </c>
      <c r="F105" s="316">
        <v>34.219999999999999</v>
      </c>
      <c r="G105" s="42"/>
      <c r="H105" s="48"/>
    </row>
    <row r="106" s="2" customFormat="1" ht="16.8" customHeight="1">
      <c r="A106" s="42"/>
      <c r="B106" s="48"/>
      <c r="C106" s="315" t="s">
        <v>1682</v>
      </c>
      <c r="D106" s="315" t="s">
        <v>3265</v>
      </c>
      <c r="E106" s="20" t="s">
        <v>321</v>
      </c>
      <c r="F106" s="316">
        <v>34.219999999999999</v>
      </c>
      <c r="G106" s="42"/>
      <c r="H106" s="48"/>
    </row>
    <row r="107" s="2" customFormat="1" ht="16.8" customHeight="1">
      <c r="A107" s="42"/>
      <c r="B107" s="48"/>
      <c r="C107" s="311" t="s">
        <v>773</v>
      </c>
      <c r="D107" s="312" t="s">
        <v>774</v>
      </c>
      <c r="E107" s="313" t="s">
        <v>78</v>
      </c>
      <c r="F107" s="314">
        <v>19.294</v>
      </c>
      <c r="G107" s="42"/>
      <c r="H107" s="48"/>
    </row>
    <row r="108" s="2" customFormat="1" ht="16.8" customHeight="1">
      <c r="A108" s="42"/>
      <c r="B108" s="48"/>
      <c r="C108" s="315" t="s">
        <v>78</v>
      </c>
      <c r="D108" s="315" t="s">
        <v>1617</v>
      </c>
      <c r="E108" s="20" t="s">
        <v>78</v>
      </c>
      <c r="F108" s="316">
        <v>1.26</v>
      </c>
      <c r="G108" s="42"/>
      <c r="H108" s="48"/>
    </row>
    <row r="109" s="2" customFormat="1" ht="16.8" customHeight="1">
      <c r="A109" s="42"/>
      <c r="B109" s="48"/>
      <c r="C109" s="315" t="s">
        <v>78</v>
      </c>
      <c r="D109" s="315" t="s">
        <v>1206</v>
      </c>
      <c r="E109" s="20" t="s">
        <v>78</v>
      </c>
      <c r="F109" s="316">
        <v>2.25</v>
      </c>
      <c r="G109" s="42"/>
      <c r="H109" s="48"/>
    </row>
    <row r="110" s="2" customFormat="1" ht="16.8" customHeight="1">
      <c r="A110" s="42"/>
      <c r="B110" s="48"/>
      <c r="C110" s="315" t="s">
        <v>78</v>
      </c>
      <c r="D110" s="315" t="s">
        <v>1207</v>
      </c>
      <c r="E110" s="20" t="s">
        <v>78</v>
      </c>
      <c r="F110" s="316">
        <v>1.8</v>
      </c>
      <c r="G110" s="42"/>
      <c r="H110" s="48"/>
    </row>
    <row r="111" s="2" customFormat="1" ht="16.8" customHeight="1">
      <c r="A111" s="42"/>
      <c r="B111" s="48"/>
      <c r="C111" s="315" t="s">
        <v>78</v>
      </c>
      <c r="D111" s="315" t="s">
        <v>1618</v>
      </c>
      <c r="E111" s="20" t="s">
        <v>78</v>
      </c>
      <c r="F111" s="316">
        <v>10</v>
      </c>
      <c r="G111" s="42"/>
      <c r="H111" s="48"/>
    </row>
    <row r="112" s="2" customFormat="1" ht="16.8" customHeight="1">
      <c r="A112" s="42"/>
      <c r="B112" s="48"/>
      <c r="C112" s="315" t="s">
        <v>78</v>
      </c>
      <c r="D112" s="315" t="s">
        <v>1619</v>
      </c>
      <c r="E112" s="20" t="s">
        <v>78</v>
      </c>
      <c r="F112" s="316">
        <v>0.624</v>
      </c>
      <c r="G112" s="42"/>
      <c r="H112" s="48"/>
    </row>
    <row r="113" s="2" customFormat="1" ht="16.8" customHeight="1">
      <c r="A113" s="42"/>
      <c r="B113" s="48"/>
      <c r="C113" s="315" t="s">
        <v>78</v>
      </c>
      <c r="D113" s="315" t="s">
        <v>1620</v>
      </c>
      <c r="E113" s="20" t="s">
        <v>78</v>
      </c>
      <c r="F113" s="316">
        <v>3.3599999999999999</v>
      </c>
      <c r="G113" s="42"/>
      <c r="H113" s="48"/>
    </row>
    <row r="114" s="2" customFormat="1" ht="16.8" customHeight="1">
      <c r="A114" s="42"/>
      <c r="B114" s="48"/>
      <c r="C114" s="315" t="s">
        <v>773</v>
      </c>
      <c r="D114" s="315" t="s">
        <v>285</v>
      </c>
      <c r="E114" s="20" t="s">
        <v>78</v>
      </c>
      <c r="F114" s="316">
        <v>19.294</v>
      </c>
      <c r="G114" s="42"/>
      <c r="H114" s="48"/>
    </row>
    <row r="115" s="2" customFormat="1" ht="16.8" customHeight="1">
      <c r="A115" s="42"/>
      <c r="B115" s="48"/>
      <c r="C115" s="317" t="s">
        <v>3244</v>
      </c>
      <c r="D115" s="42"/>
      <c r="E115" s="42"/>
      <c r="F115" s="42"/>
      <c r="G115" s="42"/>
      <c r="H115" s="48"/>
    </row>
    <row r="116" s="2" customFormat="1" ht="16.8" customHeight="1">
      <c r="A116" s="42"/>
      <c r="B116" s="48"/>
      <c r="C116" s="315" t="s">
        <v>1613</v>
      </c>
      <c r="D116" s="315" t="s">
        <v>3271</v>
      </c>
      <c r="E116" s="20" t="s">
        <v>321</v>
      </c>
      <c r="F116" s="316">
        <v>19.294</v>
      </c>
      <c r="G116" s="42"/>
      <c r="H116" s="48"/>
    </row>
    <row r="117" s="2" customFormat="1" ht="16.8" customHeight="1">
      <c r="A117" s="42"/>
      <c r="B117" s="48"/>
      <c r="C117" s="315" t="s">
        <v>1622</v>
      </c>
      <c r="D117" s="315" t="s">
        <v>3272</v>
      </c>
      <c r="E117" s="20" t="s">
        <v>321</v>
      </c>
      <c r="F117" s="316">
        <v>19.294</v>
      </c>
      <c r="G117" s="42"/>
      <c r="H117" s="48"/>
    </row>
    <row r="118" s="2" customFormat="1" ht="16.8" customHeight="1">
      <c r="A118" s="42"/>
      <c r="B118" s="48"/>
      <c r="C118" s="315" t="s">
        <v>1629</v>
      </c>
      <c r="D118" s="315" t="s">
        <v>3273</v>
      </c>
      <c r="E118" s="20" t="s">
        <v>321</v>
      </c>
      <c r="F118" s="316">
        <v>19.294</v>
      </c>
      <c r="G118" s="42"/>
      <c r="H118" s="48"/>
    </row>
    <row r="119" s="2" customFormat="1" ht="16.8" customHeight="1">
      <c r="A119" s="42"/>
      <c r="B119" s="48"/>
      <c r="C119" s="315" t="s">
        <v>1634</v>
      </c>
      <c r="D119" s="315" t="s">
        <v>3274</v>
      </c>
      <c r="E119" s="20" t="s">
        <v>321</v>
      </c>
      <c r="F119" s="316">
        <v>19.294</v>
      </c>
      <c r="G119" s="42"/>
      <c r="H119" s="48"/>
    </row>
    <row r="120" s="2" customFormat="1" ht="16.8" customHeight="1">
      <c r="A120" s="42"/>
      <c r="B120" s="48"/>
      <c r="C120" s="311" t="s">
        <v>3275</v>
      </c>
      <c r="D120" s="312" t="s">
        <v>3276</v>
      </c>
      <c r="E120" s="313" t="s">
        <v>78</v>
      </c>
      <c r="F120" s="314">
        <v>2.5499999999999998</v>
      </c>
      <c r="G120" s="42"/>
      <c r="H120" s="48"/>
    </row>
    <row r="121" s="2" customFormat="1" ht="16.8" customHeight="1">
      <c r="A121" s="42"/>
      <c r="B121" s="48"/>
      <c r="C121" s="311" t="s">
        <v>776</v>
      </c>
      <c r="D121" s="312" t="s">
        <v>777</v>
      </c>
      <c r="E121" s="313" t="s">
        <v>78</v>
      </c>
      <c r="F121" s="314">
        <v>152.886</v>
      </c>
      <c r="G121" s="42"/>
      <c r="H121" s="48"/>
    </row>
    <row r="122" s="2" customFormat="1" ht="16.8" customHeight="1">
      <c r="A122" s="42"/>
      <c r="B122" s="48"/>
      <c r="C122" s="315" t="s">
        <v>78</v>
      </c>
      <c r="D122" s="315" t="s">
        <v>792</v>
      </c>
      <c r="E122" s="20" t="s">
        <v>78</v>
      </c>
      <c r="F122" s="316">
        <v>40.636000000000003</v>
      </c>
      <c r="G122" s="42"/>
      <c r="H122" s="48"/>
    </row>
    <row r="123" s="2" customFormat="1" ht="16.8" customHeight="1">
      <c r="A123" s="42"/>
      <c r="B123" s="48"/>
      <c r="C123" s="315" t="s">
        <v>78</v>
      </c>
      <c r="D123" s="315" t="s">
        <v>1070</v>
      </c>
      <c r="E123" s="20" t="s">
        <v>78</v>
      </c>
      <c r="F123" s="316">
        <v>47.460000000000001</v>
      </c>
      <c r="G123" s="42"/>
      <c r="H123" s="48"/>
    </row>
    <row r="124" s="2" customFormat="1" ht="16.8" customHeight="1">
      <c r="A124" s="42"/>
      <c r="B124" s="48"/>
      <c r="C124" s="315" t="s">
        <v>78</v>
      </c>
      <c r="D124" s="315" t="s">
        <v>800</v>
      </c>
      <c r="E124" s="20" t="s">
        <v>78</v>
      </c>
      <c r="F124" s="316">
        <v>82.079999999999998</v>
      </c>
      <c r="G124" s="42"/>
      <c r="H124" s="48"/>
    </row>
    <row r="125" s="2" customFormat="1" ht="16.8" customHeight="1">
      <c r="A125" s="42"/>
      <c r="B125" s="48"/>
      <c r="C125" s="315" t="s">
        <v>78</v>
      </c>
      <c r="D125" s="315" t="s">
        <v>1645</v>
      </c>
      <c r="E125" s="20" t="s">
        <v>78</v>
      </c>
      <c r="F125" s="316">
        <v>-16.550999999999998</v>
      </c>
      <c r="G125" s="42"/>
      <c r="H125" s="48"/>
    </row>
    <row r="126" s="2" customFormat="1" ht="16.8" customHeight="1">
      <c r="A126" s="42"/>
      <c r="B126" s="48"/>
      <c r="C126" s="315" t="s">
        <v>78</v>
      </c>
      <c r="D126" s="315" t="s">
        <v>1646</v>
      </c>
      <c r="E126" s="20" t="s">
        <v>78</v>
      </c>
      <c r="F126" s="316">
        <v>-0.73899999999999999</v>
      </c>
      <c r="G126" s="42"/>
      <c r="H126" s="48"/>
    </row>
    <row r="127" s="2" customFormat="1" ht="16.8" customHeight="1">
      <c r="A127" s="42"/>
      <c r="B127" s="48"/>
      <c r="C127" s="315" t="s">
        <v>776</v>
      </c>
      <c r="D127" s="315" t="s">
        <v>285</v>
      </c>
      <c r="E127" s="20" t="s">
        <v>78</v>
      </c>
      <c r="F127" s="316">
        <v>152.886</v>
      </c>
      <c r="G127" s="42"/>
      <c r="H127" s="48"/>
    </row>
    <row r="128" s="2" customFormat="1" ht="16.8" customHeight="1">
      <c r="A128" s="42"/>
      <c r="B128" s="48"/>
      <c r="C128" s="317" t="s">
        <v>3244</v>
      </c>
      <c r="D128" s="42"/>
      <c r="E128" s="42"/>
      <c r="F128" s="42"/>
      <c r="G128" s="42"/>
      <c r="H128" s="48"/>
    </row>
    <row r="129" s="2" customFormat="1" ht="16.8" customHeight="1">
      <c r="A129" s="42"/>
      <c r="B129" s="48"/>
      <c r="C129" s="315" t="s">
        <v>1641</v>
      </c>
      <c r="D129" s="315" t="s">
        <v>3277</v>
      </c>
      <c r="E129" s="20" t="s">
        <v>321</v>
      </c>
      <c r="F129" s="316">
        <v>152.886</v>
      </c>
      <c r="G129" s="42"/>
      <c r="H129" s="48"/>
    </row>
    <row r="130" s="2" customFormat="1" ht="16.8" customHeight="1">
      <c r="A130" s="42"/>
      <c r="B130" s="48"/>
      <c r="C130" s="315" t="s">
        <v>1666</v>
      </c>
      <c r="D130" s="315" t="s">
        <v>3278</v>
      </c>
      <c r="E130" s="20" t="s">
        <v>321</v>
      </c>
      <c r="F130" s="316">
        <v>152.886</v>
      </c>
      <c r="G130" s="42"/>
      <c r="H130" s="48"/>
    </row>
    <row r="131" s="2" customFormat="1" ht="16.8" customHeight="1">
      <c r="A131" s="42"/>
      <c r="B131" s="48"/>
      <c r="C131" s="315" t="s">
        <v>1687</v>
      </c>
      <c r="D131" s="315" t="s">
        <v>3279</v>
      </c>
      <c r="E131" s="20" t="s">
        <v>321</v>
      </c>
      <c r="F131" s="316">
        <v>152.886</v>
      </c>
      <c r="G131" s="42"/>
      <c r="H131" s="48"/>
    </row>
    <row r="132" s="2" customFormat="1" ht="16.8" customHeight="1">
      <c r="A132" s="42"/>
      <c r="B132" s="48"/>
      <c r="C132" s="311" t="s">
        <v>249</v>
      </c>
      <c r="D132" s="312" t="s">
        <v>250</v>
      </c>
      <c r="E132" s="313" t="s">
        <v>78</v>
      </c>
      <c r="F132" s="314">
        <v>443.077</v>
      </c>
      <c r="G132" s="42"/>
      <c r="H132" s="48"/>
    </row>
    <row r="133" s="2" customFormat="1" ht="16.8" customHeight="1">
      <c r="A133" s="42"/>
      <c r="B133" s="48"/>
      <c r="C133" s="311" t="s">
        <v>252</v>
      </c>
      <c r="D133" s="312" t="s">
        <v>253</v>
      </c>
      <c r="E133" s="313" t="s">
        <v>78</v>
      </c>
      <c r="F133" s="314">
        <v>439.315</v>
      </c>
      <c r="G133" s="42"/>
      <c r="H133" s="48"/>
    </row>
    <row r="134" s="2" customFormat="1" ht="16.8" customHeight="1">
      <c r="A134" s="42"/>
      <c r="B134" s="48"/>
      <c r="C134" s="311" t="s">
        <v>779</v>
      </c>
      <c r="D134" s="312" t="s">
        <v>780</v>
      </c>
      <c r="E134" s="313" t="s">
        <v>78</v>
      </c>
      <c r="F134" s="314">
        <v>4.4000000000000004</v>
      </c>
      <c r="G134" s="42"/>
      <c r="H134" s="48"/>
    </row>
    <row r="135" s="2" customFormat="1" ht="16.8" customHeight="1">
      <c r="A135" s="42"/>
      <c r="B135" s="48"/>
      <c r="C135" s="315" t="s">
        <v>78</v>
      </c>
      <c r="D135" s="315" t="s">
        <v>1514</v>
      </c>
      <c r="E135" s="20" t="s">
        <v>78</v>
      </c>
      <c r="F135" s="316">
        <v>1.8</v>
      </c>
      <c r="G135" s="42"/>
      <c r="H135" s="48"/>
    </row>
    <row r="136" s="2" customFormat="1" ht="16.8" customHeight="1">
      <c r="A136" s="42"/>
      <c r="B136" s="48"/>
      <c r="C136" s="315" t="s">
        <v>78</v>
      </c>
      <c r="D136" s="315" t="s">
        <v>1515</v>
      </c>
      <c r="E136" s="20" t="s">
        <v>78</v>
      </c>
      <c r="F136" s="316">
        <v>2.6000000000000001</v>
      </c>
      <c r="G136" s="42"/>
      <c r="H136" s="48"/>
    </row>
    <row r="137" s="2" customFormat="1" ht="16.8" customHeight="1">
      <c r="A137" s="42"/>
      <c r="B137" s="48"/>
      <c r="C137" s="315" t="s">
        <v>779</v>
      </c>
      <c r="D137" s="315" t="s">
        <v>285</v>
      </c>
      <c r="E137" s="20" t="s">
        <v>78</v>
      </c>
      <c r="F137" s="316">
        <v>4.4000000000000004</v>
      </c>
      <c r="G137" s="42"/>
      <c r="H137" s="48"/>
    </row>
    <row r="138" s="2" customFormat="1" ht="16.8" customHeight="1">
      <c r="A138" s="42"/>
      <c r="B138" s="48"/>
      <c r="C138" s="317" t="s">
        <v>3244</v>
      </c>
      <c r="D138" s="42"/>
      <c r="E138" s="42"/>
      <c r="F138" s="42"/>
      <c r="G138" s="42"/>
      <c r="H138" s="48"/>
    </row>
    <row r="139" s="2" customFormat="1" ht="16.8" customHeight="1">
      <c r="A139" s="42"/>
      <c r="B139" s="48"/>
      <c r="C139" s="315" t="s">
        <v>1588</v>
      </c>
      <c r="D139" s="315" t="s">
        <v>3280</v>
      </c>
      <c r="E139" s="20" t="s">
        <v>448</v>
      </c>
      <c r="F139" s="316">
        <v>4.4000000000000004</v>
      </c>
      <c r="G139" s="42"/>
      <c r="H139" s="48"/>
    </row>
    <row r="140" s="2" customFormat="1" ht="16.8" customHeight="1">
      <c r="A140" s="42"/>
      <c r="B140" s="48"/>
      <c r="C140" s="315" t="s">
        <v>1503</v>
      </c>
      <c r="D140" s="315" t="s">
        <v>3281</v>
      </c>
      <c r="E140" s="20" t="s">
        <v>321</v>
      </c>
      <c r="F140" s="316">
        <v>18.170000000000002</v>
      </c>
      <c r="G140" s="42"/>
      <c r="H140" s="48"/>
    </row>
    <row r="141" s="2" customFormat="1" ht="16.8" customHeight="1">
      <c r="A141" s="42"/>
      <c r="B141" s="48"/>
      <c r="C141" s="315" t="s">
        <v>1517</v>
      </c>
      <c r="D141" s="315" t="s">
        <v>3282</v>
      </c>
      <c r="E141" s="20" t="s">
        <v>321</v>
      </c>
      <c r="F141" s="316">
        <v>18.170000000000002</v>
      </c>
      <c r="G141" s="42"/>
      <c r="H141" s="48"/>
    </row>
    <row r="142" s="2" customFormat="1" ht="16.8" customHeight="1">
      <c r="A142" s="42"/>
      <c r="B142" s="48"/>
      <c r="C142" s="315" t="s">
        <v>1583</v>
      </c>
      <c r="D142" s="315" t="s">
        <v>3283</v>
      </c>
      <c r="E142" s="20" t="s">
        <v>321</v>
      </c>
      <c r="F142" s="316">
        <v>18.170000000000002</v>
      </c>
      <c r="G142" s="42"/>
      <c r="H142" s="48"/>
    </row>
    <row r="143" s="2" customFormat="1" ht="16.8" customHeight="1">
      <c r="A143" s="42"/>
      <c r="B143" s="48"/>
      <c r="C143" s="311" t="s">
        <v>782</v>
      </c>
      <c r="D143" s="312" t="s">
        <v>783</v>
      </c>
      <c r="E143" s="313" t="s">
        <v>78</v>
      </c>
      <c r="F143" s="314">
        <v>16.550999999999998</v>
      </c>
      <c r="G143" s="42"/>
      <c r="H143" s="48"/>
    </row>
    <row r="144" s="2" customFormat="1" ht="16.8" customHeight="1">
      <c r="A144" s="42"/>
      <c r="B144" s="48"/>
      <c r="C144" s="315" t="s">
        <v>78</v>
      </c>
      <c r="D144" s="315" t="s">
        <v>1509</v>
      </c>
      <c r="E144" s="20" t="s">
        <v>78</v>
      </c>
      <c r="F144" s="316">
        <v>13.302</v>
      </c>
      <c r="G144" s="42"/>
      <c r="H144" s="48"/>
    </row>
    <row r="145" s="2" customFormat="1" ht="16.8" customHeight="1">
      <c r="A145" s="42"/>
      <c r="B145" s="48"/>
      <c r="C145" s="315" t="s">
        <v>78</v>
      </c>
      <c r="D145" s="315" t="s">
        <v>1510</v>
      </c>
      <c r="E145" s="20" t="s">
        <v>78</v>
      </c>
      <c r="F145" s="316">
        <v>3.2490000000000001</v>
      </c>
      <c r="G145" s="42"/>
      <c r="H145" s="48"/>
    </row>
    <row r="146" s="2" customFormat="1" ht="16.8" customHeight="1">
      <c r="A146" s="42"/>
      <c r="B146" s="48"/>
      <c r="C146" s="315" t="s">
        <v>782</v>
      </c>
      <c r="D146" s="315" t="s">
        <v>285</v>
      </c>
      <c r="E146" s="20" t="s">
        <v>78</v>
      </c>
      <c r="F146" s="316">
        <v>16.550999999999998</v>
      </c>
      <c r="G146" s="42"/>
      <c r="H146" s="48"/>
    </row>
    <row r="147" s="2" customFormat="1" ht="16.8" customHeight="1">
      <c r="A147" s="42"/>
      <c r="B147" s="48"/>
      <c r="C147" s="317" t="s">
        <v>3244</v>
      </c>
      <c r="D147" s="42"/>
      <c r="E147" s="42"/>
      <c r="F147" s="42"/>
      <c r="G147" s="42"/>
      <c r="H147" s="48"/>
    </row>
    <row r="148" s="2" customFormat="1">
      <c r="A148" s="42"/>
      <c r="B148" s="48"/>
      <c r="C148" s="315" t="s">
        <v>1522</v>
      </c>
      <c r="D148" s="315" t="s">
        <v>3284</v>
      </c>
      <c r="E148" s="20" t="s">
        <v>321</v>
      </c>
      <c r="F148" s="316">
        <v>16.550999999999998</v>
      </c>
      <c r="G148" s="42"/>
      <c r="H148" s="48"/>
    </row>
    <row r="149" s="2" customFormat="1" ht="16.8" customHeight="1">
      <c r="A149" s="42"/>
      <c r="B149" s="48"/>
      <c r="C149" s="315" t="s">
        <v>1503</v>
      </c>
      <c r="D149" s="315" t="s">
        <v>3281</v>
      </c>
      <c r="E149" s="20" t="s">
        <v>321</v>
      </c>
      <c r="F149" s="316">
        <v>18.170000000000002</v>
      </c>
      <c r="G149" s="42"/>
      <c r="H149" s="48"/>
    </row>
    <row r="150" s="2" customFormat="1" ht="16.8" customHeight="1">
      <c r="A150" s="42"/>
      <c r="B150" s="48"/>
      <c r="C150" s="315" t="s">
        <v>1517</v>
      </c>
      <c r="D150" s="315" t="s">
        <v>3282</v>
      </c>
      <c r="E150" s="20" t="s">
        <v>321</v>
      </c>
      <c r="F150" s="316">
        <v>18.170000000000002</v>
      </c>
      <c r="G150" s="42"/>
      <c r="H150" s="48"/>
    </row>
    <row r="151" s="2" customFormat="1" ht="16.8" customHeight="1">
      <c r="A151" s="42"/>
      <c r="B151" s="48"/>
      <c r="C151" s="315" t="s">
        <v>1542</v>
      </c>
      <c r="D151" s="315" t="s">
        <v>3285</v>
      </c>
      <c r="E151" s="20" t="s">
        <v>321</v>
      </c>
      <c r="F151" s="316">
        <v>17.289999999999999</v>
      </c>
      <c r="G151" s="42"/>
      <c r="H151" s="48"/>
    </row>
    <row r="152" s="2" customFormat="1" ht="16.8" customHeight="1">
      <c r="A152" s="42"/>
      <c r="B152" s="48"/>
      <c r="C152" s="315" t="s">
        <v>1583</v>
      </c>
      <c r="D152" s="315" t="s">
        <v>3283</v>
      </c>
      <c r="E152" s="20" t="s">
        <v>321</v>
      </c>
      <c r="F152" s="316">
        <v>18.170000000000002</v>
      </c>
      <c r="G152" s="42"/>
      <c r="H152" s="48"/>
    </row>
    <row r="153" s="2" customFormat="1" ht="16.8" customHeight="1">
      <c r="A153" s="42"/>
      <c r="B153" s="48"/>
      <c r="C153" s="315" t="s">
        <v>1641</v>
      </c>
      <c r="D153" s="315" t="s">
        <v>3277</v>
      </c>
      <c r="E153" s="20" t="s">
        <v>321</v>
      </c>
      <c r="F153" s="316">
        <v>152.886</v>
      </c>
      <c r="G153" s="42"/>
      <c r="H153" s="48"/>
    </row>
    <row r="154" s="2" customFormat="1" ht="16.8" customHeight="1">
      <c r="A154" s="42"/>
      <c r="B154" s="48"/>
      <c r="C154" s="311" t="s">
        <v>785</v>
      </c>
      <c r="D154" s="312" t="s">
        <v>786</v>
      </c>
      <c r="E154" s="313" t="s">
        <v>78</v>
      </c>
      <c r="F154" s="314">
        <v>0.73899999999999999</v>
      </c>
      <c r="G154" s="42"/>
      <c r="H154" s="48"/>
    </row>
    <row r="155" s="2" customFormat="1" ht="16.8" customHeight="1">
      <c r="A155" s="42"/>
      <c r="B155" s="48"/>
      <c r="C155" s="315" t="s">
        <v>78</v>
      </c>
      <c r="D155" s="315" t="s">
        <v>1512</v>
      </c>
      <c r="E155" s="20" t="s">
        <v>78</v>
      </c>
      <c r="F155" s="316">
        <v>0.73899999999999999</v>
      </c>
      <c r="G155" s="42"/>
      <c r="H155" s="48"/>
    </row>
    <row r="156" s="2" customFormat="1" ht="16.8" customHeight="1">
      <c r="A156" s="42"/>
      <c r="B156" s="48"/>
      <c r="C156" s="315" t="s">
        <v>785</v>
      </c>
      <c r="D156" s="315" t="s">
        <v>285</v>
      </c>
      <c r="E156" s="20" t="s">
        <v>78</v>
      </c>
      <c r="F156" s="316">
        <v>0.73899999999999999</v>
      </c>
      <c r="G156" s="42"/>
      <c r="H156" s="48"/>
    </row>
    <row r="157" s="2" customFormat="1" ht="16.8" customHeight="1">
      <c r="A157" s="42"/>
      <c r="B157" s="48"/>
      <c r="C157" s="317" t="s">
        <v>3244</v>
      </c>
      <c r="D157" s="42"/>
      <c r="E157" s="42"/>
      <c r="F157" s="42"/>
      <c r="G157" s="42"/>
      <c r="H157" s="48"/>
    </row>
    <row r="158" s="2" customFormat="1">
      <c r="A158" s="42"/>
      <c r="B158" s="48"/>
      <c r="C158" s="315" t="s">
        <v>1532</v>
      </c>
      <c r="D158" s="315" t="s">
        <v>3286</v>
      </c>
      <c r="E158" s="20" t="s">
        <v>321</v>
      </c>
      <c r="F158" s="316">
        <v>0.73899999999999999</v>
      </c>
      <c r="G158" s="42"/>
      <c r="H158" s="48"/>
    </row>
    <row r="159" s="2" customFormat="1" ht="16.8" customHeight="1">
      <c r="A159" s="42"/>
      <c r="B159" s="48"/>
      <c r="C159" s="315" t="s">
        <v>1503</v>
      </c>
      <c r="D159" s="315" t="s">
        <v>3281</v>
      </c>
      <c r="E159" s="20" t="s">
        <v>321</v>
      </c>
      <c r="F159" s="316">
        <v>18.170000000000002</v>
      </c>
      <c r="G159" s="42"/>
      <c r="H159" s="48"/>
    </row>
    <row r="160" s="2" customFormat="1" ht="16.8" customHeight="1">
      <c r="A160" s="42"/>
      <c r="B160" s="48"/>
      <c r="C160" s="315" t="s">
        <v>1517</v>
      </c>
      <c r="D160" s="315" t="s">
        <v>3282</v>
      </c>
      <c r="E160" s="20" t="s">
        <v>321</v>
      </c>
      <c r="F160" s="316">
        <v>18.170000000000002</v>
      </c>
      <c r="G160" s="42"/>
      <c r="H160" s="48"/>
    </row>
    <row r="161" s="2" customFormat="1" ht="16.8" customHeight="1">
      <c r="A161" s="42"/>
      <c r="B161" s="48"/>
      <c r="C161" s="315" t="s">
        <v>1542</v>
      </c>
      <c r="D161" s="315" t="s">
        <v>3285</v>
      </c>
      <c r="E161" s="20" t="s">
        <v>321</v>
      </c>
      <c r="F161" s="316">
        <v>17.289999999999999</v>
      </c>
      <c r="G161" s="42"/>
      <c r="H161" s="48"/>
    </row>
    <row r="162" s="2" customFormat="1" ht="16.8" customHeight="1">
      <c r="A162" s="42"/>
      <c r="B162" s="48"/>
      <c r="C162" s="315" t="s">
        <v>1583</v>
      </c>
      <c r="D162" s="315" t="s">
        <v>3283</v>
      </c>
      <c r="E162" s="20" t="s">
        <v>321</v>
      </c>
      <c r="F162" s="316">
        <v>18.170000000000002</v>
      </c>
      <c r="G162" s="42"/>
      <c r="H162" s="48"/>
    </row>
    <row r="163" s="2" customFormat="1" ht="16.8" customHeight="1">
      <c r="A163" s="42"/>
      <c r="B163" s="48"/>
      <c r="C163" s="315" t="s">
        <v>1641</v>
      </c>
      <c r="D163" s="315" t="s">
        <v>3277</v>
      </c>
      <c r="E163" s="20" t="s">
        <v>321</v>
      </c>
      <c r="F163" s="316">
        <v>152.886</v>
      </c>
      <c r="G163" s="42"/>
      <c r="H163" s="48"/>
    </row>
    <row r="164" s="2" customFormat="1" ht="16.8" customHeight="1">
      <c r="A164" s="42"/>
      <c r="B164" s="48"/>
      <c r="C164" s="311" t="s">
        <v>789</v>
      </c>
      <c r="D164" s="312" t="s">
        <v>790</v>
      </c>
      <c r="E164" s="313" t="s">
        <v>78</v>
      </c>
      <c r="F164" s="314">
        <v>40.636000000000003</v>
      </c>
      <c r="G164" s="42"/>
      <c r="H164" s="48"/>
    </row>
    <row r="165" s="2" customFormat="1" ht="16.8" customHeight="1">
      <c r="A165" s="42"/>
      <c r="B165" s="48"/>
      <c r="C165" s="315" t="s">
        <v>789</v>
      </c>
      <c r="D165" s="315" t="s">
        <v>822</v>
      </c>
      <c r="E165" s="20" t="s">
        <v>78</v>
      </c>
      <c r="F165" s="316">
        <v>40.636000000000003</v>
      </c>
      <c r="G165" s="42"/>
      <c r="H165" s="48"/>
    </row>
    <row r="166" s="2" customFormat="1" ht="16.8" customHeight="1">
      <c r="A166" s="42"/>
      <c r="B166" s="48"/>
      <c r="C166" s="317" t="s">
        <v>3244</v>
      </c>
      <c r="D166" s="42"/>
      <c r="E166" s="42"/>
      <c r="F166" s="42"/>
      <c r="G166" s="42"/>
      <c r="H166" s="48"/>
    </row>
    <row r="167" s="2" customFormat="1" ht="16.8" customHeight="1">
      <c r="A167" s="42"/>
      <c r="B167" s="48"/>
      <c r="C167" s="315" t="s">
        <v>818</v>
      </c>
      <c r="D167" s="315" t="s">
        <v>819</v>
      </c>
      <c r="E167" s="20" t="s">
        <v>280</v>
      </c>
      <c r="F167" s="316">
        <v>2.032</v>
      </c>
      <c r="G167" s="42"/>
      <c r="H167" s="48"/>
    </row>
    <row r="168" s="2" customFormat="1" ht="16.8" customHeight="1">
      <c r="A168" s="42"/>
      <c r="B168" s="48"/>
      <c r="C168" s="315" t="s">
        <v>825</v>
      </c>
      <c r="D168" s="315" t="s">
        <v>3287</v>
      </c>
      <c r="E168" s="20" t="s">
        <v>280</v>
      </c>
      <c r="F168" s="316">
        <v>6.0949999999999998</v>
      </c>
      <c r="G168" s="42"/>
      <c r="H168" s="48"/>
    </row>
    <row r="169" s="2" customFormat="1" ht="16.8" customHeight="1">
      <c r="A169" s="42"/>
      <c r="B169" s="48"/>
      <c r="C169" s="315" t="s">
        <v>830</v>
      </c>
      <c r="D169" s="315" t="s">
        <v>3288</v>
      </c>
      <c r="E169" s="20" t="s">
        <v>310</v>
      </c>
      <c r="F169" s="316">
        <v>0.13500000000000001</v>
      </c>
      <c r="G169" s="42"/>
      <c r="H169" s="48"/>
    </row>
    <row r="170" s="2" customFormat="1" ht="16.8" customHeight="1">
      <c r="A170" s="42"/>
      <c r="B170" s="48"/>
      <c r="C170" s="315" t="s">
        <v>869</v>
      </c>
      <c r="D170" s="315" t="s">
        <v>3289</v>
      </c>
      <c r="E170" s="20" t="s">
        <v>321</v>
      </c>
      <c r="F170" s="316">
        <v>40.636000000000003</v>
      </c>
      <c r="G170" s="42"/>
      <c r="H170" s="48"/>
    </row>
    <row r="171" s="2" customFormat="1" ht="16.8" customHeight="1">
      <c r="A171" s="42"/>
      <c r="B171" s="48"/>
      <c r="C171" s="315" t="s">
        <v>873</v>
      </c>
      <c r="D171" s="315" t="s">
        <v>3290</v>
      </c>
      <c r="E171" s="20" t="s">
        <v>321</v>
      </c>
      <c r="F171" s="316">
        <v>40.636000000000003</v>
      </c>
      <c r="G171" s="42"/>
      <c r="H171" s="48"/>
    </row>
    <row r="172" s="2" customFormat="1" ht="16.8" customHeight="1">
      <c r="A172" s="42"/>
      <c r="B172" s="48"/>
      <c r="C172" s="315" t="s">
        <v>877</v>
      </c>
      <c r="D172" s="315" t="s">
        <v>3291</v>
      </c>
      <c r="E172" s="20" t="s">
        <v>321</v>
      </c>
      <c r="F172" s="316">
        <v>40.636000000000003</v>
      </c>
      <c r="G172" s="42"/>
      <c r="H172" s="48"/>
    </row>
    <row r="173" s="2" customFormat="1" ht="16.8" customHeight="1">
      <c r="A173" s="42"/>
      <c r="B173" s="48"/>
      <c r="C173" s="315" t="s">
        <v>914</v>
      </c>
      <c r="D173" s="315" t="s">
        <v>3292</v>
      </c>
      <c r="E173" s="20" t="s">
        <v>321</v>
      </c>
      <c r="F173" s="316">
        <v>40.636000000000003</v>
      </c>
      <c r="G173" s="42"/>
      <c r="H173" s="48"/>
    </row>
    <row r="174" s="2" customFormat="1" ht="16.8" customHeight="1">
      <c r="A174" s="42"/>
      <c r="B174" s="48"/>
      <c r="C174" s="315" t="s">
        <v>923</v>
      </c>
      <c r="D174" s="315" t="s">
        <v>3293</v>
      </c>
      <c r="E174" s="20" t="s">
        <v>321</v>
      </c>
      <c r="F174" s="316">
        <v>40.636000000000003</v>
      </c>
      <c r="G174" s="42"/>
      <c r="H174" s="48"/>
    </row>
    <row r="175" s="2" customFormat="1" ht="16.8" customHeight="1">
      <c r="A175" s="42"/>
      <c r="B175" s="48"/>
      <c r="C175" s="315" t="s">
        <v>980</v>
      </c>
      <c r="D175" s="315" t="s">
        <v>3294</v>
      </c>
      <c r="E175" s="20" t="s">
        <v>321</v>
      </c>
      <c r="F175" s="316">
        <v>40.636000000000003</v>
      </c>
      <c r="G175" s="42"/>
      <c r="H175" s="48"/>
    </row>
    <row r="176" s="2" customFormat="1" ht="16.8" customHeight="1">
      <c r="A176" s="42"/>
      <c r="B176" s="48"/>
      <c r="C176" s="315" t="s">
        <v>988</v>
      </c>
      <c r="D176" s="315" t="s">
        <v>3295</v>
      </c>
      <c r="E176" s="20" t="s">
        <v>321</v>
      </c>
      <c r="F176" s="316">
        <v>40.636000000000003</v>
      </c>
      <c r="G176" s="42"/>
      <c r="H176" s="48"/>
    </row>
    <row r="177" s="2" customFormat="1" ht="16.8" customHeight="1">
      <c r="A177" s="42"/>
      <c r="B177" s="48"/>
      <c r="C177" s="315" t="s">
        <v>996</v>
      </c>
      <c r="D177" s="315" t="s">
        <v>3296</v>
      </c>
      <c r="E177" s="20" t="s">
        <v>321</v>
      </c>
      <c r="F177" s="316">
        <v>40.636000000000003</v>
      </c>
      <c r="G177" s="42"/>
      <c r="H177" s="48"/>
    </row>
    <row r="178" s="2" customFormat="1" ht="16.8" customHeight="1">
      <c r="A178" s="42"/>
      <c r="B178" s="48"/>
      <c r="C178" s="311" t="s">
        <v>792</v>
      </c>
      <c r="D178" s="312" t="s">
        <v>793</v>
      </c>
      <c r="E178" s="313" t="s">
        <v>78</v>
      </c>
      <c r="F178" s="314">
        <v>40.636000000000003</v>
      </c>
      <c r="G178" s="42"/>
      <c r="H178" s="48"/>
    </row>
    <row r="179" s="2" customFormat="1" ht="16.8" customHeight="1">
      <c r="A179" s="42"/>
      <c r="B179" s="48"/>
      <c r="C179" s="315" t="s">
        <v>78</v>
      </c>
      <c r="D179" s="315" t="s">
        <v>1097</v>
      </c>
      <c r="E179" s="20" t="s">
        <v>78</v>
      </c>
      <c r="F179" s="316">
        <v>40.636000000000003</v>
      </c>
      <c r="G179" s="42"/>
      <c r="H179" s="48"/>
    </row>
    <row r="180" s="2" customFormat="1" ht="16.8" customHeight="1">
      <c r="A180" s="42"/>
      <c r="B180" s="48"/>
      <c r="C180" s="315" t="s">
        <v>792</v>
      </c>
      <c r="D180" s="315" t="s">
        <v>285</v>
      </c>
      <c r="E180" s="20" t="s">
        <v>78</v>
      </c>
      <c r="F180" s="316">
        <v>40.636000000000003</v>
      </c>
      <c r="G180" s="42"/>
      <c r="H180" s="48"/>
    </row>
    <row r="181" s="2" customFormat="1" ht="16.8" customHeight="1">
      <c r="A181" s="42"/>
      <c r="B181" s="48"/>
      <c r="C181" s="317" t="s">
        <v>3244</v>
      </c>
      <c r="D181" s="42"/>
      <c r="E181" s="42"/>
      <c r="F181" s="42"/>
      <c r="G181" s="42"/>
      <c r="H181" s="48"/>
    </row>
    <row r="182" s="2" customFormat="1" ht="16.8" customHeight="1">
      <c r="A182" s="42"/>
      <c r="B182" s="48"/>
      <c r="C182" s="315" t="s">
        <v>1093</v>
      </c>
      <c r="D182" s="315" t="s">
        <v>3297</v>
      </c>
      <c r="E182" s="20" t="s">
        <v>321</v>
      </c>
      <c r="F182" s="316">
        <v>40.636000000000003</v>
      </c>
      <c r="G182" s="42"/>
      <c r="H182" s="48"/>
    </row>
    <row r="183" s="2" customFormat="1" ht="16.8" customHeight="1">
      <c r="A183" s="42"/>
      <c r="B183" s="48"/>
      <c r="C183" s="315" t="s">
        <v>1098</v>
      </c>
      <c r="D183" s="315" t="s">
        <v>3298</v>
      </c>
      <c r="E183" s="20" t="s">
        <v>321</v>
      </c>
      <c r="F183" s="316">
        <v>40.636000000000003</v>
      </c>
      <c r="G183" s="42"/>
      <c r="H183" s="48"/>
    </row>
    <row r="184" s="2" customFormat="1" ht="16.8" customHeight="1">
      <c r="A184" s="42"/>
      <c r="B184" s="48"/>
      <c r="C184" s="315" t="s">
        <v>1103</v>
      </c>
      <c r="D184" s="315" t="s">
        <v>3299</v>
      </c>
      <c r="E184" s="20" t="s">
        <v>321</v>
      </c>
      <c r="F184" s="316">
        <v>40.636000000000003</v>
      </c>
      <c r="G184" s="42"/>
      <c r="H184" s="48"/>
    </row>
    <row r="185" s="2" customFormat="1" ht="16.8" customHeight="1">
      <c r="A185" s="42"/>
      <c r="B185" s="48"/>
      <c r="C185" s="315" t="s">
        <v>1113</v>
      </c>
      <c r="D185" s="315" t="s">
        <v>3300</v>
      </c>
      <c r="E185" s="20" t="s">
        <v>321</v>
      </c>
      <c r="F185" s="316">
        <v>81.272000000000006</v>
      </c>
      <c r="G185" s="42"/>
      <c r="H185" s="48"/>
    </row>
    <row r="186" s="2" customFormat="1" ht="16.8" customHeight="1">
      <c r="A186" s="42"/>
      <c r="B186" s="48"/>
      <c r="C186" s="315" t="s">
        <v>1129</v>
      </c>
      <c r="D186" s="315" t="s">
        <v>3301</v>
      </c>
      <c r="E186" s="20" t="s">
        <v>321</v>
      </c>
      <c r="F186" s="316">
        <v>40.636000000000003</v>
      </c>
      <c r="G186" s="42"/>
      <c r="H186" s="48"/>
    </row>
    <row r="187" s="2" customFormat="1" ht="16.8" customHeight="1">
      <c r="A187" s="42"/>
      <c r="B187" s="48"/>
      <c r="C187" s="315" t="s">
        <v>1641</v>
      </c>
      <c r="D187" s="315" t="s">
        <v>3277</v>
      </c>
      <c r="E187" s="20" t="s">
        <v>321</v>
      </c>
      <c r="F187" s="316">
        <v>152.886</v>
      </c>
      <c r="G187" s="42"/>
      <c r="H187" s="48"/>
    </row>
    <row r="188" s="2" customFormat="1" ht="16.8" customHeight="1">
      <c r="A188" s="42"/>
      <c r="B188" s="48"/>
      <c r="C188" s="311" t="s">
        <v>794</v>
      </c>
      <c r="D188" s="312" t="s">
        <v>795</v>
      </c>
      <c r="E188" s="313" t="s">
        <v>78</v>
      </c>
      <c r="F188" s="314">
        <v>95.849999999999994</v>
      </c>
      <c r="G188" s="42"/>
      <c r="H188" s="48"/>
    </row>
    <row r="189" s="2" customFormat="1" ht="16.8" customHeight="1">
      <c r="A189" s="42"/>
      <c r="B189" s="48"/>
      <c r="C189" s="315" t="s">
        <v>794</v>
      </c>
      <c r="D189" s="315" t="s">
        <v>947</v>
      </c>
      <c r="E189" s="20" t="s">
        <v>78</v>
      </c>
      <c r="F189" s="316">
        <v>95.849999999999994</v>
      </c>
      <c r="G189" s="42"/>
      <c r="H189" s="48"/>
    </row>
    <row r="190" s="2" customFormat="1" ht="16.8" customHeight="1">
      <c r="A190" s="42"/>
      <c r="B190" s="48"/>
      <c r="C190" s="317" t="s">
        <v>3244</v>
      </c>
      <c r="D190" s="42"/>
      <c r="E190" s="42"/>
      <c r="F190" s="42"/>
      <c r="G190" s="42"/>
      <c r="H190" s="48"/>
    </row>
    <row r="191" s="2" customFormat="1" ht="16.8" customHeight="1">
      <c r="A191" s="42"/>
      <c r="B191" s="48"/>
      <c r="C191" s="315" t="s">
        <v>943</v>
      </c>
      <c r="D191" s="315" t="s">
        <v>3302</v>
      </c>
      <c r="E191" s="20" t="s">
        <v>321</v>
      </c>
      <c r="F191" s="316">
        <v>95.849999999999994</v>
      </c>
      <c r="G191" s="42"/>
      <c r="H191" s="48"/>
    </row>
    <row r="192" s="2" customFormat="1" ht="16.8" customHeight="1">
      <c r="A192" s="42"/>
      <c r="B192" s="48"/>
      <c r="C192" s="315" t="s">
        <v>950</v>
      </c>
      <c r="D192" s="315" t="s">
        <v>3303</v>
      </c>
      <c r="E192" s="20" t="s">
        <v>321</v>
      </c>
      <c r="F192" s="316">
        <v>95.849999999999994</v>
      </c>
      <c r="G192" s="42"/>
      <c r="H192" s="48"/>
    </row>
    <row r="193" s="2" customFormat="1" ht="16.8" customHeight="1">
      <c r="A193" s="42"/>
      <c r="B193" s="48"/>
      <c r="C193" s="315" t="s">
        <v>959</v>
      </c>
      <c r="D193" s="315" t="s">
        <v>3304</v>
      </c>
      <c r="E193" s="20" t="s">
        <v>321</v>
      </c>
      <c r="F193" s="316">
        <v>95.849999999999994</v>
      </c>
      <c r="G193" s="42"/>
      <c r="H193" s="48"/>
    </row>
    <row r="194" s="2" customFormat="1" ht="16.8" customHeight="1">
      <c r="A194" s="42"/>
      <c r="B194" s="48"/>
      <c r="C194" s="311" t="s">
        <v>797</v>
      </c>
      <c r="D194" s="312" t="s">
        <v>798</v>
      </c>
      <c r="E194" s="313" t="s">
        <v>78</v>
      </c>
      <c r="F194" s="314">
        <v>23.73</v>
      </c>
      <c r="G194" s="42"/>
      <c r="H194" s="48"/>
    </row>
    <row r="195" s="2" customFormat="1" ht="16.8" customHeight="1">
      <c r="A195" s="42"/>
      <c r="B195" s="48"/>
      <c r="C195" s="315" t="s">
        <v>797</v>
      </c>
      <c r="D195" s="315" t="s">
        <v>1041</v>
      </c>
      <c r="E195" s="20" t="s">
        <v>78</v>
      </c>
      <c r="F195" s="316">
        <v>23.73</v>
      </c>
      <c r="G195" s="42"/>
      <c r="H195" s="48"/>
    </row>
    <row r="196" s="2" customFormat="1" ht="16.8" customHeight="1">
      <c r="A196" s="42"/>
      <c r="B196" s="48"/>
      <c r="C196" s="317" t="s">
        <v>3244</v>
      </c>
      <c r="D196" s="42"/>
      <c r="E196" s="42"/>
      <c r="F196" s="42"/>
      <c r="G196" s="42"/>
      <c r="H196" s="48"/>
    </row>
    <row r="197" s="2" customFormat="1" ht="16.8" customHeight="1">
      <c r="A197" s="42"/>
      <c r="B197" s="48"/>
      <c r="C197" s="315" t="s">
        <v>1037</v>
      </c>
      <c r="D197" s="315" t="s">
        <v>3305</v>
      </c>
      <c r="E197" s="20" t="s">
        <v>321</v>
      </c>
      <c r="F197" s="316">
        <v>23.73</v>
      </c>
      <c r="G197" s="42"/>
      <c r="H197" s="48"/>
    </row>
    <row r="198" s="2" customFormat="1" ht="16.8" customHeight="1">
      <c r="A198" s="42"/>
      <c r="B198" s="48"/>
      <c r="C198" s="315" t="s">
        <v>1042</v>
      </c>
      <c r="D198" s="315" t="s">
        <v>3306</v>
      </c>
      <c r="E198" s="20" t="s">
        <v>321</v>
      </c>
      <c r="F198" s="316">
        <v>23.73</v>
      </c>
      <c r="G198" s="42"/>
      <c r="H198" s="48"/>
    </row>
    <row r="199" s="2" customFormat="1" ht="16.8" customHeight="1">
      <c r="A199" s="42"/>
      <c r="B199" s="48"/>
      <c r="C199" s="315" t="s">
        <v>1066</v>
      </c>
      <c r="D199" s="315" t="s">
        <v>3307</v>
      </c>
      <c r="E199" s="20" t="s">
        <v>321</v>
      </c>
      <c r="F199" s="316">
        <v>47.460000000000001</v>
      </c>
      <c r="G199" s="42"/>
      <c r="H199" s="48"/>
    </row>
    <row r="200" s="2" customFormat="1" ht="16.8" customHeight="1">
      <c r="A200" s="42"/>
      <c r="B200" s="48"/>
      <c r="C200" s="315" t="s">
        <v>1641</v>
      </c>
      <c r="D200" s="315" t="s">
        <v>3277</v>
      </c>
      <c r="E200" s="20" t="s">
        <v>321</v>
      </c>
      <c r="F200" s="316">
        <v>152.886</v>
      </c>
      <c r="G200" s="42"/>
      <c r="H200" s="48"/>
    </row>
    <row r="201" s="2" customFormat="1" ht="16.8" customHeight="1">
      <c r="A201" s="42"/>
      <c r="B201" s="48"/>
      <c r="C201" s="311" t="s">
        <v>800</v>
      </c>
      <c r="D201" s="312" t="s">
        <v>801</v>
      </c>
      <c r="E201" s="313" t="s">
        <v>78</v>
      </c>
      <c r="F201" s="314">
        <v>82.079999999999998</v>
      </c>
      <c r="G201" s="42"/>
      <c r="H201" s="48"/>
    </row>
    <row r="202" s="2" customFormat="1" ht="16.8" customHeight="1">
      <c r="A202" s="42"/>
      <c r="B202" s="48"/>
      <c r="C202" s="315" t="s">
        <v>78</v>
      </c>
      <c r="D202" s="315" t="s">
        <v>1053</v>
      </c>
      <c r="E202" s="20" t="s">
        <v>78</v>
      </c>
      <c r="F202" s="316">
        <v>82.079999999999998</v>
      </c>
      <c r="G202" s="42"/>
      <c r="H202" s="48"/>
    </row>
    <row r="203" s="2" customFormat="1" ht="16.8" customHeight="1">
      <c r="A203" s="42"/>
      <c r="B203" s="48"/>
      <c r="C203" s="315" t="s">
        <v>800</v>
      </c>
      <c r="D203" s="315" t="s">
        <v>358</v>
      </c>
      <c r="E203" s="20" t="s">
        <v>78</v>
      </c>
      <c r="F203" s="316">
        <v>82.079999999999998</v>
      </c>
      <c r="G203" s="42"/>
      <c r="H203" s="48"/>
    </row>
    <row r="204" s="2" customFormat="1" ht="16.8" customHeight="1">
      <c r="A204" s="42"/>
      <c r="B204" s="48"/>
      <c r="C204" s="317" t="s">
        <v>3244</v>
      </c>
      <c r="D204" s="42"/>
      <c r="E204" s="42"/>
      <c r="F204" s="42"/>
      <c r="G204" s="42"/>
      <c r="H204" s="48"/>
    </row>
    <row r="205" s="2" customFormat="1" ht="16.8" customHeight="1">
      <c r="A205" s="42"/>
      <c r="B205" s="48"/>
      <c r="C205" s="315" t="s">
        <v>1071</v>
      </c>
      <c r="D205" s="315" t="s">
        <v>3308</v>
      </c>
      <c r="E205" s="20" t="s">
        <v>321</v>
      </c>
      <c r="F205" s="316">
        <v>82.079999999999998</v>
      </c>
      <c r="G205" s="42"/>
      <c r="H205" s="48"/>
    </row>
    <row r="206" s="2" customFormat="1" ht="16.8" customHeight="1">
      <c r="A206" s="42"/>
      <c r="B206" s="48"/>
      <c r="C206" s="315" t="s">
        <v>1047</v>
      </c>
      <c r="D206" s="315" t="s">
        <v>3309</v>
      </c>
      <c r="E206" s="20" t="s">
        <v>321</v>
      </c>
      <c r="F206" s="316">
        <v>164.16</v>
      </c>
      <c r="G206" s="42"/>
      <c r="H206" s="48"/>
    </row>
    <row r="207" s="2" customFormat="1" ht="16.8" customHeight="1">
      <c r="A207" s="42"/>
      <c r="B207" s="48"/>
      <c r="C207" s="315" t="s">
        <v>1080</v>
      </c>
      <c r="D207" s="315" t="s">
        <v>3310</v>
      </c>
      <c r="E207" s="20" t="s">
        <v>321</v>
      </c>
      <c r="F207" s="316">
        <v>84.239999999999995</v>
      </c>
      <c r="G207" s="42"/>
      <c r="H207" s="48"/>
    </row>
    <row r="208" s="2" customFormat="1" ht="16.8" customHeight="1">
      <c r="A208" s="42"/>
      <c r="B208" s="48"/>
      <c r="C208" s="315" t="s">
        <v>1089</v>
      </c>
      <c r="D208" s="315" t="s">
        <v>3311</v>
      </c>
      <c r="E208" s="20" t="s">
        <v>321</v>
      </c>
      <c r="F208" s="316">
        <v>84.239999999999995</v>
      </c>
      <c r="G208" s="42"/>
      <c r="H208" s="48"/>
    </row>
    <row r="209" s="2" customFormat="1" ht="16.8" customHeight="1">
      <c r="A209" s="42"/>
      <c r="B209" s="48"/>
      <c r="C209" s="315" t="s">
        <v>1641</v>
      </c>
      <c r="D209" s="315" t="s">
        <v>3277</v>
      </c>
      <c r="E209" s="20" t="s">
        <v>321</v>
      </c>
      <c r="F209" s="316">
        <v>152.886</v>
      </c>
      <c r="G209" s="42"/>
      <c r="H209" s="48"/>
    </row>
    <row r="210" s="2" customFormat="1" ht="16.8" customHeight="1">
      <c r="A210" s="42"/>
      <c r="B210" s="48"/>
      <c r="C210" s="311" t="s">
        <v>803</v>
      </c>
      <c r="D210" s="312" t="s">
        <v>804</v>
      </c>
      <c r="E210" s="313" t="s">
        <v>78</v>
      </c>
      <c r="F210" s="314">
        <v>2.1600000000000001</v>
      </c>
      <c r="G210" s="42"/>
      <c r="H210" s="48"/>
    </row>
    <row r="211" s="2" customFormat="1" ht="16.8" customHeight="1">
      <c r="A211" s="42"/>
      <c r="B211" s="48"/>
      <c r="C211" s="315" t="s">
        <v>78</v>
      </c>
      <c r="D211" s="315" t="s">
        <v>1079</v>
      </c>
      <c r="E211" s="20" t="s">
        <v>78</v>
      </c>
      <c r="F211" s="316">
        <v>2.1600000000000001</v>
      </c>
      <c r="G211" s="42"/>
      <c r="H211" s="48"/>
    </row>
    <row r="212" s="2" customFormat="1" ht="16.8" customHeight="1">
      <c r="A212" s="42"/>
      <c r="B212" s="48"/>
      <c r="C212" s="315" t="s">
        <v>803</v>
      </c>
      <c r="D212" s="315" t="s">
        <v>358</v>
      </c>
      <c r="E212" s="20" t="s">
        <v>78</v>
      </c>
      <c r="F212" s="316">
        <v>2.1600000000000001</v>
      </c>
      <c r="G212" s="42"/>
      <c r="H212" s="48"/>
    </row>
    <row r="213" s="2" customFormat="1" ht="16.8" customHeight="1">
      <c r="A213" s="42"/>
      <c r="B213" s="48"/>
      <c r="C213" s="317" t="s">
        <v>3244</v>
      </c>
      <c r="D213" s="42"/>
      <c r="E213" s="42"/>
      <c r="F213" s="42"/>
      <c r="G213" s="42"/>
      <c r="H213" s="48"/>
    </row>
    <row r="214" s="2" customFormat="1">
      <c r="A214" s="42"/>
      <c r="B214" s="48"/>
      <c r="C214" s="315" t="s">
        <v>1075</v>
      </c>
      <c r="D214" s="315" t="s">
        <v>3312</v>
      </c>
      <c r="E214" s="20" t="s">
        <v>321</v>
      </c>
      <c r="F214" s="316">
        <v>2.1600000000000001</v>
      </c>
      <c r="G214" s="42"/>
      <c r="H214" s="48"/>
    </row>
    <row r="215" s="2" customFormat="1" ht="16.8" customHeight="1">
      <c r="A215" s="42"/>
      <c r="B215" s="48"/>
      <c r="C215" s="315" t="s">
        <v>1080</v>
      </c>
      <c r="D215" s="315" t="s">
        <v>3310</v>
      </c>
      <c r="E215" s="20" t="s">
        <v>321</v>
      </c>
      <c r="F215" s="316">
        <v>84.239999999999995</v>
      </c>
      <c r="G215" s="42"/>
      <c r="H215" s="48"/>
    </row>
    <row r="216" s="2" customFormat="1" ht="16.8" customHeight="1">
      <c r="A216" s="42"/>
      <c r="B216" s="48"/>
      <c r="C216" s="315" t="s">
        <v>1085</v>
      </c>
      <c r="D216" s="315" t="s">
        <v>3313</v>
      </c>
      <c r="E216" s="20" t="s">
        <v>321</v>
      </c>
      <c r="F216" s="316">
        <v>2.1600000000000001</v>
      </c>
      <c r="G216" s="42"/>
      <c r="H216" s="48"/>
    </row>
    <row r="217" s="2" customFormat="1" ht="16.8" customHeight="1">
      <c r="A217" s="42"/>
      <c r="B217" s="48"/>
      <c r="C217" s="315" t="s">
        <v>1089</v>
      </c>
      <c r="D217" s="315" t="s">
        <v>3311</v>
      </c>
      <c r="E217" s="20" t="s">
        <v>321</v>
      </c>
      <c r="F217" s="316">
        <v>84.239999999999995</v>
      </c>
      <c r="G217" s="42"/>
      <c r="H217" s="48"/>
    </row>
    <row r="218" s="2" customFormat="1" ht="26.4" customHeight="1">
      <c r="A218" s="42"/>
      <c r="B218" s="48"/>
      <c r="C218" s="310" t="s">
        <v>3314</v>
      </c>
      <c r="D218" s="310" t="s">
        <v>102</v>
      </c>
      <c r="E218" s="42"/>
      <c r="F218" s="42"/>
      <c r="G218" s="42"/>
      <c r="H218" s="48"/>
    </row>
    <row r="219" s="2" customFormat="1" ht="16.8" customHeight="1">
      <c r="A219" s="42"/>
      <c r="B219" s="48"/>
      <c r="C219" s="311" t="s">
        <v>761</v>
      </c>
      <c r="D219" s="312" t="s">
        <v>762</v>
      </c>
      <c r="E219" s="313" t="s">
        <v>78</v>
      </c>
      <c r="F219" s="314">
        <v>6.2400000000000002</v>
      </c>
      <c r="G219" s="42"/>
      <c r="H219" s="48"/>
    </row>
    <row r="220" s="2" customFormat="1" ht="16.8" customHeight="1">
      <c r="A220" s="42"/>
      <c r="B220" s="48"/>
      <c r="C220" s="311" t="s">
        <v>764</v>
      </c>
      <c r="D220" s="312" t="s">
        <v>765</v>
      </c>
      <c r="E220" s="313" t="s">
        <v>78</v>
      </c>
      <c r="F220" s="314">
        <v>24.109999999999999</v>
      </c>
      <c r="G220" s="42"/>
      <c r="H220" s="48"/>
    </row>
    <row r="221" s="2" customFormat="1" ht="16.8" customHeight="1">
      <c r="A221" s="42"/>
      <c r="B221" s="48"/>
      <c r="C221" s="311" t="s">
        <v>767</v>
      </c>
      <c r="D221" s="312" t="s">
        <v>768</v>
      </c>
      <c r="E221" s="313" t="s">
        <v>78</v>
      </c>
      <c r="F221" s="314">
        <v>3.8700000000000001</v>
      </c>
      <c r="G221" s="42"/>
      <c r="H221" s="48"/>
    </row>
    <row r="222" s="2" customFormat="1" ht="16.8" customHeight="1">
      <c r="A222" s="42"/>
      <c r="B222" s="48"/>
      <c r="C222" s="311" t="s">
        <v>770</v>
      </c>
      <c r="D222" s="312" t="s">
        <v>771</v>
      </c>
      <c r="E222" s="313" t="s">
        <v>78</v>
      </c>
      <c r="F222" s="314">
        <v>10.109999999999999</v>
      </c>
      <c r="G222" s="42"/>
      <c r="H222" s="48"/>
    </row>
    <row r="223" s="2" customFormat="1" ht="16.8" customHeight="1">
      <c r="A223" s="42"/>
      <c r="B223" s="48"/>
      <c r="C223" s="311" t="s">
        <v>1728</v>
      </c>
      <c r="D223" s="312" t="s">
        <v>1729</v>
      </c>
      <c r="E223" s="313" t="s">
        <v>78</v>
      </c>
      <c r="F223" s="314">
        <v>460.23700000000002</v>
      </c>
      <c r="G223" s="42"/>
      <c r="H223" s="48"/>
    </row>
    <row r="224" s="2" customFormat="1" ht="16.8" customHeight="1">
      <c r="A224" s="42"/>
      <c r="B224" s="48"/>
      <c r="C224" s="315" t="s">
        <v>78</v>
      </c>
      <c r="D224" s="315" t="s">
        <v>1784</v>
      </c>
      <c r="E224" s="20" t="s">
        <v>78</v>
      </c>
      <c r="F224" s="316">
        <v>0</v>
      </c>
      <c r="G224" s="42"/>
      <c r="H224" s="48"/>
    </row>
    <row r="225" s="2" customFormat="1" ht="16.8" customHeight="1">
      <c r="A225" s="42"/>
      <c r="B225" s="48"/>
      <c r="C225" s="315" t="s">
        <v>78</v>
      </c>
      <c r="D225" s="315" t="s">
        <v>1928</v>
      </c>
      <c r="E225" s="20" t="s">
        <v>78</v>
      </c>
      <c r="F225" s="316">
        <v>60.786000000000001</v>
      </c>
      <c r="G225" s="42"/>
      <c r="H225" s="48"/>
    </row>
    <row r="226" s="2" customFormat="1" ht="16.8" customHeight="1">
      <c r="A226" s="42"/>
      <c r="B226" s="48"/>
      <c r="C226" s="315" t="s">
        <v>78</v>
      </c>
      <c r="D226" s="315" t="s">
        <v>1929</v>
      </c>
      <c r="E226" s="20" t="s">
        <v>78</v>
      </c>
      <c r="F226" s="316">
        <v>60.786000000000001</v>
      </c>
      <c r="G226" s="42"/>
      <c r="H226" s="48"/>
    </row>
    <row r="227" s="2" customFormat="1" ht="16.8" customHeight="1">
      <c r="A227" s="42"/>
      <c r="B227" s="48"/>
      <c r="C227" s="315" t="s">
        <v>78</v>
      </c>
      <c r="D227" s="315" t="s">
        <v>1930</v>
      </c>
      <c r="E227" s="20" t="s">
        <v>78</v>
      </c>
      <c r="F227" s="316">
        <v>63.030000000000001</v>
      </c>
      <c r="G227" s="42"/>
      <c r="H227" s="48"/>
    </row>
    <row r="228" s="2" customFormat="1" ht="16.8" customHeight="1">
      <c r="A228" s="42"/>
      <c r="B228" s="48"/>
      <c r="C228" s="315" t="s">
        <v>78</v>
      </c>
      <c r="D228" s="315" t="s">
        <v>1931</v>
      </c>
      <c r="E228" s="20" t="s">
        <v>78</v>
      </c>
      <c r="F228" s="316">
        <v>18.084</v>
      </c>
      <c r="G228" s="42"/>
      <c r="H228" s="48"/>
    </row>
    <row r="229" s="2" customFormat="1" ht="16.8" customHeight="1">
      <c r="A229" s="42"/>
      <c r="B229" s="48"/>
      <c r="C229" s="315" t="s">
        <v>78</v>
      </c>
      <c r="D229" s="315" t="s">
        <v>1932</v>
      </c>
      <c r="E229" s="20" t="s">
        <v>78</v>
      </c>
      <c r="F229" s="316">
        <v>46.826999999999998</v>
      </c>
      <c r="G229" s="42"/>
      <c r="H229" s="48"/>
    </row>
    <row r="230" s="2" customFormat="1" ht="16.8" customHeight="1">
      <c r="A230" s="42"/>
      <c r="B230" s="48"/>
      <c r="C230" s="315" t="s">
        <v>78</v>
      </c>
      <c r="D230" s="315" t="s">
        <v>1933</v>
      </c>
      <c r="E230" s="20" t="s">
        <v>78</v>
      </c>
      <c r="F230" s="316">
        <v>16.170000000000002</v>
      </c>
      <c r="G230" s="42"/>
      <c r="H230" s="48"/>
    </row>
    <row r="231" s="2" customFormat="1" ht="16.8" customHeight="1">
      <c r="A231" s="42"/>
      <c r="B231" s="48"/>
      <c r="C231" s="315" t="s">
        <v>78</v>
      </c>
      <c r="D231" s="315" t="s">
        <v>1934</v>
      </c>
      <c r="E231" s="20" t="s">
        <v>78</v>
      </c>
      <c r="F231" s="316">
        <v>63.656999999999996</v>
      </c>
      <c r="G231" s="42"/>
      <c r="H231" s="48"/>
    </row>
    <row r="232" s="2" customFormat="1" ht="16.8" customHeight="1">
      <c r="A232" s="42"/>
      <c r="B232" s="48"/>
      <c r="C232" s="315" t="s">
        <v>78</v>
      </c>
      <c r="D232" s="315" t="s">
        <v>1935</v>
      </c>
      <c r="E232" s="20" t="s">
        <v>78</v>
      </c>
      <c r="F232" s="316">
        <v>63.689999999999998</v>
      </c>
      <c r="G232" s="42"/>
      <c r="H232" s="48"/>
    </row>
    <row r="233" s="2" customFormat="1" ht="16.8" customHeight="1">
      <c r="A233" s="42"/>
      <c r="B233" s="48"/>
      <c r="C233" s="315" t="s">
        <v>78</v>
      </c>
      <c r="D233" s="315" t="s">
        <v>1936</v>
      </c>
      <c r="E233" s="20" t="s">
        <v>78</v>
      </c>
      <c r="F233" s="316">
        <v>67.206999999999994</v>
      </c>
      <c r="G233" s="42"/>
      <c r="H233" s="48"/>
    </row>
    <row r="234" s="2" customFormat="1" ht="16.8" customHeight="1">
      <c r="A234" s="42"/>
      <c r="B234" s="48"/>
      <c r="C234" s="315" t="s">
        <v>1728</v>
      </c>
      <c r="D234" s="315" t="s">
        <v>285</v>
      </c>
      <c r="E234" s="20" t="s">
        <v>78</v>
      </c>
      <c r="F234" s="316">
        <v>460.23700000000002</v>
      </c>
      <c r="G234" s="42"/>
      <c r="H234" s="48"/>
    </row>
    <row r="235" s="2" customFormat="1" ht="16.8" customHeight="1">
      <c r="A235" s="42"/>
      <c r="B235" s="48"/>
      <c r="C235" s="317" t="s">
        <v>3244</v>
      </c>
      <c r="D235" s="42"/>
      <c r="E235" s="42"/>
      <c r="F235" s="42"/>
      <c r="G235" s="42"/>
      <c r="H235" s="48"/>
    </row>
    <row r="236" s="2" customFormat="1" ht="16.8" customHeight="1">
      <c r="A236" s="42"/>
      <c r="B236" s="48"/>
      <c r="C236" s="315" t="s">
        <v>1442</v>
      </c>
      <c r="D236" s="315" t="s">
        <v>3257</v>
      </c>
      <c r="E236" s="20" t="s">
        <v>321</v>
      </c>
      <c r="F236" s="316">
        <v>460.23700000000002</v>
      </c>
      <c r="G236" s="42"/>
      <c r="H236" s="48"/>
    </row>
    <row r="237" s="2" customFormat="1" ht="16.8" customHeight="1">
      <c r="A237" s="42"/>
      <c r="B237" s="48"/>
      <c r="C237" s="315" t="s">
        <v>2230</v>
      </c>
      <c r="D237" s="315" t="s">
        <v>3315</v>
      </c>
      <c r="E237" s="20" t="s">
        <v>321</v>
      </c>
      <c r="F237" s="316">
        <v>460.23700000000002</v>
      </c>
      <c r="G237" s="42"/>
      <c r="H237" s="48"/>
    </row>
    <row r="238" s="2" customFormat="1" ht="16.8" customHeight="1">
      <c r="A238" s="42"/>
      <c r="B238" s="48"/>
      <c r="C238" s="315" t="s">
        <v>1447</v>
      </c>
      <c r="D238" s="315" t="s">
        <v>3259</v>
      </c>
      <c r="E238" s="20" t="s">
        <v>321</v>
      </c>
      <c r="F238" s="316">
        <v>460.23700000000002</v>
      </c>
      <c r="G238" s="42"/>
      <c r="H238" s="48"/>
    </row>
    <row r="239" s="2" customFormat="1" ht="16.8" customHeight="1">
      <c r="A239" s="42"/>
      <c r="B239" s="48"/>
      <c r="C239" s="315" t="s">
        <v>1452</v>
      </c>
      <c r="D239" s="315" t="s">
        <v>3260</v>
      </c>
      <c r="E239" s="20" t="s">
        <v>321</v>
      </c>
      <c r="F239" s="316">
        <v>460.23700000000002</v>
      </c>
      <c r="G239" s="42"/>
      <c r="H239" s="48"/>
    </row>
    <row r="240" s="2" customFormat="1" ht="16.8" customHeight="1">
      <c r="A240" s="42"/>
      <c r="B240" s="48"/>
      <c r="C240" s="315" t="s">
        <v>1462</v>
      </c>
      <c r="D240" s="315" t="s">
        <v>3262</v>
      </c>
      <c r="E240" s="20" t="s">
        <v>321</v>
      </c>
      <c r="F240" s="316">
        <v>460.23700000000002</v>
      </c>
      <c r="G240" s="42"/>
      <c r="H240" s="48"/>
    </row>
    <row r="241" s="2" customFormat="1" ht="16.8" customHeight="1">
      <c r="A241" s="42"/>
      <c r="B241" s="48"/>
      <c r="C241" s="315" t="s">
        <v>2243</v>
      </c>
      <c r="D241" s="315" t="s">
        <v>3316</v>
      </c>
      <c r="E241" s="20" t="s">
        <v>448</v>
      </c>
      <c r="F241" s="316">
        <v>230.119</v>
      </c>
      <c r="G241" s="42"/>
      <c r="H241" s="48"/>
    </row>
    <row r="242" s="2" customFormat="1" ht="16.8" customHeight="1">
      <c r="A242" s="42"/>
      <c r="B242" s="48"/>
      <c r="C242" s="315" t="s">
        <v>1483</v>
      </c>
      <c r="D242" s="315" t="s">
        <v>3263</v>
      </c>
      <c r="E242" s="20" t="s">
        <v>321</v>
      </c>
      <c r="F242" s="316">
        <v>460.23700000000002</v>
      </c>
      <c r="G242" s="42"/>
      <c r="H242" s="48"/>
    </row>
    <row r="243" s="2" customFormat="1" ht="16.8" customHeight="1">
      <c r="A243" s="42"/>
      <c r="B243" s="48"/>
      <c r="C243" s="315" t="s">
        <v>1648</v>
      </c>
      <c r="D243" s="315" t="s">
        <v>3264</v>
      </c>
      <c r="E243" s="20" t="s">
        <v>321</v>
      </c>
      <c r="F243" s="316">
        <v>460.23700000000002</v>
      </c>
      <c r="G243" s="42"/>
      <c r="H243" s="48"/>
    </row>
    <row r="244" s="2" customFormat="1" ht="16.8" customHeight="1">
      <c r="A244" s="42"/>
      <c r="B244" s="48"/>
      <c r="C244" s="315" t="s">
        <v>1682</v>
      </c>
      <c r="D244" s="315" t="s">
        <v>3265</v>
      </c>
      <c r="E244" s="20" t="s">
        <v>321</v>
      </c>
      <c r="F244" s="316">
        <v>460.23700000000002</v>
      </c>
      <c r="G244" s="42"/>
      <c r="H244" s="48"/>
    </row>
    <row r="245" s="2" customFormat="1">
      <c r="A245" s="42"/>
      <c r="B245" s="48"/>
      <c r="C245" s="315" t="s">
        <v>319</v>
      </c>
      <c r="D245" s="315" t="s">
        <v>3255</v>
      </c>
      <c r="E245" s="20" t="s">
        <v>321</v>
      </c>
      <c r="F245" s="316">
        <v>460.23700000000002</v>
      </c>
      <c r="G245" s="42"/>
      <c r="H245" s="48"/>
    </row>
    <row r="246" s="2" customFormat="1" ht="16.8" customHeight="1">
      <c r="A246" s="42"/>
      <c r="B246" s="48"/>
      <c r="C246" s="315" t="s">
        <v>893</v>
      </c>
      <c r="D246" s="315" t="s">
        <v>3256</v>
      </c>
      <c r="E246" s="20" t="s">
        <v>321</v>
      </c>
      <c r="F246" s="316">
        <v>460.23700000000002</v>
      </c>
      <c r="G246" s="42"/>
      <c r="H246" s="48"/>
    </row>
    <row r="247" s="2" customFormat="1" ht="16.8" customHeight="1">
      <c r="A247" s="42"/>
      <c r="B247" s="48"/>
      <c r="C247" s="311" t="s">
        <v>776</v>
      </c>
      <c r="D247" s="312" t="s">
        <v>777</v>
      </c>
      <c r="E247" s="313" t="s">
        <v>78</v>
      </c>
      <c r="F247" s="314">
        <v>818.50699999999995</v>
      </c>
      <c r="G247" s="42"/>
      <c r="H247" s="48"/>
    </row>
    <row r="248" s="2" customFormat="1" ht="16.8" customHeight="1">
      <c r="A248" s="42"/>
      <c r="B248" s="48"/>
      <c r="C248" s="315" t="s">
        <v>78</v>
      </c>
      <c r="D248" s="315" t="s">
        <v>1855</v>
      </c>
      <c r="E248" s="20" t="s">
        <v>78</v>
      </c>
      <c r="F248" s="316">
        <v>105.92700000000001</v>
      </c>
      <c r="G248" s="42"/>
      <c r="H248" s="48"/>
    </row>
    <row r="249" s="2" customFormat="1" ht="16.8" customHeight="1">
      <c r="A249" s="42"/>
      <c r="B249" s="48"/>
      <c r="C249" s="315" t="s">
        <v>78</v>
      </c>
      <c r="D249" s="315" t="s">
        <v>1856</v>
      </c>
      <c r="E249" s="20" t="s">
        <v>78</v>
      </c>
      <c r="F249" s="316">
        <v>105.92700000000001</v>
      </c>
      <c r="G249" s="42"/>
      <c r="H249" s="48"/>
    </row>
    <row r="250" s="2" customFormat="1" ht="16.8" customHeight="1">
      <c r="A250" s="42"/>
      <c r="B250" s="48"/>
      <c r="C250" s="315" t="s">
        <v>78</v>
      </c>
      <c r="D250" s="315" t="s">
        <v>1857</v>
      </c>
      <c r="E250" s="20" t="s">
        <v>78</v>
      </c>
      <c r="F250" s="316">
        <v>108.205</v>
      </c>
      <c r="G250" s="42"/>
      <c r="H250" s="48"/>
    </row>
    <row r="251" s="2" customFormat="1" ht="16.8" customHeight="1">
      <c r="A251" s="42"/>
      <c r="B251" s="48"/>
      <c r="C251" s="315" t="s">
        <v>78</v>
      </c>
      <c r="D251" s="315" t="s">
        <v>1858</v>
      </c>
      <c r="E251" s="20" t="s">
        <v>78</v>
      </c>
      <c r="F251" s="316">
        <v>62.578000000000003</v>
      </c>
      <c r="G251" s="42"/>
      <c r="H251" s="48"/>
    </row>
    <row r="252" s="2" customFormat="1" ht="16.8" customHeight="1">
      <c r="A252" s="42"/>
      <c r="B252" s="48"/>
      <c r="C252" s="315" t="s">
        <v>78</v>
      </c>
      <c r="D252" s="315" t="s">
        <v>1859</v>
      </c>
      <c r="E252" s="20" t="s">
        <v>78</v>
      </c>
      <c r="F252" s="316">
        <v>91.757000000000005</v>
      </c>
      <c r="G252" s="42"/>
      <c r="H252" s="48"/>
    </row>
    <row r="253" s="2" customFormat="1" ht="16.8" customHeight="1">
      <c r="A253" s="42"/>
      <c r="B253" s="48"/>
      <c r="C253" s="315" t="s">
        <v>78</v>
      </c>
      <c r="D253" s="315" t="s">
        <v>1860</v>
      </c>
      <c r="E253" s="20" t="s">
        <v>78</v>
      </c>
      <c r="F253" s="316">
        <v>60.634999999999998</v>
      </c>
      <c r="G253" s="42"/>
      <c r="H253" s="48"/>
    </row>
    <row r="254" s="2" customFormat="1" ht="16.8" customHeight="1">
      <c r="A254" s="42"/>
      <c r="B254" s="48"/>
      <c r="C254" s="315" t="s">
        <v>78</v>
      </c>
      <c r="D254" s="315" t="s">
        <v>1861</v>
      </c>
      <c r="E254" s="20" t="s">
        <v>78</v>
      </c>
      <c r="F254" s="316">
        <v>108.842</v>
      </c>
      <c r="G254" s="42"/>
      <c r="H254" s="48"/>
    </row>
    <row r="255" s="2" customFormat="1" ht="16.8" customHeight="1">
      <c r="A255" s="42"/>
      <c r="B255" s="48"/>
      <c r="C255" s="315" t="s">
        <v>78</v>
      </c>
      <c r="D255" s="315" t="s">
        <v>1862</v>
      </c>
      <c r="E255" s="20" t="s">
        <v>78</v>
      </c>
      <c r="F255" s="316">
        <v>108.875</v>
      </c>
      <c r="G255" s="42"/>
      <c r="H255" s="48"/>
    </row>
    <row r="256" s="2" customFormat="1" ht="16.8" customHeight="1">
      <c r="A256" s="42"/>
      <c r="B256" s="48"/>
      <c r="C256" s="315" t="s">
        <v>78</v>
      </c>
      <c r="D256" s="315" t="s">
        <v>1863</v>
      </c>
      <c r="E256" s="20" t="s">
        <v>78</v>
      </c>
      <c r="F256" s="316">
        <v>111.68899999999999</v>
      </c>
      <c r="G256" s="42"/>
      <c r="H256" s="48"/>
    </row>
    <row r="257" s="2" customFormat="1" ht="16.8" customHeight="1">
      <c r="A257" s="42"/>
      <c r="B257" s="48"/>
      <c r="C257" s="315" t="s">
        <v>78</v>
      </c>
      <c r="D257" s="315" t="s">
        <v>1864</v>
      </c>
      <c r="E257" s="20" t="s">
        <v>78</v>
      </c>
      <c r="F257" s="316">
        <v>-86.875</v>
      </c>
      <c r="G257" s="42"/>
      <c r="H257" s="48"/>
    </row>
    <row r="258" s="2" customFormat="1" ht="16.8" customHeight="1">
      <c r="A258" s="42"/>
      <c r="B258" s="48"/>
      <c r="C258" s="315" t="s">
        <v>78</v>
      </c>
      <c r="D258" s="315" t="s">
        <v>1865</v>
      </c>
      <c r="E258" s="20" t="s">
        <v>78</v>
      </c>
      <c r="F258" s="316">
        <v>-13.9</v>
      </c>
      <c r="G258" s="42"/>
      <c r="H258" s="48"/>
    </row>
    <row r="259" s="2" customFormat="1" ht="16.8" customHeight="1">
      <c r="A259" s="42"/>
      <c r="B259" s="48"/>
      <c r="C259" s="315" t="s">
        <v>78</v>
      </c>
      <c r="D259" s="315" t="s">
        <v>1866</v>
      </c>
      <c r="E259" s="20" t="s">
        <v>78</v>
      </c>
      <c r="F259" s="316">
        <v>-3.2000000000000002</v>
      </c>
      <c r="G259" s="42"/>
      <c r="H259" s="48"/>
    </row>
    <row r="260" s="2" customFormat="1" ht="16.8" customHeight="1">
      <c r="A260" s="42"/>
      <c r="B260" s="48"/>
      <c r="C260" s="315" t="s">
        <v>78</v>
      </c>
      <c r="D260" s="315" t="s">
        <v>1867</v>
      </c>
      <c r="E260" s="20" t="s">
        <v>78</v>
      </c>
      <c r="F260" s="316">
        <v>-3.2000000000000002</v>
      </c>
      <c r="G260" s="42"/>
      <c r="H260" s="48"/>
    </row>
    <row r="261" s="2" customFormat="1" ht="16.8" customHeight="1">
      <c r="A261" s="42"/>
      <c r="B261" s="48"/>
      <c r="C261" s="315" t="s">
        <v>78</v>
      </c>
      <c r="D261" s="315" t="s">
        <v>1868</v>
      </c>
      <c r="E261" s="20" t="s">
        <v>78</v>
      </c>
      <c r="F261" s="316">
        <v>-1.6000000000000001</v>
      </c>
      <c r="G261" s="42"/>
      <c r="H261" s="48"/>
    </row>
    <row r="262" s="2" customFormat="1" ht="16.8" customHeight="1">
      <c r="A262" s="42"/>
      <c r="B262" s="48"/>
      <c r="C262" s="315" t="s">
        <v>78</v>
      </c>
      <c r="D262" s="315" t="s">
        <v>1869</v>
      </c>
      <c r="E262" s="20" t="s">
        <v>78</v>
      </c>
      <c r="F262" s="316">
        <v>8.125</v>
      </c>
      <c r="G262" s="42"/>
      <c r="H262" s="48"/>
    </row>
    <row r="263" s="2" customFormat="1" ht="16.8" customHeight="1">
      <c r="A263" s="42"/>
      <c r="B263" s="48"/>
      <c r="C263" s="315" t="s">
        <v>78</v>
      </c>
      <c r="D263" s="315" t="s">
        <v>1870</v>
      </c>
      <c r="E263" s="20" t="s">
        <v>78</v>
      </c>
      <c r="F263" s="316">
        <v>-5.0629999999999997</v>
      </c>
      <c r="G263" s="42"/>
      <c r="H263" s="48"/>
    </row>
    <row r="264" s="2" customFormat="1" ht="16.8" customHeight="1">
      <c r="A264" s="42"/>
      <c r="B264" s="48"/>
      <c r="C264" s="315" t="s">
        <v>78</v>
      </c>
      <c r="D264" s="315" t="s">
        <v>1871</v>
      </c>
      <c r="E264" s="20" t="s">
        <v>78</v>
      </c>
      <c r="F264" s="316">
        <v>-2.081</v>
      </c>
      <c r="G264" s="42"/>
      <c r="H264" s="48"/>
    </row>
    <row r="265" s="2" customFormat="1" ht="16.8" customHeight="1">
      <c r="A265" s="42"/>
      <c r="B265" s="48"/>
      <c r="C265" s="315" t="s">
        <v>78</v>
      </c>
      <c r="D265" s="315" t="s">
        <v>1645</v>
      </c>
      <c r="E265" s="20" t="s">
        <v>78</v>
      </c>
      <c r="F265" s="316">
        <v>-39.359999999999999</v>
      </c>
      <c r="G265" s="42"/>
      <c r="H265" s="48"/>
    </row>
    <row r="266" s="2" customFormat="1" ht="16.8" customHeight="1">
      <c r="A266" s="42"/>
      <c r="B266" s="48"/>
      <c r="C266" s="315" t="s">
        <v>78</v>
      </c>
      <c r="D266" s="315" t="s">
        <v>2352</v>
      </c>
      <c r="E266" s="20" t="s">
        <v>78</v>
      </c>
      <c r="F266" s="316">
        <v>0</v>
      </c>
      <c r="G266" s="42"/>
      <c r="H266" s="48"/>
    </row>
    <row r="267" s="2" customFormat="1" ht="16.8" customHeight="1">
      <c r="A267" s="42"/>
      <c r="B267" s="48"/>
      <c r="C267" s="315" t="s">
        <v>78</v>
      </c>
      <c r="D267" s="315" t="s">
        <v>606</v>
      </c>
      <c r="E267" s="20" t="s">
        <v>78</v>
      </c>
      <c r="F267" s="316">
        <v>0</v>
      </c>
      <c r="G267" s="42"/>
      <c r="H267" s="48"/>
    </row>
    <row r="268" s="2" customFormat="1" ht="16.8" customHeight="1">
      <c r="A268" s="42"/>
      <c r="B268" s="48"/>
      <c r="C268" s="315" t="s">
        <v>78</v>
      </c>
      <c r="D268" s="315" t="s">
        <v>607</v>
      </c>
      <c r="E268" s="20" t="s">
        <v>78</v>
      </c>
      <c r="F268" s="316">
        <v>4</v>
      </c>
      <c r="G268" s="42"/>
      <c r="H268" s="48"/>
    </row>
    <row r="269" s="2" customFormat="1" ht="16.8" customHeight="1">
      <c r="A269" s="42"/>
      <c r="B269" s="48"/>
      <c r="C269" s="315" t="s">
        <v>78</v>
      </c>
      <c r="D269" s="315" t="s">
        <v>608</v>
      </c>
      <c r="E269" s="20" t="s">
        <v>78</v>
      </c>
      <c r="F269" s="316">
        <v>4</v>
      </c>
      <c r="G269" s="42"/>
      <c r="H269" s="48"/>
    </row>
    <row r="270" s="2" customFormat="1" ht="16.8" customHeight="1">
      <c r="A270" s="42"/>
      <c r="B270" s="48"/>
      <c r="C270" s="315" t="s">
        <v>78</v>
      </c>
      <c r="D270" s="315" t="s">
        <v>609</v>
      </c>
      <c r="E270" s="20" t="s">
        <v>78</v>
      </c>
      <c r="F270" s="316">
        <v>5.4080000000000004</v>
      </c>
      <c r="G270" s="42"/>
      <c r="H270" s="48"/>
    </row>
    <row r="271" s="2" customFormat="1" ht="16.8" customHeight="1">
      <c r="A271" s="42"/>
      <c r="B271" s="48"/>
      <c r="C271" s="315" t="s">
        <v>78</v>
      </c>
      <c r="D271" s="315" t="s">
        <v>610</v>
      </c>
      <c r="E271" s="20" t="s">
        <v>78</v>
      </c>
      <c r="F271" s="316">
        <v>2.0800000000000001</v>
      </c>
      <c r="G271" s="42"/>
      <c r="H271" s="48"/>
    </row>
    <row r="272" s="2" customFormat="1" ht="16.8" customHeight="1">
      <c r="A272" s="42"/>
      <c r="B272" s="48"/>
      <c r="C272" s="315" t="s">
        <v>78</v>
      </c>
      <c r="D272" s="315" t="s">
        <v>611</v>
      </c>
      <c r="E272" s="20" t="s">
        <v>78</v>
      </c>
      <c r="F272" s="316">
        <v>1.4159999999999999</v>
      </c>
      <c r="G272" s="42"/>
      <c r="H272" s="48"/>
    </row>
    <row r="273" s="2" customFormat="1" ht="16.8" customHeight="1">
      <c r="A273" s="42"/>
      <c r="B273" s="48"/>
      <c r="C273" s="315" t="s">
        <v>78</v>
      </c>
      <c r="D273" s="315" t="s">
        <v>612</v>
      </c>
      <c r="E273" s="20" t="s">
        <v>78</v>
      </c>
      <c r="F273" s="316">
        <v>5.3559999999999999</v>
      </c>
      <c r="G273" s="42"/>
      <c r="H273" s="48"/>
    </row>
    <row r="274" s="2" customFormat="1" ht="16.8" customHeight="1">
      <c r="A274" s="42"/>
      <c r="B274" s="48"/>
      <c r="C274" s="315" t="s">
        <v>78</v>
      </c>
      <c r="D274" s="315" t="s">
        <v>613</v>
      </c>
      <c r="E274" s="20" t="s">
        <v>78</v>
      </c>
      <c r="F274" s="316">
        <v>2.2080000000000002</v>
      </c>
      <c r="G274" s="42"/>
      <c r="H274" s="48"/>
    </row>
    <row r="275" s="2" customFormat="1" ht="16.8" customHeight="1">
      <c r="A275" s="42"/>
      <c r="B275" s="48"/>
      <c r="C275" s="315" t="s">
        <v>78</v>
      </c>
      <c r="D275" s="315" t="s">
        <v>614</v>
      </c>
      <c r="E275" s="20" t="s">
        <v>78</v>
      </c>
      <c r="F275" s="316">
        <v>4</v>
      </c>
      <c r="G275" s="42"/>
      <c r="H275" s="48"/>
    </row>
    <row r="276" s="2" customFormat="1" ht="16.8" customHeight="1">
      <c r="A276" s="42"/>
      <c r="B276" s="48"/>
      <c r="C276" s="315" t="s">
        <v>78</v>
      </c>
      <c r="D276" s="315" t="s">
        <v>324</v>
      </c>
      <c r="E276" s="20" t="s">
        <v>78</v>
      </c>
      <c r="F276" s="316">
        <v>0</v>
      </c>
      <c r="G276" s="42"/>
      <c r="H276" s="48"/>
    </row>
    <row r="277" s="2" customFormat="1" ht="16.8" customHeight="1">
      <c r="A277" s="42"/>
      <c r="B277" s="48"/>
      <c r="C277" s="315" t="s">
        <v>78</v>
      </c>
      <c r="D277" s="315" t="s">
        <v>598</v>
      </c>
      <c r="E277" s="20" t="s">
        <v>78</v>
      </c>
      <c r="F277" s="316">
        <v>15.158</v>
      </c>
      <c r="G277" s="42"/>
      <c r="H277" s="48"/>
    </row>
    <row r="278" s="2" customFormat="1" ht="16.8" customHeight="1">
      <c r="A278" s="42"/>
      <c r="B278" s="48"/>
      <c r="C278" s="315" t="s">
        <v>78</v>
      </c>
      <c r="D278" s="315" t="s">
        <v>599</v>
      </c>
      <c r="E278" s="20" t="s">
        <v>78</v>
      </c>
      <c r="F278" s="316">
        <v>48.840000000000003</v>
      </c>
      <c r="G278" s="42"/>
      <c r="H278" s="48"/>
    </row>
    <row r="279" s="2" customFormat="1" ht="16.8" customHeight="1">
      <c r="A279" s="42"/>
      <c r="B279" s="48"/>
      <c r="C279" s="315" t="s">
        <v>78</v>
      </c>
      <c r="D279" s="315" t="s">
        <v>600</v>
      </c>
      <c r="E279" s="20" t="s">
        <v>78</v>
      </c>
      <c r="F279" s="316">
        <v>5</v>
      </c>
      <c r="G279" s="42"/>
      <c r="H279" s="48"/>
    </row>
    <row r="280" s="2" customFormat="1" ht="16.8" customHeight="1">
      <c r="A280" s="42"/>
      <c r="B280" s="48"/>
      <c r="C280" s="315" t="s">
        <v>78</v>
      </c>
      <c r="D280" s="315" t="s">
        <v>324</v>
      </c>
      <c r="E280" s="20" t="s">
        <v>78</v>
      </c>
      <c r="F280" s="316">
        <v>0</v>
      </c>
      <c r="G280" s="42"/>
      <c r="H280" s="48"/>
    </row>
    <row r="281" s="2" customFormat="1" ht="16.8" customHeight="1">
      <c r="A281" s="42"/>
      <c r="B281" s="48"/>
      <c r="C281" s="315" t="s">
        <v>78</v>
      </c>
      <c r="D281" s="315" t="s">
        <v>592</v>
      </c>
      <c r="E281" s="20" t="s">
        <v>78</v>
      </c>
      <c r="F281" s="316">
        <v>3.7599999999999998</v>
      </c>
      <c r="G281" s="42"/>
      <c r="H281" s="48"/>
    </row>
    <row r="282" s="2" customFormat="1" ht="16.8" customHeight="1">
      <c r="A282" s="42"/>
      <c r="B282" s="48"/>
      <c r="C282" s="315" t="s">
        <v>776</v>
      </c>
      <c r="D282" s="315" t="s">
        <v>285</v>
      </c>
      <c r="E282" s="20" t="s">
        <v>78</v>
      </c>
      <c r="F282" s="316">
        <v>818.50699999999995</v>
      </c>
      <c r="G282" s="42"/>
      <c r="H282" s="48"/>
    </row>
    <row r="283" s="2" customFormat="1" ht="16.8" customHeight="1">
      <c r="A283" s="42"/>
      <c r="B283" s="48"/>
      <c r="C283" s="317" t="s">
        <v>3244</v>
      </c>
      <c r="D283" s="42"/>
      <c r="E283" s="42"/>
      <c r="F283" s="42"/>
      <c r="G283" s="42"/>
      <c r="H283" s="48"/>
    </row>
    <row r="284" s="2" customFormat="1" ht="16.8" customHeight="1">
      <c r="A284" s="42"/>
      <c r="B284" s="48"/>
      <c r="C284" s="315" t="s">
        <v>1641</v>
      </c>
      <c r="D284" s="315" t="s">
        <v>3277</v>
      </c>
      <c r="E284" s="20" t="s">
        <v>321</v>
      </c>
      <c r="F284" s="316">
        <v>818.50699999999995</v>
      </c>
      <c r="G284" s="42"/>
      <c r="H284" s="48"/>
    </row>
    <row r="285" s="2" customFormat="1" ht="16.8" customHeight="1">
      <c r="A285" s="42"/>
      <c r="B285" s="48"/>
      <c r="C285" s="315" t="s">
        <v>2353</v>
      </c>
      <c r="D285" s="315" t="s">
        <v>3317</v>
      </c>
      <c r="E285" s="20" t="s">
        <v>321</v>
      </c>
      <c r="F285" s="316">
        <v>818.50699999999995</v>
      </c>
      <c r="G285" s="42"/>
      <c r="H285" s="48"/>
    </row>
    <row r="286" s="2" customFormat="1" ht="16.8" customHeight="1">
      <c r="A286" s="42"/>
      <c r="B286" s="48"/>
      <c r="C286" s="315" t="s">
        <v>2357</v>
      </c>
      <c r="D286" s="315" t="s">
        <v>3318</v>
      </c>
      <c r="E286" s="20" t="s">
        <v>321</v>
      </c>
      <c r="F286" s="316">
        <v>818.50699999999995</v>
      </c>
      <c r="G286" s="42"/>
      <c r="H286" s="48"/>
    </row>
    <row r="287" s="2" customFormat="1" ht="16.8" customHeight="1">
      <c r="A287" s="42"/>
      <c r="B287" s="48"/>
      <c r="C287" s="315" t="s">
        <v>2361</v>
      </c>
      <c r="D287" s="315" t="s">
        <v>3319</v>
      </c>
      <c r="E287" s="20" t="s">
        <v>321</v>
      </c>
      <c r="F287" s="316">
        <v>818.50699999999995</v>
      </c>
      <c r="G287" s="42"/>
      <c r="H287" s="48"/>
    </row>
    <row r="288" s="2" customFormat="1" ht="16.8" customHeight="1">
      <c r="A288" s="42"/>
      <c r="B288" s="48"/>
      <c r="C288" s="315" t="s">
        <v>1666</v>
      </c>
      <c r="D288" s="315" t="s">
        <v>3278</v>
      </c>
      <c r="E288" s="20" t="s">
        <v>321</v>
      </c>
      <c r="F288" s="316">
        <v>818.50699999999995</v>
      </c>
      <c r="G288" s="42"/>
      <c r="H288" s="48"/>
    </row>
    <row r="289" s="2" customFormat="1" ht="16.8" customHeight="1">
      <c r="A289" s="42"/>
      <c r="B289" s="48"/>
      <c r="C289" s="315" t="s">
        <v>1687</v>
      </c>
      <c r="D289" s="315" t="s">
        <v>3279</v>
      </c>
      <c r="E289" s="20" t="s">
        <v>321</v>
      </c>
      <c r="F289" s="316">
        <v>818.50699999999995</v>
      </c>
      <c r="G289" s="42"/>
      <c r="H289" s="48"/>
    </row>
    <row r="290" s="2" customFormat="1">
      <c r="A290" s="42"/>
      <c r="B290" s="48"/>
      <c r="C290" s="315" t="s">
        <v>2382</v>
      </c>
      <c r="D290" s="315" t="s">
        <v>3320</v>
      </c>
      <c r="E290" s="20" t="s">
        <v>321</v>
      </c>
      <c r="F290" s="316">
        <v>818.50699999999995</v>
      </c>
      <c r="G290" s="42"/>
      <c r="H290" s="48"/>
    </row>
    <row r="291" s="2" customFormat="1" ht="16.8" customHeight="1">
      <c r="A291" s="42"/>
      <c r="B291" s="48"/>
      <c r="C291" s="315" t="s">
        <v>2386</v>
      </c>
      <c r="D291" s="315" t="s">
        <v>3321</v>
      </c>
      <c r="E291" s="20" t="s">
        <v>321</v>
      </c>
      <c r="F291" s="316">
        <v>818.50699999999995</v>
      </c>
      <c r="G291" s="42"/>
      <c r="H291" s="48"/>
    </row>
    <row r="292" s="2" customFormat="1" ht="16.8" customHeight="1">
      <c r="A292" s="42"/>
      <c r="B292" s="48"/>
      <c r="C292" s="311" t="s">
        <v>249</v>
      </c>
      <c r="D292" s="312" t="s">
        <v>250</v>
      </c>
      <c r="E292" s="313" t="s">
        <v>78</v>
      </c>
      <c r="F292" s="314">
        <v>443.077</v>
      </c>
      <c r="G292" s="42"/>
      <c r="H292" s="48"/>
    </row>
    <row r="293" s="2" customFormat="1" ht="16.8" customHeight="1">
      <c r="A293" s="42"/>
      <c r="B293" s="48"/>
      <c r="C293" s="311" t="s">
        <v>252</v>
      </c>
      <c r="D293" s="312" t="s">
        <v>253</v>
      </c>
      <c r="E293" s="313" t="s">
        <v>78</v>
      </c>
      <c r="F293" s="314">
        <v>439.315</v>
      </c>
      <c r="G293" s="42"/>
      <c r="H293" s="48"/>
    </row>
    <row r="294" s="2" customFormat="1" ht="16.8" customHeight="1">
      <c r="A294" s="42"/>
      <c r="B294" s="48"/>
      <c r="C294" s="311" t="s">
        <v>1732</v>
      </c>
      <c r="D294" s="312" t="s">
        <v>1733</v>
      </c>
      <c r="E294" s="313" t="s">
        <v>78</v>
      </c>
      <c r="F294" s="314">
        <v>717.28099999999995</v>
      </c>
      <c r="G294" s="42"/>
      <c r="H294" s="48"/>
    </row>
    <row r="295" s="2" customFormat="1" ht="16.8" customHeight="1">
      <c r="A295" s="42"/>
      <c r="B295" s="48"/>
      <c r="C295" s="315" t="s">
        <v>78</v>
      </c>
      <c r="D295" s="315" t="s">
        <v>1855</v>
      </c>
      <c r="E295" s="20" t="s">
        <v>78</v>
      </c>
      <c r="F295" s="316">
        <v>105.92700000000001</v>
      </c>
      <c r="G295" s="42"/>
      <c r="H295" s="48"/>
    </row>
    <row r="296" s="2" customFormat="1" ht="16.8" customHeight="1">
      <c r="A296" s="42"/>
      <c r="B296" s="48"/>
      <c r="C296" s="315" t="s">
        <v>78</v>
      </c>
      <c r="D296" s="315" t="s">
        <v>1856</v>
      </c>
      <c r="E296" s="20" t="s">
        <v>78</v>
      </c>
      <c r="F296" s="316">
        <v>105.92700000000001</v>
      </c>
      <c r="G296" s="42"/>
      <c r="H296" s="48"/>
    </row>
    <row r="297" s="2" customFormat="1" ht="16.8" customHeight="1">
      <c r="A297" s="42"/>
      <c r="B297" s="48"/>
      <c r="C297" s="315" t="s">
        <v>78</v>
      </c>
      <c r="D297" s="315" t="s">
        <v>1857</v>
      </c>
      <c r="E297" s="20" t="s">
        <v>78</v>
      </c>
      <c r="F297" s="316">
        <v>108.205</v>
      </c>
      <c r="G297" s="42"/>
      <c r="H297" s="48"/>
    </row>
    <row r="298" s="2" customFormat="1" ht="16.8" customHeight="1">
      <c r="A298" s="42"/>
      <c r="B298" s="48"/>
      <c r="C298" s="315" t="s">
        <v>78</v>
      </c>
      <c r="D298" s="315" t="s">
        <v>1858</v>
      </c>
      <c r="E298" s="20" t="s">
        <v>78</v>
      </c>
      <c r="F298" s="316">
        <v>62.578000000000003</v>
      </c>
      <c r="G298" s="42"/>
      <c r="H298" s="48"/>
    </row>
    <row r="299" s="2" customFormat="1" ht="16.8" customHeight="1">
      <c r="A299" s="42"/>
      <c r="B299" s="48"/>
      <c r="C299" s="315" t="s">
        <v>78</v>
      </c>
      <c r="D299" s="315" t="s">
        <v>1859</v>
      </c>
      <c r="E299" s="20" t="s">
        <v>78</v>
      </c>
      <c r="F299" s="316">
        <v>91.757000000000005</v>
      </c>
      <c r="G299" s="42"/>
      <c r="H299" s="48"/>
    </row>
    <row r="300" s="2" customFormat="1" ht="16.8" customHeight="1">
      <c r="A300" s="42"/>
      <c r="B300" s="48"/>
      <c r="C300" s="315" t="s">
        <v>78</v>
      </c>
      <c r="D300" s="315" t="s">
        <v>1860</v>
      </c>
      <c r="E300" s="20" t="s">
        <v>78</v>
      </c>
      <c r="F300" s="316">
        <v>60.634999999999998</v>
      </c>
      <c r="G300" s="42"/>
      <c r="H300" s="48"/>
    </row>
    <row r="301" s="2" customFormat="1" ht="16.8" customHeight="1">
      <c r="A301" s="42"/>
      <c r="B301" s="48"/>
      <c r="C301" s="315" t="s">
        <v>78</v>
      </c>
      <c r="D301" s="315" t="s">
        <v>1861</v>
      </c>
      <c r="E301" s="20" t="s">
        <v>78</v>
      </c>
      <c r="F301" s="316">
        <v>108.842</v>
      </c>
      <c r="G301" s="42"/>
      <c r="H301" s="48"/>
    </row>
    <row r="302" s="2" customFormat="1" ht="16.8" customHeight="1">
      <c r="A302" s="42"/>
      <c r="B302" s="48"/>
      <c r="C302" s="315" t="s">
        <v>78</v>
      </c>
      <c r="D302" s="315" t="s">
        <v>1862</v>
      </c>
      <c r="E302" s="20" t="s">
        <v>78</v>
      </c>
      <c r="F302" s="316">
        <v>108.875</v>
      </c>
      <c r="G302" s="42"/>
      <c r="H302" s="48"/>
    </row>
    <row r="303" s="2" customFormat="1" ht="16.8" customHeight="1">
      <c r="A303" s="42"/>
      <c r="B303" s="48"/>
      <c r="C303" s="315" t="s">
        <v>78</v>
      </c>
      <c r="D303" s="315" t="s">
        <v>1863</v>
      </c>
      <c r="E303" s="20" t="s">
        <v>78</v>
      </c>
      <c r="F303" s="316">
        <v>111.68899999999999</v>
      </c>
      <c r="G303" s="42"/>
      <c r="H303" s="48"/>
    </row>
    <row r="304" s="2" customFormat="1" ht="16.8" customHeight="1">
      <c r="A304" s="42"/>
      <c r="B304" s="48"/>
      <c r="C304" s="315" t="s">
        <v>78</v>
      </c>
      <c r="D304" s="315" t="s">
        <v>1864</v>
      </c>
      <c r="E304" s="20" t="s">
        <v>78</v>
      </c>
      <c r="F304" s="316">
        <v>-86.875</v>
      </c>
      <c r="G304" s="42"/>
      <c r="H304" s="48"/>
    </row>
    <row r="305" s="2" customFormat="1" ht="16.8" customHeight="1">
      <c r="A305" s="42"/>
      <c r="B305" s="48"/>
      <c r="C305" s="315" t="s">
        <v>78</v>
      </c>
      <c r="D305" s="315" t="s">
        <v>1865</v>
      </c>
      <c r="E305" s="20" t="s">
        <v>78</v>
      </c>
      <c r="F305" s="316">
        <v>-13.9</v>
      </c>
      <c r="G305" s="42"/>
      <c r="H305" s="48"/>
    </row>
    <row r="306" s="2" customFormat="1" ht="16.8" customHeight="1">
      <c r="A306" s="42"/>
      <c r="B306" s="48"/>
      <c r="C306" s="315" t="s">
        <v>78</v>
      </c>
      <c r="D306" s="315" t="s">
        <v>1866</v>
      </c>
      <c r="E306" s="20" t="s">
        <v>78</v>
      </c>
      <c r="F306" s="316">
        <v>-3.2000000000000002</v>
      </c>
      <c r="G306" s="42"/>
      <c r="H306" s="48"/>
    </row>
    <row r="307" s="2" customFormat="1" ht="16.8" customHeight="1">
      <c r="A307" s="42"/>
      <c r="B307" s="48"/>
      <c r="C307" s="315" t="s">
        <v>78</v>
      </c>
      <c r="D307" s="315" t="s">
        <v>1867</v>
      </c>
      <c r="E307" s="20" t="s">
        <v>78</v>
      </c>
      <c r="F307" s="316">
        <v>-3.2000000000000002</v>
      </c>
      <c r="G307" s="42"/>
      <c r="H307" s="48"/>
    </row>
    <row r="308" s="2" customFormat="1" ht="16.8" customHeight="1">
      <c r="A308" s="42"/>
      <c r="B308" s="48"/>
      <c r="C308" s="315" t="s">
        <v>78</v>
      </c>
      <c r="D308" s="315" t="s">
        <v>1868</v>
      </c>
      <c r="E308" s="20" t="s">
        <v>78</v>
      </c>
      <c r="F308" s="316">
        <v>-1.6000000000000001</v>
      </c>
      <c r="G308" s="42"/>
      <c r="H308" s="48"/>
    </row>
    <row r="309" s="2" customFormat="1" ht="16.8" customHeight="1">
      <c r="A309" s="42"/>
      <c r="B309" s="48"/>
      <c r="C309" s="315" t="s">
        <v>78</v>
      </c>
      <c r="D309" s="315" t="s">
        <v>1869</v>
      </c>
      <c r="E309" s="20" t="s">
        <v>78</v>
      </c>
      <c r="F309" s="316">
        <v>8.125</v>
      </c>
      <c r="G309" s="42"/>
      <c r="H309" s="48"/>
    </row>
    <row r="310" s="2" customFormat="1" ht="16.8" customHeight="1">
      <c r="A310" s="42"/>
      <c r="B310" s="48"/>
      <c r="C310" s="315" t="s">
        <v>78</v>
      </c>
      <c r="D310" s="315" t="s">
        <v>1870</v>
      </c>
      <c r="E310" s="20" t="s">
        <v>78</v>
      </c>
      <c r="F310" s="316">
        <v>-5.0629999999999997</v>
      </c>
      <c r="G310" s="42"/>
      <c r="H310" s="48"/>
    </row>
    <row r="311" s="2" customFormat="1" ht="16.8" customHeight="1">
      <c r="A311" s="42"/>
      <c r="B311" s="48"/>
      <c r="C311" s="315" t="s">
        <v>78</v>
      </c>
      <c r="D311" s="315" t="s">
        <v>1871</v>
      </c>
      <c r="E311" s="20" t="s">
        <v>78</v>
      </c>
      <c r="F311" s="316">
        <v>-2.081</v>
      </c>
      <c r="G311" s="42"/>
      <c r="H311" s="48"/>
    </row>
    <row r="312" s="2" customFormat="1" ht="16.8" customHeight="1">
      <c r="A312" s="42"/>
      <c r="B312" s="48"/>
      <c r="C312" s="315" t="s">
        <v>78</v>
      </c>
      <c r="D312" s="315" t="s">
        <v>1645</v>
      </c>
      <c r="E312" s="20" t="s">
        <v>78</v>
      </c>
      <c r="F312" s="316">
        <v>-39.359999999999999</v>
      </c>
      <c r="G312" s="42"/>
      <c r="H312" s="48"/>
    </row>
    <row r="313" s="2" customFormat="1" ht="16.8" customHeight="1">
      <c r="A313" s="42"/>
      <c r="B313" s="48"/>
      <c r="C313" s="315" t="s">
        <v>1732</v>
      </c>
      <c r="D313" s="315" t="s">
        <v>285</v>
      </c>
      <c r="E313" s="20" t="s">
        <v>78</v>
      </c>
      <c r="F313" s="316">
        <v>717.28099999999995</v>
      </c>
      <c r="G313" s="42"/>
      <c r="H313" s="48"/>
    </row>
    <row r="314" s="2" customFormat="1" ht="16.8" customHeight="1">
      <c r="A314" s="42"/>
      <c r="B314" s="48"/>
      <c r="C314" s="317" t="s">
        <v>3244</v>
      </c>
      <c r="D314" s="42"/>
      <c r="E314" s="42"/>
      <c r="F314" s="42"/>
      <c r="G314" s="42"/>
      <c r="H314" s="48"/>
    </row>
    <row r="315" s="2" customFormat="1">
      <c r="A315" s="42"/>
      <c r="B315" s="48"/>
      <c r="C315" s="315" t="s">
        <v>1938</v>
      </c>
      <c r="D315" s="315" t="s">
        <v>3322</v>
      </c>
      <c r="E315" s="20" t="s">
        <v>321</v>
      </c>
      <c r="F315" s="316">
        <v>717.28099999999995</v>
      </c>
      <c r="G315" s="42"/>
      <c r="H315" s="48"/>
    </row>
    <row r="316" s="2" customFormat="1" ht="16.8" customHeight="1">
      <c r="A316" s="42"/>
      <c r="B316" s="48"/>
      <c r="C316" s="315" t="s">
        <v>1850</v>
      </c>
      <c r="D316" s="315" t="s">
        <v>3323</v>
      </c>
      <c r="E316" s="20" t="s">
        <v>321</v>
      </c>
      <c r="F316" s="316">
        <v>717.28099999999995</v>
      </c>
      <c r="G316" s="42"/>
      <c r="H316" s="48"/>
    </row>
    <row r="317" s="2" customFormat="1" ht="16.8" customHeight="1">
      <c r="A317" s="42"/>
      <c r="B317" s="48"/>
      <c r="C317" s="315" t="s">
        <v>1874</v>
      </c>
      <c r="D317" s="315" t="s">
        <v>3324</v>
      </c>
      <c r="E317" s="20" t="s">
        <v>321</v>
      </c>
      <c r="F317" s="316">
        <v>717.28099999999995</v>
      </c>
      <c r="G317" s="42"/>
      <c r="H317" s="48"/>
    </row>
    <row r="318" s="2" customFormat="1">
      <c r="A318" s="42"/>
      <c r="B318" s="48"/>
      <c r="C318" s="315" t="s">
        <v>1878</v>
      </c>
      <c r="D318" s="315" t="s">
        <v>3325</v>
      </c>
      <c r="E318" s="20" t="s">
        <v>321</v>
      </c>
      <c r="F318" s="316">
        <v>717.28099999999995</v>
      </c>
      <c r="G318" s="42"/>
      <c r="H318" s="48"/>
    </row>
    <row r="319" s="2" customFormat="1" ht="16.8" customHeight="1">
      <c r="A319" s="42"/>
      <c r="B319" s="48"/>
      <c r="C319" s="311" t="s">
        <v>255</v>
      </c>
      <c r="D319" s="312" t="s">
        <v>255</v>
      </c>
      <c r="E319" s="313" t="s">
        <v>78</v>
      </c>
      <c r="F319" s="314">
        <v>459.81999999999999</v>
      </c>
      <c r="G319" s="42"/>
      <c r="H319" s="48"/>
    </row>
    <row r="320" s="2" customFormat="1" ht="16.8" customHeight="1">
      <c r="A320" s="42"/>
      <c r="B320" s="48"/>
      <c r="C320" s="317" t="s">
        <v>3244</v>
      </c>
      <c r="D320" s="42"/>
      <c r="E320" s="42"/>
      <c r="F320" s="42"/>
      <c r="G320" s="42"/>
      <c r="H320" s="48"/>
    </row>
    <row r="321" s="2" customFormat="1" ht="16.8" customHeight="1">
      <c r="A321" s="42"/>
      <c r="B321" s="48"/>
      <c r="C321" s="315" t="s">
        <v>1773</v>
      </c>
      <c r="D321" s="315" t="s">
        <v>3326</v>
      </c>
      <c r="E321" s="20" t="s">
        <v>280</v>
      </c>
      <c r="F321" s="316">
        <v>31.82</v>
      </c>
      <c r="G321" s="42"/>
      <c r="H321" s="48"/>
    </row>
    <row r="322" s="2" customFormat="1" ht="16.8" customHeight="1">
      <c r="A322" s="42"/>
      <c r="B322" s="48"/>
      <c r="C322" s="315" t="s">
        <v>1794</v>
      </c>
      <c r="D322" s="315" t="s">
        <v>3327</v>
      </c>
      <c r="E322" s="20" t="s">
        <v>321</v>
      </c>
      <c r="F322" s="316">
        <v>459.81999999999999</v>
      </c>
      <c r="G322" s="42"/>
      <c r="H322" s="48"/>
    </row>
    <row r="323" s="2" customFormat="1" ht="16.8" customHeight="1">
      <c r="A323" s="42"/>
      <c r="B323" s="48"/>
      <c r="C323" s="315" t="s">
        <v>1893</v>
      </c>
      <c r="D323" s="315" t="s">
        <v>3328</v>
      </c>
      <c r="E323" s="20" t="s">
        <v>321</v>
      </c>
      <c r="F323" s="316">
        <v>459.81999999999999</v>
      </c>
      <c r="G323" s="42"/>
      <c r="H323" s="48"/>
    </row>
    <row r="324" s="2" customFormat="1" ht="16.8" customHeight="1">
      <c r="A324" s="42"/>
      <c r="B324" s="48"/>
      <c r="C324" s="315" t="s">
        <v>877</v>
      </c>
      <c r="D324" s="315" t="s">
        <v>3291</v>
      </c>
      <c r="E324" s="20" t="s">
        <v>321</v>
      </c>
      <c r="F324" s="316">
        <v>459.81999999999999</v>
      </c>
      <c r="G324" s="42"/>
      <c r="H324" s="48"/>
    </row>
    <row r="325" s="2" customFormat="1" ht="16.8" customHeight="1">
      <c r="A325" s="42"/>
      <c r="B325" s="48"/>
      <c r="C325" s="315" t="s">
        <v>980</v>
      </c>
      <c r="D325" s="315" t="s">
        <v>3294</v>
      </c>
      <c r="E325" s="20" t="s">
        <v>321</v>
      </c>
      <c r="F325" s="316">
        <v>459.81999999999999</v>
      </c>
      <c r="G325" s="42"/>
      <c r="H325" s="48"/>
    </row>
    <row r="326" s="2" customFormat="1" ht="16.8" customHeight="1">
      <c r="A326" s="42"/>
      <c r="B326" s="48"/>
      <c r="C326" s="315" t="s">
        <v>996</v>
      </c>
      <c r="D326" s="315" t="s">
        <v>3296</v>
      </c>
      <c r="E326" s="20" t="s">
        <v>321</v>
      </c>
      <c r="F326" s="316">
        <v>459.81999999999999</v>
      </c>
      <c r="G326" s="42"/>
      <c r="H326" s="48"/>
    </row>
    <row r="327" s="2" customFormat="1" ht="16.8" customHeight="1">
      <c r="A327" s="42"/>
      <c r="B327" s="48"/>
      <c r="C327" s="311" t="s">
        <v>779</v>
      </c>
      <c r="D327" s="312" t="s">
        <v>780</v>
      </c>
      <c r="E327" s="313" t="s">
        <v>78</v>
      </c>
      <c r="F327" s="314">
        <v>23.629999999999999</v>
      </c>
      <c r="G327" s="42"/>
      <c r="H327" s="48"/>
    </row>
    <row r="328" s="2" customFormat="1" ht="16.8" customHeight="1">
      <c r="A328" s="42"/>
      <c r="B328" s="48"/>
      <c r="C328" s="315" t="s">
        <v>78</v>
      </c>
      <c r="D328" s="315" t="s">
        <v>2286</v>
      </c>
      <c r="E328" s="20" t="s">
        <v>78</v>
      </c>
      <c r="F328" s="316">
        <v>23.629999999999999</v>
      </c>
      <c r="G328" s="42"/>
      <c r="H328" s="48"/>
    </row>
    <row r="329" s="2" customFormat="1" ht="16.8" customHeight="1">
      <c r="A329" s="42"/>
      <c r="B329" s="48"/>
      <c r="C329" s="315" t="s">
        <v>779</v>
      </c>
      <c r="D329" s="315" t="s">
        <v>285</v>
      </c>
      <c r="E329" s="20" t="s">
        <v>78</v>
      </c>
      <c r="F329" s="316">
        <v>23.629999999999999</v>
      </c>
      <c r="G329" s="42"/>
      <c r="H329" s="48"/>
    </row>
    <row r="330" s="2" customFormat="1" ht="16.8" customHeight="1">
      <c r="A330" s="42"/>
      <c r="B330" s="48"/>
      <c r="C330" s="317" t="s">
        <v>3244</v>
      </c>
      <c r="D330" s="42"/>
      <c r="E330" s="42"/>
      <c r="F330" s="42"/>
      <c r="G330" s="42"/>
      <c r="H330" s="48"/>
    </row>
    <row r="331" s="2" customFormat="1" ht="16.8" customHeight="1">
      <c r="A331" s="42"/>
      <c r="B331" s="48"/>
      <c r="C331" s="315" t="s">
        <v>1588</v>
      </c>
      <c r="D331" s="315" t="s">
        <v>3280</v>
      </c>
      <c r="E331" s="20" t="s">
        <v>448</v>
      </c>
      <c r="F331" s="316">
        <v>23.629999999999999</v>
      </c>
      <c r="G331" s="42"/>
      <c r="H331" s="48"/>
    </row>
    <row r="332" s="2" customFormat="1" ht="16.8" customHeight="1">
      <c r="A332" s="42"/>
      <c r="B332" s="48"/>
      <c r="C332" s="315" t="s">
        <v>1503</v>
      </c>
      <c r="D332" s="315" t="s">
        <v>3281</v>
      </c>
      <c r="E332" s="20" t="s">
        <v>321</v>
      </c>
      <c r="F332" s="316">
        <v>49.090000000000003</v>
      </c>
      <c r="G332" s="42"/>
      <c r="H332" s="48"/>
    </row>
    <row r="333" s="2" customFormat="1" ht="16.8" customHeight="1">
      <c r="A333" s="42"/>
      <c r="B333" s="48"/>
      <c r="C333" s="315" t="s">
        <v>1517</v>
      </c>
      <c r="D333" s="315" t="s">
        <v>3282</v>
      </c>
      <c r="E333" s="20" t="s">
        <v>321</v>
      </c>
      <c r="F333" s="316">
        <v>49.090000000000003</v>
      </c>
      <c r="G333" s="42"/>
      <c r="H333" s="48"/>
    </row>
    <row r="334" s="2" customFormat="1" ht="16.8" customHeight="1">
      <c r="A334" s="42"/>
      <c r="B334" s="48"/>
      <c r="C334" s="315" t="s">
        <v>1583</v>
      </c>
      <c r="D334" s="315" t="s">
        <v>3283</v>
      </c>
      <c r="E334" s="20" t="s">
        <v>321</v>
      </c>
      <c r="F334" s="316">
        <v>49.090000000000003</v>
      </c>
      <c r="G334" s="42"/>
      <c r="H334" s="48"/>
    </row>
    <row r="335" s="2" customFormat="1" ht="16.8" customHeight="1">
      <c r="A335" s="42"/>
      <c r="B335" s="48"/>
      <c r="C335" s="311" t="s">
        <v>1737</v>
      </c>
      <c r="D335" s="312" t="s">
        <v>78</v>
      </c>
      <c r="E335" s="313" t="s">
        <v>78</v>
      </c>
      <c r="F335" s="314">
        <v>16.68</v>
      </c>
      <c r="G335" s="42"/>
      <c r="H335" s="48"/>
    </row>
    <row r="336" s="2" customFormat="1" ht="16.8" customHeight="1">
      <c r="A336" s="42"/>
      <c r="B336" s="48"/>
      <c r="C336" s="315" t="s">
        <v>78</v>
      </c>
      <c r="D336" s="315" t="s">
        <v>2288</v>
      </c>
      <c r="E336" s="20" t="s">
        <v>78</v>
      </c>
      <c r="F336" s="316">
        <v>11.119999999999999</v>
      </c>
      <c r="G336" s="42"/>
      <c r="H336" s="48"/>
    </row>
    <row r="337" s="2" customFormat="1" ht="16.8" customHeight="1">
      <c r="A337" s="42"/>
      <c r="B337" s="48"/>
      <c r="C337" s="315" t="s">
        <v>78</v>
      </c>
      <c r="D337" s="315" t="s">
        <v>2289</v>
      </c>
      <c r="E337" s="20" t="s">
        <v>78</v>
      </c>
      <c r="F337" s="316">
        <v>5.5599999999999996</v>
      </c>
      <c r="G337" s="42"/>
      <c r="H337" s="48"/>
    </row>
    <row r="338" s="2" customFormat="1" ht="16.8" customHeight="1">
      <c r="A338" s="42"/>
      <c r="B338" s="48"/>
      <c r="C338" s="315" t="s">
        <v>1737</v>
      </c>
      <c r="D338" s="315" t="s">
        <v>285</v>
      </c>
      <c r="E338" s="20" t="s">
        <v>78</v>
      </c>
      <c r="F338" s="316">
        <v>16.68</v>
      </c>
      <c r="G338" s="42"/>
      <c r="H338" s="48"/>
    </row>
    <row r="339" s="2" customFormat="1" ht="16.8" customHeight="1">
      <c r="A339" s="42"/>
      <c r="B339" s="48"/>
      <c r="C339" s="317" t="s">
        <v>3244</v>
      </c>
      <c r="D339" s="42"/>
      <c r="E339" s="42"/>
      <c r="F339" s="42"/>
      <c r="G339" s="42"/>
      <c r="H339" s="48"/>
    </row>
    <row r="340" s="2" customFormat="1" ht="16.8" customHeight="1">
      <c r="A340" s="42"/>
      <c r="B340" s="48"/>
      <c r="C340" s="315" t="s">
        <v>2309</v>
      </c>
      <c r="D340" s="315" t="s">
        <v>3329</v>
      </c>
      <c r="E340" s="20" t="s">
        <v>448</v>
      </c>
      <c r="F340" s="316">
        <v>16.68</v>
      </c>
      <c r="G340" s="42"/>
      <c r="H340" s="48"/>
    </row>
    <row r="341" s="2" customFormat="1" ht="16.8" customHeight="1">
      <c r="A341" s="42"/>
      <c r="B341" s="48"/>
      <c r="C341" s="315" t="s">
        <v>1503</v>
      </c>
      <c r="D341" s="315" t="s">
        <v>3281</v>
      </c>
      <c r="E341" s="20" t="s">
        <v>321</v>
      </c>
      <c r="F341" s="316">
        <v>49.090000000000003</v>
      </c>
      <c r="G341" s="42"/>
      <c r="H341" s="48"/>
    </row>
    <row r="342" s="2" customFormat="1" ht="16.8" customHeight="1">
      <c r="A342" s="42"/>
      <c r="B342" s="48"/>
      <c r="C342" s="315" t="s">
        <v>1517</v>
      </c>
      <c r="D342" s="315" t="s">
        <v>3282</v>
      </c>
      <c r="E342" s="20" t="s">
        <v>321</v>
      </c>
      <c r="F342" s="316">
        <v>49.090000000000003</v>
      </c>
      <c r="G342" s="42"/>
      <c r="H342" s="48"/>
    </row>
    <row r="343" s="2" customFormat="1" ht="16.8" customHeight="1">
      <c r="A343" s="42"/>
      <c r="B343" s="48"/>
      <c r="C343" s="315" t="s">
        <v>1583</v>
      </c>
      <c r="D343" s="315" t="s">
        <v>3283</v>
      </c>
      <c r="E343" s="20" t="s">
        <v>321</v>
      </c>
      <c r="F343" s="316">
        <v>49.090000000000003</v>
      </c>
      <c r="G343" s="42"/>
      <c r="H343" s="48"/>
    </row>
    <row r="344" s="2" customFormat="1" ht="16.8" customHeight="1">
      <c r="A344" s="42"/>
      <c r="B344" s="48"/>
      <c r="C344" s="311" t="s">
        <v>782</v>
      </c>
      <c r="D344" s="312" t="s">
        <v>783</v>
      </c>
      <c r="E344" s="313" t="s">
        <v>78</v>
      </c>
      <c r="F344" s="314">
        <v>39.359999999999999</v>
      </c>
      <c r="G344" s="42"/>
      <c r="H344" s="48"/>
    </row>
    <row r="345" s="2" customFormat="1" ht="16.8" customHeight="1">
      <c r="A345" s="42"/>
      <c r="B345" s="48"/>
      <c r="C345" s="315" t="s">
        <v>78</v>
      </c>
      <c r="D345" s="315" t="s">
        <v>1872</v>
      </c>
      <c r="E345" s="20" t="s">
        <v>78</v>
      </c>
      <c r="F345" s="316">
        <v>0</v>
      </c>
      <c r="G345" s="42"/>
      <c r="H345" s="48"/>
    </row>
    <row r="346" s="2" customFormat="1" ht="16.8" customHeight="1">
      <c r="A346" s="42"/>
      <c r="B346" s="48"/>
      <c r="C346" s="315" t="s">
        <v>78</v>
      </c>
      <c r="D346" s="315" t="s">
        <v>1873</v>
      </c>
      <c r="E346" s="20" t="s">
        <v>78</v>
      </c>
      <c r="F346" s="316">
        <v>39.359999999999999</v>
      </c>
      <c r="G346" s="42"/>
      <c r="H346" s="48"/>
    </row>
    <row r="347" s="2" customFormat="1" ht="16.8" customHeight="1">
      <c r="A347" s="42"/>
      <c r="B347" s="48"/>
      <c r="C347" s="315" t="s">
        <v>782</v>
      </c>
      <c r="D347" s="315" t="s">
        <v>285</v>
      </c>
      <c r="E347" s="20" t="s">
        <v>78</v>
      </c>
      <c r="F347" s="316">
        <v>39.359999999999999</v>
      </c>
      <c r="G347" s="42"/>
      <c r="H347" s="48"/>
    </row>
    <row r="348" s="2" customFormat="1" ht="16.8" customHeight="1">
      <c r="A348" s="42"/>
      <c r="B348" s="48"/>
      <c r="C348" s="317" t="s">
        <v>3244</v>
      </c>
      <c r="D348" s="42"/>
      <c r="E348" s="42"/>
      <c r="F348" s="42"/>
      <c r="G348" s="42"/>
      <c r="H348" s="48"/>
    </row>
    <row r="349" s="2" customFormat="1">
      <c r="A349" s="42"/>
      <c r="B349" s="48"/>
      <c r="C349" s="315" t="s">
        <v>1522</v>
      </c>
      <c r="D349" s="315" t="s">
        <v>3284</v>
      </c>
      <c r="E349" s="20" t="s">
        <v>321</v>
      </c>
      <c r="F349" s="316">
        <v>39.359999999999999</v>
      </c>
      <c r="G349" s="42"/>
      <c r="H349" s="48"/>
    </row>
    <row r="350" s="2" customFormat="1" ht="16.8" customHeight="1">
      <c r="A350" s="42"/>
      <c r="B350" s="48"/>
      <c r="C350" s="315" t="s">
        <v>1503</v>
      </c>
      <c r="D350" s="315" t="s">
        <v>3281</v>
      </c>
      <c r="E350" s="20" t="s">
        <v>321</v>
      </c>
      <c r="F350" s="316">
        <v>49.090000000000003</v>
      </c>
      <c r="G350" s="42"/>
      <c r="H350" s="48"/>
    </row>
    <row r="351" s="2" customFormat="1" ht="16.8" customHeight="1">
      <c r="A351" s="42"/>
      <c r="B351" s="48"/>
      <c r="C351" s="315" t="s">
        <v>1517</v>
      </c>
      <c r="D351" s="315" t="s">
        <v>3282</v>
      </c>
      <c r="E351" s="20" t="s">
        <v>321</v>
      </c>
      <c r="F351" s="316">
        <v>49.090000000000003</v>
      </c>
      <c r="G351" s="42"/>
      <c r="H351" s="48"/>
    </row>
    <row r="352" s="2" customFormat="1" ht="16.8" customHeight="1">
      <c r="A352" s="42"/>
      <c r="B352" s="48"/>
      <c r="C352" s="315" t="s">
        <v>1542</v>
      </c>
      <c r="D352" s="315" t="s">
        <v>3285</v>
      </c>
      <c r="E352" s="20" t="s">
        <v>321</v>
      </c>
      <c r="F352" s="316">
        <v>39.359999999999999</v>
      </c>
      <c r="G352" s="42"/>
      <c r="H352" s="48"/>
    </row>
    <row r="353" s="2" customFormat="1" ht="16.8" customHeight="1">
      <c r="A353" s="42"/>
      <c r="B353" s="48"/>
      <c r="C353" s="315" t="s">
        <v>1583</v>
      </c>
      <c r="D353" s="315" t="s">
        <v>3283</v>
      </c>
      <c r="E353" s="20" t="s">
        <v>321</v>
      </c>
      <c r="F353" s="316">
        <v>49.090000000000003</v>
      </c>
      <c r="G353" s="42"/>
      <c r="H353" s="48"/>
    </row>
    <row r="354" s="2" customFormat="1" ht="16.8" customHeight="1">
      <c r="A354" s="42"/>
      <c r="B354" s="48"/>
      <c r="C354" s="315" t="s">
        <v>1641</v>
      </c>
      <c r="D354" s="315" t="s">
        <v>3277</v>
      </c>
      <c r="E354" s="20" t="s">
        <v>321</v>
      </c>
      <c r="F354" s="316">
        <v>818.50699999999995</v>
      </c>
      <c r="G354" s="42"/>
      <c r="H354" s="48"/>
    </row>
    <row r="355" s="2" customFormat="1">
      <c r="A355" s="42"/>
      <c r="B355" s="48"/>
      <c r="C355" s="315" t="s">
        <v>1938</v>
      </c>
      <c r="D355" s="315" t="s">
        <v>3322</v>
      </c>
      <c r="E355" s="20" t="s">
        <v>321</v>
      </c>
      <c r="F355" s="316">
        <v>717.28099999999995</v>
      </c>
      <c r="G355" s="42"/>
      <c r="H355" s="48"/>
    </row>
    <row r="356" s="2" customFormat="1" ht="16.8" customHeight="1">
      <c r="A356" s="42"/>
      <c r="B356" s="48"/>
      <c r="C356" s="311" t="s">
        <v>3330</v>
      </c>
      <c r="D356" s="312" t="s">
        <v>783</v>
      </c>
      <c r="E356" s="313" t="s">
        <v>78</v>
      </c>
      <c r="F356" s="314">
        <v>16.550999999999998</v>
      </c>
      <c r="G356" s="42"/>
      <c r="H356" s="48"/>
    </row>
    <row r="357" s="2" customFormat="1" ht="16.8" customHeight="1">
      <c r="A357" s="42"/>
      <c r="B357" s="48"/>
      <c r="C357" s="311" t="s">
        <v>785</v>
      </c>
      <c r="D357" s="312" t="s">
        <v>786</v>
      </c>
      <c r="E357" s="313" t="s">
        <v>78</v>
      </c>
      <c r="F357" s="314">
        <v>0.73899999999999999</v>
      </c>
      <c r="G357" s="42"/>
      <c r="H357" s="48"/>
    </row>
    <row r="358" s="2" customFormat="1" ht="16.8" customHeight="1">
      <c r="A358" s="42"/>
      <c r="B358" s="48"/>
      <c r="C358" s="311" t="s">
        <v>792</v>
      </c>
      <c r="D358" s="312" t="s">
        <v>793</v>
      </c>
      <c r="E358" s="313" t="s">
        <v>78</v>
      </c>
      <c r="F358" s="314">
        <v>40.636000000000003</v>
      </c>
      <c r="G358" s="42"/>
      <c r="H358" s="48"/>
    </row>
    <row r="359" s="2" customFormat="1" ht="16.8" customHeight="1">
      <c r="A359" s="42"/>
      <c r="B359" s="48"/>
      <c r="C359" s="311" t="s">
        <v>797</v>
      </c>
      <c r="D359" s="312" t="s">
        <v>798</v>
      </c>
      <c r="E359" s="313" t="s">
        <v>78</v>
      </c>
      <c r="F359" s="314">
        <v>23.73</v>
      </c>
      <c r="G359" s="42"/>
      <c r="H359" s="48"/>
    </row>
    <row r="360" s="2" customFormat="1" ht="16.8" customHeight="1">
      <c r="A360" s="42"/>
      <c r="B360" s="48"/>
      <c r="C360" s="311" t="s">
        <v>800</v>
      </c>
      <c r="D360" s="312" t="s">
        <v>801</v>
      </c>
      <c r="E360" s="313" t="s">
        <v>78</v>
      </c>
      <c r="F360" s="314">
        <v>82.079999999999998</v>
      </c>
      <c r="G360" s="42"/>
      <c r="H360" s="48"/>
    </row>
    <row r="361" s="2" customFormat="1" ht="16.8" customHeight="1">
      <c r="A361" s="42"/>
      <c r="B361" s="48"/>
      <c r="C361" s="311" t="s">
        <v>1740</v>
      </c>
      <c r="D361" s="312" t="s">
        <v>1741</v>
      </c>
      <c r="E361" s="313" t="s">
        <v>78</v>
      </c>
      <c r="F361" s="314">
        <v>24.149999999999999</v>
      </c>
      <c r="G361" s="42"/>
      <c r="H361" s="48"/>
    </row>
    <row r="362" s="2" customFormat="1" ht="16.8" customHeight="1">
      <c r="A362" s="42"/>
      <c r="B362" s="48"/>
      <c r="C362" s="315" t="s">
        <v>78</v>
      </c>
      <c r="D362" s="315" t="s">
        <v>2329</v>
      </c>
      <c r="E362" s="20" t="s">
        <v>78</v>
      </c>
      <c r="F362" s="316">
        <v>0</v>
      </c>
      <c r="G362" s="42"/>
      <c r="H362" s="48"/>
    </row>
    <row r="363" s="2" customFormat="1" ht="16.8" customHeight="1">
      <c r="A363" s="42"/>
      <c r="B363" s="48"/>
      <c r="C363" s="315" t="s">
        <v>78</v>
      </c>
      <c r="D363" s="315" t="s">
        <v>2330</v>
      </c>
      <c r="E363" s="20" t="s">
        <v>78</v>
      </c>
      <c r="F363" s="316">
        <v>24.149999999999999</v>
      </c>
      <c r="G363" s="42"/>
      <c r="H363" s="48"/>
    </row>
    <row r="364" s="2" customFormat="1" ht="16.8" customHeight="1">
      <c r="A364" s="42"/>
      <c r="B364" s="48"/>
      <c r="C364" s="315" t="s">
        <v>1740</v>
      </c>
      <c r="D364" s="315" t="s">
        <v>358</v>
      </c>
      <c r="E364" s="20" t="s">
        <v>78</v>
      </c>
      <c r="F364" s="316">
        <v>24.149999999999999</v>
      </c>
      <c r="G364" s="42"/>
      <c r="H364" s="48"/>
    </row>
    <row r="365" s="2" customFormat="1" ht="16.8" customHeight="1">
      <c r="A365" s="42"/>
      <c r="B365" s="48"/>
      <c r="C365" s="317" t="s">
        <v>3244</v>
      </c>
      <c r="D365" s="42"/>
      <c r="E365" s="42"/>
      <c r="F365" s="42"/>
      <c r="G365" s="42"/>
      <c r="H365" s="48"/>
    </row>
    <row r="366" s="2" customFormat="1" ht="16.8" customHeight="1">
      <c r="A366" s="42"/>
      <c r="B366" s="48"/>
      <c r="C366" s="315" t="s">
        <v>2317</v>
      </c>
      <c r="D366" s="315" t="s">
        <v>3331</v>
      </c>
      <c r="E366" s="20" t="s">
        <v>321</v>
      </c>
      <c r="F366" s="316">
        <v>592.58299999999997</v>
      </c>
      <c r="G366" s="42"/>
      <c r="H366" s="48"/>
    </row>
    <row r="367" s="2" customFormat="1" ht="16.8" customHeight="1">
      <c r="A367" s="42"/>
      <c r="B367" s="48"/>
      <c r="C367" s="315" t="s">
        <v>2331</v>
      </c>
      <c r="D367" s="315" t="s">
        <v>3332</v>
      </c>
      <c r="E367" s="20" t="s">
        <v>321</v>
      </c>
      <c r="F367" s="316">
        <v>592.58299999999997</v>
      </c>
      <c r="G367" s="42"/>
      <c r="H367" s="48"/>
    </row>
    <row r="368" s="2" customFormat="1" ht="16.8" customHeight="1">
      <c r="A368" s="42"/>
      <c r="B368" s="48"/>
      <c r="C368" s="315" t="s">
        <v>2339</v>
      </c>
      <c r="D368" s="315" t="s">
        <v>3333</v>
      </c>
      <c r="E368" s="20" t="s">
        <v>321</v>
      </c>
      <c r="F368" s="316">
        <v>592.58299999999997</v>
      </c>
      <c r="G368" s="42"/>
      <c r="H368" s="48"/>
    </row>
    <row r="369" s="2" customFormat="1" ht="16.8" customHeight="1">
      <c r="A369" s="42"/>
      <c r="B369" s="48"/>
      <c r="C369" s="315" t="s">
        <v>2343</v>
      </c>
      <c r="D369" s="315" t="s">
        <v>3334</v>
      </c>
      <c r="E369" s="20" t="s">
        <v>321</v>
      </c>
      <c r="F369" s="316">
        <v>28.873000000000001</v>
      </c>
      <c r="G369" s="42"/>
      <c r="H369" s="48"/>
    </row>
    <row r="370" s="2" customFormat="1" ht="16.8" customHeight="1">
      <c r="A370" s="42"/>
      <c r="B370" s="48"/>
      <c r="C370" s="315" t="s">
        <v>2347</v>
      </c>
      <c r="D370" s="315" t="s">
        <v>3335</v>
      </c>
      <c r="E370" s="20" t="s">
        <v>321</v>
      </c>
      <c r="F370" s="316">
        <v>592.58299999999997</v>
      </c>
      <c r="G370" s="42"/>
      <c r="H370" s="48"/>
    </row>
    <row r="371" s="2" customFormat="1" ht="16.8" customHeight="1">
      <c r="A371" s="42"/>
      <c r="B371" s="48"/>
      <c r="C371" s="311" t="s">
        <v>1743</v>
      </c>
      <c r="D371" s="312" t="s">
        <v>1744</v>
      </c>
      <c r="E371" s="313" t="s">
        <v>78</v>
      </c>
      <c r="F371" s="314">
        <v>4.7229999999999999</v>
      </c>
      <c r="G371" s="42"/>
      <c r="H371" s="48"/>
    </row>
    <row r="372" s="2" customFormat="1" ht="16.8" customHeight="1">
      <c r="A372" s="42"/>
      <c r="B372" s="48"/>
      <c r="C372" s="315" t="s">
        <v>78</v>
      </c>
      <c r="D372" s="315" t="s">
        <v>2326</v>
      </c>
      <c r="E372" s="20" t="s">
        <v>78</v>
      </c>
      <c r="F372" s="316">
        <v>0</v>
      </c>
      <c r="G372" s="42"/>
      <c r="H372" s="48"/>
    </row>
    <row r="373" s="2" customFormat="1" ht="16.8" customHeight="1">
      <c r="A373" s="42"/>
      <c r="B373" s="48"/>
      <c r="C373" s="315" t="s">
        <v>78</v>
      </c>
      <c r="D373" s="315" t="s">
        <v>2327</v>
      </c>
      <c r="E373" s="20" t="s">
        <v>78</v>
      </c>
      <c r="F373" s="316">
        <v>1.843</v>
      </c>
      <c r="G373" s="42"/>
      <c r="H373" s="48"/>
    </row>
    <row r="374" s="2" customFormat="1" ht="16.8" customHeight="1">
      <c r="A374" s="42"/>
      <c r="B374" s="48"/>
      <c r="C374" s="315" t="s">
        <v>78</v>
      </c>
      <c r="D374" s="315" t="s">
        <v>2328</v>
      </c>
      <c r="E374" s="20" t="s">
        <v>78</v>
      </c>
      <c r="F374" s="316">
        <v>2.8799999999999999</v>
      </c>
      <c r="G374" s="42"/>
      <c r="H374" s="48"/>
    </row>
    <row r="375" s="2" customFormat="1" ht="16.8" customHeight="1">
      <c r="A375" s="42"/>
      <c r="B375" s="48"/>
      <c r="C375" s="315" t="s">
        <v>1743</v>
      </c>
      <c r="D375" s="315" t="s">
        <v>358</v>
      </c>
      <c r="E375" s="20" t="s">
        <v>78</v>
      </c>
      <c r="F375" s="316">
        <v>4.7229999999999999</v>
      </c>
      <c r="G375" s="42"/>
      <c r="H375" s="48"/>
    </row>
    <row r="376" s="2" customFormat="1" ht="16.8" customHeight="1">
      <c r="A376" s="42"/>
      <c r="B376" s="48"/>
      <c r="C376" s="317" t="s">
        <v>3244</v>
      </c>
      <c r="D376" s="42"/>
      <c r="E376" s="42"/>
      <c r="F376" s="42"/>
      <c r="G376" s="42"/>
      <c r="H376" s="48"/>
    </row>
    <row r="377" s="2" customFormat="1" ht="16.8" customHeight="1">
      <c r="A377" s="42"/>
      <c r="B377" s="48"/>
      <c r="C377" s="315" t="s">
        <v>2317</v>
      </c>
      <c r="D377" s="315" t="s">
        <v>3331</v>
      </c>
      <c r="E377" s="20" t="s">
        <v>321</v>
      </c>
      <c r="F377" s="316">
        <v>592.58299999999997</v>
      </c>
      <c r="G377" s="42"/>
      <c r="H377" s="48"/>
    </row>
    <row r="378" s="2" customFormat="1" ht="16.8" customHeight="1">
      <c r="A378" s="42"/>
      <c r="B378" s="48"/>
      <c r="C378" s="315" t="s">
        <v>2331</v>
      </c>
      <c r="D378" s="315" t="s">
        <v>3332</v>
      </c>
      <c r="E378" s="20" t="s">
        <v>321</v>
      </c>
      <c r="F378" s="316">
        <v>592.58299999999997</v>
      </c>
      <c r="G378" s="42"/>
      <c r="H378" s="48"/>
    </row>
    <row r="379" s="2" customFormat="1" ht="16.8" customHeight="1">
      <c r="A379" s="42"/>
      <c r="B379" s="48"/>
      <c r="C379" s="315" t="s">
        <v>2339</v>
      </c>
      <c r="D379" s="315" t="s">
        <v>3333</v>
      </c>
      <c r="E379" s="20" t="s">
        <v>321</v>
      </c>
      <c r="F379" s="316">
        <v>592.58299999999997</v>
      </c>
      <c r="G379" s="42"/>
      <c r="H379" s="48"/>
    </row>
    <row r="380" s="2" customFormat="1" ht="16.8" customHeight="1">
      <c r="A380" s="42"/>
      <c r="B380" s="48"/>
      <c r="C380" s="315" t="s">
        <v>2343</v>
      </c>
      <c r="D380" s="315" t="s">
        <v>3334</v>
      </c>
      <c r="E380" s="20" t="s">
        <v>321</v>
      </c>
      <c r="F380" s="316">
        <v>28.873000000000001</v>
      </c>
      <c r="G380" s="42"/>
      <c r="H380" s="48"/>
    </row>
    <row r="381" s="2" customFormat="1" ht="16.8" customHeight="1">
      <c r="A381" s="42"/>
      <c r="B381" s="48"/>
      <c r="C381" s="315" t="s">
        <v>2347</v>
      </c>
      <c r="D381" s="315" t="s">
        <v>3335</v>
      </c>
      <c r="E381" s="20" t="s">
        <v>321</v>
      </c>
      <c r="F381" s="316">
        <v>592.58299999999997</v>
      </c>
      <c r="G381" s="42"/>
      <c r="H381" s="48"/>
    </row>
    <row r="382" s="2" customFormat="1" ht="16.8" customHeight="1">
      <c r="A382" s="42"/>
      <c r="B382" s="48"/>
      <c r="C382" s="311" t="s">
        <v>1747</v>
      </c>
      <c r="D382" s="312" t="s">
        <v>1748</v>
      </c>
      <c r="E382" s="313" t="s">
        <v>78</v>
      </c>
      <c r="F382" s="314">
        <v>518.34799999999996</v>
      </c>
      <c r="G382" s="42"/>
      <c r="H382" s="48"/>
    </row>
    <row r="383" s="2" customFormat="1" ht="16.8" customHeight="1">
      <c r="A383" s="42"/>
      <c r="B383" s="48"/>
      <c r="C383" s="315" t="s">
        <v>78</v>
      </c>
      <c r="D383" s="315" t="s">
        <v>2321</v>
      </c>
      <c r="E383" s="20" t="s">
        <v>78</v>
      </c>
      <c r="F383" s="316">
        <v>0</v>
      </c>
      <c r="G383" s="42"/>
      <c r="H383" s="48"/>
    </row>
    <row r="384" s="2" customFormat="1" ht="16.8" customHeight="1">
      <c r="A384" s="42"/>
      <c r="B384" s="48"/>
      <c r="C384" s="315" t="s">
        <v>78</v>
      </c>
      <c r="D384" s="315" t="s">
        <v>2322</v>
      </c>
      <c r="E384" s="20" t="s">
        <v>78</v>
      </c>
      <c r="F384" s="316">
        <v>445.32600000000002</v>
      </c>
      <c r="G384" s="42"/>
      <c r="H384" s="48"/>
    </row>
    <row r="385" s="2" customFormat="1" ht="16.8" customHeight="1">
      <c r="A385" s="42"/>
      <c r="B385" s="48"/>
      <c r="C385" s="315" t="s">
        <v>78</v>
      </c>
      <c r="D385" s="315" t="s">
        <v>2323</v>
      </c>
      <c r="E385" s="20" t="s">
        <v>78</v>
      </c>
      <c r="F385" s="316">
        <v>73.022000000000006</v>
      </c>
      <c r="G385" s="42"/>
      <c r="H385" s="48"/>
    </row>
    <row r="386" s="2" customFormat="1" ht="16.8" customHeight="1">
      <c r="A386" s="42"/>
      <c r="B386" s="48"/>
      <c r="C386" s="315" t="s">
        <v>1747</v>
      </c>
      <c r="D386" s="315" t="s">
        <v>358</v>
      </c>
      <c r="E386" s="20" t="s">
        <v>78</v>
      </c>
      <c r="F386" s="316">
        <v>518.34799999999996</v>
      </c>
      <c r="G386" s="42"/>
      <c r="H386" s="48"/>
    </row>
    <row r="387" s="2" customFormat="1" ht="16.8" customHeight="1">
      <c r="A387" s="42"/>
      <c r="B387" s="48"/>
      <c r="C387" s="317" t="s">
        <v>3244</v>
      </c>
      <c r="D387" s="42"/>
      <c r="E387" s="42"/>
      <c r="F387" s="42"/>
      <c r="G387" s="42"/>
      <c r="H387" s="48"/>
    </row>
    <row r="388" s="2" customFormat="1" ht="16.8" customHeight="1">
      <c r="A388" s="42"/>
      <c r="B388" s="48"/>
      <c r="C388" s="315" t="s">
        <v>2317</v>
      </c>
      <c r="D388" s="315" t="s">
        <v>3331</v>
      </c>
      <c r="E388" s="20" t="s">
        <v>321</v>
      </c>
      <c r="F388" s="316">
        <v>592.58299999999997</v>
      </c>
      <c r="G388" s="42"/>
      <c r="H388" s="48"/>
    </row>
    <row r="389" s="2" customFormat="1" ht="16.8" customHeight="1">
      <c r="A389" s="42"/>
      <c r="B389" s="48"/>
      <c r="C389" s="315" t="s">
        <v>2331</v>
      </c>
      <c r="D389" s="315" t="s">
        <v>3332</v>
      </c>
      <c r="E389" s="20" t="s">
        <v>321</v>
      </c>
      <c r="F389" s="316">
        <v>592.58299999999997</v>
      </c>
      <c r="G389" s="42"/>
      <c r="H389" s="48"/>
    </row>
    <row r="390" s="2" customFormat="1" ht="16.8" customHeight="1">
      <c r="A390" s="42"/>
      <c r="B390" s="48"/>
      <c r="C390" s="315" t="s">
        <v>2339</v>
      </c>
      <c r="D390" s="315" t="s">
        <v>3333</v>
      </c>
      <c r="E390" s="20" t="s">
        <v>321</v>
      </c>
      <c r="F390" s="316">
        <v>592.58299999999997</v>
      </c>
      <c r="G390" s="42"/>
      <c r="H390" s="48"/>
    </row>
    <row r="391" s="2" customFormat="1" ht="16.8" customHeight="1">
      <c r="A391" s="42"/>
      <c r="B391" s="48"/>
      <c r="C391" s="315" t="s">
        <v>2347</v>
      </c>
      <c r="D391" s="315" t="s">
        <v>3335</v>
      </c>
      <c r="E391" s="20" t="s">
        <v>321</v>
      </c>
      <c r="F391" s="316">
        <v>592.58299999999997</v>
      </c>
      <c r="G391" s="42"/>
      <c r="H391" s="48"/>
    </row>
    <row r="392" s="2" customFormat="1" ht="16.8" customHeight="1">
      <c r="A392" s="42"/>
      <c r="B392" s="48"/>
      <c r="C392" s="311" t="s">
        <v>1750</v>
      </c>
      <c r="D392" s="312" t="s">
        <v>1751</v>
      </c>
      <c r="E392" s="313" t="s">
        <v>78</v>
      </c>
      <c r="F392" s="314">
        <v>45.362000000000002</v>
      </c>
      <c r="G392" s="42"/>
      <c r="H392" s="48"/>
    </row>
    <row r="393" s="2" customFormat="1" ht="16.8" customHeight="1">
      <c r="A393" s="42"/>
      <c r="B393" s="48"/>
      <c r="C393" s="315" t="s">
        <v>78</v>
      </c>
      <c r="D393" s="315" t="s">
        <v>1834</v>
      </c>
      <c r="E393" s="20" t="s">
        <v>78</v>
      </c>
      <c r="F393" s="316">
        <v>0</v>
      </c>
      <c r="G393" s="42"/>
      <c r="H393" s="48"/>
    </row>
    <row r="394" s="2" customFormat="1" ht="16.8" customHeight="1">
      <c r="A394" s="42"/>
      <c r="B394" s="48"/>
      <c r="C394" s="315" t="s">
        <v>78</v>
      </c>
      <c r="D394" s="315" t="s">
        <v>2324</v>
      </c>
      <c r="E394" s="20" t="s">
        <v>78</v>
      </c>
      <c r="F394" s="316">
        <v>38.723999999999997</v>
      </c>
      <c r="G394" s="42"/>
      <c r="H394" s="48"/>
    </row>
    <row r="395" s="2" customFormat="1" ht="16.8" customHeight="1">
      <c r="A395" s="42"/>
      <c r="B395" s="48"/>
      <c r="C395" s="315" t="s">
        <v>78</v>
      </c>
      <c r="D395" s="315" t="s">
        <v>2325</v>
      </c>
      <c r="E395" s="20" t="s">
        <v>78</v>
      </c>
      <c r="F395" s="316">
        <v>6.6379999999999999</v>
      </c>
      <c r="G395" s="42"/>
      <c r="H395" s="48"/>
    </row>
    <row r="396" s="2" customFormat="1" ht="16.8" customHeight="1">
      <c r="A396" s="42"/>
      <c r="B396" s="48"/>
      <c r="C396" s="315" t="s">
        <v>1750</v>
      </c>
      <c r="D396" s="315" t="s">
        <v>358</v>
      </c>
      <c r="E396" s="20" t="s">
        <v>78</v>
      </c>
      <c r="F396" s="316">
        <v>45.362000000000002</v>
      </c>
      <c r="G396" s="42"/>
      <c r="H396" s="48"/>
    </row>
    <row r="397" s="2" customFormat="1" ht="16.8" customHeight="1">
      <c r="A397" s="42"/>
      <c r="B397" s="48"/>
      <c r="C397" s="317" t="s">
        <v>3244</v>
      </c>
      <c r="D397" s="42"/>
      <c r="E397" s="42"/>
      <c r="F397" s="42"/>
      <c r="G397" s="42"/>
      <c r="H397" s="48"/>
    </row>
    <row r="398" s="2" customFormat="1" ht="16.8" customHeight="1">
      <c r="A398" s="42"/>
      <c r="B398" s="48"/>
      <c r="C398" s="315" t="s">
        <v>2317</v>
      </c>
      <c r="D398" s="315" t="s">
        <v>3331</v>
      </c>
      <c r="E398" s="20" t="s">
        <v>321</v>
      </c>
      <c r="F398" s="316">
        <v>592.58299999999997</v>
      </c>
      <c r="G398" s="42"/>
      <c r="H398" s="48"/>
    </row>
    <row r="399" s="2" customFormat="1" ht="16.8" customHeight="1">
      <c r="A399" s="42"/>
      <c r="B399" s="48"/>
      <c r="C399" s="315" t="s">
        <v>2331</v>
      </c>
      <c r="D399" s="315" t="s">
        <v>3332</v>
      </c>
      <c r="E399" s="20" t="s">
        <v>321</v>
      </c>
      <c r="F399" s="316">
        <v>592.58299999999997</v>
      </c>
      <c r="G399" s="42"/>
      <c r="H399" s="48"/>
    </row>
    <row r="400" s="2" customFormat="1" ht="16.8" customHeight="1">
      <c r="A400" s="42"/>
      <c r="B400" s="48"/>
      <c r="C400" s="315" t="s">
        <v>2339</v>
      </c>
      <c r="D400" s="315" t="s">
        <v>3333</v>
      </c>
      <c r="E400" s="20" t="s">
        <v>321</v>
      </c>
      <c r="F400" s="316">
        <v>592.58299999999997</v>
      </c>
      <c r="G400" s="42"/>
      <c r="H400" s="48"/>
    </row>
    <row r="401" s="2" customFormat="1" ht="16.8" customHeight="1">
      <c r="A401" s="42"/>
      <c r="B401" s="48"/>
      <c r="C401" s="315" t="s">
        <v>2347</v>
      </c>
      <c r="D401" s="315" t="s">
        <v>3335</v>
      </c>
      <c r="E401" s="20" t="s">
        <v>321</v>
      </c>
      <c r="F401" s="316">
        <v>592.58299999999997</v>
      </c>
      <c r="G401" s="42"/>
      <c r="H401" s="48"/>
    </row>
    <row r="402" s="2" customFormat="1" ht="7.44" customHeight="1">
      <c r="A402" s="42"/>
      <c r="B402" s="169"/>
      <c r="C402" s="170"/>
      <c r="D402" s="170"/>
      <c r="E402" s="170"/>
      <c r="F402" s="170"/>
      <c r="G402" s="170"/>
      <c r="H402" s="48"/>
    </row>
    <row r="403" s="2" customFormat="1">
      <c r="A403" s="42"/>
      <c r="B403" s="42"/>
      <c r="C403" s="42"/>
      <c r="D403" s="42"/>
      <c r="E403" s="42"/>
      <c r="F403" s="42"/>
      <c r="G403" s="42"/>
      <c r="H403" s="42"/>
    </row>
  </sheetData>
  <sheetProtection sheet="1" formatColumns="0" formatRows="0" objects="1" scenarios="1" spinCount="100000" saltValue="5gT51Iq8440wB0mE0oTmWtKNOKreeMH57FFDamrX5mdKZgKFeBHG6WTCH7YoKUfe3TLtREEOmRtqI28X83wG2Q==" hashValue="T4ZDZ/pGSZktGfbe1JyqIFyfo6IWDvBYG3IiX75YEwtVJhhKxAjOpjByF9+14HKeiGnYM6eSxZq9JCUL9jD7+Q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Pavol Vígh</dc:creator>
  <cp:lastModifiedBy>Pavol Vígh</cp:lastModifiedBy>
  <dcterms:created xsi:type="dcterms:W3CDTF">2025-02-03T15:35:16Z</dcterms:created>
  <dcterms:modified xsi:type="dcterms:W3CDTF">2025-02-03T15:35:31Z</dcterms:modified>
</cp:coreProperties>
</file>