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21" sheetId="2" r:id="rId2"/>
    <sheet name="SO 181" sheetId="3" r:id="rId3"/>
    <sheet name="SO 19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<sst xmlns="http://schemas.openxmlformats.org/spreadsheetml/2006/main" count="1454" uniqueCount="513">
  <si>
    <t>Firma: 4roads s.r.o.</t>
  </si>
  <si>
    <t>Rekapitulace ceny</t>
  </si>
  <si>
    <t>Stavba: 22039 - II/120 – Sedlec – Prčice – hranice kraje, 16,976 – 11,566 km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</si>
  <si>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</si>
  <si>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</si>
  <si>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</si>
  <si>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</si>
  <si>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</si>
  <si>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</si>
  <si>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</si>
  <si>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</si>
  <si>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</si>
  <si>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</si>
  <si>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</si>
  <si>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</si>
  <si>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22039</t>
  </si>
  <si>
    <t>II/120 – Sedlec – Prčice – hranice kraje, 16,976 – 11,566 km</t>
  </si>
  <si>
    <t>O</t>
  </si>
  <si>
    <t>Rozpočet:</t>
  </si>
  <si>
    <t>0,00</t>
  </si>
  <si>
    <t>15,00</t>
  </si>
  <si>
    <t>21,00</t>
  </si>
  <si>
    <t>3</t>
  </si>
  <si>
    <t>2</t>
  </si>
  <si>
    <t>SO 121</t>
  </si>
  <si>
    <t>Silnice II/120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</si>
  <si>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</si>
  <si>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</si>
  <si>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</si>
  <si>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</si>
  <si>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</si>
  <si>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</si>
  <si>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</si>
  <si>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</si>
  <si>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</si>
  <si>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</si>
  <si>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</si>
  <si>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</si>
  <si>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</si>
  <si>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</si>
  <si>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</si>
  <si>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</si>
  <si>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</si>
  <si>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</si>
  <si>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</si>
  <si>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</si>
  <si>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</si>
  <si>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</si>
  <si>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</si>
  <si>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</si>
  <si>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</si>
  <si>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betony, stmelené vrstvy</t>
  </si>
  <si>
    <t>VV</t>
  </si>
  <si>
    <t>dle pol. 113188: 3,44*2,4=8,256 [A] 
dle pol. 966118: 29*2,4=69,600 [B] 
dle pol. 96687: 17*1,0*2,4=40,800 [C] 
Celkem: A+B+C=118,656 [D]</t>
  </si>
  <si>
    <t>b</t>
  </si>
  <si>
    <t>živičné, směsné zpevněné vrstvy</t>
  </si>
  <si>
    <t>dle pol. 113138: 48,8*2,3=112,240 [A]</t>
  </si>
  <si>
    <t>c</t>
  </si>
  <si>
    <t>zemina, kamen, nestmelené vrstvy (recyklační středisko / skládka, dle dispozic zhotovitele)</t>
  </si>
  <si>
    <t>dle pol. 11130: 5125*0,1*1,8=922,500 [A] 
dle pol. 113328: 3017,12*2,1=6 335,952 [B] 
dle pol. 123738: 10902,15*1,8=19 623,870 [C] 
dle pol. 126738: 2004*1,8=3 607,200 [D] 
dle pol. 12924: 4645*0,15*2,0=1 393,500 [E] 
dle pol. 12931: 4080*0,25*1,8=1 836,000 [F] 
dle pol. 129958: 483*0,2*1,8=173,880 [G] 
dle pol. 132738: 962,5*1,8=1 732,500 [H] 
Celkem: A+B+C+D+E+F+G+H=35 625,402 [I]</t>
  </si>
  <si>
    <t>014212</t>
  </si>
  <si>
    <t/>
  </si>
  <si>
    <t>POPLATKY ZA ZEMNÍK - ORNICE</t>
  </si>
  <si>
    <t>pořízení zeminy schopné zúrodnění</t>
  </si>
  <si>
    <t>ohumusování tl. 100mm a osetí travním semenem, údržba (9290-960)*1,5+(960*3): 15375*0,1*1,8=2 767,500 [A]</t>
  </si>
  <si>
    <t>Zemní práce</t>
  </si>
  <si>
    <t>11120</t>
  </si>
  <si>
    <t>ODSTRANĚNÍ KŘOVIN</t>
  </si>
  <si>
    <t>M2</t>
  </si>
  <si>
    <t>vč. likvidace dřevní hmoty dle dispozic zhotovitele</t>
  </si>
  <si>
    <t>vymýcení náletových křovin a porostů, včetně kořenového systému: 1950=1 950,000 [A]</t>
  </si>
  <si>
    <t>11130</t>
  </si>
  <si>
    <t>SEJMUTÍ DRNU</t>
  </si>
  <si>
    <t>vč. odvozu a uložení na recyklační středisko / skládku dle dispozic zhotovitele</t>
  </si>
  <si>
    <t>sejmutí drnu / ornice tl. cca 0,1m: 5125=5 125,000 [A]</t>
  </si>
  <si>
    <t>7</t>
  </si>
  <si>
    <t>11201</t>
  </si>
  <si>
    <t>KÁCENÍ STROMŮ D KMENE DO 0,5M S ODSTRANĚNÍM PAŘEZŮ</t>
  </si>
  <si>
    <t>KUS</t>
  </si>
  <si>
    <t>POZN.: Povinný odkup dřevní hmoty (kmeny, silné části větví) zhotovitelem! Ostatní vč. likvidace dle dispozic zhotovitele. 
Položka bude čerpána dle skutečnosti, pouze se souhlasem a v rozsahu dle pokynů objednatele, průměr kmene od 0,1m ; káceny budou pouze stromy uschlé, příp. v přímé kolizi s novou trasou!</t>
  </si>
  <si>
    <t>8</t>
  </si>
  <si>
    <t>11241</t>
  </si>
  <si>
    <t>ÚPRAVA STROMŮ D DO 0,5M ŘEZEM VĚTVÍ</t>
  </si>
  <si>
    <t>vč. likvidace dřevní hmoty dle dispozic zhotovitele 
Položka bude čerpána dle skutečnosti, pouze se souhlasem a v rozsahu dle pokynů objednatele</t>
  </si>
  <si>
    <t>Ořez větví - odborný odhad: 20=20,000 [A]</t>
  </si>
  <si>
    <t>113138</t>
  </si>
  <si>
    <t>ODSTRANĚNÍ KRYTU ZPEVNĚNÝCH PLOCH S ASFALT POJIVEM, ODVOZ DO 20KM</t>
  </si>
  <si>
    <t>M3</t>
  </si>
  <si>
    <t>příp. z betonu 
vč. odvozu a uložení na recyklační středisko / skládku dle dispozic zhotovitele, vzdálenost uvedena orientačně</t>
  </si>
  <si>
    <t>odstranění konstrukce sjezdu - vrchní vrstvy (tl. stanovena odhadem) - asfalt/beton, tl. cca 100mm (17ks): 488*0,1=48,800 [A]</t>
  </si>
  <si>
    <t>113188</t>
  </si>
  <si>
    <t>ODSTRANĚNÍ KRYTU ZPEVNĚNÝCH PLOCH Z DLAŽDIC, ODVOZ DO 20KM</t>
  </si>
  <si>
    <t>příp kostek, zatr. dlažby, ap. 
vč. odvozu a uložení na recyklační středisko / skládku dle dispozic zhotovitele, vzdálenost uvedena orientačně</t>
  </si>
  <si>
    <t>odstranění konstrukce sjezdu - vrchní vrstva (tl. stanovena odhadem) - dlažba, tl. cca 80mm (3ks): 43*0,08=3,440 [A]</t>
  </si>
  <si>
    <t>11</t>
  </si>
  <si>
    <t>113328</t>
  </si>
  <si>
    <t>ODSTRAN PODKL ZPEVNĚNÝCH PLOCH Z KAMENIVA NESTMEL, ODVOZ DO 20KM</t>
  </si>
  <si>
    <t>vč. odvozu a uložení na recyklační středisko / skládku dle dispozic zhotovitele, vzdálenost uvedena orientačně</t>
  </si>
  <si>
    <t>v místě úpravy AZ a sanací odstranění podkladních vrstev ŠD tl. průměrně 150mm ((3330*2*2)+(11750*0,3)): 16845*0,15=2 526,750 [A] 
odstranění konstrukce sjezdu - podkladní vrstvy (tl. stanovena odhadem) - 
- asfalt/beton, tl. podkladu cca 250mm (17ks): 488*0,25=122,000 [B] 
- štěrk/zemina, tl. podkladu cca 350mm (42ks): 1023*0,35=358,050 [C] 
- dlažba, tl. podkladu cca 240mm (3ks): 43*0,24=10,320 [D] 
Celkem: A+B+C+D=3 017,120 [E]</t>
  </si>
  <si>
    <t>12</t>
  </si>
  <si>
    <t>11372</t>
  </si>
  <si>
    <t>FRÉZOVÁNÍ ZPEVNĚNÝCH PLOCH ASFALTOVÝCH</t>
  </si>
  <si>
    <t>vč. složení v místě, jedná se dle provedených zkoušek (PAU) o materiál s obsahem dehtu (část PM) - vyzískaný R-mat bude primárně použit zpět jako vrstva pro provedení RS CA v konstrukci vozovky! 
POZN.: Celkový výpočet frézování viz. pol. 11372.b.</t>
  </si>
  <si>
    <t>část frézované vrchní vrstvy, dále 100% dofrézování ložní vrstvy - materiál bez PAU, dále 100% frézovaného / vybouraného PM (materiál část. s PAU), použití pro RS CA (dle pol. 17130): 3545,25=3 545,250 [A]</t>
  </si>
  <si>
    <t>13</t>
  </si>
  <si>
    <t>vrchní část ZAS T1 / T2 
vč. odvozu a uskladnění dle dispozic zhotovitele 
POZN.: Povinný odkup frézované zhotovitelem! 
Materiál není odpadem!</t>
  </si>
  <si>
    <t>frézování vozovky tl. průměrně 50mm v celé šíři vozovky, část použití na stavbě: 30205*0,05=1 510,250 [A] 
v místě úpravy AZ a sanací dofrézování vozovky tl. průměrně 50mm, použití na stavbě (3330*2*1,3)+(11750*0,3): 12183*0,05=609,150 [B] 
v místě úpravy AZ a sanací odstranění vrstev PM tl. průměrně 120mm, použití na stavbě (3330*2*1,3)+(11750*0,3): 12849*0,12=1 541,880 [C] 
Fréza / vybourání čivičných vrstev celkem: A+B+C=3 661,280 [D] 
Odpočty dle pol. - 
- 11372.a: -3545,25=-3 545,250 [E] 
- 113724:  -102,3=- 102,300 [F] 
Celkem odpočet: E+F=-3 647,550 [G] 
Celkem přebytek: D+G=13,730 [H]</t>
  </si>
  <si>
    <t>14</t>
  </si>
  <si>
    <t>113724</t>
  </si>
  <si>
    <t>FRÉZOVÁNÍ ZPEVNĚNÝCH PLOCH ASFALTOVÝCH, ODVOZ DO 5KM</t>
  </si>
  <si>
    <t>vč. odvozu a uložení na meziskládku dle dispozic zhotovitele, vzdálenost uvedena orientačně 
POZN.: Celkový výpočet frézování viz. pol. 11372.b.</t>
  </si>
  <si>
    <t>frézovaná vrchní vrstva - materiál bez PAU, použití na obnovu sjezdů (dle pol. 56362): 1023*0,1=102,300 [A]</t>
  </si>
  <si>
    <t>15</t>
  </si>
  <si>
    <t>123738</t>
  </si>
  <si>
    <t>ODKOP PRO SPOD STAVBU SILNIC A ŽELEZNIC TŘ. I, ODVOZ DO 20KM</t>
  </si>
  <si>
    <t>vč. odvozu na recyklační středisko / skládku dle dispozic zhotovitele, vzdálenost uvedena orientačně</t>
  </si>
  <si>
    <t>extravilán - v místě úpravy AZ a sanací výkop zeminy na hloubku 620 mm, včetně odvozu a skládkovného  (3330*2*2): 13320*0,62=8 258,400 [A] 
intravilán - v místě úpravy AZ a sanací výkop zeminy na hloubku 750 mm, včetně odvozu a skládkovného (11750*0,3): 3525*0,75=2 643,750 [B] 
Celkem: A+B=10 902,150 [C]</t>
  </si>
  <si>
    <t>16</t>
  </si>
  <si>
    <t>125738</t>
  </si>
  <si>
    <t>VYKOPÁVKY ZE ZEMNÍKŮ A SKLÁDEK TŘ. I, ODVOZ DO 20KM</t>
  </si>
  <si>
    <t>vč. naložení a dopravy zeminy schopné zúrodnění dle dispozic zhotovitele, vzdálenost uvedena orientačně</t>
  </si>
  <si>
    <t>ohumusování tl. 100mm a osetí travním semenem, údržba (9290-960)*1,5+(960*3): 15375*0,1=1 537,500 [A]</t>
  </si>
  <si>
    <t>17</t>
  </si>
  <si>
    <t>126738</t>
  </si>
  <si>
    <t>ZŘÍZENÍ STUPŇŮ V PODLOŽÍ NÁSYPŮ TŘ. I, ODVOZ DO 20KM</t>
  </si>
  <si>
    <t>výkopy - 
- armovaný zpevněný svah, sklon 1:1,5-1:1 do h=3,0m (200*0,9): 180=180,000 [A] 
- armovaný zpevněný svah, sklon 1:1,5 do h=3,0m (760*2,4): 1824=1 824,000 [B] 
Celkem: A+B=2 004,000 [C]</t>
  </si>
  <si>
    <t>18</t>
  </si>
  <si>
    <t>12924</t>
  </si>
  <si>
    <t>ČIŠTĚNÍ KRAJNIC OD NÁNOSU TL. DO 200MM</t>
  </si>
  <si>
    <t>vč. odvozu a uložení odpadu na recyklační středisko / skládku dle dispozic zhotovitele</t>
  </si>
  <si>
    <t>Stržení krajnice v šířce cca 0,5m, prům tl. 0,15m: 9290*0,5=4 645,000 [A]</t>
  </si>
  <si>
    <t>19</t>
  </si>
  <si>
    <t>12931</t>
  </si>
  <si>
    <t>ČIŠTĚNÍ PŘÍKOPŮ OD NÁNOSU DO 0,25M3/M</t>
  </si>
  <si>
    <t>M</t>
  </si>
  <si>
    <t>pročištění příkopu příkopovým rypadlem: 4080=4 080,000 [A]</t>
  </si>
  <si>
    <t>20</t>
  </si>
  <si>
    <t>12960.R</t>
  </si>
  <si>
    <t>ÚPRAVA PŘEPADU RYBNÍKA ČIŠTĚNÍM A SANACÍ</t>
  </si>
  <si>
    <t>KPL</t>
  </si>
  <si>
    <t>položka zahrnuje - 
- pročištění přepadu z rybníka dl. 11,0m, 
- sanace betonových čel dl. 9,0m (2ks), 
- natření zábradlí dl. 8,0m (2ks).</t>
  </si>
  <si>
    <t>21</t>
  </si>
  <si>
    <t>129957</t>
  </si>
  <si>
    <t>ČIŠTĚNÍ POTRUBÍ DN DO 500MM</t>
  </si>
  <si>
    <t>vč. likvidace odpadu (malé mn.)</t>
  </si>
  <si>
    <t>pročištění propustku DN500 (1ks): 8=8,000 [A]</t>
  </si>
  <si>
    <t>22</t>
  </si>
  <si>
    <t>129958</t>
  </si>
  <si>
    <t>ČIŠTĚNÍ POTRUBÍ DN DO 600MM</t>
  </si>
  <si>
    <t>pročištění zatrubněného příkopu DN600 (příp.DN400, DN300) beton na základě kamerové prohlídky (odhad 70% výměry): 690*0,7=483,000 [A]</t>
  </si>
  <si>
    <t>23</t>
  </si>
  <si>
    <t>132738</t>
  </si>
  <si>
    <t>HLOUBENÍ RÝH ŠÍŘ DO 2M PAŽ I NEPAŽ TŘ. I, ODVOZ DO 20KM</t>
  </si>
  <si>
    <t>hloubení rýhy pro podélnou štěrkovou drenáž: 3850*0,25=962,500 [A]</t>
  </si>
  <si>
    <t>24</t>
  </si>
  <si>
    <t>17120</t>
  </si>
  <si>
    <t>ULOŽENÍ SYPANINY DO NÁSYPŮ A NA SKLÁDKY BEZ ZHUTNĚNÍ</t>
  </si>
  <si>
    <t>dle pol. 123738: 10902,15=10 902,150 [A] 
dle pol. 126738: 2004=2 004,000 [B] 
dle pol. 132738: 962,5=962,500 [C] 
Celkem: A+B+C=13 868,650 [D]</t>
  </si>
  <si>
    <t>25</t>
  </si>
  <si>
    <t>17130</t>
  </si>
  <si>
    <t>ULOŽENÍ SYPANINY DO NÁSYPŮ V AKTIVNÍ ZÓNĚ SE ZHUTNĚNÍM</t>
  </si>
  <si>
    <t>R-mat z výzisku - viz pol. 11372.a.</t>
  </si>
  <si>
    <t>extravilán - doplnění konstrukce v místě úpravy AZ pro recyklaci na místě, tl. 200mm (3330*2*2): 13320*0,2=2 664,000 [A] 
intravilán - doplnění konstrukce v místě úpravy AZ pro recyklaci na místě, tl. 250mm (11750*0,3): 3525*0,25=881,250 [B] 
Celkem: A+B=3 545,250 [C]</t>
  </si>
  <si>
    <t>26</t>
  </si>
  <si>
    <t>17180</t>
  </si>
  <si>
    <t>ULOŽENÍ SYPANINY DO NÁSYPŮ Z NAKUPOVANÝCH MATERIÁLŮ</t>
  </si>
  <si>
    <t>ŠDA</t>
  </si>
  <si>
    <t>doplnění konstrukce v místě úpravy AZ tl. 250mm (3330*2*2,2)+(11750*0,3): 18177*0,25=4 544,250 [A]</t>
  </si>
  <si>
    <t>27</t>
  </si>
  <si>
    <t>násypy z vhodné zeminy, hutnění po vrstvách - 
- armovaný zpevněný svah, sklon 1:1,5-1:1 do h=3,0m (200*0,6): 120=120,000 [A] 
- armovaný zpevněný svah, sklon 1:1,5 do h=3,0m (760*2,3): 1748=1 748,000 [B] 
Celkem: A+B=1 868,000 [C]</t>
  </si>
  <si>
    <t>28</t>
  </si>
  <si>
    <t>18110</t>
  </si>
  <si>
    <t>ÚPRAVA PLÁNĚ SE ZHUTNĚNÍM V HORNINĚ TŘ. I</t>
  </si>
  <si>
    <t>úprava AZ (parapláň): 16845=16 845,000 [A] 
úprava AZ (přehutnění pláně): 18177=18 177,000 [B] 
dílčí plochy (sjezdy, chodníky): (488+1023+43+65)*1,1=1 780,900 [C] 
Celkem: A+B+C=36 802,900 [D]</t>
  </si>
  <si>
    <t>29</t>
  </si>
  <si>
    <t>18130</t>
  </si>
  <si>
    <t>ÚPRAVA PLÁNĚ BEZ ZHUTNĚNÍ</t>
  </si>
  <si>
    <t>vyrovnání podkladu (svahy, příkopy)</t>
  </si>
  <si>
    <t>ohumusování tl. 100mm a osetí travním semenem, údržba (9290-960)*1,5+(960*3): 15375=15 375,000 [A]</t>
  </si>
  <si>
    <t>30</t>
  </si>
  <si>
    <t>18221</t>
  </si>
  <si>
    <t>ROZPROSTŘENÍ ORNICE VE SVAHU V TL DO 0,10M</t>
  </si>
  <si>
    <t>31</t>
  </si>
  <si>
    <t>18242</t>
  </si>
  <si>
    <t>ZALOŽENÍ TRÁVNÍKU HYDROOSEVEM NA ORNICI</t>
  </si>
  <si>
    <t>v místech se zástavbou ruční osetí pro zamezení znečištění cizích objektů</t>
  </si>
  <si>
    <t>32</t>
  </si>
  <si>
    <t>18247</t>
  </si>
  <si>
    <t>OŠETŘOVÁNÍ TRÁVNÍKU</t>
  </si>
  <si>
    <t>Základy</t>
  </si>
  <si>
    <t>33</t>
  </si>
  <si>
    <t>21152</t>
  </si>
  <si>
    <t>SANAČNÍ ŽEBRA Z KAMENIVA DRCENÉHO</t>
  </si>
  <si>
    <t>ŠDB 0/63</t>
  </si>
  <si>
    <t>úprava AZ na hloubku 500mm - výměna a náhrada vhodným materiálem (3330*2*2)+(11750*0,3): 16845*0,5=8 422,500 [A]</t>
  </si>
  <si>
    <t>34</t>
  </si>
  <si>
    <t>21197</t>
  </si>
  <si>
    <t>OPLÁŠTĚNÍ ODVODŇOVACÍCH ŽEBER Z GEOTEXTILIE</t>
  </si>
  <si>
    <t>opláštění podélné štěrkové drenáže geotextilií: 3850*2,5=9 625,000 [A] 
obalení drenážní trubky při římse na hrázi rybníka: 126*1,7=214,200 [B] 
Celkem: A+B=9 839,200 [C]</t>
  </si>
  <si>
    <t>35</t>
  </si>
  <si>
    <t>21263</t>
  </si>
  <si>
    <t>TRATIVODY KOMPLET Z TRUB Z PLAST HMOT DN DO 150MM</t>
  </si>
  <si>
    <t>kompletní provedení dle TS 
Výkop rýhy (z důvodu většího průřezu) vykázán zvlášť</t>
  </si>
  <si>
    <t>podélná štěrková drenáž, včetně trubky DN150, PVC-U SN 4, částečně perforovaná, perforace 220 st., vč. lože a obsypu: 3850=3 850,000 [A]</t>
  </si>
  <si>
    <t>36</t>
  </si>
  <si>
    <t>28995</t>
  </si>
  <si>
    <t>KOTEVNÍ SÍTĚ PRO GABIONY A ARMOVANÉ ZEMINY</t>
  </si>
  <si>
    <t>geomříž pro armované zeminy - 
- armovaný zpevněný svah, sklon 1:1,5-1:1 do h=3,0m (200*8,0): 1600=1 600,000 [A] 
- armovaný zpevněný svah, sklon 1:1,5 do h=3,0m (760*8,0): 6080=6 080,000 [B] 
Celkem: A+B=7 680,000 [C]</t>
  </si>
  <si>
    <t>37</t>
  </si>
  <si>
    <t>289973</t>
  </si>
  <si>
    <t>OPLÁŠTĚNÍ (ZPEVNĚNÍ) Z GEOSÍTÍ A GEOROHOŽÍ</t>
  </si>
  <si>
    <t>min. 400g/m2, kotvená</t>
  </si>
  <si>
    <t>georohož, včetně kotvení - 
- armovaný zpevněný svah, sklon 1:1,5-1:1 do h=3,0m (200*2,6): 520=520,000 [A] 
- armovaný zpevněný svah, sklon 1:1,5 do h=3,0m (760*4,0): 3040=3 040,000 [B] 
Celkem: A+B=3 560,000 [C]</t>
  </si>
  <si>
    <t>Svislé konstrukce</t>
  </si>
  <si>
    <t>38</t>
  </si>
  <si>
    <t>317325</t>
  </si>
  <si>
    <t>ŘÍMSY ZE ŽELEZOBETONU DO C30/37</t>
  </si>
  <si>
    <t>vč. provedení izolačního nátěru (ALP + 2x ALN) na plochách v místech styku se zeminou / kamenivem.</t>
  </si>
  <si>
    <t>římsa (vč. základu) k atypickému svodidlo na hrázi rybníka (1,13 m2/mb): 126*1,13=142,380 [A]</t>
  </si>
  <si>
    <t>39</t>
  </si>
  <si>
    <t>317365</t>
  </si>
  <si>
    <t>VÝZTUŽ ŘÍMS Z OCELI 10505, B500B</t>
  </si>
  <si>
    <t>výztuž římsy (vč. základu) k atypickému svodidlu na hrázi rybníka (do 200kg/m3): 142,38*0,2=28,476 [A]</t>
  </si>
  <si>
    <t>Vodorovné konstrukce</t>
  </si>
  <si>
    <t>40</t>
  </si>
  <si>
    <t>45131</t>
  </si>
  <si>
    <t>PODKL A VÝPLŇ VRSTVY Z PROST BET</t>
  </si>
  <si>
    <t>podkladní beton tl. 100mm základu římsy k atypickému svodidlo na hrázi rybníka (0,3 m2/mb): 126*0,3=37,800 [A]</t>
  </si>
  <si>
    <t>41</t>
  </si>
  <si>
    <t>45152</t>
  </si>
  <si>
    <t>PODKLADNÍ A VÝPLŇOVÉ VRSTVY Z KAMENIVA DRCENÉHO</t>
  </si>
  <si>
    <t>hutněný štěrkový polštář - 
- armovaný zpevněný svah, sklon 1:1,5-1:1 do h=3,0m (200*0,4): 80=80,000 [A] 
- armovaný zpevněný svah, sklon 1:1,5 do h=3,0m (760*0,5): 380=380,000 [B] 
Celkem: A+B=460,000 [C]</t>
  </si>
  <si>
    <t>Komunikace</t>
  </si>
  <si>
    <t>42</t>
  </si>
  <si>
    <t>56334</t>
  </si>
  <si>
    <t>VOZOVKOVÉ VRSTVY ZE ŠTĚRKODRTI TL. DO 200MM</t>
  </si>
  <si>
    <t>ŠDA ; tl. 150-200mm</t>
  </si>
  <si>
    <t>obnova konstrukce sjezdu - 
- s dlážděným krytem tl. cca 240mm (celk. 320mm) (3ks): 43=43,000 [A] 
obnova konstrukce chodníku s dlážděným krytem  tl. cca 150mm (celk. 240mm), 50% nový materiál: 65=65,000 [B] 
Celkem: A+B=108,000 [C]</t>
  </si>
  <si>
    <t>43</t>
  </si>
  <si>
    <t>56336</t>
  </si>
  <si>
    <t>VOZOVKOVÉ VRSTVY ZE ŠTĚRKODRTI TL. DO 300MM</t>
  </si>
  <si>
    <t>ŠDA ; tl. (min) 250mm</t>
  </si>
  <si>
    <t>obnova konstrukce sjezdu - 
- (R-mat) tl. cca 250mm (celk.350mm) (42ks): 1023=1 023,000 [A] 
- s asfaltovým krytem tl. cca 250mm (celk.350mm) (17ks): 488=488,000 [B] 
Celkem: A+B=1 511,000 [C]</t>
  </si>
  <si>
    <t>44</t>
  </si>
  <si>
    <t>56362</t>
  </si>
  <si>
    <t>VOZOVKOVÉ VRSTVY Z RECYKLOVANÉHO MATERIÁLU TL DO 100MM</t>
  </si>
  <si>
    <t>výzisk ze stavby - viz. pol. 113724 
vč. naložení a dovozu materiálu (R-mat) z meziskládky dle dispozic zhotovitele</t>
  </si>
  <si>
    <t>obnova konstrukce sjezdu (R-mat) celkové tl. konstrukce tl.350mm (42ks): 1023=1 023,000 [A]</t>
  </si>
  <si>
    <t>45</t>
  </si>
  <si>
    <t>567544</t>
  </si>
  <si>
    <t>VRST PRO OBNOVU A OPR RECYK ZA STUD CEM A ASF EM TL DO 200MM</t>
  </si>
  <si>
    <t>RS 0/45 CA dle TP 208 ; tl. 200mm 
Zahrnuje rozfrézování vozovky tl. průměrně 200mm, s předrcením na frakci 0/45, pro vrstvu RS CA, rozšíření vrstvy pod nezpevněnou krajnici, dále reprofilace do požadovaných sklonových poměrů a přehutnění vrstvy, dávkování asfaltové emulze (předp.) 2,5% (celk. 3%) v množství zbytkového asfaltu a dávkování cementu (předp.) 4,5% (celk. 5%) dle TP 208. 
Přesný způsob sanace (receptura) a její rozsah bude upřesněn dle skutečné situace na stavbě.</t>
  </si>
  <si>
    <t>extravilán - provedení recyklace na místě RS 0/45 CA tl. 200mm (18455,0+(3330*2*0,85)): 24116=24 116,000 [A]</t>
  </si>
  <si>
    <t>46</t>
  </si>
  <si>
    <t>567554</t>
  </si>
  <si>
    <t>VRST PRO OBNOVU A OPR RECYK ZA STUD CEM A ASF EM TL DO 250MM</t>
  </si>
  <si>
    <t>RS 0/45 CA dle TP 208 ; tl. 250mm 
Zahrnuje rozfrézování vozovky tl. průměrně 350mm, s převozem materiálu tl. 100mm na extravilánové úseky a rovněž použitím pro rozšíření vrstvy pod nezpevněnou krajnici, dále reprofilace do požadovaných sklonových poměrů a přehutnění vrstvy, dávkování asfaltové emulze (předp.) 2,5% (celk. 3%) v množství zbytkového asfaltu a dávkování cementu (předp.) 4,5% (celk. 5%) dle TP 208. 
Přesný způsob sanace (receptura) a její rozsah bude upřesněn dle skutečné situace na stavbě.</t>
  </si>
  <si>
    <t>intravilán - provedení recyklace na místě RS 0/45 CA tl. 250mm: (13075,0+(2085*2*0,85)): 16620=16 620,000 [A]</t>
  </si>
  <si>
    <t>47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</si>
  <si>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</si>
  <si>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</si>
  <si>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položek dle výkazu výměr. 
POZN.: Položka bude čerpána dle skutečnosti, pouze se souhlasem a v rozsahu dle pokynů objednatele, na základě dodatečného stanovení přesné receptury RS CA!</t>
  </si>
  <si>
    <t>extravilán - provedení recyklace na místě RS 0/45 CA tl. 200mm (18455,0+(3330*2*0,85)): 24116*0,20=4 823,200 [A] 
intravilán - provedení recyklace na místě RS 0/45 CA tl. 250mm: (13075,0+(2085*2*0,85)): 16620*0,25=4 155,000 [B] 
Celkem: A+B=8 978,200 [C]</t>
  </si>
  <si>
    <t>48</t>
  </si>
  <si>
    <t>PŘÍPLATEK ZA DALŠÍCH 0,5% CEMENTU</t>
  </si>
  <si>
    <t>Příplatek za každých dalších (i započatých) 0,5% cementu přidaného nad rámec výměry v Popisu položek dle výkazu výměr. 
POZN.: Položka bude čerpána dle skutečnosti, pouze se souhlasem a v rozsahu dle pokynů objednatele, na základě dodatečného stanovení přesné receptury RS CA!</t>
  </si>
  <si>
    <t>49</t>
  </si>
  <si>
    <t>56962</t>
  </si>
  <si>
    <t>ZPEVNĚNÍ KRAJNIC Z RECYKLOVANÉHO MATERIÁLU TL DO 100MM</t>
  </si>
  <si>
    <t>předpoklad nakupovaný materiál (nedostatek výzisku)</t>
  </si>
  <si>
    <t>zpevnění zemní krajnice štěrkodrtí (recyklát), tl. 0,10m: 4645=4 645,000 [A]</t>
  </si>
  <si>
    <t>50</t>
  </si>
  <si>
    <t>572123</t>
  </si>
  <si>
    <t>INFILTRAČNÍ POSTŘIK Z EMULZE DO 1,0KG/M2</t>
  </si>
  <si>
    <t>PI-C ; 0,6 kg/m2 
plocha vč. rozšíření podkladní vrstvy</t>
  </si>
  <si>
    <t>postřik pod vyrovnávací vrstvu ACO 11+ - 
- extravilán (18455,0+(3330*2*0,42)): 21252=21 252,000 [A] 
- intravilán (13075,0+(2085*2*0,42)): 14826=14 826,000 [B] 
postřik pod podkladní vrstvu ACP 16+ na sjezdech (17ks): 510=510,000 [C] 
Celkem: A+B+C=36 588,000 [D]</t>
  </si>
  <si>
    <t>51</t>
  </si>
  <si>
    <t>572213</t>
  </si>
  <si>
    <t>SPOJOVACÍ POSTŘIK Z EMULZE DO 0,5KG/M2</t>
  </si>
  <si>
    <t>PS-C ; 0,4 kg/m2 
plocha vč. rozšíření podkladní vrstvy</t>
  </si>
  <si>
    <t>postřik pod obrusnou vrstvu ACO 11+ - 
- konstrukce vozovky: 30810=30 810,000 [A] 
- na sjezdech (17ks): 500=500,000 [C] 
Celkem: A+C=31 310,000 [D]</t>
  </si>
  <si>
    <t>52</t>
  </si>
  <si>
    <t>PS-C ; 0,5 kg/m2 
plocha vč. rozšíření podkladní vrstvy</t>
  </si>
  <si>
    <t>postřik pod podkladní vrstvu ACP 16+ : 31420=31 420,000 [A]</t>
  </si>
  <si>
    <t>53</t>
  </si>
  <si>
    <t>57476</t>
  </si>
  <si>
    <t>VOZOVKOVÉ VÝZTUŽNÉ VRSTVY Z GEOMŘÍŽOVINY S TKANINOU</t>
  </si>
  <si>
    <t>skelný kompozit, š. 2,0m na hranách sanací (3330*2+2085*2*0,3): 7920*2,0=15 840,000 [A]</t>
  </si>
  <si>
    <t>54</t>
  </si>
  <si>
    <t>574A04</t>
  </si>
  <si>
    <t>ASFALTOVÝ BETON PRO OBRUSNÉ VRSTVY ACO 11+, 11S</t>
  </si>
  <si>
    <t>ACO 11+ vč. rozšíření plochy o 2% oproti ACP 16+</t>
  </si>
  <si>
    <t>vyrovnávací vrstva - 
- extravilán prům. tl. 30mm: 18455,0*1,02*0,03=564,723 [A] 
- intravilán prům. tl. 40mm: 13075,0*1,02*0,04=533,460 [B] 
Celkem: A+B=1 098,183 [C]</t>
  </si>
  <si>
    <t>55</t>
  </si>
  <si>
    <t>574A34</t>
  </si>
  <si>
    <t>ASFALTOVÝ BETON PRO OBRUSNÉ VRSTVY ACO 11+, 11S TL. 40MM</t>
  </si>
  <si>
    <t>ACO 11+ ; tl. 40mm</t>
  </si>
  <si>
    <t>obrusná vrstva - 
- konstrukce vozovky: 30205=30 205,000 [A] 
- na sjezdech (17ks): 488=488,000 [C] 
Celkem: A+C=30 693,000 [D]</t>
  </si>
  <si>
    <t>56</t>
  </si>
  <si>
    <t>574E56</t>
  </si>
  <si>
    <t>ASFALTOVÝ BETON PRO PODKLADNÍ VRSTVY ACP 16+, 16S TL. 60MM</t>
  </si>
  <si>
    <t>ACP 16+ ; tl. 60mm 
plocha vč. rozšíření podkladní vrstvy</t>
  </si>
  <si>
    <t>podkladní vrstva - 
- konstrukce vozovky: 30810=30 810,000 [A] 
- na sjezdech (17ks): 500=500,000 [C] 
Celkem: A+C=31 310,000 [D]</t>
  </si>
  <si>
    <t>57</t>
  </si>
  <si>
    <t>58210.R</t>
  </si>
  <si>
    <t>OBNOVA POVRCHŮ OPRAVOVANÝCH SJEZDŮ</t>
  </si>
  <si>
    <t>z dlažby, zatravňovací dlažby, ap. - dle stávající konstrukce</t>
  </si>
  <si>
    <t>obnova konstrukce sjezdu s dlážděným krytem tl. cca 80mm (celk. 320mm) (3ks): 43=43,000 [A]</t>
  </si>
  <si>
    <t>58</t>
  </si>
  <si>
    <t>582611</t>
  </si>
  <si>
    <t>KRYTY Z BETON DLAŽDIC SE ZÁMKEM ŠEDÝCH TL 60MM DO LOŽE Z KAM</t>
  </si>
  <si>
    <t>Dlažba zámková / skladebná (dle stávající) přírodní DL tl. 60mm ; lože z drceného kameniva fr. 4/8 L tl. 40mm</t>
  </si>
  <si>
    <t>obnova konstrukce chodníku s dlážděným krytem  tl. cca 240mm, 50% nový materiál: 65/2=32,500 [A]</t>
  </si>
  <si>
    <t>59</t>
  </si>
  <si>
    <t>587205</t>
  </si>
  <si>
    <t>PŘEDLÁŽDĚNÍ KRYTU Z BETONOVÝCH DLAŽDIC</t>
  </si>
  <si>
    <t>rozebrání, očištění a zpětná ukládka dlažby chodníku v případě zásahu do nových dlážděných chodníků: 32=32,000 [A] 
případná obnova přilehlého chodníku / chodníkového přejezdu v šíři cca 1,0m při rektifikaci stávajícího obrubníku v obci: 150*1,0=150,000 [B] 
Celkem: A+B=182,000 [C]</t>
  </si>
  <si>
    <t>60</t>
  </si>
  <si>
    <t>58910</t>
  </si>
  <si>
    <t>VÝPLŇ SPAR ASFALTEM</t>
  </si>
  <si>
    <t>Zálivky spar vč. ošetření</t>
  </si>
  <si>
    <t>Spáry při provádění pokládky asfaltových vrstev po polovinách a napojení na stávající stav  (5415+135)*3): 16650=16 650,000 [A]</t>
  </si>
  <si>
    <t>Přidružená stavební výroba</t>
  </si>
  <si>
    <t>61</t>
  </si>
  <si>
    <t>711509</t>
  </si>
  <si>
    <t>OCHRANA IZOLACE NA POVRCHU TEXTILIÍ</t>
  </si>
  <si>
    <t>geotext. min. 600g/m2</t>
  </si>
  <si>
    <t>ochrana izolačního nátěru římsy a základu (k atypickému svodidlo na hrázi rybníka): 126*2,0=252,000 [A]</t>
  </si>
  <si>
    <t>Potrubí</t>
  </si>
  <si>
    <t>62</t>
  </si>
  <si>
    <t>89712</t>
  </si>
  <si>
    <t>VPUSŤ KANALIZAČNÍ ULIČNÍ KOMPLETNÍ Z BETONOVÝCH DÍLCŮ</t>
  </si>
  <si>
    <t>uliční vpusť kompletní na zatížení min.D 400 vč. zemních prací, zásypu: 13=13,000 [A]</t>
  </si>
  <si>
    <t>63</t>
  </si>
  <si>
    <t>89722</t>
  </si>
  <si>
    <t>VPUSŤ KANALIZAČNÍ HORSKÁ KOMPLETNÍ Z BETON DÍLCŮ</t>
  </si>
  <si>
    <t>horská vpusť kompletní na zatížení min.D 400 vč. zemních prací, zásypu: 3=3,000 [A]</t>
  </si>
  <si>
    <t>64</t>
  </si>
  <si>
    <t>89911G</t>
  </si>
  <si>
    <t>LITINOVÝ POKLOP D400</t>
  </si>
  <si>
    <t>případná výměna uličního vstupu - poklop: 3=3,000 [A]</t>
  </si>
  <si>
    <t>65</t>
  </si>
  <si>
    <t>89913</t>
  </si>
  <si>
    <t>KRYCÍ HRNCE SAMOSTATNÉ</t>
  </si>
  <si>
    <t>případná výměna uličního vstupu - šoupě: 10=10,000 [A]</t>
  </si>
  <si>
    <t>66</t>
  </si>
  <si>
    <t>89921</t>
  </si>
  <si>
    <t>VÝŠKOVÁ ÚPRAVA POKLOPŮ</t>
  </si>
  <si>
    <t>případná výšková rektifikace uličního vstupu - poklop: 3=3,000 [A]</t>
  </si>
  <si>
    <t>67</t>
  </si>
  <si>
    <t>89923</t>
  </si>
  <si>
    <t>VÝŠKOVÁ ÚPRAVA KRYCÍCH HRNCŮ</t>
  </si>
  <si>
    <t>případná výšková rektifikace uličního vstupu - šoupě: 10=10,000 [A]</t>
  </si>
  <si>
    <t>68</t>
  </si>
  <si>
    <t>89980</t>
  </si>
  <si>
    <t>TELEVIZNÍ PROHLÍDKA POTRUBÍ</t>
  </si>
  <si>
    <t>kamerové prohlídky zatrubněných příkopů a dešťových kanalizací DN600 (příp.DN400, DN300) beton (výměra 100%): 690=690,000 [A]</t>
  </si>
  <si>
    <t>69</t>
  </si>
  <si>
    <t>899901</t>
  </si>
  <si>
    <t>PŘEPOJENÍ PŘÍPOJEK</t>
  </si>
  <si>
    <t>napojení na přípojku / řad - 
- UV: 13=13,000 [A] 
- HV: 3=3,000 [B] 
- žlab: 1=1,000 [C] 
Celkem: A+B+C=17,000 [D]</t>
  </si>
  <si>
    <t>Ostatní konstrukce a práce</t>
  </si>
  <si>
    <t>70</t>
  </si>
  <si>
    <t>917224</t>
  </si>
  <si>
    <t>SILNIČNÍ A CHODNÍKOVÉ OBRUBY Z BETONOVÝCH OBRUBNÍKŮ ŠÍŘ 150MM</t>
  </si>
  <si>
    <t>betonový obrubník zkosený 150x250 mm (rovněž nájezdový a přechodový) kladený do betonového lože s opěrou z betonu C 20/25 n XF3: 43=43,000 [A]</t>
  </si>
  <si>
    <t>71</t>
  </si>
  <si>
    <t>91781</t>
  </si>
  <si>
    <t>VÝŠKOVÁ ÚPRAVA OBRUBNÍKŮ BETONOVÝCH</t>
  </si>
  <si>
    <t>případná rektifikace stávajícího obrubníku v obci do betonového lože s opěrou: 150=150,000 [A]</t>
  </si>
  <si>
    <t>72</t>
  </si>
  <si>
    <t>918346.R</t>
  </si>
  <si>
    <t>PROPUSTY POD SJEZDY Z TRUB DN 400MM KOMPLETNÍ</t>
  </si>
  <si>
    <t>kompletní provedení dle "typového výkresu propustku s šikmým čelem" 
hl. cca 1,0m, včetně zemních prací, případného odstranění stávajícího propustku, odvozu a skládkovného, osazení a dodávky šikmých čel, vtokové a výtokové části a doplnění vhodné zeminy pod konstrukcí sjezdu</t>
  </si>
  <si>
    <t>nové propustky DN400, kruhová tuhost SN16 (15ks): 143=143,000 [A]</t>
  </si>
  <si>
    <t>73</t>
  </si>
  <si>
    <t>918358.R</t>
  </si>
  <si>
    <t>PROPUSTY POD SILNICÍ Z TRUB DN 600MM KOMPLETNÍ</t>
  </si>
  <si>
    <t>kompletní provedení dle "typového výkresu propustku s šikmým čelem" 
hl. cca 1,0m, včetně zemních prací, odstranění stávajícího propustku, odvozu a skládkovného, osazení a dodávky šikmých čel, vtokové a výtokové části a doplnění vhodné zeminy pod konstrukcí sjezdu</t>
  </si>
  <si>
    <t>nové propustky DN600, kruhová tuhost SN16 (10ks): 94=94,000 [A]</t>
  </si>
  <si>
    <t>74</t>
  </si>
  <si>
    <t>9183D1.R</t>
  </si>
  <si>
    <t>OBNOVA ZATRUBNĚNÝCH PŘÍKOPŮ Z TRUB DN DO 600MM</t>
  </si>
  <si>
    <t>včetně zemních prací, odstranění stávajícího potrubí, odvozu a skládkovného, osazení a dodávky, zkoušky vodotěsnosti a kamerové prohlídky potrubí</t>
  </si>
  <si>
    <t>obnova zatrubněného příkopu DN600 (příp.DN400, DN300) beton na základě kamerové prohlídky (odhad 30% výměry): 690*0,3=207,000 [A]</t>
  </si>
  <si>
    <t>75</t>
  </si>
  <si>
    <t>9185D2</t>
  </si>
  <si>
    <t>ČELA KAMENNÁ PROPUSTU Z TRUB DN DO 600MM</t>
  </si>
  <si>
    <t>obnova čela propustku DN600 (příp.DN400, DN300), šikmé čelo, včetně úpravy napojení na troubu a doplnění zeminy (4ks): 4=4,000 [A]</t>
  </si>
  <si>
    <t>76</t>
  </si>
  <si>
    <t>919111</t>
  </si>
  <si>
    <t>ŘEZÁNÍ ASFALTOVÉHO KRYTU VOZOVEK TL DO 50MM</t>
  </si>
  <si>
    <t>Prořezávky spar</t>
  </si>
  <si>
    <t>77</t>
  </si>
  <si>
    <t>935111</t>
  </si>
  <si>
    <t>ŠTĚRBINOVÉ ŽLABY Z BETONOVÝCH DÍLCŮ ŠÍŘ DO 400MM VÝŠ DO 500MM BEZ OBRUBY</t>
  </si>
  <si>
    <t>štěrbinový žlab kompletní vč. zemních prací, obetonování: 17=17,000 [A]</t>
  </si>
  <si>
    <t>78</t>
  </si>
  <si>
    <t>935212</t>
  </si>
  <si>
    <t>PŘÍKOPOVÉ ŽLABY Z BETON TVÁRNIC ŠÍŘ DO 600MM DO BETONU TL 100MM</t>
  </si>
  <si>
    <t>osazení betonového do betonového lože s opěrou, včetně příp. zemních prací: 125=125,000 [A]</t>
  </si>
  <si>
    <t>79</t>
  </si>
  <si>
    <t>935812</t>
  </si>
  <si>
    <t>ŽLABY A RIGOLY DLÁŽDĚNÉ Z KOSTEK DROBNÝCH DO BETONU TL 100MM</t>
  </si>
  <si>
    <t>vč. příp. zemních prací</t>
  </si>
  <si>
    <t>nekrytý podobrubníkový odvodňovací kamenný rigol, š.0,5m z kostek 10/10 do betonu C20/25nXF3 s vyspárování cementovou maltou MC25-XF4: 282*0,5=141,000 [A]</t>
  </si>
  <si>
    <t>80</t>
  </si>
  <si>
    <t>93808</t>
  </si>
  <si>
    <t>OČIŠTĚNÍ VOZOVEK ZAMETENÍM</t>
  </si>
  <si>
    <t>očištění vozovky po frézování a provedení sanací (před pokládkou PI-C a vyrovnávací vrstvy ACO 11+) - 
- extravilán (18455,0+(3330*2*0,42)): 21252=21 252,000 [A] 
- intravilán (13075,0+(2085*2*0,42)): 14826=14 826,000 [B] 
Celkem: A+B=36 078,000 [C]</t>
  </si>
  <si>
    <t>81</t>
  </si>
  <si>
    <t>966118</t>
  </si>
  <si>
    <t>BOURÁNÍ KONSTRUKCÍ Z BETON DÍLCŮ S ODVOZEM DO 20KM</t>
  </si>
  <si>
    <t>vč. odvozu a uložení na recyklační středisko / skládku dle dispozic zhotovitele, vzdálenost uvedena orientačně 
POZN.: pol. zahrnuje i nezbytbé zemní práce pro realizaci vybourání dílců</t>
  </si>
  <si>
    <t>odstranění - 
- stávajícího štěrbinového žlabu vč. lože (1ks): 17*0,15=2,550 [A] 
- stávající propustku vč. příp. obetonování (2ks): 17*0,2=3,400 [B] 
- obrubníku bez rozlišení kladeného do betonového lože s opěrou: 43*0,1=4,300 [C] 
- betonového žlabu vč. lože: 125*0,15=18,750 [D] 
Celkem: A+B+C+D=29,000 [E]</t>
  </si>
  <si>
    <t>82</t>
  </si>
  <si>
    <t>96687</t>
  </si>
  <si>
    <t>VYBOURÁNÍ ULIČNÍCH VPUSTÍ KOMPLETNÍCH</t>
  </si>
  <si>
    <t>vč. odvozu a uložení na recyklační středisko / skládku dle dispozic zhotovitele 
POZN.: pol. zahrnuje i nezbytbé zemní práce pro realizaci vybourání vpustí</t>
  </si>
  <si>
    <t>odstranění stávající UV / HV: 17=17,000 [A]</t>
  </si>
  <si>
    <t>SO 181</t>
  </si>
  <si>
    <t>Přechodné dopravní značení</t>
  </si>
  <si>
    <t>02710</t>
  </si>
  <si>
    <t>POMOC PRÁCE ZŘÍZ NEBO ZAJIŠŤ OBJÍŽĎKY A PŘÍSTUP CESTY</t>
  </si>
  <si>
    <t>DIO při kompletní uzávěře 7 měsíců, 2 etapy - vyznačení uzavírky, vyznačení objízdné trasy obousměrně ; DZ vč. sloupků a podstavců 
předpoklad DZ: 
 - provizorních SDZ velkoformátové 12 ks 
 - provizorních SDZ 56 ks 
 - příčná zábrana vč. světel 8 ks 
 - oplocenka, včetně osazení a dodávky 
 - lávka pro pěší, včetně osazení a dodávky</t>
  </si>
  <si>
    <t>02940</t>
  </si>
  <si>
    <t>OSTATNÍ POŽADAVKY - VYPRACOVÁNÍ DOKUMENTACE</t>
  </si>
  <si>
    <t>Vypracování podrobného projektu DIO, pomocné práce</t>
  </si>
  <si>
    <t>03350</t>
  </si>
  <si>
    <t>SLUŽBY ZAJIŠŤUJÍCÍ REGUL, PŘEVED A OCHRANU VEŘEJ DOPRAVY</t>
  </si>
  <si>
    <t>projednání DIO a zajištění DIR</t>
  </si>
  <si>
    <t>SO 191</t>
  </si>
  <si>
    <t>Stálé dopravní značení</t>
  </si>
  <si>
    <t>9113A1</t>
  </si>
  <si>
    <t>SVODIDLO OCEL SILNIČ JEDNOSTR, ÚROVEŇ ZADRŽ N1, N2 - DODÁVKA A MONTÁŽ</t>
  </si>
  <si>
    <t>jednostranné ocelové svodidlo s úrovní zadržení N2 - 
- včetně krátkého náběhu (5,0m) na obou koncích, odrazek modrých, zemních prací, osazení a dodávky (2ks): 120=120,000 [A] 
- včetně krátkého náběhu (5,0m) na jednom konci a napojení na atypické svodidlo na druhém konci, zemních prací, osazení a dodávky (2ks): 340=340,000 [B] 
Celkem: A+B=460,000 [C]</t>
  </si>
  <si>
    <t>9113A3</t>
  </si>
  <si>
    <t>SVODIDLO OCEL SILNIČ JEDNOSTR, ÚROVEŇ ZADRŽ N1, N2 - DEMONTÁŽ S PŘESUNEM</t>
  </si>
  <si>
    <t>povinný odkup zhotovitelem!</t>
  </si>
  <si>
    <t>odstranění ocelového svodidla (2ks): 582=582,000 [A]</t>
  </si>
  <si>
    <t>9115C1</t>
  </si>
  <si>
    <t>SVODIDLO OCEL MOSTNÍ JEDNOSTR, ÚROVEŇ ZADRŽ H2 - DODÁVKA A MONTÁŽ</t>
  </si>
  <si>
    <t>atypické svodidlo na hrázi rybníka JSMNH4/H2 (bez výplně), římsa a založení součástí SO 121: 126=126,000 [A]</t>
  </si>
  <si>
    <t>91228</t>
  </si>
  <si>
    <t>SMĚROVÉ SLOUPKY Z PLAST HMOT VČETNĚ ODRAZNÉHO PÁSKU</t>
  </si>
  <si>
    <t>rozpis: 
po 50 m 99ks 
po 40 m 12ks 
po 30 m 25ks 
po 20 m 49ks 
po 10 m 225ks 
po 5 m 30ks</t>
  </si>
  <si>
    <t>směrové sloupky bílé: 440=440,000 [A]</t>
  </si>
  <si>
    <t>směrové sloupky červené kulaté: 4=4,000 [A]</t>
  </si>
  <si>
    <t>91257</t>
  </si>
  <si>
    <t>ODRAŽEČE PROTI ZVĚŘI</t>
  </si>
  <si>
    <t>odrazka plašiče zvěře na plastový směrový sloupek, včetně připevnění a dodávky (např. SWAREFLEX), (v dl. 2000m): 230=230,000 [A]</t>
  </si>
  <si>
    <t>91267</t>
  </si>
  <si>
    <t>ODRAZKY NA SVODIDLA</t>
  </si>
  <si>
    <t>jednostranné ocelové svodidlo - odrazky oranžové (dle požadavku PČR): 60=60,000 [A]</t>
  </si>
  <si>
    <t>jednostranné ocelové svodidlo - odrazky modré (prům á 20m): 30=30,000 [A]</t>
  </si>
  <si>
    <t>914131</t>
  </si>
  <si>
    <t>DOPRAVNÍ ZNAČKY ZÁKLADNÍ VELIKOSTI OCELOVÉ FÓLIE TŘ 2 - DODÁVKA A MONTÁŽ</t>
  </si>
  <si>
    <t>osazení svislého dopravního značení 
1 značka na jeden sloupek - P2: 1=1,000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</si>
  <si>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</si>
  <si>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</si>
  <si>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</si>
  <si>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</si>
  <si>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</si>
  <si>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tl. 0,125m: 10700*0,125=1 337,500 [A] 
tl. 0,125 (1,5/1,5): 190*0,125*1/2=11,875 [B] 
V7: 15,0=15,000 [C] 
Celkem: A+B+C=1 364,375 [D]</t>
  </si>
  <si>
    <t>915221</t>
  </si>
  <si>
    <t>VODOR DOPRAV ZNAČ PLASTEM STRUKTURÁLNÍ NEHLUČNÉ - DOD A POKLÁDKA</t>
  </si>
  <si>
    <t>2. fáze VDZ (vč. vyznačení operativního místa pro realizaci VDZ za provozu, dle TP66) 
POZN.: příp. hladké, resp. zvučící úpravy v extravilánu stavby - dle požadavku DI.</t>
  </si>
  <si>
    <t>93818</t>
  </si>
  <si>
    <t>OČIŠTĚNÍ ASFALT VOZOVEK ZAMETENÍM</t>
  </si>
  <si>
    <t>před provedením 2. fáze VDZ (š. 1m - kraje)</t>
  </si>
  <si>
    <t>VON</t>
  </si>
  <si>
    <t>Vedlejší a ostatní náklady</t>
  </si>
  <si>
    <t>02620</t>
  </si>
  <si>
    <t>ZKOUŠENÍ KONSTRUKCÍ A PRACÍ NEZÁVISLOU ZKUŠEBNOU</t>
  </si>
  <si>
    <t>Zkoušky zatěžovací budou provedeny v místě sanací, počet zkoušek dle situace po odkrytí vozovkového krytu a zjištění skutečného rozsahu sanací</t>
  </si>
  <si>
    <t>PR</t>
  </si>
  <si>
    <t>Náklady na opravu poškozených komunikací na objízdných trasách včetně oprav návozních tras materiálu - PRELIMINÁŘ - PEVNÁ CENA 10.000.000,- Kč bez DPH. 
ČERPÁNO DLE SKUTEČNOSTI, DLE POŽADAVKŮ A POUZE SE SOUHLASEM INVESTORA 
Výkaz výměr bude vystaven investorem a oceněn jednotkovými cenami SO 121 dle nabídkového / odbytového rozpočtu ; Dtto příp. obnova DZ, ocenění jednotkovými cenami SO 191. 
Položka zahrnuje i DIO pro realizaci oprav objízdných tras, včetně PD, projednání a zajištění DIR.</t>
  </si>
  <si>
    <t>02720</t>
  </si>
  <si>
    <t>POMOC PRÁCE ZŘÍZ NEBO ZAJIŠŤ REGULACI A OCHRANU DOPRAVY</t>
  </si>
  <si>
    <t>Ztížené dopravní podmínky 
Náklady na převedení autobusové dopravy na objízdné trasy - PRELIMINÁŘ - PEVNÁ CENA 150.000,- Kč bez DPH 
ČERPÁNO DLE SKUTEČNOSTI A POUZE SE SOUHLASEM INVESTORA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</si>
  <si>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</si>
  <si>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</si>
  <si>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</si>
  <si>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</si>
  <si>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</si>
  <si>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</si>
  <si>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Geodetické práce a zaměření skutečného provedení stavby</t>
  </si>
  <si>
    <t>dle staničení stavby km 16,976 – 11,566: 54,10=54,100 [A]</t>
  </si>
  <si>
    <t>02920</t>
  </si>
  <si>
    <t>OSTATNÍ POŽADAVKY - OCHRANA ŽIVOTNÍHO PROSTŘEDÍ</t>
  </si>
  <si>
    <t>Čištění komunikací a prostor dotčených výstavbou</t>
  </si>
  <si>
    <t>Pasportizace přilehlých nemovistostí a stavu objízdných tras formou video a fotodokumentace s provedením výstupů v digitální formě, zahrnuje provedení pasportu před a po provedení realizace stavby, vč. vyhodnocení.</t>
  </si>
  <si>
    <t>02943</t>
  </si>
  <si>
    <t>OSTATNÍ POŽADAVKY - VYPRACOVÁNÍ RDS</t>
  </si>
  <si>
    <t>včetně příp. tištěné podoby dle SoD</t>
  </si>
  <si>
    <t>02944</t>
  </si>
  <si>
    <t>OSTAT POŽADAVKY - DOKUMENTACE SKUTEČ PROVEDENÍ V DIGIT FORMĚ</t>
  </si>
  <si>
    <t>02945</t>
  </si>
  <si>
    <t>OSTAT POŽADAVKY - GEOMETRICKÝ PLÁN</t>
  </si>
  <si>
    <t>02946</t>
  </si>
  <si>
    <t>OSTAT POŽADAVKY - FOTODOKUMENTACE</t>
  </si>
  <si>
    <t>vč. předání výstupů zadavateli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</si>
  <si>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</si>
  <si>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</si>
  <si>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</si>
  <si>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02991</t>
  </si>
  <si>
    <t>OSTATNÍ POŽADAVKY - INFORMAČNÍ TABULE</t>
  </si>
  <si>
    <t>povinná publicita - viz. odkaz na grafický manuál vzhledu v SOD</t>
  </si>
  <si>
    <t>označení staveniště v průběhu výstavby (velikost dle graf. manuálu 2,2x2,1m): 2=2,000 [A]</t>
  </si>
  <si>
    <t>Středočeský kraj, omlouváme se za dočasné omezení: 2=2,000 [A]</t>
  </si>
  <si>
    <t>03100</t>
  </si>
  <si>
    <t>ZAŘÍZENÍ STAVENIŠTĚ - ZŘÍZENÍ, PROVOZ, DEMONTÁŽ</t>
  </si>
  <si>
    <t>vč. vyklizení - úklidu prostoru staveniště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</si>
</sst>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121'!I3</f>
      </c>
      <c s="21">
        <f>'SO 121'!O2</f>
      </c>
      <c s="21">
        <f>C10+D10</f>
      </c>
    </row>
    <row r="11" spans="1:5" ht="12.75" customHeight="1">
      <c r="A11" s="20" t="s">
        <v>420</v>
      </c>
      <c s="20" t="s">
        <v>421</v>
      </c>
      <c s="21">
        <f>'SO 181'!I3</f>
      </c>
      <c s="21">
        <f>'SO 181'!O2</f>
      </c>
      <c s="21">
        <f>C11+D11</f>
      </c>
    </row>
    <row r="12" spans="1:5" ht="12.75" customHeight="1">
      <c r="A12" s="20" t="s">
        <v>431</v>
      </c>
      <c s="20" t="s">
        <v>432</v>
      </c>
      <c s="21">
        <f>'SO 191'!I3</f>
      </c>
      <c s="21">
        <f>'SO 191'!O2</f>
      </c>
      <c s="21">
        <f>C12+D12</f>
      </c>
    </row>
    <row r="13" spans="1:5" ht="12.75" customHeight="1">
      <c r="A13" s="20" t="s">
        <v>470</v>
      </c>
      <c s="20" t="s">
        <v>471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0+O8+O21+O106+O122+O129+O136+O194+O198+O223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0+I8+I21+I106+I122+I129+I136+I194+I198+I223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118.656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51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112.24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35625.402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58</v>
      </c>
    </row>
    <row r="17" spans="1:5" ht="114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2767.5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63</v>
      </c>
    </row>
    <row r="20" spans="1:5" ht="25.5">
      <c r="A20" s="37" t="s">
        <v>52</v>
      </c>
      <c r="E20" s="38" t="s">
        <v>64</v>
      </c>
    </row>
    <row r="21" spans="1:18" ht="12.75" customHeight="1">
      <c r="A21" s="6" t="s">
        <v>43</v>
      </c>
      <c s="6"/>
      <c s="41" t="s">
        <v>29</v>
      </c>
      <c s="6"/>
      <c s="27" t="s">
        <v>65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</f>
      </c>
      <c>
        <f>0+O22+O25+O28+O31+O34+O37+O40+O43+O46+O49+O52+O55+O58+O61+O64+O67+O70+O73+O76+O79+O82+O85+O88+O91+O94+O97+O100+O103</f>
      </c>
    </row>
    <row r="22" spans="1:16" ht="12.75">
      <c r="A22" s="25" t="s">
        <v>45</v>
      </c>
      <c s="29" t="s">
        <v>35</v>
      </c>
      <c s="29" t="s">
        <v>66</v>
      </c>
      <c s="25" t="s">
        <v>61</v>
      </c>
      <c s="30" t="s">
        <v>67</v>
      </c>
      <c s="31" t="s">
        <v>68</v>
      </c>
      <c s="32">
        <v>1950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69</v>
      </c>
    </row>
    <row r="24" spans="1:5" ht="25.5">
      <c r="A24" s="39" t="s">
        <v>52</v>
      </c>
      <c r="E24" s="38" t="s">
        <v>70</v>
      </c>
    </row>
    <row r="25" spans="1:16" ht="12.75">
      <c r="A25" s="25" t="s">
        <v>45</v>
      </c>
      <c s="29" t="s">
        <v>37</v>
      </c>
      <c s="29" t="s">
        <v>71</v>
      </c>
      <c s="25" t="s">
        <v>61</v>
      </c>
      <c s="30" t="s">
        <v>72</v>
      </c>
      <c s="31" t="s">
        <v>68</v>
      </c>
      <c s="32">
        <v>5125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73</v>
      </c>
    </row>
    <row r="27" spans="1:5" ht="12.7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61</v>
      </c>
      <c s="30" t="s">
        <v>77</v>
      </c>
      <c s="31" t="s">
        <v>78</v>
      </c>
      <c s="32">
        <v>30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79</v>
      </c>
    </row>
    <row r="30" spans="1:5" ht="12.75">
      <c r="A30" s="39" t="s">
        <v>52</v>
      </c>
      <c r="E30" s="38" t="s">
        <v>61</v>
      </c>
    </row>
    <row r="31" spans="1:16" ht="12.75">
      <c r="A31" s="25" t="s">
        <v>45</v>
      </c>
      <c s="29" t="s">
        <v>80</v>
      </c>
      <c s="29" t="s">
        <v>81</v>
      </c>
      <c s="25" t="s">
        <v>61</v>
      </c>
      <c s="30" t="s">
        <v>82</v>
      </c>
      <c s="31" t="s">
        <v>78</v>
      </c>
      <c s="32">
        <v>20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83</v>
      </c>
    </row>
    <row r="33" spans="1:5" ht="12.75">
      <c r="A33" s="39" t="s">
        <v>52</v>
      </c>
      <c r="E33" s="38" t="s">
        <v>84</v>
      </c>
    </row>
    <row r="34" spans="1:16" ht="25.5">
      <c r="A34" s="25" t="s">
        <v>45</v>
      </c>
      <c s="29" t="s">
        <v>40</v>
      </c>
      <c s="29" t="s">
        <v>85</v>
      </c>
      <c s="25" t="s">
        <v>61</v>
      </c>
      <c s="30" t="s">
        <v>86</v>
      </c>
      <c s="31" t="s">
        <v>87</v>
      </c>
      <c s="32">
        <v>48.8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88</v>
      </c>
    </row>
    <row r="36" spans="1:5" ht="25.5">
      <c r="A36" s="39" t="s">
        <v>52</v>
      </c>
      <c r="E36" s="38" t="s">
        <v>89</v>
      </c>
    </row>
    <row r="37" spans="1:16" ht="12.75">
      <c r="A37" s="25" t="s">
        <v>45</v>
      </c>
      <c s="29" t="s">
        <v>42</v>
      </c>
      <c s="29" t="s">
        <v>90</v>
      </c>
      <c s="25" t="s">
        <v>61</v>
      </c>
      <c s="30" t="s">
        <v>91</v>
      </c>
      <c s="31" t="s">
        <v>87</v>
      </c>
      <c s="32">
        <v>3.44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38.25">
      <c r="A38" s="35" t="s">
        <v>50</v>
      </c>
      <c r="E38" s="36" t="s">
        <v>92</v>
      </c>
    </row>
    <row r="39" spans="1:5" ht="25.5">
      <c r="A39" s="39" t="s">
        <v>52</v>
      </c>
      <c r="E39" s="38" t="s">
        <v>93</v>
      </c>
    </row>
    <row r="40" spans="1:16" ht="25.5">
      <c r="A40" s="25" t="s">
        <v>45</v>
      </c>
      <c s="29" t="s">
        <v>94</v>
      </c>
      <c s="29" t="s">
        <v>95</v>
      </c>
      <c s="25" t="s">
        <v>61</v>
      </c>
      <c s="30" t="s">
        <v>96</v>
      </c>
      <c s="31" t="s">
        <v>87</v>
      </c>
      <c s="32">
        <v>3017.12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97</v>
      </c>
    </row>
    <row r="42" spans="1:5" ht="89.2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87</v>
      </c>
      <c s="32">
        <v>3545.25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51">
      <c r="A44" s="35" t="s">
        <v>50</v>
      </c>
      <c r="E44" s="36" t="s">
        <v>102</v>
      </c>
    </row>
    <row r="45" spans="1:5" ht="38.25">
      <c r="A45" s="39" t="s">
        <v>52</v>
      </c>
      <c r="E45" s="38" t="s">
        <v>103</v>
      </c>
    </row>
    <row r="46" spans="1:16" ht="12.75">
      <c r="A46" s="25" t="s">
        <v>45</v>
      </c>
      <c s="29" t="s">
        <v>104</v>
      </c>
      <c s="29" t="s">
        <v>100</v>
      </c>
      <c s="25" t="s">
        <v>54</v>
      </c>
      <c s="30" t="s">
        <v>101</v>
      </c>
      <c s="31" t="s">
        <v>87</v>
      </c>
      <c s="32">
        <v>13.73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105</v>
      </c>
    </row>
    <row r="48" spans="1:5" ht="178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87</v>
      </c>
      <c s="32">
        <v>102.3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38.25">
      <c r="A50" s="35" t="s">
        <v>50</v>
      </c>
      <c r="E50" s="36" t="s">
        <v>110</v>
      </c>
    </row>
    <row r="51" spans="1:5" ht="25.5">
      <c r="A51" s="39" t="s">
        <v>52</v>
      </c>
      <c r="E51" s="38" t="s">
        <v>111</v>
      </c>
    </row>
    <row r="52" spans="1:16" ht="12.75">
      <c r="A52" s="25" t="s">
        <v>45</v>
      </c>
      <c s="29" t="s">
        <v>112</v>
      </c>
      <c s="29" t="s">
        <v>113</v>
      </c>
      <c s="25" t="s">
        <v>61</v>
      </c>
      <c s="30" t="s">
        <v>114</v>
      </c>
      <c s="31" t="s">
        <v>87</v>
      </c>
      <c s="32">
        <v>10902.15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115</v>
      </c>
    </row>
    <row r="54" spans="1:5" ht="63.75">
      <c r="A54" s="39" t="s">
        <v>52</v>
      </c>
      <c r="E54" s="38" t="s">
        <v>116</v>
      </c>
    </row>
    <row r="55" spans="1:16" ht="12.75">
      <c r="A55" s="25" t="s">
        <v>45</v>
      </c>
      <c s="29" t="s">
        <v>117</v>
      </c>
      <c s="29" t="s">
        <v>118</v>
      </c>
      <c s="25" t="s">
        <v>61</v>
      </c>
      <c s="30" t="s">
        <v>119</v>
      </c>
      <c s="31" t="s">
        <v>87</v>
      </c>
      <c s="32">
        <v>1537.5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120</v>
      </c>
    </row>
    <row r="57" spans="1:5" ht="25.5">
      <c r="A57" s="39" t="s">
        <v>52</v>
      </c>
      <c r="E57" s="38" t="s">
        <v>121</v>
      </c>
    </row>
    <row r="58" spans="1:16" ht="12.75">
      <c r="A58" s="25" t="s">
        <v>45</v>
      </c>
      <c s="29" t="s">
        <v>122</v>
      </c>
      <c s="29" t="s">
        <v>123</v>
      </c>
      <c s="25" t="s">
        <v>61</v>
      </c>
      <c s="30" t="s">
        <v>124</v>
      </c>
      <c s="31" t="s">
        <v>87</v>
      </c>
      <c s="32">
        <v>2004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115</v>
      </c>
    </row>
    <row r="60" spans="1:5" ht="51">
      <c r="A60" s="39" t="s">
        <v>52</v>
      </c>
      <c r="E60" s="38" t="s">
        <v>125</v>
      </c>
    </row>
    <row r="61" spans="1:16" ht="12.75">
      <c r="A61" s="25" t="s">
        <v>45</v>
      </c>
      <c s="29" t="s">
        <v>126</v>
      </c>
      <c s="29" t="s">
        <v>127</v>
      </c>
      <c s="25" t="s">
        <v>61</v>
      </c>
      <c s="30" t="s">
        <v>128</v>
      </c>
      <c s="31" t="s">
        <v>68</v>
      </c>
      <c s="32">
        <v>4645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129</v>
      </c>
    </row>
    <row r="63" spans="1:5" ht="12.75">
      <c r="A63" s="39" t="s">
        <v>52</v>
      </c>
      <c r="E63" s="38" t="s">
        <v>130</v>
      </c>
    </row>
    <row r="64" spans="1:16" ht="12.75">
      <c r="A64" s="25" t="s">
        <v>45</v>
      </c>
      <c s="29" t="s">
        <v>131</v>
      </c>
      <c s="29" t="s">
        <v>132</v>
      </c>
      <c s="25" t="s">
        <v>61</v>
      </c>
      <c s="30" t="s">
        <v>133</v>
      </c>
      <c s="31" t="s">
        <v>134</v>
      </c>
      <c s="32">
        <v>4080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129</v>
      </c>
    </row>
    <row r="66" spans="1:5" ht="12.75">
      <c r="A66" s="39" t="s">
        <v>52</v>
      </c>
      <c r="E66" s="38" t="s">
        <v>135</v>
      </c>
    </row>
    <row r="67" spans="1:16" ht="12.75">
      <c r="A67" s="25" t="s">
        <v>45</v>
      </c>
      <c s="29" t="s">
        <v>136</v>
      </c>
      <c s="29" t="s">
        <v>137</v>
      </c>
      <c s="25" t="s">
        <v>61</v>
      </c>
      <c s="30" t="s">
        <v>138</v>
      </c>
      <c s="31" t="s">
        <v>139</v>
      </c>
      <c s="32">
        <v>1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51">
      <c r="A68" s="35" t="s">
        <v>50</v>
      </c>
      <c r="E68" s="36" t="s">
        <v>140</v>
      </c>
    </row>
    <row r="69" spans="1:5" ht="12.75">
      <c r="A69" s="39" t="s">
        <v>52</v>
      </c>
      <c r="E69" s="38" t="s">
        <v>61</v>
      </c>
    </row>
    <row r="70" spans="1:16" ht="12.75">
      <c r="A70" s="25" t="s">
        <v>45</v>
      </c>
      <c s="29" t="s">
        <v>141</v>
      </c>
      <c s="29" t="s">
        <v>142</v>
      </c>
      <c s="25" t="s">
        <v>61</v>
      </c>
      <c s="30" t="s">
        <v>143</v>
      </c>
      <c s="31" t="s">
        <v>134</v>
      </c>
      <c s="32">
        <v>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144</v>
      </c>
    </row>
    <row r="72" spans="1:5" ht="12.75">
      <c r="A72" s="39" t="s">
        <v>52</v>
      </c>
      <c r="E72" s="38" t="s">
        <v>145</v>
      </c>
    </row>
    <row r="73" spans="1:16" ht="12.75">
      <c r="A73" s="25" t="s">
        <v>45</v>
      </c>
      <c s="29" t="s">
        <v>146</v>
      </c>
      <c s="29" t="s">
        <v>147</v>
      </c>
      <c s="25" t="s">
        <v>61</v>
      </c>
      <c s="30" t="s">
        <v>148</v>
      </c>
      <c s="31" t="s">
        <v>134</v>
      </c>
      <c s="32">
        <v>483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129</v>
      </c>
    </row>
    <row r="75" spans="1:5" ht="25.5">
      <c r="A75" s="39" t="s">
        <v>52</v>
      </c>
      <c r="E75" s="38" t="s">
        <v>149</v>
      </c>
    </row>
    <row r="76" spans="1:16" ht="12.75">
      <c r="A76" s="25" t="s">
        <v>45</v>
      </c>
      <c s="29" t="s">
        <v>150</v>
      </c>
      <c s="29" t="s">
        <v>151</v>
      </c>
      <c s="25" t="s">
        <v>61</v>
      </c>
      <c s="30" t="s">
        <v>152</v>
      </c>
      <c s="31" t="s">
        <v>87</v>
      </c>
      <c s="32">
        <v>962.5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115</v>
      </c>
    </row>
    <row r="78" spans="1:5" ht="12.75">
      <c r="A78" s="39" t="s">
        <v>52</v>
      </c>
      <c r="E78" s="38" t="s">
        <v>153</v>
      </c>
    </row>
    <row r="79" spans="1:16" ht="12.75">
      <c r="A79" s="25" t="s">
        <v>45</v>
      </c>
      <c s="29" t="s">
        <v>154</v>
      </c>
      <c s="29" t="s">
        <v>155</v>
      </c>
      <c s="25" t="s">
        <v>61</v>
      </c>
      <c s="30" t="s">
        <v>156</v>
      </c>
      <c s="31" t="s">
        <v>87</v>
      </c>
      <c s="32">
        <v>13868.65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61</v>
      </c>
    </row>
    <row r="81" spans="1:5" ht="51">
      <c r="A81" s="39" t="s">
        <v>52</v>
      </c>
      <c r="E81" s="38" t="s">
        <v>157</v>
      </c>
    </row>
    <row r="82" spans="1:16" ht="12.75">
      <c r="A82" s="25" t="s">
        <v>45</v>
      </c>
      <c s="29" t="s">
        <v>158</v>
      </c>
      <c s="29" t="s">
        <v>159</v>
      </c>
      <c s="25" t="s">
        <v>61</v>
      </c>
      <c s="30" t="s">
        <v>160</v>
      </c>
      <c s="31" t="s">
        <v>87</v>
      </c>
      <c s="32">
        <v>3545.25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161</v>
      </c>
    </row>
    <row r="84" spans="1:5" ht="63.75">
      <c r="A84" s="39" t="s">
        <v>52</v>
      </c>
      <c r="E84" s="38" t="s">
        <v>162</v>
      </c>
    </row>
    <row r="85" spans="1:16" ht="12.75">
      <c r="A85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87</v>
      </c>
      <c s="32">
        <v>4544.25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166</v>
      </c>
    </row>
    <row r="87" spans="1:5" ht="25.5">
      <c r="A87" s="39" t="s">
        <v>52</v>
      </c>
      <c r="E87" s="38" t="s">
        <v>167</v>
      </c>
    </row>
    <row r="88" spans="1:16" ht="12.75">
      <c r="A88" s="25" t="s">
        <v>45</v>
      </c>
      <c s="29" t="s">
        <v>168</v>
      </c>
      <c s="29" t="s">
        <v>164</v>
      </c>
      <c s="25" t="s">
        <v>54</v>
      </c>
      <c s="30" t="s">
        <v>165</v>
      </c>
      <c s="31" t="s">
        <v>87</v>
      </c>
      <c s="32">
        <v>1868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61</v>
      </c>
    </row>
    <row r="90" spans="1:5" ht="51">
      <c r="A90" s="39" t="s">
        <v>52</v>
      </c>
      <c r="E90" s="38" t="s">
        <v>169</v>
      </c>
    </row>
    <row r="91" spans="1:16" ht="12.75">
      <c r="A91" s="25" t="s">
        <v>45</v>
      </c>
      <c s="29" t="s">
        <v>170</v>
      </c>
      <c s="29" t="s">
        <v>171</v>
      </c>
      <c s="25" t="s">
        <v>61</v>
      </c>
      <c s="30" t="s">
        <v>172</v>
      </c>
      <c s="31" t="s">
        <v>68</v>
      </c>
      <c s="32">
        <v>36802.9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61</v>
      </c>
    </row>
    <row r="93" spans="1:5" ht="51">
      <c r="A93" s="39" t="s">
        <v>52</v>
      </c>
      <c r="E93" s="38" t="s">
        <v>173</v>
      </c>
    </row>
    <row r="94" spans="1:16" ht="12.75">
      <c r="A94" s="25" t="s">
        <v>45</v>
      </c>
      <c s="29" t="s">
        <v>174</v>
      </c>
      <c s="29" t="s">
        <v>175</v>
      </c>
      <c s="25" t="s">
        <v>61</v>
      </c>
      <c s="30" t="s">
        <v>176</v>
      </c>
      <c s="31" t="s">
        <v>68</v>
      </c>
      <c s="32">
        <v>15375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177</v>
      </c>
    </row>
    <row r="96" spans="1:5" ht="25.5">
      <c r="A96" s="39" t="s">
        <v>52</v>
      </c>
      <c r="E96" s="38" t="s">
        <v>178</v>
      </c>
    </row>
    <row r="97" spans="1:16" ht="12.75">
      <c r="A97" s="25" t="s">
        <v>45</v>
      </c>
      <c s="29" t="s">
        <v>179</v>
      </c>
      <c s="29" t="s">
        <v>180</v>
      </c>
      <c s="25" t="s">
        <v>61</v>
      </c>
      <c s="30" t="s">
        <v>181</v>
      </c>
      <c s="31" t="s">
        <v>68</v>
      </c>
      <c s="32">
        <v>15375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61</v>
      </c>
    </row>
    <row r="99" spans="1:5" ht="25.5">
      <c r="A99" s="39" t="s">
        <v>52</v>
      </c>
      <c r="E99" s="38" t="s">
        <v>178</v>
      </c>
    </row>
    <row r="100" spans="1:16" ht="12.75">
      <c r="A100" s="25" t="s">
        <v>45</v>
      </c>
      <c s="29" t="s">
        <v>182</v>
      </c>
      <c s="29" t="s">
        <v>183</v>
      </c>
      <c s="25" t="s">
        <v>61</v>
      </c>
      <c s="30" t="s">
        <v>184</v>
      </c>
      <c s="31" t="s">
        <v>68</v>
      </c>
      <c s="32">
        <v>15375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185</v>
      </c>
    </row>
    <row r="102" spans="1:5" ht="25.5">
      <c r="A102" s="39" t="s">
        <v>52</v>
      </c>
      <c r="E102" s="38" t="s">
        <v>178</v>
      </c>
    </row>
    <row r="103" spans="1:16" ht="12.75">
      <c r="A103" s="25" t="s">
        <v>45</v>
      </c>
      <c s="29" t="s">
        <v>186</v>
      </c>
      <c s="29" t="s">
        <v>187</v>
      </c>
      <c s="25" t="s">
        <v>61</v>
      </c>
      <c s="30" t="s">
        <v>188</v>
      </c>
      <c s="31" t="s">
        <v>68</v>
      </c>
      <c s="32">
        <v>15375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61</v>
      </c>
    </row>
    <row r="105" spans="1:5" ht="25.5">
      <c r="A105" s="37" t="s">
        <v>52</v>
      </c>
      <c r="E105" s="38" t="s">
        <v>178</v>
      </c>
    </row>
    <row r="106" spans="1:18" ht="12.75" customHeight="1">
      <c r="A106" s="6" t="s">
        <v>43</v>
      </c>
      <c s="6"/>
      <c s="41" t="s">
        <v>23</v>
      </c>
      <c s="6"/>
      <c s="27" t="s">
        <v>189</v>
      </c>
      <c s="6"/>
      <c s="6"/>
      <c s="6"/>
      <c s="42">
        <f>0+Q106</f>
      </c>
      <c r="O106">
        <f>0+R106</f>
      </c>
      <c r="Q106">
        <f>0+I107+I110+I113+I116+I119</f>
      </c>
      <c>
        <f>0+O107+O110+O113+O116+O119</f>
      </c>
    </row>
    <row r="107" spans="1:16" ht="12.75">
      <c r="A107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87</v>
      </c>
      <c s="32">
        <v>8422.5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193</v>
      </c>
    </row>
    <row r="109" spans="1:5" ht="25.5">
      <c r="A109" s="39" t="s">
        <v>52</v>
      </c>
      <c r="E109" s="38" t="s">
        <v>194</v>
      </c>
    </row>
    <row r="110" spans="1:16" ht="12.75">
      <c r="A110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68</v>
      </c>
      <c s="32">
        <v>9839.2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61</v>
      </c>
    </row>
    <row r="112" spans="1:5" ht="38.25">
      <c r="A112" s="39" t="s">
        <v>52</v>
      </c>
      <c r="E112" s="38" t="s">
        <v>198</v>
      </c>
    </row>
    <row r="113" spans="1:16" ht="12.75">
      <c r="A113" s="25" t="s">
        <v>45</v>
      </c>
      <c s="29" t="s">
        <v>199</v>
      </c>
      <c s="29" t="s">
        <v>200</v>
      </c>
      <c s="25" t="s">
        <v>61</v>
      </c>
      <c s="30" t="s">
        <v>201</v>
      </c>
      <c s="31" t="s">
        <v>134</v>
      </c>
      <c s="32">
        <v>3850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25.5">
      <c r="A114" s="35" t="s">
        <v>50</v>
      </c>
      <c r="E114" s="36" t="s">
        <v>202</v>
      </c>
    </row>
    <row r="115" spans="1:5" ht="25.5">
      <c r="A115" s="39" t="s">
        <v>52</v>
      </c>
      <c r="E115" s="38" t="s">
        <v>203</v>
      </c>
    </row>
    <row r="116" spans="1:16" ht="12.75">
      <c r="A116" s="25" t="s">
        <v>45</v>
      </c>
      <c s="29" t="s">
        <v>204</v>
      </c>
      <c s="29" t="s">
        <v>205</v>
      </c>
      <c s="25" t="s">
        <v>61</v>
      </c>
      <c s="30" t="s">
        <v>206</v>
      </c>
      <c s="31" t="s">
        <v>68</v>
      </c>
      <c s="32">
        <v>7680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61</v>
      </c>
    </row>
    <row r="118" spans="1:5" ht="63.75">
      <c r="A118" s="39" t="s">
        <v>52</v>
      </c>
      <c r="E118" s="38" t="s">
        <v>207</v>
      </c>
    </row>
    <row r="119" spans="1:16" ht="12.75">
      <c r="A119" s="25" t="s">
        <v>45</v>
      </c>
      <c s="29" t="s">
        <v>208</v>
      </c>
      <c s="29" t="s">
        <v>209</v>
      </c>
      <c s="25" t="s">
        <v>61</v>
      </c>
      <c s="30" t="s">
        <v>210</v>
      </c>
      <c s="31" t="s">
        <v>68</v>
      </c>
      <c s="32">
        <v>3560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211</v>
      </c>
    </row>
    <row r="121" spans="1:5" ht="51">
      <c r="A121" s="37" t="s">
        <v>52</v>
      </c>
      <c r="E121" s="38" t="s">
        <v>212</v>
      </c>
    </row>
    <row r="122" spans="1:18" ht="12.75" customHeight="1">
      <c r="A122" s="6" t="s">
        <v>43</v>
      </c>
      <c s="6"/>
      <c s="41" t="s">
        <v>22</v>
      </c>
      <c s="6"/>
      <c s="27" t="s">
        <v>213</v>
      </c>
      <c s="6"/>
      <c s="6"/>
      <c s="6"/>
      <c s="42">
        <f>0+Q122</f>
      </c>
      <c r="O122">
        <f>0+R122</f>
      </c>
      <c r="Q122">
        <f>0+I123+I126</f>
      </c>
      <c>
        <f>0+O123+O126</f>
      </c>
    </row>
    <row r="123" spans="1:16" ht="12.75">
      <c r="A123" s="25" t="s">
        <v>45</v>
      </c>
      <c s="29" t="s">
        <v>214</v>
      </c>
      <c s="29" t="s">
        <v>215</v>
      </c>
      <c s="25" t="s">
        <v>61</v>
      </c>
      <c s="30" t="s">
        <v>216</v>
      </c>
      <c s="31" t="s">
        <v>87</v>
      </c>
      <c s="32">
        <v>142.38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25.5">
      <c r="A124" s="35" t="s">
        <v>50</v>
      </c>
      <c r="E124" s="36" t="s">
        <v>217</v>
      </c>
    </row>
    <row r="125" spans="1:5" ht="25.5">
      <c r="A125" s="39" t="s">
        <v>52</v>
      </c>
      <c r="E125" s="38" t="s">
        <v>218</v>
      </c>
    </row>
    <row r="126" spans="1:16" ht="12.75">
      <c r="A126" s="25" t="s">
        <v>45</v>
      </c>
      <c s="29" t="s">
        <v>219</v>
      </c>
      <c s="29" t="s">
        <v>220</v>
      </c>
      <c s="25" t="s">
        <v>61</v>
      </c>
      <c s="30" t="s">
        <v>221</v>
      </c>
      <c s="31" t="s">
        <v>49</v>
      </c>
      <c s="32">
        <v>28.476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61</v>
      </c>
    </row>
    <row r="128" spans="1:5" ht="25.5">
      <c r="A128" s="37" t="s">
        <v>52</v>
      </c>
      <c r="E128" s="38" t="s">
        <v>222</v>
      </c>
    </row>
    <row r="129" spans="1:18" ht="12.75" customHeight="1">
      <c r="A129" s="6" t="s">
        <v>43</v>
      </c>
      <c s="6"/>
      <c s="41" t="s">
        <v>33</v>
      </c>
      <c s="6"/>
      <c s="27" t="s">
        <v>223</v>
      </c>
      <c s="6"/>
      <c s="6"/>
      <c s="6"/>
      <c s="42">
        <f>0+Q129</f>
      </c>
      <c r="O129">
        <f>0+R129</f>
      </c>
      <c r="Q129">
        <f>0+I130+I133</f>
      </c>
      <c>
        <f>0+O130+O133</f>
      </c>
    </row>
    <row r="130" spans="1:16" ht="12.75">
      <c r="A130" s="25" t="s">
        <v>45</v>
      </c>
      <c s="29" t="s">
        <v>224</v>
      </c>
      <c s="29" t="s">
        <v>225</v>
      </c>
      <c s="25" t="s">
        <v>61</v>
      </c>
      <c s="30" t="s">
        <v>226</v>
      </c>
      <c s="31" t="s">
        <v>87</v>
      </c>
      <c s="32">
        <v>37.8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61</v>
      </c>
    </row>
    <row r="132" spans="1:5" ht="25.5">
      <c r="A132" s="39" t="s">
        <v>52</v>
      </c>
      <c r="E132" s="38" t="s">
        <v>227</v>
      </c>
    </row>
    <row r="133" spans="1:16" ht="12.75">
      <c r="A133" s="25" t="s">
        <v>45</v>
      </c>
      <c s="29" t="s">
        <v>228</v>
      </c>
      <c s="29" t="s">
        <v>229</v>
      </c>
      <c s="25" t="s">
        <v>61</v>
      </c>
      <c s="30" t="s">
        <v>230</v>
      </c>
      <c s="31" t="s">
        <v>87</v>
      </c>
      <c s="32">
        <v>460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61</v>
      </c>
    </row>
    <row r="135" spans="1:5" ht="51">
      <c r="A135" s="37" t="s">
        <v>52</v>
      </c>
      <c r="E135" s="38" t="s">
        <v>231</v>
      </c>
    </row>
    <row r="136" spans="1:18" ht="12.75" customHeight="1">
      <c r="A136" s="6" t="s">
        <v>43</v>
      </c>
      <c s="6"/>
      <c s="41" t="s">
        <v>35</v>
      </c>
      <c s="6"/>
      <c s="27" t="s">
        <v>232</v>
      </c>
      <c s="6"/>
      <c s="6"/>
      <c s="6"/>
      <c s="42">
        <f>0+Q136</f>
      </c>
      <c r="O136">
        <f>0+R136</f>
      </c>
      <c r="Q136">
        <f>0+I137+I140+I143+I146+I149+I152+I155+I158+I161+I164+I167+I170+I173+I176+I179+I182+I185+I188+I191</f>
      </c>
      <c>
        <f>0+O137+O140+O143+O146+O149+O152+O155+O158+O161+O164+O167+O170+O173+O176+O179+O182+O185+O188+O191</f>
      </c>
    </row>
    <row r="137" spans="1:16" ht="12.75">
      <c r="A137" s="25" t="s">
        <v>45</v>
      </c>
      <c s="29" t="s">
        <v>233</v>
      </c>
      <c s="29" t="s">
        <v>234</v>
      </c>
      <c s="25" t="s">
        <v>61</v>
      </c>
      <c s="30" t="s">
        <v>235</v>
      </c>
      <c s="31" t="s">
        <v>68</v>
      </c>
      <c s="32">
        <v>108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236</v>
      </c>
    </row>
    <row r="139" spans="1:5" ht="63.75">
      <c r="A139" s="39" t="s">
        <v>52</v>
      </c>
      <c r="E139" s="38" t="s">
        <v>237</v>
      </c>
    </row>
    <row r="140" spans="1:16" ht="12.75">
      <c r="A140" s="25" t="s">
        <v>45</v>
      </c>
      <c s="29" t="s">
        <v>238</v>
      </c>
      <c s="29" t="s">
        <v>239</v>
      </c>
      <c s="25" t="s">
        <v>61</v>
      </c>
      <c s="30" t="s">
        <v>240</v>
      </c>
      <c s="31" t="s">
        <v>68</v>
      </c>
      <c s="32">
        <v>1511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241</v>
      </c>
    </row>
    <row r="142" spans="1:5" ht="51">
      <c r="A142" s="39" t="s">
        <v>52</v>
      </c>
      <c r="E142" s="38" t="s">
        <v>242</v>
      </c>
    </row>
    <row r="143" spans="1:16" ht="12.75">
      <c r="A143" s="25" t="s">
        <v>45</v>
      </c>
      <c s="29" t="s">
        <v>243</v>
      </c>
      <c s="29" t="s">
        <v>244</v>
      </c>
      <c s="25" t="s">
        <v>61</v>
      </c>
      <c s="30" t="s">
        <v>245</v>
      </c>
      <c s="31" t="s">
        <v>68</v>
      </c>
      <c s="32">
        <v>1023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25.5">
      <c r="A144" s="35" t="s">
        <v>50</v>
      </c>
      <c r="E144" s="36" t="s">
        <v>246</v>
      </c>
    </row>
    <row r="145" spans="1:5" ht="25.5">
      <c r="A145" s="39" t="s">
        <v>52</v>
      </c>
      <c r="E145" s="38" t="s">
        <v>247</v>
      </c>
    </row>
    <row r="146" spans="1:16" ht="12.75">
      <c r="A146" s="25" t="s">
        <v>45</v>
      </c>
      <c s="29" t="s">
        <v>248</v>
      </c>
      <c s="29" t="s">
        <v>249</v>
      </c>
      <c s="25" t="s">
        <v>61</v>
      </c>
      <c s="30" t="s">
        <v>250</v>
      </c>
      <c s="31" t="s">
        <v>68</v>
      </c>
      <c s="32">
        <v>24116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02">
      <c r="A147" s="35" t="s">
        <v>50</v>
      </c>
      <c r="E147" s="36" t="s">
        <v>251</v>
      </c>
    </row>
    <row r="148" spans="1:5" ht="25.5">
      <c r="A148" s="39" t="s">
        <v>52</v>
      </c>
      <c r="E148" s="38" t="s">
        <v>252</v>
      </c>
    </row>
    <row r="149" spans="1:16" ht="12.75">
      <c r="A149" s="25" t="s">
        <v>45</v>
      </c>
      <c s="29" t="s">
        <v>253</v>
      </c>
      <c s="29" t="s">
        <v>254</v>
      </c>
      <c s="25" t="s">
        <v>61</v>
      </c>
      <c s="30" t="s">
        <v>255</v>
      </c>
      <c s="31" t="s">
        <v>68</v>
      </c>
      <c s="32">
        <v>16620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02">
      <c r="A150" s="35" t="s">
        <v>50</v>
      </c>
      <c r="E150" s="36" t="s">
        <v>256</v>
      </c>
    </row>
    <row r="151" spans="1:5" ht="25.5">
      <c r="A151" s="39" t="s">
        <v>52</v>
      </c>
      <c r="E151" s="38" t="s">
        <v>257</v>
      </c>
    </row>
    <row r="152" spans="1:16" ht="12.75">
      <c r="A15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87</v>
      </c>
      <c s="32">
        <v>8978.2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51">
      <c r="A153" s="35" t="s">
        <v>50</v>
      </c>
      <c r="E153" s="36" t="s">
        <v>261</v>
      </c>
    </row>
    <row r="154" spans="1:5" ht="63.75">
      <c r="A154" s="39" t="s">
        <v>52</v>
      </c>
      <c r="E154" s="38" t="s">
        <v>262</v>
      </c>
    </row>
    <row r="155" spans="1:16" ht="12.75">
      <c r="A155" s="25" t="s">
        <v>45</v>
      </c>
      <c s="29" t="s">
        <v>263</v>
      </c>
      <c s="29" t="s">
        <v>259</v>
      </c>
      <c s="25" t="s">
        <v>54</v>
      </c>
      <c s="30" t="s">
        <v>264</v>
      </c>
      <c s="31" t="s">
        <v>87</v>
      </c>
      <c s="32">
        <v>8978.2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51">
      <c r="A156" s="35" t="s">
        <v>50</v>
      </c>
      <c r="E156" s="36" t="s">
        <v>265</v>
      </c>
    </row>
    <row r="157" spans="1:5" ht="63.75">
      <c r="A157" s="39" t="s">
        <v>52</v>
      </c>
      <c r="E157" s="38" t="s">
        <v>262</v>
      </c>
    </row>
    <row r="158" spans="1:16" ht="12.75">
      <c r="A158" s="25" t="s">
        <v>45</v>
      </c>
      <c s="29" t="s">
        <v>266</v>
      </c>
      <c s="29" t="s">
        <v>267</v>
      </c>
      <c s="25" t="s">
        <v>61</v>
      </c>
      <c s="30" t="s">
        <v>268</v>
      </c>
      <c s="31" t="s">
        <v>68</v>
      </c>
      <c s="32">
        <v>4645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269</v>
      </c>
    </row>
    <row r="160" spans="1:5" ht="12.75">
      <c r="A160" s="39" t="s">
        <v>52</v>
      </c>
      <c r="E160" s="38" t="s">
        <v>270</v>
      </c>
    </row>
    <row r="161" spans="1:16" ht="12.75">
      <c r="A161" s="25" t="s">
        <v>45</v>
      </c>
      <c s="29" t="s">
        <v>271</v>
      </c>
      <c s="29" t="s">
        <v>272</v>
      </c>
      <c s="25" t="s">
        <v>61</v>
      </c>
      <c s="30" t="s">
        <v>273</v>
      </c>
      <c s="31" t="s">
        <v>68</v>
      </c>
      <c s="32">
        <v>36588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25.5">
      <c r="A162" s="35" t="s">
        <v>50</v>
      </c>
      <c r="E162" s="36" t="s">
        <v>274</v>
      </c>
    </row>
    <row r="163" spans="1:5" ht="63.75">
      <c r="A163" s="39" t="s">
        <v>52</v>
      </c>
      <c r="E163" s="38" t="s">
        <v>275</v>
      </c>
    </row>
    <row r="164" spans="1:16" ht="12.75">
      <c r="A164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68</v>
      </c>
      <c s="32">
        <v>31310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25.5">
      <c r="A165" s="35" t="s">
        <v>50</v>
      </c>
      <c r="E165" s="36" t="s">
        <v>279</v>
      </c>
    </row>
    <row r="166" spans="1:5" ht="51">
      <c r="A166" s="39" t="s">
        <v>52</v>
      </c>
      <c r="E166" s="38" t="s">
        <v>280</v>
      </c>
    </row>
    <row r="167" spans="1:16" ht="12.75">
      <c r="A167" s="25" t="s">
        <v>45</v>
      </c>
      <c s="29" t="s">
        <v>281</v>
      </c>
      <c s="29" t="s">
        <v>277</v>
      </c>
      <c s="25" t="s">
        <v>54</v>
      </c>
      <c s="30" t="s">
        <v>278</v>
      </c>
      <c s="31" t="s">
        <v>68</v>
      </c>
      <c s="32">
        <v>31420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25.5">
      <c r="A168" s="35" t="s">
        <v>50</v>
      </c>
      <c r="E168" s="36" t="s">
        <v>282</v>
      </c>
    </row>
    <row r="169" spans="1:5" ht="12.75">
      <c r="A169" s="39" t="s">
        <v>52</v>
      </c>
      <c r="E169" s="38" t="s">
        <v>283</v>
      </c>
    </row>
    <row r="170" spans="1:16" ht="12.75">
      <c r="A170" s="25" t="s">
        <v>45</v>
      </c>
      <c s="29" t="s">
        <v>284</v>
      </c>
      <c s="29" t="s">
        <v>285</v>
      </c>
      <c s="25" t="s">
        <v>61</v>
      </c>
      <c s="30" t="s">
        <v>286</v>
      </c>
      <c s="31" t="s">
        <v>68</v>
      </c>
      <c s="32">
        <v>15840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61</v>
      </c>
    </row>
    <row r="172" spans="1:5" ht="25.5">
      <c r="A172" s="39" t="s">
        <v>52</v>
      </c>
      <c r="E172" s="38" t="s">
        <v>287</v>
      </c>
    </row>
    <row r="173" spans="1:16" ht="12.75">
      <c r="A173" s="25" t="s">
        <v>45</v>
      </c>
      <c s="29" t="s">
        <v>288</v>
      </c>
      <c s="29" t="s">
        <v>289</v>
      </c>
      <c s="25" t="s">
        <v>61</v>
      </c>
      <c s="30" t="s">
        <v>290</v>
      </c>
      <c s="31" t="s">
        <v>87</v>
      </c>
      <c s="32">
        <v>1098.183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291</v>
      </c>
    </row>
    <row r="175" spans="1:5" ht="51">
      <c r="A175" s="39" t="s">
        <v>52</v>
      </c>
      <c r="E175" s="38" t="s">
        <v>292</v>
      </c>
    </row>
    <row r="176" spans="1:16" ht="12.75">
      <c r="A176" s="25" t="s">
        <v>45</v>
      </c>
      <c s="29" t="s">
        <v>293</v>
      </c>
      <c s="29" t="s">
        <v>294</v>
      </c>
      <c s="25" t="s">
        <v>61</v>
      </c>
      <c s="30" t="s">
        <v>295</v>
      </c>
      <c s="31" t="s">
        <v>68</v>
      </c>
      <c s="32">
        <v>30693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296</v>
      </c>
    </row>
    <row r="178" spans="1:5" ht="51">
      <c r="A178" s="39" t="s">
        <v>52</v>
      </c>
      <c r="E178" s="38" t="s">
        <v>297</v>
      </c>
    </row>
    <row r="179" spans="1:16" ht="12.75">
      <c r="A179" s="25" t="s">
        <v>45</v>
      </c>
      <c s="29" t="s">
        <v>298</v>
      </c>
      <c s="29" t="s">
        <v>299</v>
      </c>
      <c s="25" t="s">
        <v>61</v>
      </c>
      <c s="30" t="s">
        <v>300</v>
      </c>
      <c s="31" t="s">
        <v>68</v>
      </c>
      <c s="32">
        <v>31310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25.5">
      <c r="A180" s="35" t="s">
        <v>50</v>
      </c>
      <c r="E180" s="36" t="s">
        <v>301</v>
      </c>
    </row>
    <row r="181" spans="1:5" ht="51">
      <c r="A181" s="39" t="s">
        <v>52</v>
      </c>
      <c r="E181" s="38" t="s">
        <v>302</v>
      </c>
    </row>
    <row r="182" spans="1:16" ht="12.75">
      <c r="A182" s="25" t="s">
        <v>45</v>
      </c>
      <c s="29" t="s">
        <v>303</v>
      </c>
      <c s="29" t="s">
        <v>304</v>
      </c>
      <c s="25" t="s">
        <v>61</v>
      </c>
      <c s="30" t="s">
        <v>305</v>
      </c>
      <c s="31" t="s">
        <v>68</v>
      </c>
      <c s="32">
        <v>43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306</v>
      </c>
    </row>
    <row r="184" spans="1:5" ht="25.5">
      <c r="A184" s="39" t="s">
        <v>52</v>
      </c>
      <c r="E184" s="38" t="s">
        <v>307</v>
      </c>
    </row>
    <row r="185" spans="1:16" ht="12.75">
      <c r="A185" s="25" t="s">
        <v>45</v>
      </c>
      <c s="29" t="s">
        <v>308</v>
      </c>
      <c s="29" t="s">
        <v>309</v>
      </c>
      <c s="25" t="s">
        <v>61</v>
      </c>
      <c s="30" t="s">
        <v>310</v>
      </c>
      <c s="31" t="s">
        <v>68</v>
      </c>
      <c s="32">
        <v>32.5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25.5">
      <c r="A186" s="35" t="s">
        <v>50</v>
      </c>
      <c r="E186" s="36" t="s">
        <v>311</v>
      </c>
    </row>
    <row r="187" spans="1:5" ht="25.5">
      <c r="A187" s="39" t="s">
        <v>52</v>
      </c>
      <c r="E187" s="38" t="s">
        <v>312</v>
      </c>
    </row>
    <row r="188" spans="1:16" ht="12.75">
      <c r="A188" s="25" t="s">
        <v>45</v>
      </c>
      <c s="29" t="s">
        <v>313</v>
      </c>
      <c s="29" t="s">
        <v>314</v>
      </c>
      <c s="25" t="s">
        <v>61</v>
      </c>
      <c s="30" t="s">
        <v>315</v>
      </c>
      <c s="31" t="s">
        <v>68</v>
      </c>
      <c s="32">
        <v>182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61</v>
      </c>
    </row>
    <row r="190" spans="1:5" ht="63.75">
      <c r="A190" s="39" t="s">
        <v>52</v>
      </c>
      <c r="E190" s="38" t="s">
        <v>316</v>
      </c>
    </row>
    <row r="191" spans="1:16" ht="12.75">
      <c r="A191" s="25" t="s">
        <v>45</v>
      </c>
      <c s="29" t="s">
        <v>317</v>
      </c>
      <c s="29" t="s">
        <v>318</v>
      </c>
      <c s="25" t="s">
        <v>61</v>
      </c>
      <c s="30" t="s">
        <v>319</v>
      </c>
      <c s="31" t="s">
        <v>134</v>
      </c>
      <c s="32">
        <v>16650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50</v>
      </c>
      <c r="E192" s="36" t="s">
        <v>320</v>
      </c>
    </row>
    <row r="193" spans="1:5" ht="25.5">
      <c r="A193" s="37" t="s">
        <v>52</v>
      </c>
      <c r="E193" s="38" t="s">
        <v>321</v>
      </c>
    </row>
    <row r="194" spans="1:18" ht="12.75" customHeight="1">
      <c r="A194" s="6" t="s">
        <v>43</v>
      </c>
      <c s="6"/>
      <c s="41" t="s">
        <v>75</v>
      </c>
      <c s="6"/>
      <c s="27" t="s">
        <v>322</v>
      </c>
      <c s="6"/>
      <c s="6"/>
      <c s="6"/>
      <c s="42">
        <f>0+Q194</f>
      </c>
      <c r="O194">
        <f>0+R194</f>
      </c>
      <c r="Q194">
        <f>0+I195</f>
      </c>
      <c>
        <f>0+O195</f>
      </c>
    </row>
    <row r="195" spans="1:16" ht="12.75">
      <c r="A195" s="25" t="s">
        <v>45</v>
      </c>
      <c s="29" t="s">
        <v>323</v>
      </c>
      <c s="29" t="s">
        <v>324</v>
      </c>
      <c s="25" t="s">
        <v>61</v>
      </c>
      <c s="30" t="s">
        <v>325</v>
      </c>
      <c s="31" t="s">
        <v>68</v>
      </c>
      <c s="32">
        <v>252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326</v>
      </c>
    </row>
    <row r="197" spans="1:5" ht="25.5">
      <c r="A197" s="37" t="s">
        <v>52</v>
      </c>
      <c r="E197" s="38" t="s">
        <v>327</v>
      </c>
    </row>
    <row r="198" spans="1:18" ht="12.75" customHeight="1">
      <c r="A198" s="6" t="s">
        <v>43</v>
      </c>
      <c s="6"/>
      <c s="41" t="s">
        <v>80</v>
      </c>
      <c s="6"/>
      <c s="27" t="s">
        <v>328</v>
      </c>
      <c s="6"/>
      <c s="6"/>
      <c s="6"/>
      <c s="42">
        <f>0+Q198</f>
      </c>
      <c r="O198">
        <f>0+R198</f>
      </c>
      <c r="Q198">
        <f>0+I199+I202+I205+I208+I211+I214+I217+I220</f>
      </c>
      <c>
        <f>0+O199+O202+O205+O208+O211+O214+O217+O220</f>
      </c>
    </row>
    <row r="199" spans="1:16" ht="12.75">
      <c r="A199" s="25" t="s">
        <v>45</v>
      </c>
      <c s="29" t="s">
        <v>329</v>
      </c>
      <c s="29" t="s">
        <v>330</v>
      </c>
      <c s="25" t="s">
        <v>61</v>
      </c>
      <c s="30" t="s">
        <v>331</v>
      </c>
      <c s="31" t="s">
        <v>78</v>
      </c>
      <c s="32">
        <v>13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50</v>
      </c>
      <c r="E200" s="36" t="s">
        <v>61</v>
      </c>
    </row>
    <row r="201" spans="1:5" ht="25.5">
      <c r="A201" s="39" t="s">
        <v>52</v>
      </c>
      <c r="E201" s="38" t="s">
        <v>332</v>
      </c>
    </row>
    <row r="202" spans="1:16" ht="12.75">
      <c r="A202" s="25" t="s">
        <v>45</v>
      </c>
      <c s="29" t="s">
        <v>333</v>
      </c>
      <c s="29" t="s">
        <v>334</v>
      </c>
      <c s="25" t="s">
        <v>61</v>
      </c>
      <c s="30" t="s">
        <v>335</v>
      </c>
      <c s="31" t="s">
        <v>78</v>
      </c>
      <c s="32">
        <v>3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61</v>
      </c>
    </row>
    <row r="204" spans="1:5" ht="25.5">
      <c r="A204" s="39" t="s">
        <v>52</v>
      </c>
      <c r="E204" s="38" t="s">
        <v>336</v>
      </c>
    </row>
    <row r="205" spans="1:16" ht="12.75">
      <c r="A205" s="25" t="s">
        <v>45</v>
      </c>
      <c s="29" t="s">
        <v>337</v>
      </c>
      <c s="29" t="s">
        <v>338</v>
      </c>
      <c s="25" t="s">
        <v>61</v>
      </c>
      <c s="30" t="s">
        <v>339</v>
      </c>
      <c s="31" t="s">
        <v>78</v>
      </c>
      <c s="32">
        <v>3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50</v>
      </c>
      <c r="E206" s="36" t="s">
        <v>61</v>
      </c>
    </row>
    <row r="207" spans="1:5" ht="12.75">
      <c r="A207" s="39" t="s">
        <v>52</v>
      </c>
      <c r="E207" s="38" t="s">
        <v>340</v>
      </c>
    </row>
    <row r="208" spans="1:16" ht="12.75">
      <c r="A208" s="25" t="s">
        <v>45</v>
      </c>
      <c s="29" t="s">
        <v>341</v>
      </c>
      <c s="29" t="s">
        <v>342</v>
      </c>
      <c s="25" t="s">
        <v>61</v>
      </c>
      <c s="30" t="s">
        <v>343</v>
      </c>
      <c s="31" t="s">
        <v>78</v>
      </c>
      <c s="32">
        <v>10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61</v>
      </c>
    </row>
    <row r="210" spans="1:5" ht="12.75">
      <c r="A210" s="39" t="s">
        <v>52</v>
      </c>
      <c r="E210" s="38" t="s">
        <v>344</v>
      </c>
    </row>
    <row r="211" spans="1:16" ht="12.75">
      <c r="A211" s="25" t="s">
        <v>45</v>
      </c>
      <c s="29" t="s">
        <v>345</v>
      </c>
      <c s="29" t="s">
        <v>346</v>
      </c>
      <c s="25" t="s">
        <v>61</v>
      </c>
      <c s="30" t="s">
        <v>347</v>
      </c>
      <c s="31" t="s">
        <v>78</v>
      </c>
      <c s="32">
        <v>3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50</v>
      </c>
      <c r="E212" s="36" t="s">
        <v>61</v>
      </c>
    </row>
    <row r="213" spans="1:5" ht="12.75">
      <c r="A213" s="39" t="s">
        <v>52</v>
      </c>
      <c r="E213" s="38" t="s">
        <v>348</v>
      </c>
    </row>
    <row r="214" spans="1:16" ht="12.75">
      <c r="A214" s="25" t="s">
        <v>45</v>
      </c>
      <c s="29" t="s">
        <v>349</v>
      </c>
      <c s="29" t="s">
        <v>350</v>
      </c>
      <c s="25" t="s">
        <v>61</v>
      </c>
      <c s="30" t="s">
        <v>351</v>
      </c>
      <c s="31" t="s">
        <v>78</v>
      </c>
      <c s="32">
        <v>10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61</v>
      </c>
    </row>
    <row r="216" spans="1:5" ht="12.75">
      <c r="A216" s="39" t="s">
        <v>52</v>
      </c>
      <c r="E216" s="38" t="s">
        <v>352</v>
      </c>
    </row>
    <row r="217" spans="1:16" ht="12.75">
      <c r="A217" s="25" t="s">
        <v>45</v>
      </c>
      <c s="29" t="s">
        <v>353</v>
      </c>
      <c s="29" t="s">
        <v>354</v>
      </c>
      <c s="25" t="s">
        <v>61</v>
      </c>
      <c s="30" t="s">
        <v>355</v>
      </c>
      <c s="31" t="s">
        <v>134</v>
      </c>
      <c s="32">
        <v>690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50</v>
      </c>
      <c r="E218" s="36" t="s">
        <v>61</v>
      </c>
    </row>
    <row r="219" spans="1:5" ht="25.5">
      <c r="A219" s="39" t="s">
        <v>52</v>
      </c>
      <c r="E219" s="38" t="s">
        <v>356</v>
      </c>
    </row>
    <row r="220" spans="1:16" ht="12.75">
      <c r="A220" s="25" t="s">
        <v>45</v>
      </c>
      <c s="29" t="s">
        <v>357</v>
      </c>
      <c s="29" t="s">
        <v>358</v>
      </c>
      <c s="25" t="s">
        <v>61</v>
      </c>
      <c s="30" t="s">
        <v>359</v>
      </c>
      <c s="31" t="s">
        <v>78</v>
      </c>
      <c s="32">
        <v>17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12.75">
      <c r="A221" s="35" t="s">
        <v>50</v>
      </c>
      <c r="E221" s="36" t="s">
        <v>61</v>
      </c>
    </row>
    <row r="222" spans="1:5" ht="63.75">
      <c r="A222" s="37" t="s">
        <v>52</v>
      </c>
      <c r="E222" s="38" t="s">
        <v>360</v>
      </c>
    </row>
    <row r="223" spans="1:18" ht="12.75" customHeight="1">
      <c r="A223" s="6" t="s">
        <v>43</v>
      </c>
      <c s="6"/>
      <c s="41" t="s">
        <v>40</v>
      </c>
      <c s="6"/>
      <c s="27" t="s">
        <v>361</v>
      </c>
      <c s="6"/>
      <c s="6"/>
      <c s="6"/>
      <c s="42">
        <f>0+Q223</f>
      </c>
      <c r="O223">
        <f>0+R223</f>
      </c>
      <c r="Q223">
        <f>0+I224+I227+I230+I233+I236+I239+I242+I245+I248+I251+I254+I257+I260</f>
      </c>
      <c>
        <f>0+O224+O227+O230+O233+O236+O239+O242+O245+O248+O251+O254+O257+O260</f>
      </c>
    </row>
    <row r="224" spans="1:16" ht="12.75">
      <c r="A224" s="25" t="s">
        <v>45</v>
      </c>
      <c s="29" t="s">
        <v>362</v>
      </c>
      <c s="29" t="s">
        <v>363</v>
      </c>
      <c s="25" t="s">
        <v>61</v>
      </c>
      <c s="30" t="s">
        <v>364</v>
      </c>
      <c s="31" t="s">
        <v>134</v>
      </c>
      <c s="32">
        <v>43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12.75">
      <c r="A225" s="35" t="s">
        <v>50</v>
      </c>
      <c r="E225" s="36" t="s">
        <v>61</v>
      </c>
    </row>
    <row r="226" spans="1:5" ht="25.5">
      <c r="A226" s="39" t="s">
        <v>52</v>
      </c>
      <c r="E226" s="38" t="s">
        <v>365</v>
      </c>
    </row>
    <row r="227" spans="1:16" ht="12.75">
      <c r="A227" s="25" t="s">
        <v>45</v>
      </c>
      <c s="29" t="s">
        <v>366</v>
      </c>
      <c s="29" t="s">
        <v>367</v>
      </c>
      <c s="25" t="s">
        <v>61</v>
      </c>
      <c s="30" t="s">
        <v>368</v>
      </c>
      <c s="31" t="s">
        <v>134</v>
      </c>
      <c s="32">
        <v>150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50</v>
      </c>
      <c r="E228" s="36" t="s">
        <v>61</v>
      </c>
    </row>
    <row r="229" spans="1:5" ht="25.5">
      <c r="A229" s="39" t="s">
        <v>52</v>
      </c>
      <c r="E229" s="38" t="s">
        <v>369</v>
      </c>
    </row>
    <row r="230" spans="1:16" ht="12.75">
      <c r="A230" s="25" t="s">
        <v>45</v>
      </c>
      <c s="29" t="s">
        <v>370</v>
      </c>
      <c s="29" t="s">
        <v>371</v>
      </c>
      <c s="25" t="s">
        <v>61</v>
      </c>
      <c s="30" t="s">
        <v>372</v>
      </c>
      <c s="31" t="s">
        <v>134</v>
      </c>
      <c s="32">
        <v>143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51">
      <c r="A231" s="35" t="s">
        <v>50</v>
      </c>
      <c r="E231" s="36" t="s">
        <v>373</v>
      </c>
    </row>
    <row r="232" spans="1:5" ht="12.75">
      <c r="A232" s="39" t="s">
        <v>52</v>
      </c>
      <c r="E232" s="38" t="s">
        <v>374</v>
      </c>
    </row>
    <row r="233" spans="1:16" ht="12.75">
      <c r="A233" s="25" t="s">
        <v>45</v>
      </c>
      <c s="29" t="s">
        <v>375</v>
      </c>
      <c s="29" t="s">
        <v>376</v>
      </c>
      <c s="25" t="s">
        <v>61</v>
      </c>
      <c s="30" t="s">
        <v>377</v>
      </c>
      <c s="31" t="s">
        <v>134</v>
      </c>
      <c s="32">
        <v>94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51">
      <c r="A234" s="35" t="s">
        <v>50</v>
      </c>
      <c r="E234" s="36" t="s">
        <v>378</v>
      </c>
    </row>
    <row r="235" spans="1:5" ht="12.75">
      <c r="A235" s="39" t="s">
        <v>52</v>
      </c>
      <c r="E235" s="38" t="s">
        <v>379</v>
      </c>
    </row>
    <row r="236" spans="1:16" ht="12.75">
      <c r="A236" s="25" t="s">
        <v>45</v>
      </c>
      <c s="29" t="s">
        <v>380</v>
      </c>
      <c s="29" t="s">
        <v>381</v>
      </c>
      <c s="25" t="s">
        <v>61</v>
      </c>
      <c s="30" t="s">
        <v>382</v>
      </c>
      <c s="31" t="s">
        <v>134</v>
      </c>
      <c s="32">
        <v>207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25.5">
      <c r="A237" s="35" t="s">
        <v>50</v>
      </c>
      <c r="E237" s="36" t="s">
        <v>383</v>
      </c>
    </row>
    <row r="238" spans="1:5" ht="25.5">
      <c r="A238" s="39" t="s">
        <v>52</v>
      </c>
      <c r="E238" s="38" t="s">
        <v>384</v>
      </c>
    </row>
    <row r="239" spans="1:16" ht="12.75">
      <c r="A239" s="25" t="s">
        <v>45</v>
      </c>
      <c s="29" t="s">
        <v>385</v>
      </c>
      <c s="29" t="s">
        <v>386</v>
      </c>
      <c s="25" t="s">
        <v>61</v>
      </c>
      <c s="30" t="s">
        <v>387</v>
      </c>
      <c s="31" t="s">
        <v>78</v>
      </c>
      <c s="32">
        <v>4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61</v>
      </c>
    </row>
    <row r="241" spans="1:5" ht="25.5">
      <c r="A241" s="39" t="s">
        <v>52</v>
      </c>
      <c r="E241" s="38" t="s">
        <v>388</v>
      </c>
    </row>
    <row r="242" spans="1:16" ht="12.75">
      <c r="A242" s="25" t="s">
        <v>45</v>
      </c>
      <c s="29" t="s">
        <v>389</v>
      </c>
      <c s="29" t="s">
        <v>390</v>
      </c>
      <c s="25" t="s">
        <v>61</v>
      </c>
      <c s="30" t="s">
        <v>391</v>
      </c>
      <c s="31" t="s">
        <v>134</v>
      </c>
      <c s="32">
        <v>16650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392</v>
      </c>
    </row>
    <row r="244" spans="1:5" ht="25.5">
      <c r="A244" s="39" t="s">
        <v>52</v>
      </c>
      <c r="E244" s="38" t="s">
        <v>321</v>
      </c>
    </row>
    <row r="245" spans="1:16" ht="25.5">
      <c r="A245" s="25" t="s">
        <v>45</v>
      </c>
      <c s="29" t="s">
        <v>393</v>
      </c>
      <c s="29" t="s">
        <v>394</v>
      </c>
      <c s="25" t="s">
        <v>61</v>
      </c>
      <c s="30" t="s">
        <v>395</v>
      </c>
      <c s="31" t="s">
        <v>134</v>
      </c>
      <c s="32">
        <v>17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50</v>
      </c>
      <c r="E246" s="36" t="s">
        <v>61</v>
      </c>
    </row>
    <row r="247" spans="1:5" ht="12.75">
      <c r="A247" s="39" t="s">
        <v>52</v>
      </c>
      <c r="E247" s="38" t="s">
        <v>396</v>
      </c>
    </row>
    <row r="248" spans="1:16" ht="12.75">
      <c r="A248" s="25" t="s">
        <v>45</v>
      </c>
      <c s="29" t="s">
        <v>397</v>
      </c>
      <c s="29" t="s">
        <v>398</v>
      </c>
      <c s="25" t="s">
        <v>61</v>
      </c>
      <c s="30" t="s">
        <v>399</v>
      </c>
      <c s="31" t="s">
        <v>134</v>
      </c>
      <c s="32">
        <v>125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61</v>
      </c>
    </row>
    <row r="250" spans="1:5" ht="25.5">
      <c r="A250" s="39" t="s">
        <v>52</v>
      </c>
      <c r="E250" s="38" t="s">
        <v>400</v>
      </c>
    </row>
    <row r="251" spans="1:16" ht="12.75">
      <c r="A251" s="25" t="s">
        <v>45</v>
      </c>
      <c s="29" t="s">
        <v>401</v>
      </c>
      <c s="29" t="s">
        <v>402</v>
      </c>
      <c s="25" t="s">
        <v>61</v>
      </c>
      <c s="30" t="s">
        <v>403</v>
      </c>
      <c s="31" t="s">
        <v>68</v>
      </c>
      <c s="32">
        <v>141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404</v>
      </c>
    </row>
    <row r="253" spans="1:5" ht="38.25">
      <c r="A253" s="39" t="s">
        <v>52</v>
      </c>
      <c r="E253" s="38" t="s">
        <v>405</v>
      </c>
    </row>
    <row r="254" spans="1:16" ht="12.75">
      <c r="A254" s="25" t="s">
        <v>45</v>
      </c>
      <c s="29" t="s">
        <v>406</v>
      </c>
      <c s="29" t="s">
        <v>407</v>
      </c>
      <c s="25" t="s">
        <v>61</v>
      </c>
      <c s="30" t="s">
        <v>408</v>
      </c>
      <c s="31" t="s">
        <v>68</v>
      </c>
      <c s="32">
        <v>36078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61</v>
      </c>
    </row>
    <row r="256" spans="1:5" ht="63.75">
      <c r="A256" s="39" t="s">
        <v>52</v>
      </c>
      <c r="E256" s="38" t="s">
        <v>409</v>
      </c>
    </row>
    <row r="257" spans="1:16" ht="12.75">
      <c r="A257" s="25" t="s">
        <v>45</v>
      </c>
      <c s="29" t="s">
        <v>410</v>
      </c>
      <c s="29" t="s">
        <v>411</v>
      </c>
      <c s="25" t="s">
        <v>61</v>
      </c>
      <c s="30" t="s">
        <v>412</v>
      </c>
      <c s="31" t="s">
        <v>87</v>
      </c>
      <c s="32">
        <v>29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38.25">
      <c r="A258" s="35" t="s">
        <v>50</v>
      </c>
      <c r="E258" s="36" t="s">
        <v>413</v>
      </c>
    </row>
    <row r="259" spans="1:5" ht="76.5">
      <c r="A259" s="39" t="s">
        <v>52</v>
      </c>
      <c r="E259" s="38" t="s">
        <v>414</v>
      </c>
    </row>
    <row r="260" spans="1:16" ht="12.75">
      <c r="A260" s="25" t="s">
        <v>45</v>
      </c>
      <c s="29" t="s">
        <v>415</v>
      </c>
      <c s="29" t="s">
        <v>416</v>
      </c>
      <c s="25" t="s">
        <v>61</v>
      </c>
      <c s="30" t="s">
        <v>417</v>
      </c>
      <c s="31" t="s">
        <v>78</v>
      </c>
      <c s="32">
        <v>17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25.5">
      <c r="A261" s="35" t="s">
        <v>50</v>
      </c>
      <c r="E261" s="36" t="s">
        <v>418</v>
      </c>
    </row>
    <row r="262" spans="1:5" ht="12.75">
      <c r="A262" s="37" t="s">
        <v>52</v>
      </c>
      <c r="E262" s="38" t="s">
        <v>419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420</v>
      </c>
      <c s="6"/>
      <c s="18" t="s">
        <v>421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422</v>
      </c>
      <c s="25" t="s">
        <v>61</v>
      </c>
      <c s="30" t="s">
        <v>423</v>
      </c>
      <c s="31" t="s">
        <v>139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424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425</v>
      </c>
      <c s="25" t="s">
        <v>61</v>
      </c>
      <c s="30" t="s">
        <v>426</v>
      </c>
      <c s="31" t="s">
        <v>139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427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428</v>
      </c>
      <c s="25" t="s">
        <v>61</v>
      </c>
      <c s="30" t="s">
        <v>429</v>
      </c>
      <c s="31" t="s">
        <v>139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430</v>
      </c>
    </row>
    <row r="17" spans="1:5" ht="12.75">
      <c r="A17" s="37" t="s">
        <v>52</v>
      </c>
      <c r="E17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431</v>
      </c>
      <c s="6"/>
      <c s="18" t="s">
        <v>432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361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25.5">
      <c r="A9" s="25" t="s">
        <v>45</v>
      </c>
      <c s="29" t="s">
        <v>29</v>
      </c>
      <c s="29" t="s">
        <v>433</v>
      </c>
      <c s="25" t="s">
        <v>61</v>
      </c>
      <c s="30" t="s">
        <v>434</v>
      </c>
      <c s="31" t="s">
        <v>134</v>
      </c>
      <c s="32">
        <v>460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61</v>
      </c>
    </row>
    <row r="11" spans="1:5" ht="76.5">
      <c r="A11" s="39" t="s">
        <v>52</v>
      </c>
      <c r="E11" s="38" t="s">
        <v>435</v>
      </c>
    </row>
    <row r="12" spans="1:16" ht="25.5">
      <c r="A12" s="25" t="s">
        <v>45</v>
      </c>
      <c s="29" t="s">
        <v>23</v>
      </c>
      <c s="29" t="s">
        <v>436</v>
      </c>
      <c s="25" t="s">
        <v>61</v>
      </c>
      <c s="30" t="s">
        <v>437</v>
      </c>
      <c s="31" t="s">
        <v>134</v>
      </c>
      <c s="32">
        <v>582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438</v>
      </c>
    </row>
    <row r="14" spans="1:5" ht="12.75">
      <c r="A14" s="39" t="s">
        <v>52</v>
      </c>
      <c r="E14" s="38" t="s">
        <v>439</v>
      </c>
    </row>
    <row r="15" spans="1:16" ht="25.5">
      <c r="A15" s="25" t="s">
        <v>45</v>
      </c>
      <c s="29" t="s">
        <v>22</v>
      </c>
      <c s="29" t="s">
        <v>440</v>
      </c>
      <c s="25" t="s">
        <v>61</v>
      </c>
      <c s="30" t="s">
        <v>441</v>
      </c>
      <c s="31" t="s">
        <v>134</v>
      </c>
      <c s="32">
        <v>126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61</v>
      </c>
    </row>
    <row r="17" spans="1:5" ht="25.5">
      <c r="A17" s="39" t="s">
        <v>52</v>
      </c>
      <c r="E17" s="38" t="s">
        <v>442</v>
      </c>
    </row>
    <row r="18" spans="1:16" ht="12.75">
      <c r="A18" s="25" t="s">
        <v>45</v>
      </c>
      <c s="29" t="s">
        <v>33</v>
      </c>
      <c s="29" t="s">
        <v>443</v>
      </c>
      <c s="25" t="s">
        <v>47</v>
      </c>
      <c s="30" t="s">
        <v>444</v>
      </c>
      <c s="31" t="s">
        <v>78</v>
      </c>
      <c s="32">
        <v>440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89.25">
      <c r="A19" s="35" t="s">
        <v>50</v>
      </c>
      <c r="E19" s="36" t="s">
        <v>445</v>
      </c>
    </row>
    <row r="20" spans="1:5" ht="12.75">
      <c r="A20" s="39" t="s">
        <v>52</v>
      </c>
      <c r="E20" s="38" t="s">
        <v>446</v>
      </c>
    </row>
    <row r="21" spans="1:16" ht="12.75">
      <c r="A21" s="25" t="s">
        <v>45</v>
      </c>
      <c s="29" t="s">
        <v>35</v>
      </c>
      <c s="29" t="s">
        <v>443</v>
      </c>
      <c s="25" t="s">
        <v>54</v>
      </c>
      <c s="30" t="s">
        <v>444</v>
      </c>
      <c s="31" t="s">
        <v>78</v>
      </c>
      <c s="32">
        <v>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61</v>
      </c>
    </row>
    <row r="23" spans="1:5" ht="12.75">
      <c r="A23" s="39" t="s">
        <v>52</v>
      </c>
      <c r="E23" s="38" t="s">
        <v>447</v>
      </c>
    </row>
    <row r="24" spans="1:16" ht="12.75">
      <c r="A24" s="25" t="s">
        <v>45</v>
      </c>
      <c s="29" t="s">
        <v>37</v>
      </c>
      <c s="29" t="s">
        <v>448</v>
      </c>
      <c s="25" t="s">
        <v>61</v>
      </c>
      <c s="30" t="s">
        <v>449</v>
      </c>
      <c s="31" t="s">
        <v>78</v>
      </c>
      <c s="32">
        <v>230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61</v>
      </c>
    </row>
    <row r="26" spans="1:5" ht="25.5">
      <c r="A26" s="39" t="s">
        <v>52</v>
      </c>
      <c r="E26" s="38" t="s">
        <v>450</v>
      </c>
    </row>
    <row r="27" spans="1:16" ht="12.75">
      <c r="A27" s="25" t="s">
        <v>45</v>
      </c>
      <c s="29" t="s">
        <v>75</v>
      </c>
      <c s="29" t="s">
        <v>451</v>
      </c>
      <c s="25" t="s">
        <v>47</v>
      </c>
      <c s="30" t="s">
        <v>452</v>
      </c>
      <c s="31" t="s">
        <v>78</v>
      </c>
      <c s="32">
        <v>60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61</v>
      </c>
    </row>
    <row r="29" spans="1:5" ht="25.5">
      <c r="A29" s="39" t="s">
        <v>52</v>
      </c>
      <c r="E29" s="38" t="s">
        <v>453</v>
      </c>
    </row>
    <row r="30" spans="1:16" ht="12.75">
      <c r="A30" s="25" t="s">
        <v>45</v>
      </c>
      <c s="29" t="s">
        <v>80</v>
      </c>
      <c s="29" t="s">
        <v>451</v>
      </c>
      <c s="25" t="s">
        <v>54</v>
      </c>
      <c s="30" t="s">
        <v>452</v>
      </c>
      <c s="31" t="s">
        <v>78</v>
      </c>
      <c s="32">
        <v>30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61</v>
      </c>
    </row>
    <row r="32" spans="1:5" ht="12.75">
      <c r="A32" s="39" t="s">
        <v>52</v>
      </c>
      <c r="E32" s="38" t="s">
        <v>454</v>
      </c>
    </row>
    <row r="33" spans="1:16" ht="25.5">
      <c r="A33" s="25" t="s">
        <v>45</v>
      </c>
      <c s="29" t="s">
        <v>40</v>
      </c>
      <c s="29" t="s">
        <v>455</v>
      </c>
      <c s="25" t="s">
        <v>61</v>
      </c>
      <c s="30" t="s">
        <v>456</v>
      </c>
      <c s="31" t="s">
        <v>78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61</v>
      </c>
    </row>
    <row r="35" spans="1:5" ht="25.5">
      <c r="A35" s="39" t="s">
        <v>52</v>
      </c>
      <c r="E35" s="38" t="s">
        <v>457</v>
      </c>
    </row>
    <row r="36" spans="1:16" ht="25.5">
      <c r="A36" s="25" t="s">
        <v>45</v>
      </c>
      <c s="29" t="s">
        <v>42</v>
      </c>
      <c s="29" t="s">
        <v>458</v>
      </c>
      <c s="25" t="s">
        <v>61</v>
      </c>
      <c s="30" t="s">
        <v>459</v>
      </c>
      <c s="31" t="s">
        <v>78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61</v>
      </c>
    </row>
    <row r="38" spans="1:5" ht="25.5">
      <c r="A38" s="39" t="s">
        <v>52</v>
      </c>
      <c r="E38" s="38" t="s">
        <v>457</v>
      </c>
    </row>
    <row r="39" spans="1:16" ht="25.5">
      <c r="A39" s="25" t="s">
        <v>45</v>
      </c>
      <c s="29" t="s">
        <v>94</v>
      </c>
      <c s="29" t="s">
        <v>460</v>
      </c>
      <c s="25" t="s">
        <v>61</v>
      </c>
      <c s="30" t="s">
        <v>461</v>
      </c>
      <c s="31" t="s">
        <v>68</v>
      </c>
      <c s="32">
        <v>1364.375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462</v>
      </c>
    </row>
    <row r="41" spans="1:5" ht="51">
      <c r="A41" s="39" t="s">
        <v>52</v>
      </c>
      <c r="E41" s="38" t="s">
        <v>463</v>
      </c>
    </row>
    <row r="42" spans="1:16" ht="25.5">
      <c r="A42" s="25" t="s">
        <v>45</v>
      </c>
      <c s="29" t="s">
        <v>99</v>
      </c>
      <c s="29" t="s">
        <v>464</v>
      </c>
      <c s="25" t="s">
        <v>61</v>
      </c>
      <c s="30" t="s">
        <v>465</v>
      </c>
      <c s="31" t="s">
        <v>68</v>
      </c>
      <c s="32">
        <v>1364.375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466</v>
      </c>
    </row>
    <row r="44" spans="1:5" ht="51">
      <c r="A44" s="39" t="s">
        <v>52</v>
      </c>
      <c r="E44" s="38" t="s">
        <v>463</v>
      </c>
    </row>
    <row r="45" spans="1:16" ht="12.75">
      <c r="A45" s="25" t="s">
        <v>45</v>
      </c>
      <c s="29" t="s">
        <v>104</v>
      </c>
      <c s="29" t="s">
        <v>467</v>
      </c>
      <c s="25" t="s">
        <v>61</v>
      </c>
      <c s="30" t="s">
        <v>468</v>
      </c>
      <c s="31" t="s">
        <v>68</v>
      </c>
      <c s="32">
        <v>11000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469</v>
      </c>
    </row>
    <row r="47" spans="1:5" ht="12.75">
      <c r="A47" s="37" t="s">
        <v>52</v>
      </c>
      <c r="E47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470</v>
      </c>
      <c s="6"/>
      <c s="18" t="s">
        <v>471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</f>
      </c>
      <c>
        <f>0+O9+O12+O15+O18+O21+O24+O27+O30+O33+O36+O39+O42+O45+O48+O51</f>
      </c>
    </row>
    <row r="9" spans="1:16" ht="12.75">
      <c r="A9" s="25" t="s">
        <v>45</v>
      </c>
      <c s="29" t="s">
        <v>29</v>
      </c>
      <c s="29" t="s">
        <v>472</v>
      </c>
      <c s="25" t="s">
        <v>61</v>
      </c>
      <c s="30" t="s">
        <v>473</v>
      </c>
      <c s="31" t="s">
        <v>78</v>
      </c>
      <c s="32">
        <v>50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474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422</v>
      </c>
      <c s="25" t="s">
        <v>475</v>
      </c>
      <c s="30" t="s">
        <v>423</v>
      </c>
      <c s="31" t="s">
        <v>139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476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477</v>
      </c>
      <c s="25" t="s">
        <v>475</v>
      </c>
      <c s="30" t="s">
        <v>478</v>
      </c>
      <c s="31" t="s">
        <v>139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51">
      <c r="A16" s="35" t="s">
        <v>50</v>
      </c>
      <c r="E16" s="36" t="s">
        <v>479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480</v>
      </c>
      <c s="25" t="s">
        <v>61</v>
      </c>
      <c s="30" t="s">
        <v>481</v>
      </c>
      <c s="31" t="s">
        <v>139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482</v>
      </c>
    </row>
    <row r="20" spans="1:5" ht="12.75">
      <c r="A20" s="39" t="s">
        <v>52</v>
      </c>
      <c r="E20" s="38" t="s">
        <v>61</v>
      </c>
    </row>
    <row r="21" spans="1:16" ht="12.75">
      <c r="A21" s="25" t="s">
        <v>45</v>
      </c>
      <c s="29" t="s">
        <v>35</v>
      </c>
      <c s="29" t="s">
        <v>483</v>
      </c>
      <c s="25" t="s">
        <v>61</v>
      </c>
      <c s="30" t="s">
        <v>484</v>
      </c>
      <c s="31" t="s">
        <v>485</v>
      </c>
      <c s="32">
        <v>54.1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486</v>
      </c>
    </row>
    <row r="23" spans="1:5" ht="12.75">
      <c r="A23" s="39" t="s">
        <v>52</v>
      </c>
      <c r="E23" s="38" t="s">
        <v>487</v>
      </c>
    </row>
    <row r="24" spans="1:16" ht="12.75">
      <c r="A24" s="25" t="s">
        <v>45</v>
      </c>
      <c s="29" t="s">
        <v>37</v>
      </c>
      <c s="29" t="s">
        <v>488</v>
      </c>
      <c s="25" t="s">
        <v>61</v>
      </c>
      <c s="30" t="s">
        <v>489</v>
      </c>
      <c s="31" t="s">
        <v>139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490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75</v>
      </c>
      <c s="29" t="s">
        <v>425</v>
      </c>
      <c s="25" t="s">
        <v>61</v>
      </c>
      <c s="30" t="s">
        <v>426</v>
      </c>
      <c s="31" t="s">
        <v>139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38.25">
      <c r="A28" s="35" t="s">
        <v>50</v>
      </c>
      <c r="E28" s="36" t="s">
        <v>491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80</v>
      </c>
      <c s="29" t="s">
        <v>492</v>
      </c>
      <c s="25" t="s">
        <v>61</v>
      </c>
      <c s="30" t="s">
        <v>493</v>
      </c>
      <c s="31" t="s">
        <v>139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494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495</v>
      </c>
      <c s="25" t="s">
        <v>61</v>
      </c>
      <c s="30" t="s">
        <v>496</v>
      </c>
      <c s="31" t="s">
        <v>139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494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497</v>
      </c>
      <c s="25" t="s">
        <v>61</v>
      </c>
      <c s="30" t="s">
        <v>498</v>
      </c>
      <c s="31" t="s">
        <v>485</v>
      </c>
      <c s="32">
        <v>54.1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61</v>
      </c>
    </row>
    <row r="38" spans="1:5" ht="12.75">
      <c r="A38" s="39" t="s">
        <v>52</v>
      </c>
      <c r="E38" s="38" t="s">
        <v>487</v>
      </c>
    </row>
    <row r="39" spans="1:16" ht="12.75">
      <c r="A39" s="25" t="s">
        <v>45</v>
      </c>
      <c s="29" t="s">
        <v>94</v>
      </c>
      <c s="29" t="s">
        <v>499</v>
      </c>
      <c s="25" t="s">
        <v>61</v>
      </c>
      <c s="30" t="s">
        <v>500</v>
      </c>
      <c s="31" t="s">
        <v>139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501</v>
      </c>
    </row>
    <row r="41" spans="1:5" ht="12.75">
      <c r="A41" s="39" t="s">
        <v>52</v>
      </c>
      <c r="E41" s="38" t="s">
        <v>61</v>
      </c>
    </row>
    <row r="42" spans="1:16" ht="12.75">
      <c r="A42" s="25" t="s">
        <v>45</v>
      </c>
      <c s="29" t="s">
        <v>99</v>
      </c>
      <c s="29" t="s">
        <v>502</v>
      </c>
      <c s="25" t="s">
        <v>61</v>
      </c>
      <c s="30" t="s">
        <v>503</v>
      </c>
      <c s="31" t="s">
        <v>139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504</v>
      </c>
    </row>
    <row r="44" spans="1:5" ht="12.75">
      <c r="A44" s="39" t="s">
        <v>52</v>
      </c>
      <c r="E44" s="38" t="s">
        <v>61</v>
      </c>
    </row>
    <row r="45" spans="1:16" ht="12.75">
      <c r="A45" s="25" t="s">
        <v>45</v>
      </c>
      <c s="29" t="s">
        <v>104</v>
      </c>
      <c s="29" t="s">
        <v>505</v>
      </c>
      <c s="25" t="s">
        <v>47</v>
      </c>
      <c s="30" t="s">
        <v>506</v>
      </c>
      <c s="31" t="s">
        <v>78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507</v>
      </c>
    </row>
    <row r="47" spans="1:5" ht="25.5">
      <c r="A47" s="39" t="s">
        <v>52</v>
      </c>
      <c r="E47" s="38" t="s">
        <v>508</v>
      </c>
    </row>
    <row r="48" spans="1:16" ht="12.75">
      <c r="A48" s="25" t="s">
        <v>45</v>
      </c>
      <c s="29" t="s">
        <v>107</v>
      </c>
      <c s="29" t="s">
        <v>505</v>
      </c>
      <c s="25" t="s">
        <v>54</v>
      </c>
      <c s="30" t="s">
        <v>506</v>
      </c>
      <c s="31" t="s">
        <v>78</v>
      </c>
      <c s="32">
        <v>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61</v>
      </c>
    </row>
    <row r="50" spans="1:5" ht="12.75">
      <c r="A50" s="39" t="s">
        <v>52</v>
      </c>
      <c r="E50" s="38" t="s">
        <v>509</v>
      </c>
    </row>
    <row r="51" spans="1:16" ht="12.75">
      <c r="A51" s="25" t="s">
        <v>45</v>
      </c>
      <c s="29" t="s">
        <v>112</v>
      </c>
      <c s="29" t="s">
        <v>510</v>
      </c>
      <c s="25" t="s">
        <v>61</v>
      </c>
      <c s="30" t="s">
        <v>511</v>
      </c>
      <c s="31" t="s">
        <v>139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512</v>
      </c>
    </row>
    <row r="53" spans="1:5" ht="12.75">
      <c r="A53" s="37" t="s">
        <v>52</v>
      </c>
      <c r="E53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