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K uveřejnění\"/>
    </mc:Choice>
  </mc:AlternateContent>
  <xr:revisionPtr revIDLastSave="0" documentId="8_{77BC676E-50A7-4223-834A-5C9EA9DFA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100 - Komunikace a zpe..." sheetId="2" r:id="rId2"/>
    <sheet name="SO 100.1 - Sanace zemní p..." sheetId="3" r:id="rId3"/>
    <sheet name="ON - Ostatní náklady" sheetId="4" r:id="rId4"/>
    <sheet name="VRN - Vedlejší rozpočtové..." sheetId="5" r:id="rId5"/>
    <sheet name="Pokyny pro vyplnění" sheetId="6" r:id="rId6"/>
  </sheets>
  <definedNames>
    <definedName name="_xlnm._FilterDatabase" localSheetId="3" hidden="1">'ON - Ostatní náklady'!$C$83:$K$126</definedName>
    <definedName name="_xlnm._FilterDatabase" localSheetId="1" hidden="1">'SO 100 - Komunikace a zpe...'!$C$84:$K$256</definedName>
    <definedName name="_xlnm._FilterDatabase" localSheetId="2" hidden="1">'SO 100.1 - Sanace zemní p...'!$C$84:$K$127</definedName>
    <definedName name="_xlnm._FilterDatabase" localSheetId="4" hidden="1">'VRN - Vedlejší rozpočtové...'!$C$82:$K$93</definedName>
    <definedName name="_xlnm.Print_Titles" localSheetId="3">'ON - Ostatní náklady'!$83:$83</definedName>
    <definedName name="_xlnm.Print_Titles" localSheetId="0">'Rekapitulace stavby'!$52:$52</definedName>
    <definedName name="_xlnm.Print_Titles" localSheetId="1">'SO 100 - Komunikace a zpe...'!$84:$84</definedName>
    <definedName name="_xlnm.Print_Titles" localSheetId="2">'SO 100.1 - Sanace zemní p...'!$84:$84</definedName>
    <definedName name="_xlnm.Print_Titles" localSheetId="4">'VRN - Vedlejší rozpočtové...'!$82:$82</definedName>
    <definedName name="_xlnm.Print_Area" localSheetId="3">'ON - Ostatní náklady'!$C$4:$J$39,'ON - Ostatní náklady'!$C$45:$J$65,'ON - Ostatní náklady'!$C$71:$K$126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 100 - Komunikace a zpe...'!$C$4:$J$39,'SO 100 - Komunikace a zpe...'!$C$45:$J$66,'SO 100 - Komunikace a zpe...'!$C$72:$K$256</definedName>
    <definedName name="_xlnm.Print_Area" localSheetId="2">'SO 100.1 - Sanace zemní p...'!$C$4:$J$39,'SO 100.1 - Sanace zemní p...'!$C$45:$J$66,'SO 100.1 - Sanace zemní p...'!$C$72:$K$127</definedName>
    <definedName name="_xlnm.Print_Area" localSheetId="4">'VRN - Vedlejší rozpočtové...'!$C$4:$J$39,'VRN - Vedlejší rozpočtové...'!$C$45:$J$64,'VRN - Vedlejší rozpočtové...'!$C$70:$K$93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 s="1"/>
  <c r="J35" i="5"/>
  <c r="AX58" i="1"/>
  <c r="BI92" i="5"/>
  <c r="BH92" i="5"/>
  <c r="BG92" i="5"/>
  <c r="BF92" i="5"/>
  <c r="T92" i="5"/>
  <c r="T91" i="5"/>
  <c r="R92" i="5"/>
  <c r="R91" i="5"/>
  <c r="P92" i="5"/>
  <c r="P91" i="5" s="1"/>
  <c r="BI89" i="5"/>
  <c r="BH89" i="5"/>
  <c r="BG89" i="5"/>
  <c r="BF89" i="5"/>
  <c r="T89" i="5"/>
  <c r="T88" i="5" s="1"/>
  <c r="R89" i="5"/>
  <c r="R88" i="5"/>
  <c r="P89" i="5"/>
  <c r="P88" i="5"/>
  <c r="BI86" i="5"/>
  <c r="BH86" i="5"/>
  <c r="BG86" i="5"/>
  <c r="BF86" i="5"/>
  <c r="T86" i="5"/>
  <c r="T85" i="5"/>
  <c r="R86" i="5"/>
  <c r="R85" i="5" s="1"/>
  <c r="R84" i="5" s="1"/>
  <c r="R83" i="5" s="1"/>
  <c r="P86" i="5"/>
  <c r="P85" i="5"/>
  <c r="J79" i="5"/>
  <c r="F79" i="5"/>
  <c r="F77" i="5"/>
  <c r="E75" i="5"/>
  <c r="J54" i="5"/>
  <c r="F54" i="5"/>
  <c r="F52" i="5"/>
  <c r="E50" i="5"/>
  <c r="J24" i="5"/>
  <c r="E24" i="5"/>
  <c r="J55" i="5"/>
  <c r="J23" i="5"/>
  <c r="J18" i="5"/>
  <c r="E18" i="5"/>
  <c r="F80" i="5"/>
  <c r="J17" i="5"/>
  <c r="J12" i="5"/>
  <c r="J77" i="5" s="1"/>
  <c r="E7" i="5"/>
  <c r="E73" i="5"/>
  <c r="J37" i="4"/>
  <c r="J36" i="4"/>
  <c r="AY57" i="1"/>
  <c r="J35" i="4"/>
  <c r="AX57" i="1" s="1"/>
  <c r="BI123" i="4"/>
  <c r="BH123" i="4"/>
  <c r="BG123" i="4"/>
  <c r="BF123" i="4"/>
  <c r="T123" i="4"/>
  <c r="T122" i="4"/>
  <c r="R123" i="4"/>
  <c r="R122" i="4" s="1"/>
  <c r="P123" i="4"/>
  <c r="P122" i="4"/>
  <c r="BI119" i="4"/>
  <c r="BH119" i="4"/>
  <c r="BG119" i="4"/>
  <c r="BF119" i="4"/>
  <c r="T119" i="4"/>
  <c r="T118" i="4" s="1"/>
  <c r="R119" i="4"/>
  <c r="R118" i="4"/>
  <c r="P119" i="4"/>
  <c r="P118" i="4" s="1"/>
  <c r="BI116" i="4"/>
  <c r="BH116" i="4"/>
  <c r="BG116" i="4"/>
  <c r="BF116" i="4"/>
  <c r="T116" i="4"/>
  <c r="T115" i="4"/>
  <c r="R116" i="4"/>
  <c r="R115" i="4" s="1"/>
  <c r="P116" i="4"/>
  <c r="P115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5" i="4"/>
  <c r="BH95" i="4"/>
  <c r="BG95" i="4"/>
  <c r="BF95" i="4"/>
  <c r="T95" i="4"/>
  <c r="R95" i="4"/>
  <c r="P95" i="4"/>
  <c r="BI91" i="4"/>
  <c r="BH91" i="4"/>
  <c r="BG91" i="4"/>
  <c r="BF91" i="4"/>
  <c r="T91" i="4"/>
  <c r="R91" i="4"/>
  <c r="P91" i="4"/>
  <c r="BI87" i="4"/>
  <c r="F37" i="4" s="1"/>
  <c r="BH87" i="4"/>
  <c r="BG87" i="4"/>
  <c r="BF87" i="4"/>
  <c r="T87" i="4"/>
  <c r="R87" i="4"/>
  <c r="P87" i="4"/>
  <c r="J80" i="4"/>
  <c r="F80" i="4"/>
  <c r="F78" i="4"/>
  <c r="E76" i="4"/>
  <c r="J54" i="4"/>
  <c r="F54" i="4"/>
  <c r="F52" i="4"/>
  <c r="E50" i="4"/>
  <c r="J24" i="4"/>
  <c r="E24" i="4"/>
  <c r="J81" i="4" s="1"/>
  <c r="J23" i="4"/>
  <c r="J18" i="4"/>
  <c r="E18" i="4"/>
  <c r="F55" i="4"/>
  <c r="J17" i="4"/>
  <c r="J12" i="4"/>
  <c r="J78" i="4"/>
  <c r="E7" i="4"/>
  <c r="E74" i="4"/>
  <c r="J37" i="3"/>
  <c r="J36" i="3"/>
  <c r="AY56" i="1" s="1"/>
  <c r="J35" i="3"/>
  <c r="AX56" i="1" s="1"/>
  <c r="BI126" i="3"/>
  <c r="BH126" i="3"/>
  <c r="BG126" i="3"/>
  <c r="BF126" i="3"/>
  <c r="T126" i="3"/>
  <c r="T125" i="3" s="1"/>
  <c r="R126" i="3"/>
  <c r="R125" i="3"/>
  <c r="P126" i="3"/>
  <c r="P125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T109" i="3"/>
  <c r="R110" i="3"/>
  <c r="R109" i="3"/>
  <c r="P110" i="3"/>
  <c r="P109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3" i="3"/>
  <c r="BH93" i="3"/>
  <c r="BG93" i="3"/>
  <c r="BF93" i="3"/>
  <c r="T93" i="3"/>
  <c r="R93" i="3"/>
  <c r="P93" i="3"/>
  <c r="BI88" i="3"/>
  <c r="BH88" i="3"/>
  <c r="BG88" i="3"/>
  <c r="BF88" i="3"/>
  <c r="T88" i="3"/>
  <c r="R88" i="3"/>
  <c r="P88" i="3"/>
  <c r="J81" i="3"/>
  <c r="F81" i="3"/>
  <c r="F79" i="3"/>
  <c r="E77" i="3"/>
  <c r="J54" i="3"/>
  <c r="F54" i="3"/>
  <c r="F52" i="3"/>
  <c r="E50" i="3"/>
  <c r="J24" i="3"/>
  <c r="E24" i="3"/>
  <c r="J82" i="3"/>
  <c r="J23" i="3"/>
  <c r="J18" i="3"/>
  <c r="E18" i="3"/>
  <c r="F82" i="3"/>
  <c r="J17" i="3"/>
  <c r="J12" i="3"/>
  <c r="J52" i="3" s="1"/>
  <c r="E7" i="3"/>
  <c r="E48" i="3"/>
  <c r="J37" i="2"/>
  <c r="J36" i="2"/>
  <c r="AY55" i="1"/>
  <c r="J35" i="2"/>
  <c r="AX55" i="1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0" i="2"/>
  <c r="BH170" i="2"/>
  <c r="BG170" i="2"/>
  <c r="BF170" i="2"/>
  <c r="T170" i="2"/>
  <c r="R170" i="2"/>
  <c r="P170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3" i="2"/>
  <c r="BH103" i="2"/>
  <c r="BG103" i="2"/>
  <c r="BF103" i="2"/>
  <c r="T103" i="2"/>
  <c r="R103" i="2"/>
  <c r="P103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J81" i="2"/>
  <c r="F81" i="2"/>
  <c r="F79" i="2"/>
  <c r="E77" i="2"/>
  <c r="J54" i="2"/>
  <c r="F54" i="2"/>
  <c r="F52" i="2"/>
  <c r="E50" i="2"/>
  <c r="J24" i="2"/>
  <c r="E24" i="2"/>
  <c r="J82" i="2"/>
  <c r="J23" i="2"/>
  <c r="J18" i="2"/>
  <c r="E18" i="2"/>
  <c r="F55" i="2"/>
  <c r="J17" i="2"/>
  <c r="J12" i="2"/>
  <c r="J52" i="2"/>
  <c r="E7" i="2"/>
  <c r="E75" i="2"/>
  <c r="L50" i="1"/>
  <c r="AM50" i="1"/>
  <c r="AM49" i="1"/>
  <c r="L49" i="1"/>
  <c r="AM47" i="1"/>
  <c r="L47" i="1"/>
  <c r="L45" i="1"/>
  <c r="L44" i="1"/>
  <c r="AS54" i="1"/>
  <c r="J156" i="2"/>
  <c r="J229" i="2"/>
  <c r="J186" i="2"/>
  <c r="BK92" i="2"/>
  <c r="J101" i="3"/>
  <c r="J99" i="4"/>
  <c r="BK229" i="2"/>
  <c r="BK126" i="3"/>
  <c r="BK92" i="5"/>
  <c r="J236" i="2"/>
  <c r="J255" i="2"/>
  <c r="J93" i="3"/>
  <c r="BK116" i="4"/>
  <c r="BK160" i="2"/>
  <c r="J195" i="2"/>
  <c r="J135" i="2"/>
  <c r="J117" i="3"/>
  <c r="J164" i="2"/>
  <c r="J128" i="2"/>
  <c r="BK231" i="2"/>
  <c r="BK209" i="2"/>
  <c r="BK255" i="2"/>
  <c r="J112" i="2"/>
  <c r="BK101" i="3"/>
  <c r="BK112" i="4"/>
  <c r="BK86" i="5"/>
  <c r="BK253" i="2"/>
  <c r="J205" i="2"/>
  <c r="BK112" i="2"/>
  <c r="BK93" i="3"/>
  <c r="BK123" i="4"/>
  <c r="J92" i="5"/>
  <c r="BK135" i="2"/>
  <c r="BK225" i="2"/>
  <c r="J209" i="2"/>
  <c r="BK116" i="2"/>
  <c r="J113" i="3"/>
  <c r="J91" i="4"/>
  <c r="J89" i="5"/>
  <c r="J225" i="2"/>
  <c r="J92" i="2"/>
  <c r="BK236" i="2"/>
  <c r="J96" i="2"/>
  <c r="BK170" i="2"/>
  <c r="J249" i="2"/>
  <c r="BK210" i="2"/>
  <c r="J138" i="2"/>
  <c r="J126" i="3"/>
  <c r="BK102" i="4"/>
  <c r="J210" i="2"/>
  <c r="J112" i="4"/>
  <c r="J240" i="2"/>
  <c r="BK197" i="2"/>
  <c r="J103" i="2"/>
  <c r="J119" i="4"/>
  <c r="J160" i="2"/>
  <c r="J214" i="2"/>
  <c r="BK95" i="4"/>
  <c r="J152" i="2"/>
  <c r="J231" i="2"/>
  <c r="J202" i="2"/>
  <c r="BK103" i="2"/>
  <c r="BK113" i="3"/>
  <c r="J95" i="4"/>
  <c r="BK202" i="2"/>
  <c r="J105" i="3"/>
  <c r="BK120" i="2"/>
  <c r="BK214" i="2"/>
  <c r="J98" i="3"/>
  <c r="BK87" i="4"/>
  <c r="J147" i="2"/>
  <c r="J193" i="2"/>
  <c r="J110" i="3"/>
  <c r="BK124" i="2"/>
  <c r="J170" i="2"/>
  <c r="J102" i="4"/>
  <c r="BK138" i="2"/>
  <c r="J88" i="3"/>
  <c r="BK249" i="2"/>
  <c r="BK205" i="2"/>
  <c r="BK117" i="3"/>
  <c r="J116" i="4"/>
  <c r="BK244" i="2"/>
  <c r="BK128" i="2"/>
  <c r="BK91" i="4"/>
  <c r="BK240" i="2"/>
  <c r="BK193" i="2"/>
  <c r="BK88" i="2"/>
  <c r="BK88" i="3"/>
  <c r="BK89" i="5"/>
  <c r="BK152" i="2"/>
  <c r="J116" i="2"/>
  <c r="BK147" i="2"/>
  <c r="BK221" i="2"/>
  <c r="J120" i="2"/>
  <c r="BK121" i="3"/>
  <c r="J86" i="5"/>
  <c r="BK164" i="2"/>
  <c r="BK107" i="4"/>
  <c r="BK142" i="2"/>
  <c r="BK219" i="2"/>
  <c r="BK186" i="2"/>
  <c r="BK96" i="2"/>
  <c r="J107" i="4"/>
  <c r="BK215" i="2"/>
  <c r="BK182" i="2"/>
  <c r="J121" i="3"/>
  <c r="J123" i="4"/>
  <c r="J142" i="2"/>
  <c r="J244" i="2"/>
  <c r="J219" i="2"/>
  <c r="BK195" i="2"/>
  <c r="J131" i="2"/>
  <c r="J88" i="2"/>
  <c r="BK110" i="3"/>
  <c r="J100" i="4"/>
  <c r="BK131" i="2"/>
  <c r="J221" i="2"/>
  <c r="J182" i="2"/>
  <c r="BK99" i="4"/>
  <c r="BK100" i="4"/>
  <c r="BK156" i="2"/>
  <c r="J253" i="2"/>
  <c r="J215" i="2"/>
  <c r="J197" i="2"/>
  <c r="J124" i="2"/>
  <c r="BK105" i="3"/>
  <c r="BK98" i="3"/>
  <c r="BK119" i="4"/>
  <c r="J87" i="4"/>
  <c r="P84" i="5" l="1"/>
  <c r="P83" i="5" s="1"/>
  <c r="AU58" i="1" s="1"/>
  <c r="T84" i="5"/>
  <c r="T83" i="5" s="1"/>
  <c r="P87" i="2"/>
  <c r="BK146" i="2"/>
  <c r="J146" i="2"/>
  <c r="J62" i="2"/>
  <c r="BK169" i="2"/>
  <c r="J169" i="2"/>
  <c r="J63" i="2"/>
  <c r="T169" i="2"/>
  <c r="P204" i="2"/>
  <c r="BK252" i="2"/>
  <c r="J252" i="2"/>
  <c r="J65" i="2"/>
  <c r="T252" i="2"/>
  <c r="BK87" i="3"/>
  <c r="J87" i="3" s="1"/>
  <c r="J61" i="3" s="1"/>
  <c r="T87" i="3"/>
  <c r="P100" i="3"/>
  <c r="P112" i="3"/>
  <c r="BK86" i="4"/>
  <c r="J86" i="4"/>
  <c r="J61" i="4" s="1"/>
  <c r="BK87" i="2"/>
  <c r="J87" i="2"/>
  <c r="J61" i="2"/>
  <c r="T87" i="2"/>
  <c r="R146" i="2"/>
  <c r="P169" i="2"/>
  <c r="R169" i="2"/>
  <c r="R204" i="2"/>
  <c r="P252" i="2"/>
  <c r="P87" i="3"/>
  <c r="P86" i="3" s="1"/>
  <c r="P85" i="3" s="1"/>
  <c r="AU56" i="1" s="1"/>
  <c r="BK100" i="3"/>
  <c r="J100" i="3"/>
  <c r="J62" i="3"/>
  <c r="T100" i="3"/>
  <c r="R112" i="3"/>
  <c r="R86" i="4"/>
  <c r="R85" i="4" s="1"/>
  <c r="R84" i="4" s="1"/>
  <c r="R87" i="2"/>
  <c r="P146" i="2"/>
  <c r="T146" i="2"/>
  <c r="BK204" i="2"/>
  <c r="J204" i="2" s="1"/>
  <c r="J64" i="2" s="1"/>
  <c r="T204" i="2"/>
  <c r="R252" i="2"/>
  <c r="R87" i="3"/>
  <c r="R100" i="3"/>
  <c r="BK112" i="3"/>
  <c r="J112" i="3" s="1"/>
  <c r="J64" i="3" s="1"/>
  <c r="T112" i="3"/>
  <c r="P86" i="4"/>
  <c r="P85" i="4" s="1"/>
  <c r="P84" i="4" s="1"/>
  <c r="AU57" i="1" s="1"/>
  <c r="T86" i="4"/>
  <c r="T85" i="4"/>
  <c r="T84" i="4"/>
  <c r="BK109" i="3"/>
  <c r="J109" i="3"/>
  <c r="J63" i="3"/>
  <c r="BK125" i="3"/>
  <c r="J125" i="3"/>
  <c r="J65" i="3" s="1"/>
  <c r="BK115" i="4"/>
  <c r="J115" i="4"/>
  <c r="J62" i="4" s="1"/>
  <c r="BK118" i="4"/>
  <c r="J118" i="4" s="1"/>
  <c r="J63" i="4" s="1"/>
  <c r="BK122" i="4"/>
  <c r="J122" i="4"/>
  <c r="J64" i="4" s="1"/>
  <c r="BK85" i="5"/>
  <c r="J85" i="5"/>
  <c r="J61" i="5" s="1"/>
  <c r="BK88" i="5"/>
  <c r="J88" i="5"/>
  <c r="J62" i="5"/>
  <c r="BK91" i="5"/>
  <c r="J91" i="5"/>
  <c r="J63" i="5" s="1"/>
  <c r="E48" i="5"/>
  <c r="F55" i="5"/>
  <c r="J80" i="5"/>
  <c r="J52" i="5"/>
  <c r="BE86" i="5"/>
  <c r="BE92" i="5"/>
  <c r="BE89" i="5"/>
  <c r="E48" i="4"/>
  <c r="J55" i="4"/>
  <c r="F81" i="4"/>
  <c r="BE87" i="4"/>
  <c r="BE100" i="4"/>
  <c r="BE102" i="4"/>
  <c r="BE107" i="4"/>
  <c r="BE112" i="4"/>
  <c r="J52" i="4"/>
  <c r="BE91" i="4"/>
  <c r="BE95" i="4"/>
  <c r="BE119" i="4"/>
  <c r="BE123" i="4"/>
  <c r="BE99" i="4"/>
  <c r="BE116" i="4"/>
  <c r="BD57" i="1"/>
  <c r="J55" i="3"/>
  <c r="E75" i="3"/>
  <c r="J79" i="3"/>
  <c r="BE110" i="3"/>
  <c r="BE113" i="3"/>
  <c r="BE117" i="3"/>
  <c r="F55" i="3"/>
  <c r="BE105" i="3"/>
  <c r="BE88" i="3"/>
  <c r="BE98" i="3"/>
  <c r="BE121" i="3"/>
  <c r="BE126" i="3"/>
  <c r="BE93" i="3"/>
  <c r="BE101" i="3"/>
  <c r="BE164" i="2"/>
  <c r="BE253" i="2"/>
  <c r="E48" i="2"/>
  <c r="J55" i="2"/>
  <c r="J79" i="2"/>
  <c r="F82" i="2"/>
  <c r="BE88" i="2"/>
  <c r="BE92" i="2"/>
  <c r="BE96" i="2"/>
  <c r="BE103" i="2"/>
  <c r="BE112" i="2"/>
  <c r="BE116" i="2"/>
  <c r="BE120" i="2"/>
  <c r="BE124" i="2"/>
  <c r="BE128" i="2"/>
  <c r="BE131" i="2"/>
  <c r="BE138" i="2"/>
  <c r="BE182" i="2"/>
  <c r="BE186" i="2"/>
  <c r="BE193" i="2"/>
  <c r="BE195" i="2"/>
  <c r="BE197" i="2"/>
  <c r="BE202" i="2"/>
  <c r="BE205" i="2"/>
  <c r="BE209" i="2"/>
  <c r="BE210" i="2"/>
  <c r="BE214" i="2"/>
  <c r="BE215" i="2"/>
  <c r="BE219" i="2"/>
  <c r="BE221" i="2"/>
  <c r="BE225" i="2"/>
  <c r="BE229" i="2"/>
  <c r="BE231" i="2"/>
  <c r="BE236" i="2"/>
  <c r="BE240" i="2"/>
  <c r="BE244" i="2"/>
  <c r="BE249" i="2"/>
  <c r="BE135" i="2"/>
  <c r="BE142" i="2"/>
  <c r="BE147" i="2"/>
  <c r="BE152" i="2"/>
  <c r="BE156" i="2"/>
  <c r="BE160" i="2"/>
  <c r="BE170" i="2"/>
  <c r="BE255" i="2"/>
  <c r="F34" i="4"/>
  <c r="BA57" i="1"/>
  <c r="F36" i="4"/>
  <c r="BC57" i="1"/>
  <c r="F35" i="5"/>
  <c r="BB58" i="1" s="1"/>
  <c r="F37" i="3"/>
  <c r="BD56" i="1"/>
  <c r="F34" i="3"/>
  <c r="BA56" i="1"/>
  <c r="F35" i="3"/>
  <c r="BB56" i="1"/>
  <c r="F36" i="5"/>
  <c r="BC58" i="1"/>
  <c r="F37" i="2"/>
  <c r="BD55" i="1"/>
  <c r="F34" i="2"/>
  <c r="BA55" i="1" s="1"/>
  <c r="F34" i="5"/>
  <c r="BA58" i="1" s="1"/>
  <c r="J34" i="3"/>
  <c r="AW56" i="1"/>
  <c r="F35" i="4"/>
  <c r="BB57" i="1"/>
  <c r="J34" i="4"/>
  <c r="AW57" i="1" s="1"/>
  <c r="F36" i="3"/>
  <c r="BC56" i="1"/>
  <c r="F36" i="2"/>
  <c r="BC55" i="1"/>
  <c r="J34" i="5"/>
  <c r="AW58" i="1"/>
  <c r="F35" i="2"/>
  <c r="BB55" i="1"/>
  <c r="J34" i="2"/>
  <c r="AW55" i="1"/>
  <c r="F37" i="5"/>
  <c r="BD58" i="1" s="1"/>
  <c r="T86" i="2" l="1"/>
  <c r="T85" i="2"/>
  <c r="R86" i="3"/>
  <c r="R85" i="3"/>
  <c r="R86" i="2"/>
  <c r="R85" i="2"/>
  <c r="T86" i="3"/>
  <c r="T85" i="3"/>
  <c r="P86" i="2"/>
  <c r="P85" i="2"/>
  <c r="AU55" i="1"/>
  <c r="AU54" i="1" s="1"/>
  <c r="BK86" i="3"/>
  <c r="J86" i="3"/>
  <c r="J60" i="3"/>
  <c r="BK86" i="2"/>
  <c r="J86" i="2"/>
  <c r="J60" i="2"/>
  <c r="BK85" i="4"/>
  <c r="J85" i="4"/>
  <c r="J60" i="4"/>
  <c r="BK84" i="5"/>
  <c r="J84" i="5"/>
  <c r="J60" i="5"/>
  <c r="J33" i="2"/>
  <c r="AV55" i="1" s="1"/>
  <c r="AT55" i="1" s="1"/>
  <c r="BA54" i="1"/>
  <c r="W30" i="1"/>
  <c r="J33" i="3"/>
  <c r="AV56" i="1"/>
  <c r="AT56" i="1"/>
  <c r="J33" i="5"/>
  <c r="AV58" i="1" s="1"/>
  <c r="AT58" i="1" s="1"/>
  <c r="BC54" i="1"/>
  <c r="W32" i="1"/>
  <c r="F33" i="4"/>
  <c r="AZ57" i="1"/>
  <c r="BD54" i="1"/>
  <c r="W33" i="1" s="1"/>
  <c r="F33" i="5"/>
  <c r="AZ58" i="1"/>
  <c r="F33" i="3"/>
  <c r="AZ56" i="1"/>
  <c r="J33" i="4"/>
  <c r="AV57" i="1"/>
  <c r="AT57" i="1"/>
  <c r="BB54" i="1"/>
  <c r="W31" i="1"/>
  <c r="F33" i="2"/>
  <c r="AZ55" i="1"/>
  <c r="BK85" i="3" l="1"/>
  <c r="J85" i="3"/>
  <c r="J59" i="3"/>
  <c r="BK84" i="4"/>
  <c r="J84" i="4"/>
  <c r="J59" i="4"/>
  <c r="BK85" i="2"/>
  <c r="J85" i="2"/>
  <c r="J59" i="2"/>
  <c r="BK83" i="5"/>
  <c r="J83" i="5"/>
  <c r="J59" i="5"/>
  <c r="AY54" i="1"/>
  <c r="AZ54" i="1"/>
  <c r="W29" i="1"/>
  <c r="AW54" i="1"/>
  <c r="AK30" i="1"/>
  <c r="AX54" i="1"/>
  <c r="J30" i="4" l="1"/>
  <c r="AG57" i="1"/>
  <c r="J30" i="5"/>
  <c r="AG58" i="1" s="1"/>
  <c r="J30" i="2"/>
  <c r="AG55" i="1" s="1"/>
  <c r="AN55" i="1" s="1"/>
  <c r="J30" i="3"/>
  <c r="AG56" i="1"/>
  <c r="AV54" i="1"/>
  <c r="AK29" i="1"/>
  <c r="J39" i="3" l="1"/>
  <c r="J39" i="2"/>
  <c r="J39" i="4"/>
  <c r="J39" i="5"/>
  <c r="AN56" i="1"/>
  <c r="AN58" i="1"/>
  <c r="AN57" i="1"/>
  <c r="AT54" i="1"/>
  <c r="AG54" i="1"/>
  <c r="AK26" i="1"/>
  <c r="AK35" i="1" l="1"/>
  <c r="AN54" i="1"/>
</calcChain>
</file>

<file path=xl/sharedStrings.xml><?xml version="1.0" encoding="utf-8"?>
<sst xmlns="http://schemas.openxmlformats.org/spreadsheetml/2006/main" count="3524" uniqueCount="696">
  <si>
    <t>Export Komplet</t>
  </si>
  <si>
    <t>VZ</t>
  </si>
  <si>
    <t>2.0</t>
  </si>
  <si>
    <t>ZAMOK</t>
  </si>
  <si>
    <t>False</t>
  </si>
  <si>
    <t>{e1603bc8-e96d-4cbd-a485-748267de2fb0}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</si>
  <si>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</si>
  <si>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</si>
  <si>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</si>
  <si>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</si>
  <si>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</si>
  <si>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</si>
  <si>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</si>
  <si>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</si>
  <si>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09102024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</si>
  <si>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</si>
  <si>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</si>
  <si>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Parkovací plocha pro domov BUDA</t>
  </si>
  <si>
    <t>KSO:</t>
  </si>
  <si>
    <t/>
  </si>
  <si>
    <t>CC-CZ:</t>
  </si>
  <si>
    <t>Místo:</t>
  </si>
  <si>
    <t>Nesměň u Zásmuk</t>
  </si>
  <si>
    <t>Datum:</t>
  </si>
  <si>
    <t>9. 10. 2024</t>
  </si>
  <si>
    <t>Zadavatel:</t>
  </si>
  <si>
    <t>IČ:</t>
  </si>
  <si>
    <t>Domov Buda, Nesměň 710, Zásmuky</t>
  </si>
  <si>
    <t>DIČ:</t>
  </si>
  <si>
    <t>Uchazeč:</t>
  </si>
  <si>
    <t>Vyplň údaj</t>
  </si>
  <si>
    <t>Projektant:</t>
  </si>
  <si>
    <t>08613605</t>
  </si>
  <si>
    <t>Ing. Vojtěch Plecitý, Konšelská 427/27</t>
  </si>
  <si>
    <t>CZ08613605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</si>
  <si>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</si>
  <si>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</si>
  <si>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</si>
  <si>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</si>
  <si>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</si>
  <si>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</si>
  <si>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</si>
  <si>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</si>
  <si>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</si>
  <si>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</si>
  <si>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</si>
  <si>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</si>
  <si>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</si>
  <si>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</si>
  <si>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</si>
  <si>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</si>
  <si>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</si>
  <si>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</si>
  <si>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</si>
  <si>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</si>
  <si>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</si>
  <si>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</si>
  <si>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</si>
  <si>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</si>
  <si>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</si>
  <si>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</si>
  <si>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</si>
  <si>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</si>
  <si>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</si>
  <si>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</si>
  <si>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</si>
  <si>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</si>
  <si>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</si>
  <si>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</si>
  <si>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</si>
  <si>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</si>
  <si>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</si>
  <si>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</si>
  <si>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</si>
  <si>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</si>
  <si>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</si>
  <si>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</si>
  <si>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</si>
  <si>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</si>
  <si>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</si>
  <si>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Komunikace a zpevněné plochy</t>
  </si>
  <si>
    <t>STA</t>
  </si>
  <si>
    <t>1</t>
  </si>
  <si>
    <t>{4cb40939-5829-4246-8257-78076de1816d}</t>
  </si>
  <si>
    <t>2</t>
  </si>
  <si>
    <t>SO 100.1</t>
  </si>
  <si>
    <t>Sanace zemní pláně</t>
  </si>
  <si>
    <t>{bfc9540f-c014-43b3-b3e8-4683efa58817}</t>
  </si>
  <si>
    <t>ON</t>
  </si>
  <si>
    <t>Ostatní náklady</t>
  </si>
  <si>
    <t>{9bbca0b2-614a-4e7f-b886-143f40ea67a0}</t>
  </si>
  <si>
    <t>VRN</t>
  </si>
  <si>
    <t>Vedlejší rozpočtové náklady</t>
  </si>
  <si>
    <t>{77a336ae-3a5d-4694-baf8-12dfddbdd378}</t>
  </si>
  <si>
    <t>KRYCÍ LIST SOUPISU PRACÍ</t>
  </si>
  <si>
    <t>Objekt:</t>
  </si>
  <si>
    <t>SO 100 - Komunikace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</si>
  <si>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</si>
  <si>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</si>
  <si>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</si>
  <si>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</si>
  <si>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</si>
  <si>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</si>
  <si>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</si>
  <si>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</si>
  <si>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</si>
  <si>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</si>
  <si>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</si>
  <si>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</si>
  <si>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</si>
  <si>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</si>
  <si>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</si>
  <si>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</si>
  <si>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</si>
  <si>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</si>
  <si>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</si>
  <si>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</si>
  <si>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</si>
  <si>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</si>
  <si>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</si>
  <si>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</si>
  <si>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</si>
  <si>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</si>
  <si>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</si>
  <si>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</si>
  <si>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121112003</t>
  </si>
  <si>
    <t>Sejmutí ornice ručně při souvislé ploše, tl. vrstvy do 200 mm</t>
  </si>
  <si>
    <t>m2</t>
  </si>
  <si>
    <t>CS ÚRS 2024 02</t>
  </si>
  <si>
    <t>4</t>
  </si>
  <si>
    <t>1984639098</t>
  </si>
  <si>
    <t>Online PSC</t>
  </si>
  <si>
    <t>https://podminky.urs.cz/item/CS_URS_2024_02/121112003</t>
  </si>
  <si>
    <t>VV</t>
  </si>
  <si>
    <t>"sejmutí zeleně v tl. 150mm" 76</t>
  </si>
  <si>
    <t>Součet</t>
  </si>
  <si>
    <t>122251102</t>
  </si>
  <si>
    <t>Odkopávky a prokopávky nezapažené strojně v hornině třídy těžitelnosti I skupiny 3 přes 20 do 50 m3</t>
  </si>
  <si>
    <t>m3</t>
  </si>
  <si>
    <t>1269242895</t>
  </si>
  <si>
    <t>https://podminky.urs.cz/item/CS_URS_2024_02/122251102</t>
  </si>
  <si>
    <t>"odstranění  zeminy v tl. 270 mm" 76*0,27</t>
  </si>
  <si>
    <t>3</t>
  </si>
  <si>
    <t>132212131</t>
  </si>
  <si>
    <t>Hloubení nezapažených rýh šířky do 800 mm ručně s urovnáním dna do předepsaného profilu a spádu v hornině třídy těžitelnosti I skupiny 3 soudržných</t>
  </si>
  <si>
    <t>-172764709</t>
  </si>
  <si>
    <t>https://podminky.urs.cz/item/CS_URS_2024_02/132212131</t>
  </si>
  <si>
    <t>"rýha pro obruby" 103*0,5*0,5</t>
  </si>
  <si>
    <t>"rýha pro obruby" 50*0,5*0,5</t>
  </si>
  <si>
    <t>"rýha pro drenáž" 22*0,5*0,5</t>
  </si>
  <si>
    <t>"rýha pro trubku PVC DN200" 6*0,5*0,5</t>
  </si>
  <si>
    <t>162201402</t>
  </si>
  <si>
    <t>Vodorovné přemístění větví, kmenů nebo pařezů s naložením, složením a dopravou do 1000 m větví stromů listnatých, průměru kmene přes 300 do 500 mm</t>
  </si>
  <si>
    <t>kus</t>
  </si>
  <si>
    <t>1857040868</t>
  </si>
  <si>
    <t>https://podminky.urs.cz/item/CS_URS_2024_02/162201402</t>
  </si>
  <si>
    <t>"sejmutí zeleně v tl. 150mm" 76*0,15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</si>
  <si>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</si>
  <si>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</si>
  <si>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</si>
  <si>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-537786054</t>
  </si>
  <si>
    <t>https://podminky.urs.cz/item/CS_URS_2024_02/162751117</t>
  </si>
  <si>
    <t>77,17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</si>
  <si>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</si>
  <si>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</si>
  <si>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</si>
  <si>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285620129</t>
  </si>
  <si>
    <t>https://podminky.urs.cz/item/CS_URS_2024_02/162751119</t>
  </si>
  <si>
    <t>77,17*15 "Přepočtené koeficientem množství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</si>
  <si>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</si>
  <si>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</si>
  <si>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</si>
  <si>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</si>
  <si>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2051149240</t>
  </si>
  <si>
    <t>https://podminky.urs.cz/item/CS_URS_2024_02/171201231</t>
  </si>
  <si>
    <t>"zeleň + zemina" 77,17*1,8</t>
  </si>
  <si>
    <t>8</t>
  </si>
  <si>
    <t>181311103</t>
  </si>
  <si>
    <t>Rozprostření a urovnání ornice v rovině nebo ve svahu sklonu do 1:5 ručně při souvislé ploše, tl. vrstvy do 200 mm</t>
  </si>
  <si>
    <t>889028775</t>
  </si>
  <si>
    <t>https://podminky.urs.cz/item/CS_URS_2024_02/181311103</t>
  </si>
  <si>
    <t>"rozprostření zeminy" 172</t>
  </si>
  <si>
    <t>9</t>
  </si>
  <si>
    <t>M</t>
  </si>
  <si>
    <t>10364100</t>
  </si>
  <si>
    <t>zemina pro terénní úpravy - tříděná</t>
  </si>
  <si>
    <t>1041653268</t>
  </si>
  <si>
    <t>"nákup vhodné zeminy pro zeleň" 172*0,15*1,8</t>
  </si>
  <si>
    <t>10</t>
  </si>
  <si>
    <t>181411131</t>
  </si>
  <si>
    <t>Založení trávníku na půdě předem připravené plochy do 1000 m2 výsevem včetně utažení parkového v rovině nebo na svahu do 1:5</t>
  </si>
  <si>
    <t>1720991364</t>
  </si>
  <si>
    <t>https://podminky.urs.cz/item/CS_URS_2024_02/181411131</t>
  </si>
  <si>
    <t>"založení trávníku" 172</t>
  </si>
  <si>
    <t>11</t>
  </si>
  <si>
    <t>00572410</t>
  </si>
  <si>
    <t>osivo směs travní parková</t>
  </si>
  <si>
    <t>kg</t>
  </si>
  <si>
    <t>-222534607</t>
  </si>
  <si>
    <t>172*0,02 "Přepočtené koeficientem množství</t>
  </si>
  <si>
    <t>181912111</t>
  </si>
  <si>
    <t>Úprava pláně vyrovnáním výškových rozdílů ručně v hornině třídy těžitelnosti I skupiny 3 bez zhutnění</t>
  </si>
  <si>
    <t>235991626</t>
  </si>
  <si>
    <t>https://podminky.urs.cz/item/CS_URS_2024_02/181912111</t>
  </si>
  <si>
    <t>"zeleň" 172</t>
  </si>
  <si>
    <t>13</t>
  </si>
  <si>
    <t>181912112</t>
  </si>
  <si>
    <t>Úprava pláně vyrovnáním výškových rozdílů ručně v hornině třídy těžitelnosti I skupiny 3 se zhutněním</t>
  </si>
  <si>
    <t>-1680049290</t>
  </si>
  <si>
    <t>https://podminky.urs.cz/item/CS_URS_2024_02/181912112</t>
  </si>
  <si>
    <t>"úprava pláně se zhutněšním" 227+216+17,5</t>
  </si>
  <si>
    <t>Zakládání</t>
  </si>
  <si>
    <t>14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</si>
  <si>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</si>
  <si>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</si>
  <si>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1840883841</t>
  </si>
  <si>
    <t>https://podminky.urs.cz/item/CS_URS_2024_02/211971121</t>
  </si>
  <si>
    <t>"trativod" 22*0,5</t>
  </si>
  <si>
    <t>"trouba PVC DN 200" 6*0,5</t>
  </si>
  <si>
    <t>15</t>
  </si>
  <si>
    <t>69311068</t>
  </si>
  <si>
    <t>geotextilie netkaná separační, ochranná, filtrační, drenážní PP 300g/m2</t>
  </si>
  <si>
    <t>-1251338163</t>
  </si>
  <si>
    <t>22*1,02 "Přepočtené koeficientem množství</t>
  </si>
  <si>
    <t>6*1,02 "Přepočtené koefientem množství</t>
  </si>
  <si>
    <t>16</t>
  </si>
  <si>
    <t>58343930</t>
  </si>
  <si>
    <t>kamenivo drcené hrubé frakce 16/32</t>
  </si>
  <si>
    <t>-914668353</t>
  </si>
  <si>
    <t>"obsyp fr. 16/32" (22*0,5*0,5)*2,2</t>
  </si>
  <si>
    <t>"obsyp fr. 16/32" (6*0,5*0,5)*2,2</t>
  </si>
  <si>
    <t>17</t>
  </si>
  <si>
    <t>58343810</t>
  </si>
  <si>
    <t>kamenivo drcené hrubé frakce 4/8</t>
  </si>
  <si>
    <t>-1969638592</t>
  </si>
  <si>
    <t xml:space="preserve">"podsyp fr. 4/8 tl. 100 mm" 22*0,1*0,5*2,2 </t>
  </si>
  <si>
    <t xml:space="preserve">"podsyp fr. 4/8 tl. 100 mm" 6*0,1*0,5*2,2 </t>
  </si>
  <si>
    <t>18</t>
  </si>
  <si>
    <t>212755218</t>
  </si>
  <si>
    <t>Trativody bez lože z drenážních trubek plastových flexibilních D 200 mm</t>
  </si>
  <si>
    <t>m</t>
  </si>
  <si>
    <t>1488851492</t>
  </si>
  <si>
    <t>https://podminky.urs.cz/item/CS_URS_2024_02/212755218</t>
  </si>
  <si>
    <t>"trativod DN 200mm" 22</t>
  </si>
  <si>
    <t>"trouba PVC DN200 plná" 6</t>
  </si>
  <si>
    <t>Komunikace pozemní</t>
  </si>
  <si>
    <t>19</t>
  </si>
  <si>
    <t>564851011</t>
  </si>
  <si>
    <t>Podklad ze štěrkodrti ŠD s rozprostřením a zhutněním plochy jednotlivě do 100 m2, po zhutnění tl. 150 mm</t>
  </si>
  <si>
    <t>601797467</t>
  </si>
  <si>
    <t>https://podminky.urs.cz/item/CS_URS_2024_02/564851011</t>
  </si>
  <si>
    <t>vozovka bet. dlažba šedá</t>
  </si>
  <si>
    <t>"štěrkodrť ŠD B tl. 150 mm" 227</t>
  </si>
  <si>
    <t>parkovací stání pro invalidy z bet. dlažby červená</t>
  </si>
  <si>
    <t>"štěrkodrť ŠD B tl. 150 mm" 17,50</t>
  </si>
  <si>
    <t>parkovací stání ze zatravňovací bet. dlažby červená</t>
  </si>
  <si>
    <t>"štěrkodrť ŠD B tl. 150 mm" 216</t>
  </si>
  <si>
    <t>20</t>
  </si>
  <si>
    <t>569903311</t>
  </si>
  <si>
    <t>Zřízení zemních krajnic z hornin jakékoliv třídy se zhutněním</t>
  </si>
  <si>
    <t>162095470</t>
  </si>
  <si>
    <t>https://podminky.urs.cz/item/CS_URS_2024_02/569903311</t>
  </si>
  <si>
    <t>"zemní krajnice" 95*0,5*0,5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</si>
  <si>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</si>
  <si>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</si>
  <si>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-2025275493</t>
  </si>
  <si>
    <t>https://podminky.urs.cz/item/CS_URS_2024_02/596212212</t>
  </si>
  <si>
    <t>"bet dlažba šedá tl. 60 mm" 227</t>
  </si>
  <si>
    <t>"bet. dlažba červená tl. 80 mm" 17,50</t>
  </si>
  <si>
    <t>22</t>
  </si>
  <si>
    <t>59245020</t>
  </si>
  <si>
    <t>dlažba skladebná betonová 200x100mm tl 80mm přírodní</t>
  </si>
  <si>
    <t>-1302778856</t>
  </si>
  <si>
    <t>227*1,02 'Přepočtené koeficientem množství</t>
  </si>
  <si>
    <t>23</t>
  </si>
  <si>
    <t>59245005</t>
  </si>
  <si>
    <t>dlažba skladebná betonová 200x100mm tl 80mm barevná</t>
  </si>
  <si>
    <t>263487079</t>
  </si>
  <si>
    <t>17,5*1,02 'Přepočtené koeficientem množství</t>
  </si>
  <si>
    <t>24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</si>
  <si>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</si>
  <si>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</si>
  <si>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-1149432776</t>
  </si>
  <si>
    <t>https://podminky.urs.cz/item/CS_URS_2024_02/596412212</t>
  </si>
  <si>
    <t>"bet. dlažba zatravňovací tl. 80 mm" 216</t>
  </si>
  <si>
    <t>25</t>
  </si>
  <si>
    <t>59245039</t>
  </si>
  <si>
    <t>dlažba plošná vegetační betonová 300x160mm tl 80mm barevná</t>
  </si>
  <si>
    <t>-725565966</t>
  </si>
  <si>
    <t>216*1,02 'Přepočtené koeficientem množství</t>
  </si>
  <si>
    <t>Ostatní konstrukce a práce, bourání</t>
  </si>
  <si>
    <t>26</t>
  </si>
  <si>
    <t>914111111</t>
  </si>
  <si>
    <t>Montáž svislé dopravní značky základní velikosti do 1 m2 objímkami na sloupky nebo konzoly</t>
  </si>
  <si>
    <t>-372685097</t>
  </si>
  <si>
    <t>https://podminky.urs.cz/item/CS_URS_2024_02/914111111</t>
  </si>
  <si>
    <t>"SDZ značka" 1</t>
  </si>
  <si>
    <t>27</t>
  </si>
  <si>
    <t>40445609</t>
  </si>
  <si>
    <t>značky upravující přednost P1, P4 900mm</t>
  </si>
  <si>
    <t>2106020691</t>
  </si>
  <si>
    <t>28</t>
  </si>
  <si>
    <t>914511111</t>
  </si>
  <si>
    <t>Montáž sloupku dopravních značek délky do 3,5 m do betonového základu</t>
  </si>
  <si>
    <t>712144523</t>
  </si>
  <si>
    <t>https://podminky.urs.cz/item/CS_URS_2024_02/914511111</t>
  </si>
  <si>
    <t>"SDZ sloupky" 1</t>
  </si>
  <si>
    <t>29</t>
  </si>
  <si>
    <t>40445225</t>
  </si>
  <si>
    <t>sloupek pro dopravní značku Zn D 60mm v 3,5m</t>
  </si>
  <si>
    <t>-398026628</t>
  </si>
  <si>
    <t>30</t>
  </si>
  <si>
    <t>915111111</t>
  </si>
  <si>
    <t>Vodorovné dopravní značení stříkané barvou dělící čára šířky 125 mm souvislá bílá základní</t>
  </si>
  <si>
    <t>-153214534</t>
  </si>
  <si>
    <t>https://podminky.urs.cz/item/CS_URS_2024_02/915111111</t>
  </si>
  <si>
    <t>"VDZ V10b" 75</t>
  </si>
  <si>
    <t>31</t>
  </si>
  <si>
    <t>915211112</t>
  </si>
  <si>
    <t>Vodorovné dopravní značení stříkaným plastem dělící čára šířky 125 mm souvislá bílá retroreflexní</t>
  </si>
  <si>
    <t>2084818139</t>
  </si>
  <si>
    <t>https://podminky.urs.cz/item/CS_URS_2024_02/915211112</t>
  </si>
  <si>
    <t>32</t>
  </si>
  <si>
    <t>915311111</t>
  </si>
  <si>
    <t>Vodorovné značení předformovaným termoplastem dopravní značky barevné velikosti do 1 m2</t>
  </si>
  <si>
    <t>-949997773</t>
  </si>
  <si>
    <t>https://podminky.urs.cz/item/CS_URS_2024_02/915311111</t>
  </si>
  <si>
    <t>"VDZ V10f" 1</t>
  </si>
  <si>
    <t>33</t>
  </si>
  <si>
    <t>915611111</t>
  </si>
  <si>
    <t>Předznačení pro vodorovné značení stříkané barvou nebo prováděné z nátěrových hmot liniové dělicí čáry, vodicí proužky</t>
  </si>
  <si>
    <t>2045370006</t>
  </si>
  <si>
    <t>https://podminky.urs.cz/item/CS_URS_2024_02/915611111</t>
  </si>
  <si>
    <t>34</t>
  </si>
  <si>
    <t>915621111</t>
  </si>
  <si>
    <t>Předznačení pro vodorovné značení stříkané barvou nebo prováděné z nátěrových hmot plošné šipky, symboly, nápisy</t>
  </si>
  <si>
    <t>-552093608</t>
  </si>
  <si>
    <t>https://podminky.urs.cz/item/CS_URS_2024_02/915621111</t>
  </si>
  <si>
    <t>35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</si>
  <si>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</si>
  <si>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</si>
  <si>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-190744902</t>
  </si>
  <si>
    <t>https://podminky.urs.cz/item/CS_URS_2024_02/916131113</t>
  </si>
  <si>
    <t>"silniční bet. obruba 150x250" 103</t>
  </si>
  <si>
    <t>"silniční bet. obruba 100x250" 50</t>
  </si>
  <si>
    <t>36</t>
  </si>
  <si>
    <t>59217031</t>
  </si>
  <si>
    <t>obrubník silniční betonový 1000x150x250mm</t>
  </si>
  <si>
    <t>-218709773</t>
  </si>
  <si>
    <t>103*1,02 'Přepočtené koeficientem množství</t>
  </si>
  <si>
    <t>37</t>
  </si>
  <si>
    <t>59217072</t>
  </si>
  <si>
    <t>obrubník silniční betonový 1000x100x250mm</t>
  </si>
  <si>
    <t>-645690452</t>
  </si>
  <si>
    <t>50*1,02 'Přepočtené koeficientem množství</t>
  </si>
  <si>
    <t>38</t>
  </si>
  <si>
    <t>916991121</t>
  </si>
  <si>
    <t>Lože pod obrubníky, krajníky nebo obruby z dlažebních kostek z betonu prostého</t>
  </si>
  <si>
    <t>-1656196658</t>
  </si>
  <si>
    <t>https://podminky.urs.cz/item/CS_URS_2024_02/916991121</t>
  </si>
  <si>
    <t>"silniční bet. obruba 150x250" 103*0,07</t>
  </si>
  <si>
    <t>"silniční bet. obruba 100x250" 50*0,07</t>
  </si>
  <si>
    <t>39</t>
  </si>
  <si>
    <t>91944121R</t>
  </si>
  <si>
    <t>Vyústění drenáže - okamenováno lomovým kamenem, z trub DN 200 mm</t>
  </si>
  <si>
    <t>-894160846</t>
  </si>
  <si>
    <t>"vyústění drenáže PVC DN200 - okamenováno lomovým kamenem" 1</t>
  </si>
  <si>
    <t>998</t>
  </si>
  <si>
    <t>Přesun hmot</t>
  </si>
  <si>
    <t>40</t>
  </si>
  <si>
    <t>998223011</t>
  </si>
  <si>
    <t>Přesun hmot pro pozemní komunikace s krytem dlážděným dopravní vzdálenost do 200 m jakékoliv délky objektu</t>
  </si>
  <si>
    <t>-442133641</t>
  </si>
  <si>
    <t>https://podminky.urs.cz/item/CS_URS_2024_02/998223011</t>
  </si>
  <si>
    <t>41</t>
  </si>
  <si>
    <t>998223091</t>
  </si>
  <si>
    <t>Přesun hmot pro pozemní komunikace s krytem dlážděným Příplatek k ceně za zvětšený přesun přes vymezenou vodorovnou dopravní vzdálenost do 1000 m</t>
  </si>
  <si>
    <t>1782893073</t>
  </si>
  <si>
    <t>https://podminky.urs.cz/item/CS_URS_2024_02/998223091</t>
  </si>
  <si>
    <t>SO 100.1 - Sanace zemní pláně</t>
  </si>
  <si>
    <t xml:space="preserve">    997 - Přesun sutě</t>
  </si>
  <si>
    <t>122211101</t>
  </si>
  <si>
    <t>Odkopávky a prokopávky ručně zapažené i nezapažené v hornině třídy těžitelnosti I skupiny 3</t>
  </si>
  <si>
    <t>941095221</t>
  </si>
  <si>
    <t>https://podminky.urs.cz/item/CS_URS_2024_02/122211101</t>
  </si>
  <si>
    <t xml:space="preserve">"sanace zemní pláně v tl. 500 mm v případě vylepšení podloží" </t>
  </si>
  <si>
    <t>"sanace tl. 500 mm - 20% ručně" (460,50*0,5)*0,2</t>
  </si>
  <si>
    <t>122251104</t>
  </si>
  <si>
    <t>Odkopávky a prokopávky nezapažené strojně v hornině třídy těžitelnosti I skupiny 3 přes 100 do 500 m3</t>
  </si>
  <si>
    <t>-2052730768</t>
  </si>
  <si>
    <t>https://podminky.urs.cz/item/CS_URS_2024_02/122251104</t>
  </si>
  <si>
    <t>"sanace tl. 500 mm - 80% strojně" (460,50*0,5)*0,8</t>
  </si>
  <si>
    <t>181951112</t>
  </si>
  <si>
    <t>Úprava pláně vyrovnáním výškových rozdílů strojně v hornině třídy těžitelnosti I, skupiny 1 až 3 se zhutněním</t>
  </si>
  <si>
    <t>-891289069</t>
  </si>
  <si>
    <t>https://podminky.urs.cz/item/CS_URS_2024_02/181951112</t>
  </si>
  <si>
    <t>564861111</t>
  </si>
  <si>
    <t>Podklad ze štěrkodrti ŠD s rozprostřením a zhutněním plochy přes 100 m2, po zhutnění tl. 200 mm</t>
  </si>
  <si>
    <t>-207513496</t>
  </si>
  <si>
    <t>https://podminky.urs.cz/item/CS_URS_2024_02/564861111</t>
  </si>
  <si>
    <t>"sanace - štěrkodrť v tl. 200 mm" 460,500</t>
  </si>
  <si>
    <t>564871116</t>
  </si>
  <si>
    <t>Podklad ze štěrkodrti ŠD s rozprostřením a zhutněním plochy přes 100 m2, po zhutnění tl. 300 mm</t>
  </si>
  <si>
    <t>1803139589</t>
  </si>
  <si>
    <t>https://podminky.urs.cz/item/CS_URS_2024_02/564871116</t>
  </si>
  <si>
    <t>"sanace - štěrkodrť v tl. 300 mm" 460,500</t>
  </si>
  <si>
    <t>919726122</t>
  </si>
  <si>
    <t>Geotextilie netkaná pro ochranu, separaci nebo filtraci měrná hmotnost přes 200 do 300 g/m2</t>
  </si>
  <si>
    <t>-421229865</t>
  </si>
  <si>
    <t>https://podminky.urs.cz/item/CS_URS_2024_02/919726122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</si>
  <si>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</si>
  <si>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</si>
  <si>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</si>
  <si>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</si>
  <si>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955408714</t>
  </si>
  <si>
    <t>https://podminky.urs.cz/item/CS_URS_2024_02/997221551</t>
  </si>
  <si>
    <t>230,250*1,8</t>
  </si>
  <si>
    <t>997221559</t>
  </si>
  <si>
    <t>Vodorovná doprava suti bez naložení, ale se složením a s hrubým urovnáním Příplatek k ceně za každý další započatý 1 km přes 1 km</t>
  </si>
  <si>
    <t>-625088913</t>
  </si>
  <si>
    <t>https://podminky.urs.cz/item/CS_URS_2024_02/997221559</t>
  </si>
  <si>
    <t>"skládka do 20 km" 414,450*19</t>
  </si>
  <si>
    <t>997221873</t>
  </si>
  <si>
    <t>1808967738</t>
  </si>
  <si>
    <t>https://podminky.urs.cz/item/CS_URS_2024_02/997221873</t>
  </si>
  <si>
    <t>"recyklační skládka" 414,450</t>
  </si>
  <si>
    <t>998225111</t>
  </si>
  <si>
    <t>Přesun hmot pro komunikace s krytem z kameniva, monolitickým betonovým nebo živičným dopravní vzdálenost do 200 m jakékoliv délky objektu</t>
  </si>
  <si>
    <t>1156457242</t>
  </si>
  <si>
    <t>https://podminky.urs.cz/item/CS_URS_2024_02/998225111</t>
  </si>
  <si>
    <t>ON -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</si>
  <si>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</si>
  <si>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</si>
  <si>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</si>
  <si>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</si>
  <si>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</si>
  <si>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</si>
  <si>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</si>
  <si>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012103000</t>
  </si>
  <si>
    <t>Geodetické práce před výstavbou</t>
  </si>
  <si>
    <t>kpl</t>
  </si>
  <si>
    <t>1414202582</t>
  </si>
  <si>
    <t>https://podminky.urs.cz/item/CS_URS_2024_02/012103000</t>
  </si>
  <si>
    <t>"geodetické práce - vytyčení inž. sítí " 1</t>
  </si>
  <si>
    <t>012203000</t>
  </si>
  <si>
    <t>Geodetické práce při provádění stavby</t>
  </si>
  <si>
    <t>2005599726</t>
  </si>
  <si>
    <t>https://podminky.urs.cz/item/CS_URS_2024_02/012203000</t>
  </si>
  <si>
    <t>"geodetické práce při provádění stav. prací " 1</t>
  </si>
  <si>
    <t>012303000</t>
  </si>
  <si>
    <t>Geodetické práce po výstavbě</t>
  </si>
  <si>
    <t>464581634</t>
  </si>
  <si>
    <t>https://podminky.urs.cz/item/CS_URS_2024_02/012303000</t>
  </si>
  <si>
    <t>"geodetické práce - zaměření skutečného stavu" 1</t>
  </si>
  <si>
    <t>013244000R</t>
  </si>
  <si>
    <t>Dokumentace pro provádění stavby - dopracování</t>
  </si>
  <si>
    <t>1958888306</t>
  </si>
  <si>
    <t>013254000</t>
  </si>
  <si>
    <t>Dokumentace skutečného provedení stavby</t>
  </si>
  <si>
    <t>-2082495961</t>
  </si>
  <si>
    <t>https://podminky.urs.cz/item/CS_URS_2024_02/013254000</t>
  </si>
  <si>
    <t>013274000</t>
  </si>
  <si>
    <t>Pasportizace objektu před započetím prací</t>
  </si>
  <si>
    <t>-600134565</t>
  </si>
  <si>
    <t>https://podminky.urs.cz/item/CS_URS_2024_02/013274000</t>
  </si>
  <si>
    <t>"pasportizace objektu 1. čás - před započetím pracít" 1</t>
  </si>
  <si>
    <t>"pasportizace objektu 2. část - před započetím prací" 1</t>
  </si>
  <si>
    <t>013284000</t>
  </si>
  <si>
    <t>Pasportizace objektu po provedení prací</t>
  </si>
  <si>
    <t>-303657517</t>
  </si>
  <si>
    <t>https://podminky.urs.cz/item/CS_URS_2024_02/013284000</t>
  </si>
  <si>
    <t>"pasportizace objektu 1. část - po provedení prací" 1</t>
  </si>
  <si>
    <t>"pasportizace objektu 2. část - po provedení prací" 1</t>
  </si>
  <si>
    <t>013374000R</t>
  </si>
  <si>
    <t>Zajištění DIR včetně projektu DIO</t>
  </si>
  <si>
    <t>-96832075</t>
  </si>
  <si>
    <t>"zajištění DIR včetně projektu DIO pro 1. část a 2. část" 1</t>
  </si>
  <si>
    <t>VRN3</t>
  </si>
  <si>
    <t>Zařízení staveniště</t>
  </si>
  <si>
    <t>034503000</t>
  </si>
  <si>
    <t>Informační tabule na staveništi</t>
  </si>
  <si>
    <t>-1009690573</t>
  </si>
  <si>
    <t>https://podminky.urs.cz/item/CS_URS_2024_02/034503000</t>
  </si>
  <si>
    <t>VRN4</t>
  </si>
  <si>
    <t>Inženýrská činnost</t>
  </si>
  <si>
    <t>046005000R</t>
  </si>
  <si>
    <t>DIO - realizace vč. údržby po dobu realizace</t>
  </si>
  <si>
    <t>-52278861</t>
  </si>
  <si>
    <t>"DIO pro 1. část stavby a 2. část stavby" 1</t>
  </si>
  <si>
    <t>VRN9</t>
  </si>
  <si>
    <t>090001000</t>
  </si>
  <si>
    <t>-388709571</t>
  </si>
  <si>
    <t>https://podminky.urs.cz/item/CS_URS_2024_02/090001000</t>
  </si>
  <si>
    <t xml:space="preserve">    VRN6 - Územní vlivy</t>
  </si>
  <si>
    <t xml:space="preserve">    VRN7 - Provozní vlivy</t>
  </si>
  <si>
    <t>030001000</t>
  </si>
  <si>
    <t>1024</t>
  </si>
  <si>
    <t>1172509753</t>
  </si>
  <si>
    <t>https://podminky.urs.cz/item/CS_URS_2024_02/030001000</t>
  </si>
  <si>
    <t>VRN6</t>
  </si>
  <si>
    <t>Územní vlivy</t>
  </si>
  <si>
    <t>060001000</t>
  </si>
  <si>
    <t>-1896486584</t>
  </si>
  <si>
    <t>https://podminky.urs.cz/item/CS_URS_2024_02/060001000</t>
  </si>
  <si>
    <t>VRN7</t>
  </si>
  <si>
    <t>Provozní vlivy</t>
  </si>
  <si>
    <t>070001000</t>
  </si>
  <si>
    <t>-517095538</t>
  </si>
  <si>
    <t>https://podminky.urs.cz/item/CS_URS_2024_02/070001000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</si>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</sst>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311103" TargetMode="External"/><Relationship Id="rId13" Type="http://schemas.openxmlformats.org/officeDocument/2006/relationships/hyperlink" Target="https://podminky.urs.cz/item/CS_URS_2024_02/212755218" TargetMode="External"/><Relationship Id="rId18" Type="http://schemas.openxmlformats.org/officeDocument/2006/relationships/hyperlink" Target="https://podminky.urs.cz/item/CS_URS_2024_02/914111111" TargetMode="External"/><Relationship Id="rId26" Type="http://schemas.openxmlformats.org/officeDocument/2006/relationships/hyperlink" Target="https://podminky.urs.cz/item/CS_URS_2024_02/916991121" TargetMode="External"/><Relationship Id="rId3" Type="http://schemas.openxmlformats.org/officeDocument/2006/relationships/hyperlink" Target="https://podminky.urs.cz/item/CS_URS_2024_02/132212131" TargetMode="External"/><Relationship Id="rId21" Type="http://schemas.openxmlformats.org/officeDocument/2006/relationships/hyperlink" Target="https://podminky.urs.cz/item/CS_URS_2024_02/915211112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211971121" TargetMode="External"/><Relationship Id="rId17" Type="http://schemas.openxmlformats.org/officeDocument/2006/relationships/hyperlink" Target="https://podminky.urs.cz/item/CS_URS_2024_02/596412212" TargetMode="External"/><Relationship Id="rId25" Type="http://schemas.openxmlformats.org/officeDocument/2006/relationships/hyperlink" Target="https://podminky.urs.cz/item/CS_URS_2024_02/916131113" TargetMode="External"/><Relationship Id="rId2" Type="http://schemas.openxmlformats.org/officeDocument/2006/relationships/hyperlink" Target="https://podminky.urs.cz/item/CS_URS_2024_02/122251102" TargetMode="External"/><Relationship Id="rId16" Type="http://schemas.openxmlformats.org/officeDocument/2006/relationships/hyperlink" Target="https://podminky.urs.cz/item/CS_URS_2024_02/596212212" TargetMode="External"/><Relationship Id="rId20" Type="http://schemas.openxmlformats.org/officeDocument/2006/relationships/hyperlink" Target="https://podminky.urs.cz/item/CS_URS_2024_02/915111111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s://podminky.urs.cz/item/CS_URS_2024_02/121112003" TargetMode="External"/><Relationship Id="rId6" Type="http://schemas.openxmlformats.org/officeDocument/2006/relationships/hyperlink" Target="https://podminky.urs.cz/item/CS_URS_2024_02/162751119" TargetMode="External"/><Relationship Id="rId11" Type="http://schemas.openxmlformats.org/officeDocument/2006/relationships/hyperlink" Target="https://podminky.urs.cz/item/CS_URS_2024_02/181912112" TargetMode="External"/><Relationship Id="rId24" Type="http://schemas.openxmlformats.org/officeDocument/2006/relationships/hyperlink" Target="https://podminky.urs.cz/item/CS_URS_2024_02/915621111" TargetMode="External"/><Relationship Id="rId5" Type="http://schemas.openxmlformats.org/officeDocument/2006/relationships/hyperlink" Target="https://podminky.urs.cz/item/CS_URS_2024_02/162751117" TargetMode="External"/><Relationship Id="rId15" Type="http://schemas.openxmlformats.org/officeDocument/2006/relationships/hyperlink" Target="https://podminky.urs.cz/item/CS_URS_2024_02/569903311" TargetMode="External"/><Relationship Id="rId23" Type="http://schemas.openxmlformats.org/officeDocument/2006/relationships/hyperlink" Target="https://podminky.urs.cz/item/CS_URS_2024_02/915611111" TargetMode="External"/><Relationship Id="rId28" Type="http://schemas.openxmlformats.org/officeDocument/2006/relationships/hyperlink" Target="https://podminky.urs.cz/item/CS_URS_2024_02/998223091" TargetMode="External"/><Relationship Id="rId10" Type="http://schemas.openxmlformats.org/officeDocument/2006/relationships/hyperlink" Target="https://podminky.urs.cz/item/CS_URS_2024_02/181912111" TargetMode="External"/><Relationship Id="rId19" Type="http://schemas.openxmlformats.org/officeDocument/2006/relationships/hyperlink" Target="https://podminky.urs.cz/item/CS_URS_2024_02/914511111" TargetMode="External"/><Relationship Id="rId4" Type="http://schemas.openxmlformats.org/officeDocument/2006/relationships/hyperlink" Target="https://podminky.urs.cz/item/CS_URS_2024_02/162201402" TargetMode="External"/><Relationship Id="rId9" Type="http://schemas.openxmlformats.org/officeDocument/2006/relationships/hyperlink" Target="https://podminky.urs.cz/item/CS_URS_2024_02/181411131" TargetMode="External"/><Relationship Id="rId14" Type="http://schemas.openxmlformats.org/officeDocument/2006/relationships/hyperlink" Target="https://podminky.urs.cz/item/CS_URS_2024_02/564851011" TargetMode="External"/><Relationship Id="rId22" Type="http://schemas.openxmlformats.org/officeDocument/2006/relationships/hyperlink" Target="https://podminky.urs.cz/item/CS_URS_2024_02/915311111" TargetMode="External"/><Relationship Id="rId27" Type="http://schemas.openxmlformats.org/officeDocument/2006/relationships/hyperlink" Target="https://podminky.urs.cz/item/CS_URS_2024_02/9982230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21559" TargetMode="External"/><Relationship Id="rId3" Type="http://schemas.openxmlformats.org/officeDocument/2006/relationships/hyperlink" Target="https://podminky.urs.cz/item/CS_URS_2024_02/181951112" TargetMode="External"/><Relationship Id="rId7" Type="http://schemas.openxmlformats.org/officeDocument/2006/relationships/hyperlink" Target="https://podminky.urs.cz/item/CS_URS_2024_02/997221551" TargetMode="External"/><Relationship Id="rId2" Type="http://schemas.openxmlformats.org/officeDocument/2006/relationships/hyperlink" Target="https://podminky.urs.cz/item/CS_URS_2024_02/122251104" TargetMode="External"/><Relationship Id="rId1" Type="http://schemas.openxmlformats.org/officeDocument/2006/relationships/hyperlink" Target="https://podminky.urs.cz/item/CS_URS_2024_02/122211101" TargetMode="External"/><Relationship Id="rId6" Type="http://schemas.openxmlformats.org/officeDocument/2006/relationships/hyperlink" Target="https://podminky.urs.cz/item/CS_URS_2024_02/919726122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4_02/564871116" TargetMode="External"/><Relationship Id="rId10" Type="http://schemas.openxmlformats.org/officeDocument/2006/relationships/hyperlink" Target="https://podminky.urs.cz/item/CS_URS_2024_02/998225111" TargetMode="External"/><Relationship Id="rId4" Type="http://schemas.openxmlformats.org/officeDocument/2006/relationships/hyperlink" Target="https://podminky.urs.cz/item/CS_URS_2024_02/564861111" TargetMode="External"/><Relationship Id="rId9" Type="http://schemas.openxmlformats.org/officeDocument/2006/relationships/hyperlink" Target="https://podminky.urs.cz/item/CS_URS_2024_02/99722187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90001000" TargetMode="External"/><Relationship Id="rId3" Type="http://schemas.openxmlformats.org/officeDocument/2006/relationships/hyperlink" Target="https://podminky.urs.cz/item/CS_URS_2024_02/012303000" TargetMode="External"/><Relationship Id="rId7" Type="http://schemas.openxmlformats.org/officeDocument/2006/relationships/hyperlink" Target="https://podminky.urs.cz/item/CS_URS_2024_02/034503000" TargetMode="External"/><Relationship Id="rId2" Type="http://schemas.openxmlformats.org/officeDocument/2006/relationships/hyperlink" Target="https://podminky.urs.cz/item/CS_URS_2024_02/012203000" TargetMode="External"/><Relationship Id="rId1" Type="http://schemas.openxmlformats.org/officeDocument/2006/relationships/hyperlink" Target="https://podminky.urs.cz/item/CS_URS_2024_02/012103000" TargetMode="External"/><Relationship Id="rId6" Type="http://schemas.openxmlformats.org/officeDocument/2006/relationships/hyperlink" Target="https://podminky.urs.cz/item/CS_URS_2024_02/013284000" TargetMode="External"/><Relationship Id="rId5" Type="http://schemas.openxmlformats.org/officeDocument/2006/relationships/hyperlink" Target="https://podminky.urs.cz/item/CS_URS_2024_02/013274000" TargetMode="External"/><Relationship Id="rId4" Type="http://schemas.openxmlformats.org/officeDocument/2006/relationships/hyperlink" Target="https://podminky.urs.cz/item/CS_URS_2024_02/013254000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70001000" TargetMode="External"/><Relationship Id="rId2" Type="http://schemas.openxmlformats.org/officeDocument/2006/relationships/hyperlink" Target="https://podminky.urs.cz/item/CS_URS_2024_02/060001000" TargetMode="External"/><Relationship Id="rId1" Type="http://schemas.openxmlformats.org/officeDocument/2006/relationships/hyperlink" Target="https://podminky.urs.cz/item/CS_URS_2024_02/030001000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topLeftCell="A15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7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7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8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7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7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75"/>
      <c r="BS8" s="17" t="s">
        <v>6</v>
      </c>
    </row>
    <row r="9" spans="1:74" ht="14.45" customHeight="1">
      <c r="B9" s="20"/>
      <c r="AR9" s="20"/>
      <c r="BE9" s="27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75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75"/>
      <c r="BS11" s="17" t="s">
        <v>6</v>
      </c>
    </row>
    <row r="12" spans="1:74" ht="6.95" customHeight="1">
      <c r="B12" s="20"/>
      <c r="AR12" s="20"/>
      <c r="BE12" s="275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75"/>
      <c r="BS13" s="17" t="s">
        <v>6</v>
      </c>
    </row>
    <row r="14" spans="1:74" ht="12.75">
      <c r="B14" s="20"/>
      <c r="E14" s="279" t="s">
        <v>30</v>
      </c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7" t="s">
        <v>28</v>
      </c>
      <c r="AN14" s="29" t="s">
        <v>30</v>
      </c>
      <c r="AR14" s="20"/>
      <c r="BE14" s="275"/>
      <c r="BS14" s="17" t="s">
        <v>6</v>
      </c>
    </row>
    <row r="15" spans="1:74" ht="6.95" customHeight="1">
      <c r="B15" s="20"/>
      <c r="AR15" s="20"/>
      <c r="BE15" s="275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32</v>
      </c>
      <c r="AR16" s="20"/>
      <c r="BE16" s="275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34</v>
      </c>
      <c r="AR17" s="20"/>
      <c r="BE17" s="275"/>
      <c r="BS17" s="17" t="s">
        <v>35</v>
      </c>
    </row>
    <row r="18" spans="2:71" ht="6.95" customHeight="1">
      <c r="B18" s="20"/>
      <c r="AR18" s="20"/>
      <c r="BE18" s="275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19</v>
      </c>
      <c r="AR19" s="20"/>
      <c r="BE19" s="275"/>
      <c r="BS19" s="17" t="s">
        <v>6</v>
      </c>
    </row>
    <row r="20" spans="2:71" ht="18.399999999999999" customHeight="1">
      <c r="B20" s="20"/>
      <c r="E20" s="25" t="s">
        <v>37</v>
      </c>
      <c r="AK20" s="27" t="s">
        <v>28</v>
      </c>
      <c r="AN20" s="25" t="s">
        <v>19</v>
      </c>
      <c r="AR20" s="20"/>
      <c r="BE20" s="275"/>
      <c r="BS20" s="17" t="s">
        <v>4</v>
      </c>
    </row>
    <row r="21" spans="2:71" ht="6.95" customHeight="1">
      <c r="B21" s="20"/>
      <c r="AR21" s="20"/>
      <c r="BE21" s="275"/>
    </row>
    <row r="22" spans="2:71" ht="12" customHeight="1">
      <c r="B22" s="20"/>
      <c r="D22" s="27" t="s">
        <v>38</v>
      </c>
      <c r="AR22" s="20"/>
      <c r="BE22" s="275"/>
    </row>
    <row r="23" spans="2:71" ht="47.25" customHeight="1">
      <c r="B23" s="20"/>
      <c r="E23" s="281" t="s">
        <v>39</v>
      </c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R23" s="20"/>
      <c r="BE23" s="275"/>
    </row>
    <row r="24" spans="2:71" ht="6.95" customHeight="1">
      <c r="B24" s="20"/>
      <c r="AR24" s="20"/>
      <c r="BE24" s="27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5"/>
    </row>
    <row r="26" spans="2:71" s="1" customFormat="1" ht="25.9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2">
        <f>ROUND(AG54,2)</f>
        <v>0</v>
      </c>
      <c r="AL26" s="283"/>
      <c r="AM26" s="283"/>
      <c r="AN26" s="283"/>
      <c r="AO26" s="283"/>
      <c r="AR26" s="32"/>
      <c r="BE26" s="275"/>
    </row>
    <row r="27" spans="2:71" s="1" customFormat="1" ht="6.95" customHeight="1">
      <c r="B27" s="32"/>
      <c r="AR27" s="32"/>
      <c r="BE27" s="275"/>
    </row>
    <row r="28" spans="2:71" s="1" customFormat="1" ht="12.75">
      <c r="B28" s="32"/>
      <c r="L28" s="284" t="s">
        <v>41</v>
      </c>
      <c r="M28" s="284"/>
      <c r="N28" s="284"/>
      <c r="O28" s="284"/>
      <c r="P28" s="284"/>
      <c r="W28" s="284" t="s">
        <v>42</v>
      </c>
      <c r="X28" s="284"/>
      <c r="Y28" s="284"/>
      <c r="Z28" s="284"/>
      <c r="AA28" s="284"/>
      <c r="AB28" s="284"/>
      <c r="AC28" s="284"/>
      <c r="AD28" s="284"/>
      <c r="AE28" s="284"/>
      <c r="AK28" s="284" t="s">
        <v>43</v>
      </c>
      <c r="AL28" s="284"/>
      <c r="AM28" s="284"/>
      <c r="AN28" s="284"/>
      <c r="AO28" s="284"/>
      <c r="AR28" s="32"/>
      <c r="BE28" s="275"/>
    </row>
    <row r="29" spans="2:71" s="2" customFormat="1" ht="14.45" customHeight="1">
      <c r="B29" s="36"/>
      <c r="D29" s="27" t="s">
        <v>44</v>
      </c>
      <c r="F29" s="27" t="s">
        <v>45</v>
      </c>
      <c r="L29" s="269">
        <v>0.21</v>
      </c>
      <c r="M29" s="268"/>
      <c r="N29" s="268"/>
      <c r="O29" s="268"/>
      <c r="P29" s="268"/>
      <c r="W29" s="267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7">
        <f>ROUND(AV54, 2)</f>
        <v>0</v>
      </c>
      <c r="AL29" s="268"/>
      <c r="AM29" s="268"/>
      <c r="AN29" s="268"/>
      <c r="AO29" s="268"/>
      <c r="AR29" s="36"/>
      <c r="BE29" s="276"/>
    </row>
    <row r="30" spans="2:71" s="2" customFormat="1" ht="14.45" customHeight="1">
      <c r="B30" s="36"/>
      <c r="F30" s="27" t="s">
        <v>46</v>
      </c>
      <c r="L30" s="269">
        <v>0.12</v>
      </c>
      <c r="M30" s="268"/>
      <c r="N30" s="268"/>
      <c r="O30" s="268"/>
      <c r="P30" s="268"/>
      <c r="W30" s="267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7">
        <f>ROUND(AW54, 2)</f>
        <v>0</v>
      </c>
      <c r="AL30" s="268"/>
      <c r="AM30" s="268"/>
      <c r="AN30" s="268"/>
      <c r="AO30" s="268"/>
      <c r="AR30" s="36"/>
      <c r="BE30" s="276"/>
    </row>
    <row r="31" spans="2:71" s="2" customFormat="1" ht="14.45" hidden="1" customHeight="1">
      <c r="B31" s="36"/>
      <c r="F31" s="27" t="s">
        <v>47</v>
      </c>
      <c r="L31" s="269">
        <v>0.21</v>
      </c>
      <c r="M31" s="268"/>
      <c r="N31" s="268"/>
      <c r="O31" s="268"/>
      <c r="P31" s="268"/>
      <c r="W31" s="267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7">
        <v>0</v>
      </c>
      <c r="AL31" s="268"/>
      <c r="AM31" s="268"/>
      <c r="AN31" s="268"/>
      <c r="AO31" s="268"/>
      <c r="AR31" s="36"/>
      <c r="BE31" s="276"/>
    </row>
    <row r="32" spans="2:71" s="2" customFormat="1" ht="14.45" hidden="1" customHeight="1">
      <c r="B32" s="36"/>
      <c r="F32" s="27" t="s">
        <v>48</v>
      </c>
      <c r="L32" s="269">
        <v>0.12</v>
      </c>
      <c r="M32" s="268"/>
      <c r="N32" s="268"/>
      <c r="O32" s="268"/>
      <c r="P32" s="268"/>
      <c r="W32" s="267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7">
        <v>0</v>
      </c>
      <c r="AL32" s="268"/>
      <c r="AM32" s="268"/>
      <c r="AN32" s="268"/>
      <c r="AO32" s="268"/>
      <c r="AR32" s="36"/>
      <c r="BE32" s="276"/>
    </row>
    <row r="33" spans="2:44" s="2" customFormat="1" ht="14.45" hidden="1" customHeight="1">
      <c r="B33" s="36"/>
      <c r="F33" s="27" t="s">
        <v>49</v>
      </c>
      <c r="L33" s="269">
        <v>0</v>
      </c>
      <c r="M33" s="268"/>
      <c r="N33" s="268"/>
      <c r="O33" s="268"/>
      <c r="P33" s="268"/>
      <c r="W33" s="267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7">
        <v>0</v>
      </c>
      <c r="AL33" s="268"/>
      <c r="AM33" s="268"/>
      <c r="AN33" s="268"/>
      <c r="AO33" s="26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73" t="s">
        <v>52</v>
      </c>
      <c r="Y35" s="271"/>
      <c r="Z35" s="271"/>
      <c r="AA35" s="271"/>
      <c r="AB35" s="271"/>
      <c r="AC35" s="39"/>
      <c r="AD35" s="39"/>
      <c r="AE35" s="39"/>
      <c r="AF35" s="39"/>
      <c r="AG35" s="39"/>
      <c r="AH35" s="39"/>
      <c r="AI35" s="39"/>
      <c r="AJ35" s="39"/>
      <c r="AK35" s="270">
        <f>SUM(AK26:AK33)</f>
        <v>0</v>
      </c>
      <c r="AL35" s="271"/>
      <c r="AM35" s="271"/>
      <c r="AN35" s="271"/>
      <c r="AO35" s="272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53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09102024</v>
      </c>
      <c r="AR44" s="45"/>
    </row>
    <row r="45" spans="2:44" s="4" customFormat="1" ht="36.950000000000003" customHeight="1">
      <c r="B45" s="46"/>
      <c r="C45" s="47" t="s">
        <v>16</v>
      </c>
      <c r="L45" s="294" t="str">
        <f>K6</f>
        <v>Parkovací plocha pro domov BUDA</v>
      </c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Nesměň u Zásmuk</v>
      </c>
      <c r="AI47" s="27" t="s">
        <v>23</v>
      </c>
      <c r="AM47" s="296" t="str">
        <f>IF(AN8= "","",AN8)</f>
        <v>9. 10. 2024</v>
      </c>
      <c r="AN47" s="296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>Domov Buda, Nesměň 710, Zásmuky</v>
      </c>
      <c r="AI49" s="27" t="s">
        <v>31</v>
      </c>
      <c r="AM49" s="297" t="str">
        <f>IF(E17="","",E17)</f>
        <v>Ing. Vojtěch Plecitý, Konšelská 427/27</v>
      </c>
      <c r="AN49" s="298"/>
      <c r="AO49" s="298"/>
      <c r="AP49" s="298"/>
      <c r="AR49" s="32"/>
      <c r="AS49" s="299" t="s">
        <v>54</v>
      </c>
      <c r="AT49" s="30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36</v>
      </c>
      <c r="AM50" s="297" t="str">
        <f>IF(E20="","",E20)</f>
        <v xml:space="preserve"> </v>
      </c>
      <c r="AN50" s="298"/>
      <c r="AO50" s="298"/>
      <c r="AP50" s="298"/>
      <c r="AR50" s="32"/>
      <c r="AS50" s="301"/>
      <c r="AT50" s="302"/>
      <c r="BD50" s="53"/>
    </row>
    <row r="51" spans="1:91" s="1" customFormat="1" ht="10.9" customHeight="1">
      <c r="B51" s="32"/>
      <c r="AR51" s="32"/>
      <c r="AS51" s="301"/>
      <c r="AT51" s="302"/>
      <c r="BD51" s="53"/>
    </row>
    <row r="52" spans="1:91" s="1" customFormat="1" ht="29.25" customHeight="1">
      <c r="B52" s="32"/>
      <c r="C52" s="290" t="s">
        <v>55</v>
      </c>
      <c r="D52" s="291"/>
      <c r="E52" s="291"/>
      <c r="F52" s="291"/>
      <c r="G52" s="291"/>
      <c r="H52" s="54"/>
      <c r="I52" s="293" t="s">
        <v>56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2" t="s">
        <v>57</v>
      </c>
      <c r="AH52" s="291"/>
      <c r="AI52" s="291"/>
      <c r="AJ52" s="291"/>
      <c r="AK52" s="291"/>
      <c r="AL52" s="291"/>
      <c r="AM52" s="291"/>
      <c r="AN52" s="293" t="s">
        <v>58</v>
      </c>
      <c r="AO52" s="291"/>
      <c r="AP52" s="291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8">
        <f>ROUND(SUM(AG55:AG58),2)</f>
        <v>0</v>
      </c>
      <c r="AH54" s="288"/>
      <c r="AI54" s="288"/>
      <c r="AJ54" s="288"/>
      <c r="AK54" s="288"/>
      <c r="AL54" s="288"/>
      <c r="AM54" s="288"/>
      <c r="AN54" s="289">
        <f>SUM(AG54,AT54)</f>
        <v>0</v>
      </c>
      <c r="AO54" s="289"/>
      <c r="AP54" s="289"/>
      <c r="AQ54" s="64" t="s">
        <v>19</v>
      </c>
      <c r="AR54" s="60"/>
      <c r="AS54" s="65">
        <f>ROUND(SUM(AS55:AS58),2)</f>
        <v>0</v>
      </c>
      <c r="AT54" s="66">
        <f>ROUND(SUM(AV54:AW54),2)</f>
        <v>0</v>
      </c>
      <c r="AU54" s="67">
        <f>ROUND(SUM(AU55:AU58),5)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ROUND(SUM(AZ55:AZ58),2)</f>
        <v>0</v>
      </c>
      <c r="BA54" s="66">
        <f>ROUND(SUM(BA55:BA58),2)</f>
        <v>0</v>
      </c>
      <c r="BB54" s="66">
        <f>ROUND(SUM(BB55:BB58),2)</f>
        <v>0</v>
      </c>
      <c r="BC54" s="66">
        <f>ROUND(SUM(BC55:BC58),2)</f>
        <v>0</v>
      </c>
      <c r="BD54" s="68">
        <f>ROUND(SUM(BD55:BD58),2)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5</v>
      </c>
      <c r="BX54" s="69" t="s">
        <v>77</v>
      </c>
      <c r="CL54" s="69" t="s">
        <v>19</v>
      </c>
    </row>
    <row r="55" spans="1:91" s="6" customFormat="1" ht="16.5" customHeight="1">
      <c r="A55" s="71" t="s">
        <v>78</v>
      </c>
      <c r="B55" s="72"/>
      <c r="C55" s="73"/>
      <c r="D55" s="287" t="s">
        <v>79</v>
      </c>
      <c r="E55" s="287"/>
      <c r="F55" s="287"/>
      <c r="G55" s="287"/>
      <c r="H55" s="287"/>
      <c r="I55" s="74"/>
      <c r="J55" s="287" t="s">
        <v>80</v>
      </c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5">
        <f>'SO 100 - Komunikace a zpe...'!J30</f>
        <v>0</v>
      </c>
      <c r="AH55" s="286"/>
      <c r="AI55" s="286"/>
      <c r="AJ55" s="286"/>
      <c r="AK55" s="286"/>
      <c r="AL55" s="286"/>
      <c r="AM55" s="286"/>
      <c r="AN55" s="285">
        <f>SUM(AG55,AT55)</f>
        <v>0</v>
      </c>
      <c r="AO55" s="286"/>
      <c r="AP55" s="286"/>
      <c r="AQ55" s="75" t="s">
        <v>81</v>
      </c>
      <c r="AR55" s="72"/>
      <c r="AS55" s="76">
        <v>0</v>
      </c>
      <c r="AT55" s="77">
        <f>ROUND(SUM(AV55:AW55),2)</f>
        <v>0</v>
      </c>
      <c r="AU55" s="78">
        <f>'SO 100 - Komunikace a zpe...'!P85</f>
        <v>0</v>
      </c>
      <c r="AV55" s="77">
        <f>'SO 100 - Komunikace a zpe...'!J33</f>
        <v>0</v>
      </c>
      <c r="AW55" s="77">
        <f>'SO 100 - Komunikace a zpe...'!J34</f>
        <v>0</v>
      </c>
      <c r="AX55" s="77">
        <f>'SO 100 - Komunikace a zpe...'!J35</f>
        <v>0</v>
      </c>
      <c r="AY55" s="77">
        <f>'SO 100 - Komunikace a zpe...'!J36</f>
        <v>0</v>
      </c>
      <c r="AZ55" s="77">
        <f>'SO 100 - Komunikace a zpe...'!F33</f>
        <v>0</v>
      </c>
      <c r="BA55" s="77">
        <f>'SO 100 - Komunikace a zpe...'!F34</f>
        <v>0</v>
      </c>
      <c r="BB55" s="77">
        <f>'SO 100 - Komunikace a zpe...'!F35</f>
        <v>0</v>
      </c>
      <c r="BC55" s="77">
        <f>'SO 100 - Komunikace a zpe...'!F36</f>
        <v>0</v>
      </c>
      <c r="BD55" s="79">
        <f>'SO 100 - Komunikace a zpe...'!F37</f>
        <v>0</v>
      </c>
      <c r="BT55" s="80" t="s">
        <v>82</v>
      </c>
      <c r="BV55" s="80" t="s">
        <v>76</v>
      </c>
      <c r="BW55" s="80" t="s">
        <v>83</v>
      </c>
      <c r="BX55" s="80" t="s">
        <v>5</v>
      </c>
      <c r="CL55" s="80" t="s">
        <v>19</v>
      </c>
      <c r="CM55" s="80" t="s">
        <v>84</v>
      </c>
    </row>
    <row r="56" spans="1:91" s="6" customFormat="1" ht="24.75" customHeight="1">
      <c r="A56" s="71" t="s">
        <v>78</v>
      </c>
      <c r="B56" s="72"/>
      <c r="C56" s="73"/>
      <c r="D56" s="287" t="s">
        <v>85</v>
      </c>
      <c r="E56" s="287"/>
      <c r="F56" s="287"/>
      <c r="G56" s="287"/>
      <c r="H56" s="287"/>
      <c r="I56" s="74"/>
      <c r="J56" s="287" t="s">
        <v>86</v>
      </c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5">
        <f>'SO 100.1 - Sanace zemní p...'!J30</f>
        <v>0</v>
      </c>
      <c r="AH56" s="286"/>
      <c r="AI56" s="286"/>
      <c r="AJ56" s="286"/>
      <c r="AK56" s="286"/>
      <c r="AL56" s="286"/>
      <c r="AM56" s="286"/>
      <c r="AN56" s="285">
        <f>SUM(AG56,AT56)</f>
        <v>0</v>
      </c>
      <c r="AO56" s="286"/>
      <c r="AP56" s="286"/>
      <c r="AQ56" s="75" t="s">
        <v>81</v>
      </c>
      <c r="AR56" s="72"/>
      <c r="AS56" s="76">
        <v>0</v>
      </c>
      <c r="AT56" s="77">
        <f>ROUND(SUM(AV56:AW56),2)</f>
        <v>0</v>
      </c>
      <c r="AU56" s="78">
        <f>'SO 100.1 - Sanace zemní p...'!P85</f>
        <v>0</v>
      </c>
      <c r="AV56" s="77">
        <f>'SO 100.1 - Sanace zemní p...'!J33</f>
        <v>0</v>
      </c>
      <c r="AW56" s="77">
        <f>'SO 100.1 - Sanace zemní p...'!J34</f>
        <v>0</v>
      </c>
      <c r="AX56" s="77">
        <f>'SO 100.1 - Sanace zemní p...'!J35</f>
        <v>0</v>
      </c>
      <c r="AY56" s="77">
        <f>'SO 100.1 - Sanace zemní p...'!J36</f>
        <v>0</v>
      </c>
      <c r="AZ56" s="77">
        <f>'SO 100.1 - Sanace zemní p...'!F33</f>
        <v>0</v>
      </c>
      <c r="BA56" s="77">
        <f>'SO 100.1 - Sanace zemní p...'!F34</f>
        <v>0</v>
      </c>
      <c r="BB56" s="77">
        <f>'SO 100.1 - Sanace zemní p...'!F35</f>
        <v>0</v>
      </c>
      <c r="BC56" s="77">
        <f>'SO 100.1 - Sanace zemní p...'!F36</f>
        <v>0</v>
      </c>
      <c r="BD56" s="79">
        <f>'SO 100.1 - Sanace zemní p...'!F37</f>
        <v>0</v>
      </c>
      <c r="BT56" s="80" t="s">
        <v>82</v>
      </c>
      <c r="BV56" s="80" t="s">
        <v>76</v>
      </c>
      <c r="BW56" s="80" t="s">
        <v>87</v>
      </c>
      <c r="BX56" s="80" t="s">
        <v>5</v>
      </c>
      <c r="CL56" s="80" t="s">
        <v>19</v>
      </c>
      <c r="CM56" s="80" t="s">
        <v>84</v>
      </c>
    </row>
    <row r="57" spans="1:91" s="6" customFormat="1" ht="16.5" customHeight="1">
      <c r="A57" s="71" t="s">
        <v>78</v>
      </c>
      <c r="B57" s="72"/>
      <c r="C57" s="73"/>
      <c r="D57" s="287" t="s">
        <v>88</v>
      </c>
      <c r="E57" s="287"/>
      <c r="F57" s="287"/>
      <c r="G57" s="287"/>
      <c r="H57" s="287"/>
      <c r="I57" s="74"/>
      <c r="J57" s="287" t="s">
        <v>89</v>
      </c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5">
        <f>'ON - Ostatní náklady'!J30</f>
        <v>0</v>
      </c>
      <c r="AH57" s="286"/>
      <c r="AI57" s="286"/>
      <c r="AJ57" s="286"/>
      <c r="AK57" s="286"/>
      <c r="AL57" s="286"/>
      <c r="AM57" s="286"/>
      <c r="AN57" s="285">
        <f>SUM(AG57,AT57)</f>
        <v>0</v>
      </c>
      <c r="AO57" s="286"/>
      <c r="AP57" s="286"/>
      <c r="AQ57" s="75" t="s">
        <v>81</v>
      </c>
      <c r="AR57" s="72"/>
      <c r="AS57" s="76">
        <v>0</v>
      </c>
      <c r="AT57" s="77">
        <f>ROUND(SUM(AV57:AW57),2)</f>
        <v>0</v>
      </c>
      <c r="AU57" s="78">
        <f>'ON - Ostatní náklady'!P84</f>
        <v>0</v>
      </c>
      <c r="AV57" s="77">
        <f>'ON - Ostatní náklady'!J33</f>
        <v>0</v>
      </c>
      <c r="AW57" s="77">
        <f>'ON - Ostatní náklady'!J34</f>
        <v>0</v>
      </c>
      <c r="AX57" s="77">
        <f>'ON - Ostatní náklady'!J35</f>
        <v>0</v>
      </c>
      <c r="AY57" s="77">
        <f>'ON - Ostatní náklady'!J36</f>
        <v>0</v>
      </c>
      <c r="AZ57" s="77">
        <f>'ON - Ostatní náklady'!F33</f>
        <v>0</v>
      </c>
      <c r="BA57" s="77">
        <f>'ON - Ostatní náklady'!F34</f>
        <v>0</v>
      </c>
      <c r="BB57" s="77">
        <f>'ON - Ostatní náklady'!F35</f>
        <v>0</v>
      </c>
      <c r="BC57" s="77">
        <f>'ON - Ostatní náklady'!F36</f>
        <v>0</v>
      </c>
      <c r="BD57" s="79">
        <f>'ON - Ostatní náklady'!F37</f>
        <v>0</v>
      </c>
      <c r="BT57" s="80" t="s">
        <v>82</v>
      </c>
      <c r="BV57" s="80" t="s">
        <v>76</v>
      </c>
      <c r="BW57" s="80" t="s">
        <v>90</v>
      </c>
      <c r="BX57" s="80" t="s">
        <v>5</v>
      </c>
      <c r="CL57" s="80" t="s">
        <v>19</v>
      </c>
      <c r="CM57" s="80" t="s">
        <v>84</v>
      </c>
    </row>
    <row r="58" spans="1:91" s="6" customFormat="1" ht="16.5" customHeight="1">
      <c r="A58" s="71" t="s">
        <v>78</v>
      </c>
      <c r="B58" s="72"/>
      <c r="C58" s="73"/>
      <c r="D58" s="287" t="s">
        <v>91</v>
      </c>
      <c r="E58" s="287"/>
      <c r="F58" s="287"/>
      <c r="G58" s="287"/>
      <c r="H58" s="287"/>
      <c r="I58" s="74"/>
      <c r="J58" s="287" t="s">
        <v>92</v>
      </c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5">
        <f>'VRN - Vedlejší rozpočtové...'!J30</f>
        <v>0</v>
      </c>
      <c r="AH58" s="286"/>
      <c r="AI58" s="286"/>
      <c r="AJ58" s="286"/>
      <c r="AK58" s="286"/>
      <c r="AL58" s="286"/>
      <c r="AM58" s="286"/>
      <c r="AN58" s="285">
        <f>SUM(AG58,AT58)</f>
        <v>0</v>
      </c>
      <c r="AO58" s="286"/>
      <c r="AP58" s="286"/>
      <c r="AQ58" s="75" t="s">
        <v>81</v>
      </c>
      <c r="AR58" s="72"/>
      <c r="AS58" s="81">
        <v>0</v>
      </c>
      <c r="AT58" s="82">
        <f>ROUND(SUM(AV58:AW58),2)</f>
        <v>0</v>
      </c>
      <c r="AU58" s="83">
        <f>'VRN - Vedlejší rozpočtové...'!P83</f>
        <v>0</v>
      </c>
      <c r="AV58" s="82">
        <f>'VRN - Vedlejší rozpočtové...'!J33</f>
        <v>0</v>
      </c>
      <c r="AW58" s="82">
        <f>'VRN - Vedlejší rozpočtové...'!J34</f>
        <v>0</v>
      </c>
      <c r="AX58" s="82">
        <f>'VRN - Vedlejší rozpočtové...'!J35</f>
        <v>0</v>
      </c>
      <c r="AY58" s="82">
        <f>'VRN - Vedlejší rozpočtové...'!J36</f>
        <v>0</v>
      </c>
      <c r="AZ58" s="82">
        <f>'VRN - Vedlejší rozpočtové...'!F33</f>
        <v>0</v>
      </c>
      <c r="BA58" s="82">
        <f>'VRN - Vedlejší rozpočtové...'!F34</f>
        <v>0</v>
      </c>
      <c r="BB58" s="82">
        <f>'VRN - Vedlejší rozpočtové...'!F35</f>
        <v>0</v>
      </c>
      <c r="BC58" s="82">
        <f>'VRN - Vedlejší rozpočtové...'!F36</f>
        <v>0</v>
      </c>
      <c r="BD58" s="84">
        <f>'VRN - Vedlejší rozpočtové...'!F37</f>
        <v>0</v>
      </c>
      <c r="BT58" s="80" t="s">
        <v>82</v>
      </c>
      <c r="BV58" s="80" t="s">
        <v>76</v>
      </c>
      <c r="BW58" s="80" t="s">
        <v>93</v>
      </c>
      <c r="BX58" s="80" t="s">
        <v>5</v>
      </c>
      <c r="CL58" s="80" t="s">
        <v>19</v>
      </c>
      <c r="CM58" s="80" t="s">
        <v>84</v>
      </c>
    </row>
    <row r="59" spans="1:91" s="1" customFormat="1" ht="30" customHeight="1">
      <c r="B59" s="32"/>
      <c r="AR59" s="32"/>
    </row>
    <row r="60" spans="1:91" s="1" customFormat="1" ht="6.95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tyDzcHFvaVof4xKFh/MEksglz9MZevHmJJ12z1upz4RGbpHM8+qVasH9Yj6Xz6IexWKaNwAhcoi/fhYssBA1vg==" saltValue="P67a9RaQ2BaF5xGzqrbjBblui8p1XDRqhkQzCOj5rlzvuU9/HMAwCIs3Tb5Xv6lct5d+f7joLn8EVEkCSyb+yA==" spinCount="100000" sheet="1" objects="1" scenarios="1" formatColumns="0" formatRows="0"/>
  <mergeCells count="54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100 - Komunikace a zpe...'!C2" display="/" xr:uid="{00000000-0004-0000-0000-000000000000}"/>
    <hyperlink ref="A56" location="'SO 100.1 - Sanace zemní p...'!C2" display="/" xr:uid="{00000000-0004-0000-0000-000001000000}"/>
    <hyperlink ref="A57" location="'ON - Ostatní náklady'!C2" display="/" xr:uid="{00000000-0004-0000-0000-000002000000}"/>
    <hyperlink ref="A5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94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plocha pro domov BUDA</v>
      </c>
      <c r="F7" s="305"/>
      <c r="G7" s="305"/>
      <c r="H7" s="305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94" t="s">
        <v>96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9. 10. 2024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77"/>
      <c r="G18" s="277"/>
      <c r="H18" s="27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6"/>
      <c r="E27" s="281" t="s">
        <v>19</v>
      </c>
      <c r="F27" s="281"/>
      <c r="G27" s="281"/>
      <c r="H27" s="281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8">
        <f>ROUND((SUM(BE85:BE256)),  2)</f>
        <v>0</v>
      </c>
      <c r="I33" s="89">
        <v>0.21</v>
      </c>
      <c r="J33" s="88">
        <f>ROUND(((SUM(BE85:BE256))*I33),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ROUND((SUM(BF85:BF256)),  2)</f>
        <v>0</v>
      </c>
      <c r="I34" s="89">
        <v>0.12</v>
      </c>
      <c r="J34" s="88">
        <f>ROUND(((SUM(BF85:BF256))*I34),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ROUND((SUM(BG85:BG256)),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ROUND((SUM(BH85:BH256)),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ROUND((SUM(BI85:BI256)),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4" t="str">
        <f>E7</f>
        <v>Parkovací plocha pro domov BUDA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95</v>
      </c>
      <c r="L49" s="32"/>
    </row>
    <row r="50" spans="2:47" s="1" customFormat="1" ht="16.5" customHeight="1">
      <c r="B50" s="32"/>
      <c r="E50" s="294" t="str">
        <f>E9</f>
        <v>SO 100 - Komunikace a zpevněné plochy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Nesměň u Zásmuk</v>
      </c>
      <c r="I52" s="27" t="s">
        <v>23</v>
      </c>
      <c r="J52" s="49" t="str">
        <f>IF(J12="","",J12)</f>
        <v>9. 10. 2024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Domov Buda, Nesměň 710, Zásmuky</v>
      </c>
      <c r="I54" s="27" t="s">
        <v>31</v>
      </c>
      <c r="J54" s="30" t="str">
        <f>E21</f>
        <v>Ing. Vojtěch Plecitý, Konšelská 427/27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98</v>
      </c>
      <c r="D57" s="90"/>
      <c r="E57" s="90"/>
      <c r="F57" s="90"/>
      <c r="G57" s="90"/>
      <c r="H57" s="90"/>
      <c r="I57" s="90"/>
      <c r="J57" s="97" t="s">
        <v>99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3">
        <f>J85</f>
        <v>0</v>
      </c>
      <c r="L59" s="32"/>
      <c r="AU59" s="17" t="s">
        <v>100</v>
      </c>
    </row>
    <row r="60" spans="2:47" s="8" customFormat="1" ht="24.95" customHeight="1">
      <c r="B60" s="99"/>
      <c r="D60" s="100" t="s">
        <v>101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899999999999999" customHeight="1">
      <c r="B61" s="103"/>
      <c r="D61" s="104" t="s">
        <v>102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899999999999999" customHeight="1">
      <c r="B62" s="103"/>
      <c r="D62" s="104" t="s">
        <v>103</v>
      </c>
      <c r="E62" s="105"/>
      <c r="F62" s="105"/>
      <c r="G62" s="105"/>
      <c r="H62" s="105"/>
      <c r="I62" s="105"/>
      <c r="J62" s="106">
        <f>J146</f>
        <v>0</v>
      </c>
      <c r="L62" s="103"/>
    </row>
    <row r="63" spans="2:47" s="9" customFormat="1" ht="19.899999999999999" customHeight="1">
      <c r="B63" s="103"/>
      <c r="D63" s="104" t="s">
        <v>104</v>
      </c>
      <c r="E63" s="105"/>
      <c r="F63" s="105"/>
      <c r="G63" s="105"/>
      <c r="H63" s="105"/>
      <c r="I63" s="105"/>
      <c r="J63" s="106">
        <f>J169</f>
        <v>0</v>
      </c>
      <c r="L63" s="103"/>
    </row>
    <row r="64" spans="2:47" s="9" customFormat="1" ht="19.899999999999999" customHeight="1">
      <c r="B64" s="103"/>
      <c r="D64" s="104" t="s">
        <v>105</v>
      </c>
      <c r="E64" s="105"/>
      <c r="F64" s="105"/>
      <c r="G64" s="105"/>
      <c r="H64" s="105"/>
      <c r="I64" s="105"/>
      <c r="J64" s="106">
        <f>J204</f>
        <v>0</v>
      </c>
      <c r="L64" s="103"/>
    </row>
    <row r="65" spans="2:12" s="9" customFormat="1" ht="19.899999999999999" customHeight="1">
      <c r="B65" s="103"/>
      <c r="D65" s="104" t="s">
        <v>106</v>
      </c>
      <c r="E65" s="105"/>
      <c r="F65" s="105"/>
      <c r="G65" s="105"/>
      <c r="H65" s="105"/>
      <c r="I65" s="105"/>
      <c r="J65" s="106">
        <f>J252</f>
        <v>0</v>
      </c>
      <c r="L65" s="103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107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04" t="str">
        <f>E7</f>
        <v>Parkovací plocha pro domov BUDA</v>
      </c>
      <c r="F75" s="305"/>
      <c r="G75" s="305"/>
      <c r="H75" s="305"/>
      <c r="L75" s="32"/>
    </row>
    <row r="76" spans="2:12" s="1" customFormat="1" ht="12" customHeight="1">
      <c r="B76" s="32"/>
      <c r="C76" s="27" t="s">
        <v>95</v>
      </c>
      <c r="L76" s="32"/>
    </row>
    <row r="77" spans="2:12" s="1" customFormat="1" ht="16.5" customHeight="1">
      <c r="B77" s="32"/>
      <c r="E77" s="294" t="str">
        <f>E9</f>
        <v>SO 100 - Komunikace a zpevněné plochy</v>
      </c>
      <c r="F77" s="303"/>
      <c r="G77" s="303"/>
      <c r="H77" s="303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Nesměň u Zásmuk</v>
      </c>
      <c r="I79" s="27" t="s">
        <v>23</v>
      </c>
      <c r="J79" s="49" t="str">
        <f>IF(J12="","",J12)</f>
        <v>9. 10. 2024</v>
      </c>
      <c r="L79" s="32"/>
    </row>
    <row r="80" spans="2:12" s="1" customFormat="1" ht="6.95" customHeight="1">
      <c r="B80" s="32"/>
      <c r="L80" s="32"/>
    </row>
    <row r="81" spans="2:65" s="1" customFormat="1" ht="25.7" customHeight="1">
      <c r="B81" s="32"/>
      <c r="C81" s="27" t="s">
        <v>25</v>
      </c>
      <c r="F81" s="25" t="str">
        <f>E15</f>
        <v>Domov Buda, Nesměň 710, Zásmuky</v>
      </c>
      <c r="I81" s="27" t="s">
        <v>31</v>
      </c>
      <c r="J81" s="30" t="str">
        <f>E21</f>
        <v>Ing. Vojtěch Plecitý, Konšelská 427/27</v>
      </c>
      <c r="L81" s="32"/>
    </row>
    <row r="82" spans="2:65" s="1" customFormat="1" ht="15.2" customHeight="1">
      <c r="B82" s="32"/>
      <c r="C82" s="27" t="s">
        <v>29</v>
      </c>
      <c r="F82" s="25" t="str">
        <f>IF(E18="","",E18)</f>
        <v>Vyplň údaj</v>
      </c>
      <c r="I82" s="27" t="s">
        <v>36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108</v>
      </c>
      <c r="D84" s="109" t="s">
        <v>59</v>
      </c>
      <c r="E84" s="109" t="s">
        <v>55</v>
      </c>
      <c r="F84" s="109" t="s">
        <v>56</v>
      </c>
      <c r="G84" s="109" t="s">
        <v>109</v>
      </c>
      <c r="H84" s="109" t="s">
        <v>110</v>
      </c>
      <c r="I84" s="109" t="s">
        <v>111</v>
      </c>
      <c r="J84" s="109" t="s">
        <v>99</v>
      </c>
      <c r="K84" s="110" t="s">
        <v>112</v>
      </c>
      <c r="L84" s="107"/>
      <c r="M84" s="56" t="s">
        <v>19</v>
      </c>
      <c r="N84" s="57" t="s">
        <v>44</v>
      </c>
      <c r="O84" s="57" t="s">
        <v>113</v>
      </c>
      <c r="P84" s="57" t="s">
        <v>114</v>
      </c>
      <c r="Q84" s="57" t="s">
        <v>115</v>
      </c>
      <c r="R84" s="57" t="s">
        <v>116</v>
      </c>
      <c r="S84" s="57" t="s">
        <v>117</v>
      </c>
      <c r="T84" s="58" t="s">
        <v>118</v>
      </c>
    </row>
    <row r="85" spans="2:65" s="1" customFormat="1" ht="22.9" customHeight="1">
      <c r="B85" s="32"/>
      <c r="C85" s="61" t="s">
        <v>119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265.87713940000003</v>
      </c>
      <c r="S85" s="50"/>
      <c r="T85" s="113">
        <f>T86</f>
        <v>0</v>
      </c>
      <c r="AT85" s="17" t="s">
        <v>73</v>
      </c>
      <c r="AU85" s="17" t="s">
        <v>100</v>
      </c>
      <c r="BK85" s="114">
        <f>BK86</f>
        <v>0</v>
      </c>
    </row>
    <row r="86" spans="2:65" s="11" customFormat="1" ht="25.9" customHeight="1">
      <c r="B86" s="115"/>
      <c r="D86" s="116" t="s">
        <v>73</v>
      </c>
      <c r="E86" s="117" t="s">
        <v>120</v>
      </c>
      <c r="F86" s="117" t="s">
        <v>121</v>
      </c>
      <c r="I86" s="118"/>
      <c r="J86" s="119">
        <f>BK86</f>
        <v>0</v>
      </c>
      <c r="L86" s="115"/>
      <c r="M86" s="120"/>
      <c r="P86" s="121">
        <f>P87+P146+P169+P204+P252</f>
        <v>0</v>
      </c>
      <c r="R86" s="121">
        <f>R87+R146+R169+R204+R252</f>
        <v>265.87713940000003</v>
      </c>
      <c r="T86" s="122">
        <f>T87+T146+T169+T204+T252</f>
        <v>0</v>
      </c>
      <c r="AR86" s="116" t="s">
        <v>82</v>
      </c>
      <c r="AT86" s="123" t="s">
        <v>73</v>
      </c>
      <c r="AU86" s="123" t="s">
        <v>74</v>
      </c>
      <c r="AY86" s="116" t="s">
        <v>122</v>
      </c>
      <c r="BK86" s="124">
        <f>BK87+BK146+BK169+BK204+BK252</f>
        <v>0</v>
      </c>
    </row>
    <row r="87" spans="2:65" s="11" customFormat="1" ht="22.9" customHeight="1">
      <c r="B87" s="115"/>
      <c r="D87" s="116" t="s">
        <v>73</v>
      </c>
      <c r="E87" s="125" t="s">
        <v>82</v>
      </c>
      <c r="F87" s="125" t="s">
        <v>123</v>
      </c>
      <c r="I87" s="118"/>
      <c r="J87" s="126">
        <f>BK87</f>
        <v>0</v>
      </c>
      <c r="L87" s="115"/>
      <c r="M87" s="120"/>
      <c r="P87" s="121">
        <f>SUM(P88:P145)</f>
        <v>0</v>
      </c>
      <c r="R87" s="121">
        <f>SUM(R88:R145)</f>
        <v>46.443439999999995</v>
      </c>
      <c r="T87" s="122">
        <f>SUM(T88:T145)</f>
        <v>0</v>
      </c>
      <c r="AR87" s="116" t="s">
        <v>82</v>
      </c>
      <c r="AT87" s="123" t="s">
        <v>73</v>
      </c>
      <c r="AU87" s="123" t="s">
        <v>82</v>
      </c>
      <c r="AY87" s="116" t="s">
        <v>122</v>
      </c>
      <c r="BK87" s="124">
        <f>SUM(BK88:BK145)</f>
        <v>0</v>
      </c>
    </row>
    <row r="88" spans="2:65" s="1" customFormat="1" ht="16.5" customHeight="1">
      <c r="B88" s="32"/>
      <c r="C88" s="127" t="s">
        <v>82</v>
      </c>
      <c r="D88" s="127" t="s">
        <v>124</v>
      </c>
      <c r="E88" s="128" t="s">
        <v>125</v>
      </c>
      <c r="F88" s="129" t="s">
        <v>126</v>
      </c>
      <c r="G88" s="130" t="s">
        <v>127</v>
      </c>
      <c r="H88" s="131">
        <v>76</v>
      </c>
      <c r="I88" s="132"/>
      <c r="J88" s="133">
        <f>ROUND(I88*H88,2)</f>
        <v>0</v>
      </c>
      <c r="K88" s="129" t="s">
        <v>128</v>
      </c>
      <c r="L88" s="32"/>
      <c r="M88" s="134" t="s">
        <v>19</v>
      </c>
      <c r="N88" s="135" t="s">
        <v>45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129</v>
      </c>
      <c r="AT88" s="138" t="s">
        <v>124</v>
      </c>
      <c r="AU88" s="138" t="s">
        <v>84</v>
      </c>
      <c r="AY88" s="17" t="s">
        <v>122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82</v>
      </c>
      <c r="BK88" s="139">
        <f>ROUND(I88*H88,2)</f>
        <v>0</v>
      </c>
      <c r="BL88" s="17" t="s">
        <v>129</v>
      </c>
      <c r="BM88" s="138" t="s">
        <v>130</v>
      </c>
    </row>
    <row r="89" spans="2:65" s="1" customFormat="1">
      <c r="B89" s="32"/>
      <c r="D89" s="140" t="s">
        <v>131</v>
      </c>
      <c r="F89" s="141" t="s">
        <v>132</v>
      </c>
      <c r="I89" s="142"/>
      <c r="L89" s="32"/>
      <c r="M89" s="143"/>
      <c r="T89" s="53"/>
      <c r="AT89" s="17" t="s">
        <v>131</v>
      </c>
      <c r="AU89" s="17" t="s">
        <v>84</v>
      </c>
    </row>
    <row r="90" spans="2:65" s="12" customFormat="1">
      <c r="B90" s="144"/>
      <c r="D90" s="145" t="s">
        <v>133</v>
      </c>
      <c r="E90" s="146" t="s">
        <v>19</v>
      </c>
      <c r="F90" s="147" t="s">
        <v>134</v>
      </c>
      <c r="H90" s="148">
        <v>76</v>
      </c>
      <c r="I90" s="149"/>
      <c r="L90" s="144"/>
      <c r="M90" s="150"/>
      <c r="T90" s="151"/>
      <c r="AT90" s="146" t="s">
        <v>133</v>
      </c>
      <c r="AU90" s="146" t="s">
        <v>84</v>
      </c>
      <c r="AV90" s="12" t="s">
        <v>84</v>
      </c>
      <c r="AW90" s="12" t="s">
        <v>35</v>
      </c>
      <c r="AX90" s="12" t="s">
        <v>74</v>
      </c>
      <c r="AY90" s="146" t="s">
        <v>122</v>
      </c>
    </row>
    <row r="91" spans="2:65" s="13" customFormat="1">
      <c r="B91" s="152"/>
      <c r="D91" s="145" t="s">
        <v>133</v>
      </c>
      <c r="E91" s="153" t="s">
        <v>19</v>
      </c>
      <c r="F91" s="154" t="s">
        <v>135</v>
      </c>
      <c r="H91" s="155">
        <v>76</v>
      </c>
      <c r="I91" s="156"/>
      <c r="L91" s="152"/>
      <c r="M91" s="157"/>
      <c r="T91" s="158"/>
      <c r="AT91" s="153" t="s">
        <v>133</v>
      </c>
      <c r="AU91" s="153" t="s">
        <v>84</v>
      </c>
      <c r="AV91" s="13" t="s">
        <v>129</v>
      </c>
      <c r="AW91" s="13" t="s">
        <v>35</v>
      </c>
      <c r="AX91" s="13" t="s">
        <v>82</v>
      </c>
      <c r="AY91" s="153" t="s">
        <v>122</v>
      </c>
    </row>
    <row r="92" spans="2:65" s="1" customFormat="1" ht="21.75" customHeight="1">
      <c r="B92" s="32"/>
      <c r="C92" s="127" t="s">
        <v>84</v>
      </c>
      <c r="D92" s="127" t="s">
        <v>124</v>
      </c>
      <c r="E92" s="128" t="s">
        <v>136</v>
      </c>
      <c r="F92" s="129" t="s">
        <v>137</v>
      </c>
      <c r="G92" s="130" t="s">
        <v>138</v>
      </c>
      <c r="H92" s="131">
        <v>20.52</v>
      </c>
      <c r="I92" s="132"/>
      <c r="J92" s="133">
        <f>ROUND(I92*H92,2)</f>
        <v>0</v>
      </c>
      <c r="K92" s="129" t="s">
        <v>128</v>
      </c>
      <c r="L92" s="32"/>
      <c r="M92" s="134" t="s">
        <v>19</v>
      </c>
      <c r="N92" s="135" t="s">
        <v>45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129</v>
      </c>
      <c r="AT92" s="138" t="s">
        <v>124</v>
      </c>
      <c r="AU92" s="138" t="s">
        <v>84</v>
      </c>
      <c r="AY92" s="17" t="s">
        <v>122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82</v>
      </c>
      <c r="BK92" s="139">
        <f>ROUND(I92*H92,2)</f>
        <v>0</v>
      </c>
      <c r="BL92" s="17" t="s">
        <v>129</v>
      </c>
      <c r="BM92" s="138" t="s">
        <v>139</v>
      </c>
    </row>
    <row r="93" spans="2:65" s="1" customFormat="1">
      <c r="B93" s="32"/>
      <c r="D93" s="140" t="s">
        <v>131</v>
      </c>
      <c r="F93" s="141" t="s">
        <v>140</v>
      </c>
      <c r="I93" s="142"/>
      <c r="L93" s="32"/>
      <c r="M93" s="143"/>
      <c r="T93" s="53"/>
      <c r="AT93" s="17" t="s">
        <v>131</v>
      </c>
      <c r="AU93" s="17" t="s">
        <v>84</v>
      </c>
    </row>
    <row r="94" spans="2:65" s="12" customFormat="1">
      <c r="B94" s="144"/>
      <c r="D94" s="145" t="s">
        <v>133</v>
      </c>
      <c r="E94" s="146" t="s">
        <v>19</v>
      </c>
      <c r="F94" s="147" t="s">
        <v>141</v>
      </c>
      <c r="H94" s="148">
        <v>20.52</v>
      </c>
      <c r="I94" s="149"/>
      <c r="L94" s="144"/>
      <c r="M94" s="150"/>
      <c r="T94" s="151"/>
      <c r="AT94" s="146" t="s">
        <v>133</v>
      </c>
      <c r="AU94" s="146" t="s">
        <v>84</v>
      </c>
      <c r="AV94" s="12" t="s">
        <v>84</v>
      </c>
      <c r="AW94" s="12" t="s">
        <v>35</v>
      </c>
      <c r="AX94" s="12" t="s">
        <v>74</v>
      </c>
      <c r="AY94" s="146" t="s">
        <v>122</v>
      </c>
    </row>
    <row r="95" spans="2:65" s="13" customFormat="1">
      <c r="B95" s="152"/>
      <c r="D95" s="145" t="s">
        <v>133</v>
      </c>
      <c r="E95" s="153" t="s">
        <v>19</v>
      </c>
      <c r="F95" s="154" t="s">
        <v>135</v>
      </c>
      <c r="H95" s="155">
        <v>20.52</v>
      </c>
      <c r="I95" s="156"/>
      <c r="L95" s="152"/>
      <c r="M95" s="157"/>
      <c r="T95" s="158"/>
      <c r="AT95" s="153" t="s">
        <v>133</v>
      </c>
      <c r="AU95" s="153" t="s">
        <v>84</v>
      </c>
      <c r="AV95" s="13" t="s">
        <v>129</v>
      </c>
      <c r="AW95" s="13" t="s">
        <v>35</v>
      </c>
      <c r="AX95" s="13" t="s">
        <v>82</v>
      </c>
      <c r="AY95" s="153" t="s">
        <v>122</v>
      </c>
    </row>
    <row r="96" spans="2:65" s="1" customFormat="1" ht="24.2" customHeight="1">
      <c r="B96" s="32"/>
      <c r="C96" s="127" t="s">
        <v>142</v>
      </c>
      <c r="D96" s="127" t="s">
        <v>124</v>
      </c>
      <c r="E96" s="128" t="s">
        <v>143</v>
      </c>
      <c r="F96" s="129" t="s">
        <v>144</v>
      </c>
      <c r="G96" s="130" t="s">
        <v>138</v>
      </c>
      <c r="H96" s="131">
        <v>45.25</v>
      </c>
      <c r="I96" s="132"/>
      <c r="J96" s="133">
        <f>ROUND(I96*H96,2)</f>
        <v>0</v>
      </c>
      <c r="K96" s="129" t="s">
        <v>128</v>
      </c>
      <c r="L96" s="32"/>
      <c r="M96" s="134" t="s">
        <v>19</v>
      </c>
      <c r="N96" s="135" t="s">
        <v>45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129</v>
      </c>
      <c r="AT96" s="138" t="s">
        <v>124</v>
      </c>
      <c r="AU96" s="138" t="s">
        <v>84</v>
      </c>
      <c r="AY96" s="17" t="s">
        <v>122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82</v>
      </c>
      <c r="BK96" s="139">
        <f>ROUND(I96*H96,2)</f>
        <v>0</v>
      </c>
      <c r="BL96" s="17" t="s">
        <v>129</v>
      </c>
      <c r="BM96" s="138" t="s">
        <v>145</v>
      </c>
    </row>
    <row r="97" spans="2:65" s="1" customFormat="1">
      <c r="B97" s="32"/>
      <c r="D97" s="140" t="s">
        <v>131</v>
      </c>
      <c r="F97" s="141" t="s">
        <v>146</v>
      </c>
      <c r="I97" s="142"/>
      <c r="L97" s="32"/>
      <c r="M97" s="143"/>
      <c r="T97" s="53"/>
      <c r="AT97" s="17" t="s">
        <v>131</v>
      </c>
      <c r="AU97" s="17" t="s">
        <v>84</v>
      </c>
    </row>
    <row r="98" spans="2:65" s="12" customFormat="1">
      <c r="B98" s="144"/>
      <c r="D98" s="145" t="s">
        <v>133</v>
      </c>
      <c r="E98" s="146" t="s">
        <v>19</v>
      </c>
      <c r="F98" s="147" t="s">
        <v>147</v>
      </c>
      <c r="H98" s="148">
        <v>25.75</v>
      </c>
      <c r="I98" s="149"/>
      <c r="L98" s="144"/>
      <c r="M98" s="150"/>
      <c r="T98" s="151"/>
      <c r="AT98" s="146" t="s">
        <v>133</v>
      </c>
      <c r="AU98" s="146" t="s">
        <v>84</v>
      </c>
      <c r="AV98" s="12" t="s">
        <v>84</v>
      </c>
      <c r="AW98" s="12" t="s">
        <v>35</v>
      </c>
      <c r="AX98" s="12" t="s">
        <v>74</v>
      </c>
      <c r="AY98" s="146" t="s">
        <v>122</v>
      </c>
    </row>
    <row r="99" spans="2:65" s="12" customFormat="1">
      <c r="B99" s="144"/>
      <c r="D99" s="145" t="s">
        <v>133</v>
      </c>
      <c r="E99" s="146" t="s">
        <v>19</v>
      </c>
      <c r="F99" s="147" t="s">
        <v>148</v>
      </c>
      <c r="H99" s="148">
        <v>12.5</v>
      </c>
      <c r="I99" s="149"/>
      <c r="L99" s="144"/>
      <c r="M99" s="150"/>
      <c r="T99" s="151"/>
      <c r="AT99" s="146" t="s">
        <v>133</v>
      </c>
      <c r="AU99" s="146" t="s">
        <v>84</v>
      </c>
      <c r="AV99" s="12" t="s">
        <v>84</v>
      </c>
      <c r="AW99" s="12" t="s">
        <v>35</v>
      </c>
      <c r="AX99" s="12" t="s">
        <v>74</v>
      </c>
      <c r="AY99" s="146" t="s">
        <v>122</v>
      </c>
    </row>
    <row r="100" spans="2:65" s="12" customFormat="1">
      <c r="B100" s="144"/>
      <c r="D100" s="145" t="s">
        <v>133</v>
      </c>
      <c r="E100" s="146" t="s">
        <v>19</v>
      </c>
      <c r="F100" s="147" t="s">
        <v>149</v>
      </c>
      <c r="H100" s="148">
        <v>5.5</v>
      </c>
      <c r="I100" s="149"/>
      <c r="L100" s="144"/>
      <c r="M100" s="150"/>
      <c r="T100" s="151"/>
      <c r="AT100" s="146" t="s">
        <v>133</v>
      </c>
      <c r="AU100" s="146" t="s">
        <v>84</v>
      </c>
      <c r="AV100" s="12" t="s">
        <v>84</v>
      </c>
      <c r="AW100" s="12" t="s">
        <v>35</v>
      </c>
      <c r="AX100" s="12" t="s">
        <v>74</v>
      </c>
      <c r="AY100" s="146" t="s">
        <v>122</v>
      </c>
    </row>
    <row r="101" spans="2:65" s="12" customFormat="1">
      <c r="B101" s="144"/>
      <c r="D101" s="145" t="s">
        <v>133</v>
      </c>
      <c r="E101" s="146" t="s">
        <v>19</v>
      </c>
      <c r="F101" s="147" t="s">
        <v>150</v>
      </c>
      <c r="H101" s="148">
        <v>1.5</v>
      </c>
      <c r="I101" s="149"/>
      <c r="L101" s="144"/>
      <c r="M101" s="150"/>
      <c r="T101" s="151"/>
      <c r="AT101" s="146" t="s">
        <v>133</v>
      </c>
      <c r="AU101" s="146" t="s">
        <v>84</v>
      </c>
      <c r="AV101" s="12" t="s">
        <v>84</v>
      </c>
      <c r="AW101" s="12" t="s">
        <v>35</v>
      </c>
      <c r="AX101" s="12" t="s">
        <v>74</v>
      </c>
      <c r="AY101" s="146" t="s">
        <v>122</v>
      </c>
    </row>
    <row r="102" spans="2:65" s="13" customFormat="1">
      <c r="B102" s="152"/>
      <c r="D102" s="145" t="s">
        <v>133</v>
      </c>
      <c r="E102" s="153" t="s">
        <v>19</v>
      </c>
      <c r="F102" s="154" t="s">
        <v>135</v>
      </c>
      <c r="H102" s="155">
        <v>45.25</v>
      </c>
      <c r="I102" s="156"/>
      <c r="L102" s="152"/>
      <c r="M102" s="157"/>
      <c r="T102" s="158"/>
      <c r="AT102" s="153" t="s">
        <v>133</v>
      </c>
      <c r="AU102" s="153" t="s">
        <v>84</v>
      </c>
      <c r="AV102" s="13" t="s">
        <v>129</v>
      </c>
      <c r="AW102" s="13" t="s">
        <v>35</v>
      </c>
      <c r="AX102" s="13" t="s">
        <v>82</v>
      </c>
      <c r="AY102" s="153" t="s">
        <v>122</v>
      </c>
    </row>
    <row r="103" spans="2:65" s="1" customFormat="1" ht="24.2" customHeight="1">
      <c r="B103" s="32"/>
      <c r="C103" s="127" t="s">
        <v>129</v>
      </c>
      <c r="D103" s="127" t="s">
        <v>124</v>
      </c>
      <c r="E103" s="128" t="s">
        <v>151</v>
      </c>
      <c r="F103" s="129" t="s">
        <v>152</v>
      </c>
      <c r="G103" s="130" t="s">
        <v>153</v>
      </c>
      <c r="H103" s="131">
        <v>77.17</v>
      </c>
      <c r="I103" s="132"/>
      <c r="J103" s="133">
        <f>ROUND(I103*H103,2)</f>
        <v>0</v>
      </c>
      <c r="K103" s="129" t="s">
        <v>128</v>
      </c>
      <c r="L103" s="32"/>
      <c r="M103" s="134" t="s">
        <v>19</v>
      </c>
      <c r="N103" s="135" t="s">
        <v>45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129</v>
      </c>
      <c r="AT103" s="138" t="s">
        <v>124</v>
      </c>
      <c r="AU103" s="138" t="s">
        <v>84</v>
      </c>
      <c r="AY103" s="17" t="s">
        <v>122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82</v>
      </c>
      <c r="BK103" s="139">
        <f>ROUND(I103*H103,2)</f>
        <v>0</v>
      </c>
      <c r="BL103" s="17" t="s">
        <v>129</v>
      </c>
      <c r="BM103" s="138" t="s">
        <v>154</v>
      </c>
    </row>
    <row r="104" spans="2:65" s="1" customFormat="1">
      <c r="B104" s="32"/>
      <c r="D104" s="140" t="s">
        <v>131</v>
      </c>
      <c r="F104" s="141" t="s">
        <v>155</v>
      </c>
      <c r="I104" s="142"/>
      <c r="L104" s="32"/>
      <c r="M104" s="143"/>
      <c r="T104" s="53"/>
      <c r="AT104" s="17" t="s">
        <v>131</v>
      </c>
      <c r="AU104" s="17" t="s">
        <v>84</v>
      </c>
    </row>
    <row r="105" spans="2:65" s="12" customFormat="1">
      <c r="B105" s="144"/>
      <c r="D105" s="145" t="s">
        <v>133</v>
      </c>
      <c r="E105" s="146" t="s">
        <v>19</v>
      </c>
      <c r="F105" s="147" t="s">
        <v>156</v>
      </c>
      <c r="H105" s="148">
        <v>11.4</v>
      </c>
      <c r="I105" s="149"/>
      <c r="L105" s="144"/>
      <c r="M105" s="150"/>
      <c r="T105" s="151"/>
      <c r="AT105" s="146" t="s">
        <v>133</v>
      </c>
      <c r="AU105" s="146" t="s">
        <v>84</v>
      </c>
      <c r="AV105" s="12" t="s">
        <v>84</v>
      </c>
      <c r="AW105" s="12" t="s">
        <v>35</v>
      </c>
      <c r="AX105" s="12" t="s">
        <v>74</v>
      </c>
      <c r="AY105" s="146" t="s">
        <v>122</v>
      </c>
    </row>
    <row r="106" spans="2:65" s="12" customFormat="1">
      <c r="B106" s="144"/>
      <c r="D106" s="145" t="s">
        <v>133</v>
      </c>
      <c r="E106" s="146" t="s">
        <v>19</v>
      </c>
      <c r="F106" s="147" t="s">
        <v>141</v>
      </c>
      <c r="H106" s="148">
        <v>20.52</v>
      </c>
      <c r="I106" s="149"/>
      <c r="L106" s="144"/>
      <c r="M106" s="150"/>
      <c r="T106" s="151"/>
      <c r="AT106" s="146" t="s">
        <v>133</v>
      </c>
      <c r="AU106" s="146" t="s">
        <v>84</v>
      </c>
      <c r="AV106" s="12" t="s">
        <v>84</v>
      </c>
      <c r="AW106" s="12" t="s">
        <v>35</v>
      </c>
      <c r="AX106" s="12" t="s">
        <v>74</v>
      </c>
      <c r="AY106" s="146" t="s">
        <v>122</v>
      </c>
    </row>
    <row r="107" spans="2:65" s="12" customFormat="1">
      <c r="B107" s="144"/>
      <c r="D107" s="145" t="s">
        <v>133</v>
      </c>
      <c r="E107" s="146" t="s">
        <v>19</v>
      </c>
      <c r="F107" s="147" t="s">
        <v>147</v>
      </c>
      <c r="H107" s="148">
        <v>25.75</v>
      </c>
      <c r="I107" s="149"/>
      <c r="L107" s="144"/>
      <c r="M107" s="150"/>
      <c r="T107" s="151"/>
      <c r="AT107" s="146" t="s">
        <v>133</v>
      </c>
      <c r="AU107" s="146" t="s">
        <v>84</v>
      </c>
      <c r="AV107" s="12" t="s">
        <v>84</v>
      </c>
      <c r="AW107" s="12" t="s">
        <v>35</v>
      </c>
      <c r="AX107" s="12" t="s">
        <v>74</v>
      </c>
      <c r="AY107" s="146" t="s">
        <v>122</v>
      </c>
    </row>
    <row r="108" spans="2:65" s="12" customFormat="1">
      <c r="B108" s="144"/>
      <c r="D108" s="145" t="s">
        <v>133</v>
      </c>
      <c r="E108" s="146" t="s">
        <v>19</v>
      </c>
      <c r="F108" s="147" t="s">
        <v>148</v>
      </c>
      <c r="H108" s="148">
        <v>12.5</v>
      </c>
      <c r="I108" s="149"/>
      <c r="L108" s="144"/>
      <c r="M108" s="150"/>
      <c r="T108" s="151"/>
      <c r="AT108" s="146" t="s">
        <v>133</v>
      </c>
      <c r="AU108" s="146" t="s">
        <v>84</v>
      </c>
      <c r="AV108" s="12" t="s">
        <v>84</v>
      </c>
      <c r="AW108" s="12" t="s">
        <v>35</v>
      </c>
      <c r="AX108" s="12" t="s">
        <v>74</v>
      </c>
      <c r="AY108" s="146" t="s">
        <v>122</v>
      </c>
    </row>
    <row r="109" spans="2:65" s="12" customFormat="1">
      <c r="B109" s="144"/>
      <c r="D109" s="145" t="s">
        <v>133</v>
      </c>
      <c r="E109" s="146" t="s">
        <v>19</v>
      </c>
      <c r="F109" s="147" t="s">
        <v>149</v>
      </c>
      <c r="H109" s="148">
        <v>5.5</v>
      </c>
      <c r="I109" s="149"/>
      <c r="L109" s="144"/>
      <c r="M109" s="150"/>
      <c r="T109" s="151"/>
      <c r="AT109" s="146" t="s">
        <v>133</v>
      </c>
      <c r="AU109" s="146" t="s">
        <v>84</v>
      </c>
      <c r="AV109" s="12" t="s">
        <v>84</v>
      </c>
      <c r="AW109" s="12" t="s">
        <v>35</v>
      </c>
      <c r="AX109" s="12" t="s">
        <v>74</v>
      </c>
      <c r="AY109" s="146" t="s">
        <v>122</v>
      </c>
    </row>
    <row r="110" spans="2:65" s="12" customFormat="1">
      <c r="B110" s="144"/>
      <c r="D110" s="145" t="s">
        <v>133</v>
      </c>
      <c r="E110" s="146" t="s">
        <v>19</v>
      </c>
      <c r="F110" s="147" t="s">
        <v>150</v>
      </c>
      <c r="H110" s="148">
        <v>1.5</v>
      </c>
      <c r="I110" s="149"/>
      <c r="L110" s="144"/>
      <c r="M110" s="150"/>
      <c r="T110" s="151"/>
      <c r="AT110" s="146" t="s">
        <v>133</v>
      </c>
      <c r="AU110" s="146" t="s">
        <v>84</v>
      </c>
      <c r="AV110" s="12" t="s">
        <v>84</v>
      </c>
      <c r="AW110" s="12" t="s">
        <v>35</v>
      </c>
      <c r="AX110" s="12" t="s">
        <v>74</v>
      </c>
      <c r="AY110" s="146" t="s">
        <v>122</v>
      </c>
    </row>
    <row r="111" spans="2:65" s="13" customFormat="1">
      <c r="B111" s="152"/>
      <c r="D111" s="145" t="s">
        <v>133</v>
      </c>
      <c r="E111" s="153" t="s">
        <v>19</v>
      </c>
      <c r="F111" s="154" t="s">
        <v>135</v>
      </c>
      <c r="H111" s="155">
        <v>77.17</v>
      </c>
      <c r="I111" s="156"/>
      <c r="L111" s="152"/>
      <c r="M111" s="157"/>
      <c r="T111" s="158"/>
      <c r="AT111" s="153" t="s">
        <v>133</v>
      </c>
      <c r="AU111" s="153" t="s">
        <v>84</v>
      </c>
      <c r="AV111" s="13" t="s">
        <v>129</v>
      </c>
      <c r="AW111" s="13" t="s">
        <v>35</v>
      </c>
      <c r="AX111" s="13" t="s">
        <v>82</v>
      </c>
      <c r="AY111" s="153" t="s">
        <v>122</v>
      </c>
    </row>
    <row r="112" spans="2:65" s="1" customFormat="1" ht="37.9" customHeight="1">
      <c r="B112" s="32"/>
      <c r="C112" s="127" t="s">
        <v>157</v>
      </c>
      <c r="D112" s="127" t="s">
        <v>124</v>
      </c>
      <c r="E112" s="128" t="s">
        <v>158</v>
      </c>
      <c r="F112" s="129" t="s">
        <v>159</v>
      </c>
      <c r="G112" s="130" t="s">
        <v>138</v>
      </c>
      <c r="H112" s="131">
        <v>77.17</v>
      </c>
      <c r="I112" s="132"/>
      <c r="J112" s="133">
        <f>ROUND(I112*H112,2)</f>
        <v>0</v>
      </c>
      <c r="K112" s="129" t="s">
        <v>128</v>
      </c>
      <c r="L112" s="32"/>
      <c r="M112" s="134" t="s">
        <v>19</v>
      </c>
      <c r="N112" s="135" t="s">
        <v>45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129</v>
      </c>
      <c r="AT112" s="138" t="s">
        <v>124</v>
      </c>
      <c r="AU112" s="138" t="s">
        <v>84</v>
      </c>
      <c r="AY112" s="17" t="s">
        <v>122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82</v>
      </c>
      <c r="BK112" s="139">
        <f>ROUND(I112*H112,2)</f>
        <v>0</v>
      </c>
      <c r="BL112" s="17" t="s">
        <v>129</v>
      </c>
      <c r="BM112" s="138" t="s">
        <v>160</v>
      </c>
    </row>
    <row r="113" spans="2:65" s="1" customFormat="1">
      <c r="B113" s="32"/>
      <c r="D113" s="140" t="s">
        <v>131</v>
      </c>
      <c r="F113" s="141" t="s">
        <v>161</v>
      </c>
      <c r="I113" s="142"/>
      <c r="L113" s="32"/>
      <c r="M113" s="143"/>
      <c r="T113" s="53"/>
      <c r="AT113" s="17" t="s">
        <v>131</v>
      </c>
      <c r="AU113" s="17" t="s">
        <v>84</v>
      </c>
    </row>
    <row r="114" spans="2:65" s="12" customFormat="1">
      <c r="B114" s="144"/>
      <c r="D114" s="145" t="s">
        <v>133</v>
      </c>
      <c r="E114" s="146" t="s">
        <v>19</v>
      </c>
      <c r="F114" s="147" t="s">
        <v>162</v>
      </c>
      <c r="H114" s="148">
        <v>77.17</v>
      </c>
      <c r="I114" s="149"/>
      <c r="L114" s="144"/>
      <c r="M114" s="150"/>
      <c r="T114" s="151"/>
      <c r="AT114" s="146" t="s">
        <v>133</v>
      </c>
      <c r="AU114" s="146" t="s">
        <v>84</v>
      </c>
      <c r="AV114" s="12" t="s">
        <v>84</v>
      </c>
      <c r="AW114" s="12" t="s">
        <v>35</v>
      </c>
      <c r="AX114" s="12" t="s">
        <v>74</v>
      </c>
      <c r="AY114" s="146" t="s">
        <v>122</v>
      </c>
    </row>
    <row r="115" spans="2:65" s="13" customFormat="1">
      <c r="B115" s="152"/>
      <c r="D115" s="145" t="s">
        <v>133</v>
      </c>
      <c r="E115" s="153" t="s">
        <v>19</v>
      </c>
      <c r="F115" s="154" t="s">
        <v>135</v>
      </c>
      <c r="H115" s="155">
        <v>77.17</v>
      </c>
      <c r="I115" s="156"/>
      <c r="L115" s="152"/>
      <c r="M115" s="157"/>
      <c r="T115" s="158"/>
      <c r="AT115" s="153" t="s">
        <v>133</v>
      </c>
      <c r="AU115" s="153" t="s">
        <v>84</v>
      </c>
      <c r="AV115" s="13" t="s">
        <v>129</v>
      </c>
      <c r="AW115" s="13" t="s">
        <v>35</v>
      </c>
      <c r="AX115" s="13" t="s">
        <v>82</v>
      </c>
      <c r="AY115" s="153" t="s">
        <v>122</v>
      </c>
    </row>
    <row r="116" spans="2:65" s="1" customFormat="1" ht="37.9" customHeight="1">
      <c r="B116" s="32"/>
      <c r="C116" s="127" t="s">
        <v>163</v>
      </c>
      <c r="D116" s="127" t="s">
        <v>124</v>
      </c>
      <c r="E116" s="128" t="s">
        <v>164</v>
      </c>
      <c r="F116" s="129" t="s">
        <v>165</v>
      </c>
      <c r="G116" s="130" t="s">
        <v>138</v>
      </c>
      <c r="H116" s="131">
        <v>1157.55</v>
      </c>
      <c r="I116" s="132"/>
      <c r="J116" s="133">
        <f>ROUND(I116*H116,2)</f>
        <v>0</v>
      </c>
      <c r="K116" s="129" t="s">
        <v>128</v>
      </c>
      <c r="L116" s="32"/>
      <c r="M116" s="134" t="s">
        <v>19</v>
      </c>
      <c r="N116" s="135" t="s">
        <v>45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129</v>
      </c>
      <c r="AT116" s="138" t="s">
        <v>124</v>
      </c>
      <c r="AU116" s="138" t="s">
        <v>84</v>
      </c>
      <c r="AY116" s="17" t="s">
        <v>122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82</v>
      </c>
      <c r="BK116" s="139">
        <f>ROUND(I116*H116,2)</f>
        <v>0</v>
      </c>
      <c r="BL116" s="17" t="s">
        <v>129</v>
      </c>
      <c r="BM116" s="138" t="s">
        <v>166</v>
      </c>
    </row>
    <row r="117" spans="2:65" s="1" customFormat="1">
      <c r="B117" s="32"/>
      <c r="D117" s="140" t="s">
        <v>131</v>
      </c>
      <c r="F117" s="141" t="s">
        <v>167</v>
      </c>
      <c r="I117" s="142"/>
      <c r="L117" s="32"/>
      <c r="M117" s="143"/>
      <c r="T117" s="53"/>
      <c r="AT117" s="17" t="s">
        <v>131</v>
      </c>
      <c r="AU117" s="17" t="s">
        <v>84</v>
      </c>
    </row>
    <row r="118" spans="2:65" s="12" customFormat="1">
      <c r="B118" s="144"/>
      <c r="D118" s="145" t="s">
        <v>133</v>
      </c>
      <c r="E118" s="146" t="s">
        <v>19</v>
      </c>
      <c r="F118" s="147" t="s">
        <v>168</v>
      </c>
      <c r="H118" s="148">
        <v>1157.55</v>
      </c>
      <c r="I118" s="149"/>
      <c r="L118" s="144"/>
      <c r="M118" s="150"/>
      <c r="T118" s="151"/>
      <c r="AT118" s="146" t="s">
        <v>133</v>
      </c>
      <c r="AU118" s="146" t="s">
        <v>84</v>
      </c>
      <c r="AV118" s="12" t="s">
        <v>84</v>
      </c>
      <c r="AW118" s="12" t="s">
        <v>35</v>
      </c>
      <c r="AX118" s="12" t="s">
        <v>74</v>
      </c>
      <c r="AY118" s="146" t="s">
        <v>122</v>
      </c>
    </row>
    <row r="119" spans="2:65" s="13" customFormat="1">
      <c r="B119" s="152"/>
      <c r="D119" s="145" t="s">
        <v>133</v>
      </c>
      <c r="E119" s="153" t="s">
        <v>19</v>
      </c>
      <c r="F119" s="154" t="s">
        <v>135</v>
      </c>
      <c r="H119" s="155">
        <v>1157.55</v>
      </c>
      <c r="I119" s="156"/>
      <c r="L119" s="152"/>
      <c r="M119" s="157"/>
      <c r="T119" s="158"/>
      <c r="AT119" s="153" t="s">
        <v>133</v>
      </c>
      <c r="AU119" s="153" t="s">
        <v>84</v>
      </c>
      <c r="AV119" s="13" t="s">
        <v>129</v>
      </c>
      <c r="AW119" s="13" t="s">
        <v>35</v>
      </c>
      <c r="AX119" s="13" t="s">
        <v>82</v>
      </c>
      <c r="AY119" s="153" t="s">
        <v>122</v>
      </c>
    </row>
    <row r="120" spans="2:65" s="1" customFormat="1" ht="24.2" customHeight="1">
      <c r="B120" s="32"/>
      <c r="C120" s="127" t="s">
        <v>169</v>
      </c>
      <c r="D120" s="127" t="s">
        <v>124</v>
      </c>
      <c r="E120" s="128" t="s">
        <v>170</v>
      </c>
      <c r="F120" s="129" t="s">
        <v>171</v>
      </c>
      <c r="G120" s="130" t="s">
        <v>172</v>
      </c>
      <c r="H120" s="131">
        <v>138.90600000000001</v>
      </c>
      <c r="I120" s="132"/>
      <c r="J120" s="133">
        <f>ROUND(I120*H120,2)</f>
        <v>0</v>
      </c>
      <c r="K120" s="129" t="s">
        <v>128</v>
      </c>
      <c r="L120" s="32"/>
      <c r="M120" s="134" t="s">
        <v>19</v>
      </c>
      <c r="N120" s="135" t="s">
        <v>45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129</v>
      </c>
      <c r="AT120" s="138" t="s">
        <v>124</v>
      </c>
      <c r="AU120" s="138" t="s">
        <v>84</v>
      </c>
      <c r="AY120" s="17" t="s">
        <v>122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82</v>
      </c>
      <c r="BK120" s="139">
        <f>ROUND(I120*H120,2)</f>
        <v>0</v>
      </c>
      <c r="BL120" s="17" t="s">
        <v>129</v>
      </c>
      <c r="BM120" s="138" t="s">
        <v>173</v>
      </c>
    </row>
    <row r="121" spans="2:65" s="1" customFormat="1">
      <c r="B121" s="32"/>
      <c r="D121" s="140" t="s">
        <v>131</v>
      </c>
      <c r="F121" s="141" t="s">
        <v>174</v>
      </c>
      <c r="I121" s="142"/>
      <c r="L121" s="32"/>
      <c r="M121" s="143"/>
      <c r="T121" s="53"/>
      <c r="AT121" s="17" t="s">
        <v>131</v>
      </c>
      <c r="AU121" s="17" t="s">
        <v>84</v>
      </c>
    </row>
    <row r="122" spans="2:65" s="12" customFormat="1">
      <c r="B122" s="144"/>
      <c r="D122" s="145" t="s">
        <v>133</v>
      </c>
      <c r="E122" s="146" t="s">
        <v>19</v>
      </c>
      <c r="F122" s="147" t="s">
        <v>175</v>
      </c>
      <c r="H122" s="148">
        <v>138.90600000000001</v>
      </c>
      <c r="I122" s="149"/>
      <c r="L122" s="144"/>
      <c r="M122" s="150"/>
      <c r="T122" s="151"/>
      <c r="AT122" s="146" t="s">
        <v>133</v>
      </c>
      <c r="AU122" s="146" t="s">
        <v>84</v>
      </c>
      <c r="AV122" s="12" t="s">
        <v>84</v>
      </c>
      <c r="AW122" s="12" t="s">
        <v>35</v>
      </c>
      <c r="AX122" s="12" t="s">
        <v>74</v>
      </c>
      <c r="AY122" s="146" t="s">
        <v>122</v>
      </c>
    </row>
    <row r="123" spans="2:65" s="13" customFormat="1">
      <c r="B123" s="152"/>
      <c r="D123" s="145" t="s">
        <v>133</v>
      </c>
      <c r="E123" s="153" t="s">
        <v>19</v>
      </c>
      <c r="F123" s="154" t="s">
        <v>135</v>
      </c>
      <c r="H123" s="155">
        <v>138.90600000000001</v>
      </c>
      <c r="I123" s="156"/>
      <c r="L123" s="152"/>
      <c r="M123" s="157"/>
      <c r="T123" s="158"/>
      <c r="AT123" s="153" t="s">
        <v>133</v>
      </c>
      <c r="AU123" s="153" t="s">
        <v>84</v>
      </c>
      <c r="AV123" s="13" t="s">
        <v>129</v>
      </c>
      <c r="AW123" s="13" t="s">
        <v>35</v>
      </c>
      <c r="AX123" s="13" t="s">
        <v>82</v>
      </c>
      <c r="AY123" s="153" t="s">
        <v>122</v>
      </c>
    </row>
    <row r="124" spans="2:65" s="1" customFormat="1" ht="24.2" customHeight="1">
      <c r="B124" s="32"/>
      <c r="C124" s="127" t="s">
        <v>176</v>
      </c>
      <c r="D124" s="127" t="s">
        <v>124</v>
      </c>
      <c r="E124" s="128" t="s">
        <v>177</v>
      </c>
      <c r="F124" s="129" t="s">
        <v>178</v>
      </c>
      <c r="G124" s="130" t="s">
        <v>127</v>
      </c>
      <c r="H124" s="131">
        <v>172</v>
      </c>
      <c r="I124" s="132"/>
      <c r="J124" s="133">
        <f>ROUND(I124*H124,2)</f>
        <v>0</v>
      </c>
      <c r="K124" s="129" t="s">
        <v>128</v>
      </c>
      <c r="L124" s="32"/>
      <c r="M124" s="134" t="s">
        <v>19</v>
      </c>
      <c r="N124" s="135" t="s">
        <v>45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129</v>
      </c>
      <c r="AT124" s="138" t="s">
        <v>124</v>
      </c>
      <c r="AU124" s="138" t="s">
        <v>84</v>
      </c>
      <c r="AY124" s="17" t="s">
        <v>122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82</v>
      </c>
      <c r="BK124" s="139">
        <f>ROUND(I124*H124,2)</f>
        <v>0</v>
      </c>
      <c r="BL124" s="17" t="s">
        <v>129</v>
      </c>
      <c r="BM124" s="138" t="s">
        <v>179</v>
      </c>
    </row>
    <row r="125" spans="2:65" s="1" customFormat="1">
      <c r="B125" s="32"/>
      <c r="D125" s="140" t="s">
        <v>131</v>
      </c>
      <c r="F125" s="141" t="s">
        <v>180</v>
      </c>
      <c r="I125" s="142"/>
      <c r="L125" s="32"/>
      <c r="M125" s="143"/>
      <c r="T125" s="53"/>
      <c r="AT125" s="17" t="s">
        <v>131</v>
      </c>
      <c r="AU125" s="17" t="s">
        <v>84</v>
      </c>
    </row>
    <row r="126" spans="2:65" s="12" customFormat="1">
      <c r="B126" s="144"/>
      <c r="D126" s="145" t="s">
        <v>133</v>
      </c>
      <c r="E126" s="146" t="s">
        <v>19</v>
      </c>
      <c r="F126" s="147" t="s">
        <v>181</v>
      </c>
      <c r="H126" s="148">
        <v>172</v>
      </c>
      <c r="I126" s="149"/>
      <c r="L126" s="144"/>
      <c r="M126" s="150"/>
      <c r="T126" s="151"/>
      <c r="AT126" s="146" t="s">
        <v>133</v>
      </c>
      <c r="AU126" s="146" t="s">
        <v>84</v>
      </c>
      <c r="AV126" s="12" t="s">
        <v>84</v>
      </c>
      <c r="AW126" s="12" t="s">
        <v>35</v>
      </c>
      <c r="AX126" s="12" t="s">
        <v>74</v>
      </c>
      <c r="AY126" s="146" t="s">
        <v>122</v>
      </c>
    </row>
    <row r="127" spans="2:65" s="13" customFormat="1">
      <c r="B127" s="152"/>
      <c r="D127" s="145" t="s">
        <v>133</v>
      </c>
      <c r="E127" s="153" t="s">
        <v>19</v>
      </c>
      <c r="F127" s="154" t="s">
        <v>135</v>
      </c>
      <c r="H127" s="155">
        <v>172</v>
      </c>
      <c r="I127" s="156"/>
      <c r="L127" s="152"/>
      <c r="M127" s="157"/>
      <c r="T127" s="158"/>
      <c r="AT127" s="153" t="s">
        <v>133</v>
      </c>
      <c r="AU127" s="153" t="s">
        <v>84</v>
      </c>
      <c r="AV127" s="13" t="s">
        <v>129</v>
      </c>
      <c r="AW127" s="13" t="s">
        <v>35</v>
      </c>
      <c r="AX127" s="13" t="s">
        <v>82</v>
      </c>
      <c r="AY127" s="153" t="s">
        <v>122</v>
      </c>
    </row>
    <row r="128" spans="2:65" s="1" customFormat="1" ht="16.5" customHeight="1">
      <c r="B128" s="32"/>
      <c r="C128" s="159" t="s">
        <v>182</v>
      </c>
      <c r="D128" s="159" t="s">
        <v>183</v>
      </c>
      <c r="E128" s="160" t="s">
        <v>184</v>
      </c>
      <c r="F128" s="161" t="s">
        <v>185</v>
      </c>
      <c r="G128" s="162" t="s">
        <v>172</v>
      </c>
      <c r="H128" s="163">
        <v>46.44</v>
      </c>
      <c r="I128" s="164"/>
      <c r="J128" s="165">
        <f>ROUND(I128*H128,2)</f>
        <v>0</v>
      </c>
      <c r="K128" s="161" t="s">
        <v>128</v>
      </c>
      <c r="L128" s="166"/>
      <c r="M128" s="167" t="s">
        <v>19</v>
      </c>
      <c r="N128" s="168" t="s">
        <v>45</v>
      </c>
      <c r="P128" s="136">
        <f>O128*H128</f>
        <v>0</v>
      </c>
      <c r="Q128" s="136">
        <v>1</v>
      </c>
      <c r="R128" s="136">
        <f>Q128*H128</f>
        <v>46.44</v>
      </c>
      <c r="S128" s="136">
        <v>0</v>
      </c>
      <c r="T128" s="137">
        <f>S128*H128</f>
        <v>0</v>
      </c>
      <c r="AR128" s="138" t="s">
        <v>176</v>
      </c>
      <c r="AT128" s="138" t="s">
        <v>183</v>
      </c>
      <c r="AU128" s="138" t="s">
        <v>84</v>
      </c>
      <c r="AY128" s="17" t="s">
        <v>122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82</v>
      </c>
      <c r="BK128" s="139">
        <f>ROUND(I128*H128,2)</f>
        <v>0</v>
      </c>
      <c r="BL128" s="17" t="s">
        <v>129</v>
      </c>
      <c r="BM128" s="138" t="s">
        <v>186</v>
      </c>
    </row>
    <row r="129" spans="2:65" s="12" customFormat="1">
      <c r="B129" s="144"/>
      <c r="D129" s="145" t="s">
        <v>133</v>
      </c>
      <c r="E129" s="146" t="s">
        <v>19</v>
      </c>
      <c r="F129" s="147" t="s">
        <v>187</v>
      </c>
      <c r="H129" s="148">
        <v>46.44</v>
      </c>
      <c r="I129" s="149"/>
      <c r="L129" s="144"/>
      <c r="M129" s="150"/>
      <c r="T129" s="151"/>
      <c r="AT129" s="146" t="s">
        <v>133</v>
      </c>
      <c r="AU129" s="146" t="s">
        <v>84</v>
      </c>
      <c r="AV129" s="12" t="s">
        <v>84</v>
      </c>
      <c r="AW129" s="12" t="s">
        <v>35</v>
      </c>
      <c r="AX129" s="12" t="s">
        <v>74</v>
      </c>
      <c r="AY129" s="146" t="s">
        <v>122</v>
      </c>
    </row>
    <row r="130" spans="2:65" s="13" customFormat="1">
      <c r="B130" s="152"/>
      <c r="D130" s="145" t="s">
        <v>133</v>
      </c>
      <c r="E130" s="153" t="s">
        <v>19</v>
      </c>
      <c r="F130" s="154" t="s">
        <v>135</v>
      </c>
      <c r="H130" s="155">
        <v>46.44</v>
      </c>
      <c r="I130" s="156"/>
      <c r="L130" s="152"/>
      <c r="M130" s="157"/>
      <c r="T130" s="158"/>
      <c r="AT130" s="153" t="s">
        <v>133</v>
      </c>
      <c r="AU130" s="153" t="s">
        <v>84</v>
      </c>
      <c r="AV130" s="13" t="s">
        <v>129</v>
      </c>
      <c r="AW130" s="13" t="s">
        <v>35</v>
      </c>
      <c r="AX130" s="13" t="s">
        <v>82</v>
      </c>
      <c r="AY130" s="153" t="s">
        <v>122</v>
      </c>
    </row>
    <row r="131" spans="2:65" s="1" customFormat="1" ht="24.2" customHeight="1">
      <c r="B131" s="32"/>
      <c r="C131" s="127" t="s">
        <v>188</v>
      </c>
      <c r="D131" s="127" t="s">
        <v>124</v>
      </c>
      <c r="E131" s="128" t="s">
        <v>189</v>
      </c>
      <c r="F131" s="129" t="s">
        <v>190</v>
      </c>
      <c r="G131" s="130" t="s">
        <v>127</v>
      </c>
      <c r="H131" s="131">
        <v>172</v>
      </c>
      <c r="I131" s="132"/>
      <c r="J131" s="133">
        <f>ROUND(I131*H131,2)</f>
        <v>0</v>
      </c>
      <c r="K131" s="129" t="s">
        <v>128</v>
      </c>
      <c r="L131" s="32"/>
      <c r="M131" s="134" t="s">
        <v>19</v>
      </c>
      <c r="N131" s="135" t="s">
        <v>45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129</v>
      </c>
      <c r="AT131" s="138" t="s">
        <v>124</v>
      </c>
      <c r="AU131" s="138" t="s">
        <v>84</v>
      </c>
      <c r="AY131" s="17" t="s">
        <v>122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82</v>
      </c>
      <c r="BK131" s="139">
        <f>ROUND(I131*H131,2)</f>
        <v>0</v>
      </c>
      <c r="BL131" s="17" t="s">
        <v>129</v>
      </c>
      <c r="BM131" s="138" t="s">
        <v>191</v>
      </c>
    </row>
    <row r="132" spans="2:65" s="1" customFormat="1">
      <c r="B132" s="32"/>
      <c r="D132" s="140" t="s">
        <v>131</v>
      </c>
      <c r="F132" s="141" t="s">
        <v>192</v>
      </c>
      <c r="I132" s="142"/>
      <c r="L132" s="32"/>
      <c r="M132" s="143"/>
      <c r="T132" s="53"/>
      <c r="AT132" s="17" t="s">
        <v>131</v>
      </c>
      <c r="AU132" s="17" t="s">
        <v>84</v>
      </c>
    </row>
    <row r="133" spans="2:65" s="12" customFormat="1">
      <c r="B133" s="144"/>
      <c r="D133" s="145" t="s">
        <v>133</v>
      </c>
      <c r="E133" s="146" t="s">
        <v>19</v>
      </c>
      <c r="F133" s="147" t="s">
        <v>193</v>
      </c>
      <c r="H133" s="148">
        <v>172</v>
      </c>
      <c r="I133" s="149"/>
      <c r="L133" s="144"/>
      <c r="M133" s="150"/>
      <c r="T133" s="151"/>
      <c r="AT133" s="146" t="s">
        <v>133</v>
      </c>
      <c r="AU133" s="146" t="s">
        <v>84</v>
      </c>
      <c r="AV133" s="12" t="s">
        <v>84</v>
      </c>
      <c r="AW133" s="12" t="s">
        <v>35</v>
      </c>
      <c r="AX133" s="12" t="s">
        <v>74</v>
      </c>
      <c r="AY133" s="146" t="s">
        <v>122</v>
      </c>
    </row>
    <row r="134" spans="2:65" s="13" customFormat="1">
      <c r="B134" s="152"/>
      <c r="D134" s="145" t="s">
        <v>133</v>
      </c>
      <c r="E134" s="153" t="s">
        <v>19</v>
      </c>
      <c r="F134" s="154" t="s">
        <v>135</v>
      </c>
      <c r="H134" s="155">
        <v>172</v>
      </c>
      <c r="I134" s="156"/>
      <c r="L134" s="152"/>
      <c r="M134" s="157"/>
      <c r="T134" s="158"/>
      <c r="AT134" s="153" t="s">
        <v>133</v>
      </c>
      <c r="AU134" s="153" t="s">
        <v>84</v>
      </c>
      <c r="AV134" s="13" t="s">
        <v>129</v>
      </c>
      <c r="AW134" s="13" t="s">
        <v>35</v>
      </c>
      <c r="AX134" s="13" t="s">
        <v>82</v>
      </c>
      <c r="AY134" s="153" t="s">
        <v>122</v>
      </c>
    </row>
    <row r="135" spans="2:65" s="1" customFormat="1" ht="16.5" customHeight="1">
      <c r="B135" s="32"/>
      <c r="C135" s="159" t="s">
        <v>194</v>
      </c>
      <c r="D135" s="159" t="s">
        <v>183</v>
      </c>
      <c r="E135" s="160" t="s">
        <v>195</v>
      </c>
      <c r="F135" s="161" t="s">
        <v>196</v>
      </c>
      <c r="G135" s="162" t="s">
        <v>197</v>
      </c>
      <c r="H135" s="163">
        <v>3.44</v>
      </c>
      <c r="I135" s="164"/>
      <c r="J135" s="165">
        <f>ROUND(I135*H135,2)</f>
        <v>0</v>
      </c>
      <c r="K135" s="161" t="s">
        <v>128</v>
      </c>
      <c r="L135" s="166"/>
      <c r="M135" s="167" t="s">
        <v>19</v>
      </c>
      <c r="N135" s="168" t="s">
        <v>45</v>
      </c>
      <c r="P135" s="136">
        <f>O135*H135</f>
        <v>0</v>
      </c>
      <c r="Q135" s="136">
        <v>1E-3</v>
      </c>
      <c r="R135" s="136">
        <f>Q135*H135</f>
        <v>3.4399999999999999E-3</v>
      </c>
      <c r="S135" s="136">
        <v>0</v>
      </c>
      <c r="T135" s="137">
        <f>S135*H135</f>
        <v>0</v>
      </c>
      <c r="AR135" s="138" t="s">
        <v>176</v>
      </c>
      <c r="AT135" s="138" t="s">
        <v>183</v>
      </c>
      <c r="AU135" s="138" t="s">
        <v>84</v>
      </c>
      <c r="AY135" s="17" t="s">
        <v>122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82</v>
      </c>
      <c r="BK135" s="139">
        <f>ROUND(I135*H135,2)</f>
        <v>0</v>
      </c>
      <c r="BL135" s="17" t="s">
        <v>129</v>
      </c>
      <c r="BM135" s="138" t="s">
        <v>198</v>
      </c>
    </row>
    <row r="136" spans="2:65" s="12" customFormat="1">
      <c r="B136" s="144"/>
      <c r="D136" s="145" t="s">
        <v>133</v>
      </c>
      <c r="E136" s="146" t="s">
        <v>19</v>
      </c>
      <c r="F136" s="147" t="s">
        <v>199</v>
      </c>
      <c r="H136" s="148">
        <v>3.44</v>
      </c>
      <c r="I136" s="149"/>
      <c r="L136" s="144"/>
      <c r="M136" s="150"/>
      <c r="T136" s="151"/>
      <c r="AT136" s="146" t="s">
        <v>133</v>
      </c>
      <c r="AU136" s="146" t="s">
        <v>84</v>
      </c>
      <c r="AV136" s="12" t="s">
        <v>84</v>
      </c>
      <c r="AW136" s="12" t="s">
        <v>35</v>
      </c>
      <c r="AX136" s="12" t="s">
        <v>74</v>
      </c>
      <c r="AY136" s="146" t="s">
        <v>122</v>
      </c>
    </row>
    <row r="137" spans="2:65" s="13" customFormat="1">
      <c r="B137" s="152"/>
      <c r="D137" s="145" t="s">
        <v>133</v>
      </c>
      <c r="E137" s="153" t="s">
        <v>19</v>
      </c>
      <c r="F137" s="154" t="s">
        <v>135</v>
      </c>
      <c r="H137" s="155">
        <v>3.44</v>
      </c>
      <c r="I137" s="156"/>
      <c r="L137" s="152"/>
      <c r="M137" s="157"/>
      <c r="T137" s="158"/>
      <c r="AT137" s="153" t="s">
        <v>133</v>
      </c>
      <c r="AU137" s="153" t="s">
        <v>84</v>
      </c>
      <c r="AV137" s="13" t="s">
        <v>129</v>
      </c>
      <c r="AW137" s="13" t="s">
        <v>35</v>
      </c>
      <c r="AX137" s="13" t="s">
        <v>82</v>
      </c>
      <c r="AY137" s="153" t="s">
        <v>122</v>
      </c>
    </row>
    <row r="138" spans="2:65" s="1" customFormat="1" ht="21.75" customHeight="1">
      <c r="B138" s="32"/>
      <c r="C138" s="127" t="s">
        <v>8</v>
      </c>
      <c r="D138" s="127" t="s">
        <v>124</v>
      </c>
      <c r="E138" s="128" t="s">
        <v>200</v>
      </c>
      <c r="F138" s="129" t="s">
        <v>201</v>
      </c>
      <c r="G138" s="130" t="s">
        <v>127</v>
      </c>
      <c r="H138" s="131">
        <v>172</v>
      </c>
      <c r="I138" s="132"/>
      <c r="J138" s="133">
        <f>ROUND(I138*H138,2)</f>
        <v>0</v>
      </c>
      <c r="K138" s="129" t="s">
        <v>128</v>
      </c>
      <c r="L138" s="32"/>
      <c r="M138" s="134" t="s">
        <v>19</v>
      </c>
      <c r="N138" s="135" t="s">
        <v>45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129</v>
      </c>
      <c r="AT138" s="138" t="s">
        <v>124</v>
      </c>
      <c r="AU138" s="138" t="s">
        <v>84</v>
      </c>
      <c r="AY138" s="17" t="s">
        <v>122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82</v>
      </c>
      <c r="BK138" s="139">
        <f>ROUND(I138*H138,2)</f>
        <v>0</v>
      </c>
      <c r="BL138" s="17" t="s">
        <v>129</v>
      </c>
      <c r="BM138" s="138" t="s">
        <v>202</v>
      </c>
    </row>
    <row r="139" spans="2:65" s="1" customFormat="1">
      <c r="B139" s="32"/>
      <c r="D139" s="140" t="s">
        <v>131</v>
      </c>
      <c r="F139" s="141" t="s">
        <v>203</v>
      </c>
      <c r="I139" s="142"/>
      <c r="L139" s="32"/>
      <c r="M139" s="143"/>
      <c r="T139" s="53"/>
      <c r="AT139" s="17" t="s">
        <v>131</v>
      </c>
      <c r="AU139" s="17" t="s">
        <v>84</v>
      </c>
    </row>
    <row r="140" spans="2:65" s="12" customFormat="1">
      <c r="B140" s="144"/>
      <c r="D140" s="145" t="s">
        <v>133</v>
      </c>
      <c r="E140" s="146" t="s">
        <v>19</v>
      </c>
      <c r="F140" s="147" t="s">
        <v>204</v>
      </c>
      <c r="H140" s="148">
        <v>172</v>
      </c>
      <c r="I140" s="149"/>
      <c r="L140" s="144"/>
      <c r="M140" s="150"/>
      <c r="T140" s="151"/>
      <c r="AT140" s="146" t="s">
        <v>133</v>
      </c>
      <c r="AU140" s="146" t="s">
        <v>84</v>
      </c>
      <c r="AV140" s="12" t="s">
        <v>84</v>
      </c>
      <c r="AW140" s="12" t="s">
        <v>35</v>
      </c>
      <c r="AX140" s="12" t="s">
        <v>74</v>
      </c>
      <c r="AY140" s="146" t="s">
        <v>122</v>
      </c>
    </row>
    <row r="141" spans="2:65" s="13" customFormat="1">
      <c r="B141" s="152"/>
      <c r="D141" s="145" t="s">
        <v>133</v>
      </c>
      <c r="E141" s="153" t="s">
        <v>19</v>
      </c>
      <c r="F141" s="154" t="s">
        <v>135</v>
      </c>
      <c r="H141" s="155">
        <v>172</v>
      </c>
      <c r="I141" s="156"/>
      <c r="L141" s="152"/>
      <c r="M141" s="157"/>
      <c r="T141" s="158"/>
      <c r="AT141" s="153" t="s">
        <v>133</v>
      </c>
      <c r="AU141" s="153" t="s">
        <v>84</v>
      </c>
      <c r="AV141" s="13" t="s">
        <v>129</v>
      </c>
      <c r="AW141" s="13" t="s">
        <v>35</v>
      </c>
      <c r="AX141" s="13" t="s">
        <v>82</v>
      </c>
      <c r="AY141" s="153" t="s">
        <v>122</v>
      </c>
    </row>
    <row r="142" spans="2:65" s="1" customFormat="1" ht="21.75" customHeight="1">
      <c r="B142" s="32"/>
      <c r="C142" s="127" t="s">
        <v>205</v>
      </c>
      <c r="D142" s="127" t="s">
        <v>124</v>
      </c>
      <c r="E142" s="128" t="s">
        <v>206</v>
      </c>
      <c r="F142" s="129" t="s">
        <v>207</v>
      </c>
      <c r="G142" s="130" t="s">
        <v>127</v>
      </c>
      <c r="H142" s="131">
        <v>460.5</v>
      </c>
      <c r="I142" s="132"/>
      <c r="J142" s="133">
        <f>ROUND(I142*H142,2)</f>
        <v>0</v>
      </c>
      <c r="K142" s="129" t="s">
        <v>128</v>
      </c>
      <c r="L142" s="32"/>
      <c r="M142" s="134" t="s">
        <v>19</v>
      </c>
      <c r="N142" s="135" t="s">
        <v>45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129</v>
      </c>
      <c r="AT142" s="138" t="s">
        <v>124</v>
      </c>
      <c r="AU142" s="138" t="s">
        <v>84</v>
      </c>
      <c r="AY142" s="17" t="s">
        <v>122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82</v>
      </c>
      <c r="BK142" s="139">
        <f>ROUND(I142*H142,2)</f>
        <v>0</v>
      </c>
      <c r="BL142" s="17" t="s">
        <v>129</v>
      </c>
      <c r="BM142" s="138" t="s">
        <v>208</v>
      </c>
    </row>
    <row r="143" spans="2:65" s="1" customFormat="1">
      <c r="B143" s="32"/>
      <c r="D143" s="140" t="s">
        <v>131</v>
      </c>
      <c r="F143" s="141" t="s">
        <v>209</v>
      </c>
      <c r="I143" s="142"/>
      <c r="L143" s="32"/>
      <c r="M143" s="143"/>
      <c r="T143" s="53"/>
      <c r="AT143" s="17" t="s">
        <v>131</v>
      </c>
      <c r="AU143" s="17" t="s">
        <v>84</v>
      </c>
    </row>
    <row r="144" spans="2:65" s="12" customFormat="1">
      <c r="B144" s="144"/>
      <c r="D144" s="145" t="s">
        <v>133</v>
      </c>
      <c r="E144" s="146" t="s">
        <v>19</v>
      </c>
      <c r="F144" s="147" t="s">
        <v>210</v>
      </c>
      <c r="H144" s="148">
        <v>460.5</v>
      </c>
      <c r="I144" s="149"/>
      <c r="L144" s="144"/>
      <c r="M144" s="150"/>
      <c r="T144" s="151"/>
      <c r="AT144" s="146" t="s">
        <v>133</v>
      </c>
      <c r="AU144" s="146" t="s">
        <v>84</v>
      </c>
      <c r="AV144" s="12" t="s">
        <v>84</v>
      </c>
      <c r="AW144" s="12" t="s">
        <v>35</v>
      </c>
      <c r="AX144" s="12" t="s">
        <v>74</v>
      </c>
      <c r="AY144" s="146" t="s">
        <v>122</v>
      </c>
    </row>
    <row r="145" spans="2:65" s="13" customFormat="1">
      <c r="B145" s="152"/>
      <c r="D145" s="145" t="s">
        <v>133</v>
      </c>
      <c r="E145" s="153" t="s">
        <v>19</v>
      </c>
      <c r="F145" s="154" t="s">
        <v>135</v>
      </c>
      <c r="H145" s="155">
        <v>460.5</v>
      </c>
      <c r="I145" s="156"/>
      <c r="L145" s="152"/>
      <c r="M145" s="157"/>
      <c r="T145" s="158"/>
      <c r="AT145" s="153" t="s">
        <v>133</v>
      </c>
      <c r="AU145" s="153" t="s">
        <v>84</v>
      </c>
      <c r="AV145" s="13" t="s">
        <v>129</v>
      </c>
      <c r="AW145" s="13" t="s">
        <v>35</v>
      </c>
      <c r="AX145" s="13" t="s">
        <v>82</v>
      </c>
      <c r="AY145" s="153" t="s">
        <v>122</v>
      </c>
    </row>
    <row r="146" spans="2:65" s="11" customFormat="1" ht="22.9" customHeight="1">
      <c r="B146" s="115"/>
      <c r="D146" s="116" t="s">
        <v>73</v>
      </c>
      <c r="E146" s="125" t="s">
        <v>84</v>
      </c>
      <c r="F146" s="125" t="s">
        <v>211</v>
      </c>
      <c r="I146" s="118"/>
      <c r="J146" s="126">
        <f>BK146</f>
        <v>0</v>
      </c>
      <c r="L146" s="115"/>
      <c r="M146" s="120"/>
      <c r="P146" s="121">
        <f>SUM(P147:P168)</f>
        <v>0</v>
      </c>
      <c r="R146" s="121">
        <f>SUM(R147:R168)</f>
        <v>18.530148000000001</v>
      </c>
      <c r="T146" s="122">
        <f>SUM(T147:T168)</f>
        <v>0</v>
      </c>
      <c r="AR146" s="116" t="s">
        <v>82</v>
      </c>
      <c r="AT146" s="123" t="s">
        <v>73</v>
      </c>
      <c r="AU146" s="123" t="s">
        <v>82</v>
      </c>
      <c r="AY146" s="116" t="s">
        <v>122</v>
      </c>
      <c r="BK146" s="124">
        <f>SUM(BK147:BK168)</f>
        <v>0</v>
      </c>
    </row>
    <row r="147" spans="2:65" s="1" customFormat="1" ht="24.2" customHeight="1">
      <c r="B147" s="32"/>
      <c r="C147" s="127" t="s">
        <v>212</v>
      </c>
      <c r="D147" s="127" t="s">
        <v>124</v>
      </c>
      <c r="E147" s="128" t="s">
        <v>213</v>
      </c>
      <c r="F147" s="129" t="s">
        <v>214</v>
      </c>
      <c r="G147" s="130" t="s">
        <v>127</v>
      </c>
      <c r="H147" s="131">
        <v>14</v>
      </c>
      <c r="I147" s="132"/>
      <c r="J147" s="133">
        <f>ROUND(I147*H147,2)</f>
        <v>0</v>
      </c>
      <c r="K147" s="129" t="s">
        <v>128</v>
      </c>
      <c r="L147" s="32"/>
      <c r="M147" s="134" t="s">
        <v>19</v>
      </c>
      <c r="N147" s="135" t="s">
        <v>45</v>
      </c>
      <c r="P147" s="136">
        <f>O147*H147</f>
        <v>0</v>
      </c>
      <c r="Q147" s="136">
        <v>3.1E-4</v>
      </c>
      <c r="R147" s="136">
        <f>Q147*H147</f>
        <v>4.3400000000000001E-3</v>
      </c>
      <c r="S147" s="136">
        <v>0</v>
      </c>
      <c r="T147" s="137">
        <f>S147*H147</f>
        <v>0</v>
      </c>
      <c r="AR147" s="138" t="s">
        <v>129</v>
      </c>
      <c r="AT147" s="138" t="s">
        <v>124</v>
      </c>
      <c r="AU147" s="138" t="s">
        <v>84</v>
      </c>
      <c r="AY147" s="17" t="s">
        <v>122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82</v>
      </c>
      <c r="BK147" s="139">
        <f>ROUND(I147*H147,2)</f>
        <v>0</v>
      </c>
      <c r="BL147" s="17" t="s">
        <v>129</v>
      </c>
      <c r="BM147" s="138" t="s">
        <v>215</v>
      </c>
    </row>
    <row r="148" spans="2:65" s="1" customFormat="1">
      <c r="B148" s="32"/>
      <c r="D148" s="140" t="s">
        <v>131</v>
      </c>
      <c r="F148" s="141" t="s">
        <v>216</v>
      </c>
      <c r="I148" s="142"/>
      <c r="L148" s="32"/>
      <c r="M148" s="143"/>
      <c r="T148" s="53"/>
      <c r="AT148" s="17" t="s">
        <v>131</v>
      </c>
      <c r="AU148" s="17" t="s">
        <v>84</v>
      </c>
    </row>
    <row r="149" spans="2:65" s="12" customFormat="1">
      <c r="B149" s="144"/>
      <c r="D149" s="145" t="s">
        <v>133</v>
      </c>
      <c r="E149" s="146" t="s">
        <v>19</v>
      </c>
      <c r="F149" s="147" t="s">
        <v>217</v>
      </c>
      <c r="H149" s="148">
        <v>11</v>
      </c>
      <c r="I149" s="149"/>
      <c r="L149" s="144"/>
      <c r="M149" s="150"/>
      <c r="T149" s="151"/>
      <c r="AT149" s="146" t="s">
        <v>133</v>
      </c>
      <c r="AU149" s="146" t="s">
        <v>84</v>
      </c>
      <c r="AV149" s="12" t="s">
        <v>84</v>
      </c>
      <c r="AW149" s="12" t="s">
        <v>35</v>
      </c>
      <c r="AX149" s="12" t="s">
        <v>74</v>
      </c>
      <c r="AY149" s="146" t="s">
        <v>122</v>
      </c>
    </row>
    <row r="150" spans="2:65" s="12" customFormat="1">
      <c r="B150" s="144"/>
      <c r="D150" s="145" t="s">
        <v>133</v>
      </c>
      <c r="E150" s="146" t="s">
        <v>19</v>
      </c>
      <c r="F150" s="147" t="s">
        <v>218</v>
      </c>
      <c r="H150" s="148">
        <v>3</v>
      </c>
      <c r="I150" s="149"/>
      <c r="L150" s="144"/>
      <c r="M150" s="150"/>
      <c r="T150" s="151"/>
      <c r="AT150" s="146" t="s">
        <v>133</v>
      </c>
      <c r="AU150" s="146" t="s">
        <v>84</v>
      </c>
      <c r="AV150" s="12" t="s">
        <v>84</v>
      </c>
      <c r="AW150" s="12" t="s">
        <v>35</v>
      </c>
      <c r="AX150" s="12" t="s">
        <v>74</v>
      </c>
      <c r="AY150" s="146" t="s">
        <v>122</v>
      </c>
    </row>
    <row r="151" spans="2:65" s="13" customFormat="1">
      <c r="B151" s="152"/>
      <c r="D151" s="145" t="s">
        <v>133</v>
      </c>
      <c r="E151" s="153" t="s">
        <v>19</v>
      </c>
      <c r="F151" s="154" t="s">
        <v>135</v>
      </c>
      <c r="H151" s="155">
        <v>14</v>
      </c>
      <c r="I151" s="156"/>
      <c r="L151" s="152"/>
      <c r="M151" s="157"/>
      <c r="T151" s="158"/>
      <c r="AT151" s="153" t="s">
        <v>133</v>
      </c>
      <c r="AU151" s="153" t="s">
        <v>84</v>
      </c>
      <c r="AV151" s="13" t="s">
        <v>129</v>
      </c>
      <c r="AW151" s="13" t="s">
        <v>35</v>
      </c>
      <c r="AX151" s="13" t="s">
        <v>82</v>
      </c>
      <c r="AY151" s="153" t="s">
        <v>122</v>
      </c>
    </row>
    <row r="152" spans="2:65" s="1" customFormat="1" ht="16.5" customHeight="1">
      <c r="B152" s="32"/>
      <c r="C152" s="159" t="s">
        <v>219</v>
      </c>
      <c r="D152" s="159" t="s">
        <v>183</v>
      </c>
      <c r="E152" s="160" t="s">
        <v>220</v>
      </c>
      <c r="F152" s="161" t="s">
        <v>221</v>
      </c>
      <c r="G152" s="162" t="s">
        <v>127</v>
      </c>
      <c r="H152" s="163">
        <v>28.56</v>
      </c>
      <c r="I152" s="164"/>
      <c r="J152" s="165">
        <f>ROUND(I152*H152,2)</f>
        <v>0</v>
      </c>
      <c r="K152" s="161" t="s">
        <v>128</v>
      </c>
      <c r="L152" s="166"/>
      <c r="M152" s="167" t="s">
        <v>19</v>
      </c>
      <c r="N152" s="168" t="s">
        <v>45</v>
      </c>
      <c r="P152" s="136">
        <f>O152*H152</f>
        <v>0</v>
      </c>
      <c r="Q152" s="136">
        <v>2.9999999999999997E-4</v>
      </c>
      <c r="R152" s="136">
        <f>Q152*H152</f>
        <v>8.5679999999999992E-3</v>
      </c>
      <c r="S152" s="136">
        <v>0</v>
      </c>
      <c r="T152" s="137">
        <f>S152*H152</f>
        <v>0</v>
      </c>
      <c r="AR152" s="138" t="s">
        <v>176</v>
      </c>
      <c r="AT152" s="138" t="s">
        <v>183</v>
      </c>
      <c r="AU152" s="138" t="s">
        <v>84</v>
      </c>
      <c r="AY152" s="17" t="s">
        <v>122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82</v>
      </c>
      <c r="BK152" s="139">
        <f>ROUND(I152*H152,2)</f>
        <v>0</v>
      </c>
      <c r="BL152" s="17" t="s">
        <v>129</v>
      </c>
      <c r="BM152" s="138" t="s">
        <v>222</v>
      </c>
    </row>
    <row r="153" spans="2:65" s="12" customFormat="1">
      <c r="B153" s="144"/>
      <c r="D153" s="145" t="s">
        <v>133</v>
      </c>
      <c r="E153" s="146" t="s">
        <v>19</v>
      </c>
      <c r="F153" s="147" t="s">
        <v>223</v>
      </c>
      <c r="H153" s="148">
        <v>22.44</v>
      </c>
      <c r="I153" s="149"/>
      <c r="L153" s="144"/>
      <c r="M153" s="150"/>
      <c r="T153" s="151"/>
      <c r="AT153" s="146" t="s">
        <v>133</v>
      </c>
      <c r="AU153" s="146" t="s">
        <v>84</v>
      </c>
      <c r="AV153" s="12" t="s">
        <v>84</v>
      </c>
      <c r="AW153" s="12" t="s">
        <v>35</v>
      </c>
      <c r="AX153" s="12" t="s">
        <v>74</v>
      </c>
      <c r="AY153" s="146" t="s">
        <v>122</v>
      </c>
    </row>
    <row r="154" spans="2:65" s="12" customFormat="1">
      <c r="B154" s="144"/>
      <c r="D154" s="145" t="s">
        <v>133</v>
      </c>
      <c r="E154" s="146" t="s">
        <v>19</v>
      </c>
      <c r="F154" s="147" t="s">
        <v>224</v>
      </c>
      <c r="H154" s="148">
        <v>6.12</v>
      </c>
      <c r="I154" s="149"/>
      <c r="L154" s="144"/>
      <c r="M154" s="150"/>
      <c r="T154" s="151"/>
      <c r="AT154" s="146" t="s">
        <v>133</v>
      </c>
      <c r="AU154" s="146" t="s">
        <v>84</v>
      </c>
      <c r="AV154" s="12" t="s">
        <v>84</v>
      </c>
      <c r="AW154" s="12" t="s">
        <v>35</v>
      </c>
      <c r="AX154" s="12" t="s">
        <v>74</v>
      </c>
      <c r="AY154" s="146" t="s">
        <v>122</v>
      </c>
    </row>
    <row r="155" spans="2:65" s="13" customFormat="1">
      <c r="B155" s="152"/>
      <c r="D155" s="145" t="s">
        <v>133</v>
      </c>
      <c r="E155" s="153" t="s">
        <v>19</v>
      </c>
      <c r="F155" s="154" t="s">
        <v>135</v>
      </c>
      <c r="H155" s="155">
        <v>28.560000000000002</v>
      </c>
      <c r="I155" s="156"/>
      <c r="L155" s="152"/>
      <c r="M155" s="157"/>
      <c r="T155" s="158"/>
      <c r="AT155" s="153" t="s">
        <v>133</v>
      </c>
      <c r="AU155" s="153" t="s">
        <v>84</v>
      </c>
      <c r="AV155" s="13" t="s">
        <v>129</v>
      </c>
      <c r="AW155" s="13" t="s">
        <v>35</v>
      </c>
      <c r="AX155" s="13" t="s">
        <v>82</v>
      </c>
      <c r="AY155" s="153" t="s">
        <v>122</v>
      </c>
    </row>
    <row r="156" spans="2:65" s="1" customFormat="1" ht="16.5" customHeight="1">
      <c r="B156" s="32"/>
      <c r="C156" s="159" t="s">
        <v>225</v>
      </c>
      <c r="D156" s="159" t="s">
        <v>183</v>
      </c>
      <c r="E156" s="160" t="s">
        <v>226</v>
      </c>
      <c r="F156" s="161" t="s">
        <v>227</v>
      </c>
      <c r="G156" s="162" t="s">
        <v>172</v>
      </c>
      <c r="H156" s="163">
        <v>15.4</v>
      </c>
      <c r="I156" s="164"/>
      <c r="J156" s="165">
        <f>ROUND(I156*H156,2)</f>
        <v>0</v>
      </c>
      <c r="K156" s="161" t="s">
        <v>128</v>
      </c>
      <c r="L156" s="166"/>
      <c r="M156" s="167" t="s">
        <v>19</v>
      </c>
      <c r="N156" s="168" t="s">
        <v>45</v>
      </c>
      <c r="P156" s="136">
        <f>O156*H156</f>
        <v>0</v>
      </c>
      <c r="Q156" s="136">
        <v>1</v>
      </c>
      <c r="R156" s="136">
        <f>Q156*H156</f>
        <v>15.4</v>
      </c>
      <c r="S156" s="136">
        <v>0</v>
      </c>
      <c r="T156" s="137">
        <f>S156*H156</f>
        <v>0</v>
      </c>
      <c r="AR156" s="138" t="s">
        <v>176</v>
      </c>
      <c r="AT156" s="138" t="s">
        <v>183</v>
      </c>
      <c r="AU156" s="138" t="s">
        <v>84</v>
      </c>
      <c r="AY156" s="17" t="s">
        <v>122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82</v>
      </c>
      <c r="BK156" s="139">
        <f>ROUND(I156*H156,2)</f>
        <v>0</v>
      </c>
      <c r="BL156" s="17" t="s">
        <v>129</v>
      </c>
      <c r="BM156" s="138" t="s">
        <v>228</v>
      </c>
    </row>
    <row r="157" spans="2:65" s="12" customFormat="1">
      <c r="B157" s="144"/>
      <c r="D157" s="145" t="s">
        <v>133</v>
      </c>
      <c r="E157" s="146" t="s">
        <v>19</v>
      </c>
      <c r="F157" s="147" t="s">
        <v>229</v>
      </c>
      <c r="H157" s="148">
        <v>12.1</v>
      </c>
      <c r="I157" s="149"/>
      <c r="L157" s="144"/>
      <c r="M157" s="150"/>
      <c r="T157" s="151"/>
      <c r="AT157" s="146" t="s">
        <v>133</v>
      </c>
      <c r="AU157" s="146" t="s">
        <v>84</v>
      </c>
      <c r="AV157" s="12" t="s">
        <v>84</v>
      </c>
      <c r="AW157" s="12" t="s">
        <v>35</v>
      </c>
      <c r="AX157" s="12" t="s">
        <v>74</v>
      </c>
      <c r="AY157" s="146" t="s">
        <v>122</v>
      </c>
    </row>
    <row r="158" spans="2:65" s="12" customFormat="1">
      <c r="B158" s="144"/>
      <c r="D158" s="145" t="s">
        <v>133</v>
      </c>
      <c r="E158" s="146" t="s">
        <v>19</v>
      </c>
      <c r="F158" s="147" t="s">
        <v>230</v>
      </c>
      <c r="H158" s="148">
        <v>3.3</v>
      </c>
      <c r="I158" s="149"/>
      <c r="L158" s="144"/>
      <c r="M158" s="150"/>
      <c r="T158" s="151"/>
      <c r="AT158" s="146" t="s">
        <v>133</v>
      </c>
      <c r="AU158" s="146" t="s">
        <v>84</v>
      </c>
      <c r="AV158" s="12" t="s">
        <v>84</v>
      </c>
      <c r="AW158" s="12" t="s">
        <v>35</v>
      </c>
      <c r="AX158" s="12" t="s">
        <v>74</v>
      </c>
      <c r="AY158" s="146" t="s">
        <v>122</v>
      </c>
    </row>
    <row r="159" spans="2:65" s="13" customFormat="1">
      <c r="B159" s="152"/>
      <c r="D159" s="145" t="s">
        <v>133</v>
      </c>
      <c r="E159" s="153" t="s">
        <v>19</v>
      </c>
      <c r="F159" s="154" t="s">
        <v>135</v>
      </c>
      <c r="H159" s="155">
        <v>15.399999999999999</v>
      </c>
      <c r="I159" s="156"/>
      <c r="L159" s="152"/>
      <c r="M159" s="157"/>
      <c r="T159" s="158"/>
      <c r="AT159" s="153" t="s">
        <v>133</v>
      </c>
      <c r="AU159" s="153" t="s">
        <v>84</v>
      </c>
      <c r="AV159" s="13" t="s">
        <v>129</v>
      </c>
      <c r="AW159" s="13" t="s">
        <v>35</v>
      </c>
      <c r="AX159" s="13" t="s">
        <v>82</v>
      </c>
      <c r="AY159" s="153" t="s">
        <v>122</v>
      </c>
    </row>
    <row r="160" spans="2:65" s="1" customFormat="1" ht="16.5" customHeight="1">
      <c r="B160" s="32"/>
      <c r="C160" s="159" t="s">
        <v>231</v>
      </c>
      <c r="D160" s="159" t="s">
        <v>183</v>
      </c>
      <c r="E160" s="160" t="s">
        <v>232</v>
      </c>
      <c r="F160" s="161" t="s">
        <v>233</v>
      </c>
      <c r="G160" s="162" t="s">
        <v>172</v>
      </c>
      <c r="H160" s="163">
        <v>3.08</v>
      </c>
      <c r="I160" s="164"/>
      <c r="J160" s="165">
        <f>ROUND(I160*H160,2)</f>
        <v>0</v>
      </c>
      <c r="K160" s="161" t="s">
        <v>128</v>
      </c>
      <c r="L160" s="166"/>
      <c r="M160" s="167" t="s">
        <v>19</v>
      </c>
      <c r="N160" s="168" t="s">
        <v>45</v>
      </c>
      <c r="P160" s="136">
        <f>O160*H160</f>
        <v>0</v>
      </c>
      <c r="Q160" s="136">
        <v>1</v>
      </c>
      <c r="R160" s="136">
        <f>Q160*H160</f>
        <v>3.08</v>
      </c>
      <c r="S160" s="136">
        <v>0</v>
      </c>
      <c r="T160" s="137">
        <f>S160*H160</f>
        <v>0</v>
      </c>
      <c r="AR160" s="138" t="s">
        <v>176</v>
      </c>
      <c r="AT160" s="138" t="s">
        <v>183</v>
      </c>
      <c r="AU160" s="138" t="s">
        <v>84</v>
      </c>
      <c r="AY160" s="17" t="s">
        <v>122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82</v>
      </c>
      <c r="BK160" s="139">
        <f>ROUND(I160*H160,2)</f>
        <v>0</v>
      </c>
      <c r="BL160" s="17" t="s">
        <v>129</v>
      </c>
      <c r="BM160" s="138" t="s">
        <v>234</v>
      </c>
    </row>
    <row r="161" spans="2:65" s="12" customFormat="1">
      <c r="B161" s="144"/>
      <c r="D161" s="145" t="s">
        <v>133</v>
      </c>
      <c r="E161" s="146" t="s">
        <v>19</v>
      </c>
      <c r="F161" s="147" t="s">
        <v>235</v>
      </c>
      <c r="H161" s="148">
        <v>2.42</v>
      </c>
      <c r="I161" s="149"/>
      <c r="L161" s="144"/>
      <c r="M161" s="150"/>
      <c r="T161" s="151"/>
      <c r="AT161" s="146" t="s">
        <v>133</v>
      </c>
      <c r="AU161" s="146" t="s">
        <v>84</v>
      </c>
      <c r="AV161" s="12" t="s">
        <v>84</v>
      </c>
      <c r="AW161" s="12" t="s">
        <v>35</v>
      </c>
      <c r="AX161" s="12" t="s">
        <v>74</v>
      </c>
      <c r="AY161" s="146" t="s">
        <v>122</v>
      </c>
    </row>
    <row r="162" spans="2:65" s="12" customFormat="1">
      <c r="B162" s="144"/>
      <c r="D162" s="145" t="s">
        <v>133</v>
      </c>
      <c r="E162" s="146" t="s">
        <v>19</v>
      </c>
      <c r="F162" s="147" t="s">
        <v>236</v>
      </c>
      <c r="H162" s="148">
        <v>0.66</v>
      </c>
      <c r="I162" s="149"/>
      <c r="L162" s="144"/>
      <c r="M162" s="150"/>
      <c r="T162" s="151"/>
      <c r="AT162" s="146" t="s">
        <v>133</v>
      </c>
      <c r="AU162" s="146" t="s">
        <v>84</v>
      </c>
      <c r="AV162" s="12" t="s">
        <v>84</v>
      </c>
      <c r="AW162" s="12" t="s">
        <v>35</v>
      </c>
      <c r="AX162" s="12" t="s">
        <v>74</v>
      </c>
      <c r="AY162" s="146" t="s">
        <v>122</v>
      </c>
    </row>
    <row r="163" spans="2:65" s="13" customFormat="1">
      <c r="B163" s="152"/>
      <c r="D163" s="145" t="s">
        <v>133</v>
      </c>
      <c r="E163" s="153" t="s">
        <v>19</v>
      </c>
      <c r="F163" s="154" t="s">
        <v>135</v>
      </c>
      <c r="H163" s="155">
        <v>3.08</v>
      </c>
      <c r="I163" s="156"/>
      <c r="L163" s="152"/>
      <c r="M163" s="157"/>
      <c r="T163" s="158"/>
      <c r="AT163" s="153" t="s">
        <v>133</v>
      </c>
      <c r="AU163" s="153" t="s">
        <v>84</v>
      </c>
      <c r="AV163" s="13" t="s">
        <v>129</v>
      </c>
      <c r="AW163" s="13" t="s">
        <v>35</v>
      </c>
      <c r="AX163" s="13" t="s">
        <v>82</v>
      </c>
      <c r="AY163" s="153" t="s">
        <v>122</v>
      </c>
    </row>
    <row r="164" spans="2:65" s="1" customFormat="1" ht="16.5" customHeight="1">
      <c r="B164" s="32"/>
      <c r="C164" s="127" t="s">
        <v>237</v>
      </c>
      <c r="D164" s="127" t="s">
        <v>124</v>
      </c>
      <c r="E164" s="128" t="s">
        <v>238</v>
      </c>
      <c r="F164" s="129" t="s">
        <v>239</v>
      </c>
      <c r="G164" s="130" t="s">
        <v>240</v>
      </c>
      <c r="H164" s="131">
        <v>28</v>
      </c>
      <c r="I164" s="132"/>
      <c r="J164" s="133">
        <f>ROUND(I164*H164,2)</f>
        <v>0</v>
      </c>
      <c r="K164" s="129" t="s">
        <v>128</v>
      </c>
      <c r="L164" s="32"/>
      <c r="M164" s="134" t="s">
        <v>19</v>
      </c>
      <c r="N164" s="135" t="s">
        <v>45</v>
      </c>
      <c r="P164" s="136">
        <f>O164*H164</f>
        <v>0</v>
      </c>
      <c r="Q164" s="136">
        <v>1.33E-3</v>
      </c>
      <c r="R164" s="136">
        <f>Q164*H164</f>
        <v>3.7240000000000002E-2</v>
      </c>
      <c r="S164" s="136">
        <v>0</v>
      </c>
      <c r="T164" s="137">
        <f>S164*H164</f>
        <v>0</v>
      </c>
      <c r="AR164" s="138" t="s">
        <v>129</v>
      </c>
      <c r="AT164" s="138" t="s">
        <v>124</v>
      </c>
      <c r="AU164" s="138" t="s">
        <v>84</v>
      </c>
      <c r="AY164" s="17" t="s">
        <v>122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82</v>
      </c>
      <c r="BK164" s="139">
        <f>ROUND(I164*H164,2)</f>
        <v>0</v>
      </c>
      <c r="BL164" s="17" t="s">
        <v>129</v>
      </c>
      <c r="BM164" s="138" t="s">
        <v>241</v>
      </c>
    </row>
    <row r="165" spans="2:65" s="1" customFormat="1">
      <c r="B165" s="32"/>
      <c r="D165" s="140" t="s">
        <v>131</v>
      </c>
      <c r="F165" s="141" t="s">
        <v>242</v>
      </c>
      <c r="I165" s="142"/>
      <c r="L165" s="32"/>
      <c r="M165" s="143"/>
      <c r="T165" s="53"/>
      <c r="AT165" s="17" t="s">
        <v>131</v>
      </c>
      <c r="AU165" s="17" t="s">
        <v>84</v>
      </c>
    </row>
    <row r="166" spans="2:65" s="12" customFormat="1">
      <c r="B166" s="144"/>
      <c r="D166" s="145" t="s">
        <v>133</v>
      </c>
      <c r="E166" s="146" t="s">
        <v>19</v>
      </c>
      <c r="F166" s="147" t="s">
        <v>243</v>
      </c>
      <c r="H166" s="148">
        <v>22</v>
      </c>
      <c r="I166" s="149"/>
      <c r="L166" s="144"/>
      <c r="M166" s="150"/>
      <c r="T166" s="151"/>
      <c r="AT166" s="146" t="s">
        <v>133</v>
      </c>
      <c r="AU166" s="146" t="s">
        <v>84</v>
      </c>
      <c r="AV166" s="12" t="s">
        <v>84</v>
      </c>
      <c r="AW166" s="12" t="s">
        <v>35</v>
      </c>
      <c r="AX166" s="12" t="s">
        <v>74</v>
      </c>
      <c r="AY166" s="146" t="s">
        <v>122</v>
      </c>
    </row>
    <row r="167" spans="2:65" s="12" customFormat="1">
      <c r="B167" s="144"/>
      <c r="D167" s="145" t="s">
        <v>133</v>
      </c>
      <c r="E167" s="146" t="s">
        <v>19</v>
      </c>
      <c r="F167" s="147" t="s">
        <v>244</v>
      </c>
      <c r="H167" s="148">
        <v>6</v>
      </c>
      <c r="I167" s="149"/>
      <c r="L167" s="144"/>
      <c r="M167" s="150"/>
      <c r="T167" s="151"/>
      <c r="AT167" s="146" t="s">
        <v>133</v>
      </c>
      <c r="AU167" s="146" t="s">
        <v>84</v>
      </c>
      <c r="AV167" s="12" t="s">
        <v>84</v>
      </c>
      <c r="AW167" s="12" t="s">
        <v>35</v>
      </c>
      <c r="AX167" s="12" t="s">
        <v>74</v>
      </c>
      <c r="AY167" s="146" t="s">
        <v>122</v>
      </c>
    </row>
    <row r="168" spans="2:65" s="13" customFormat="1">
      <c r="B168" s="152"/>
      <c r="D168" s="145" t="s">
        <v>133</v>
      </c>
      <c r="E168" s="153" t="s">
        <v>19</v>
      </c>
      <c r="F168" s="154" t="s">
        <v>135</v>
      </c>
      <c r="H168" s="155">
        <v>28</v>
      </c>
      <c r="I168" s="156"/>
      <c r="L168" s="152"/>
      <c r="M168" s="157"/>
      <c r="T168" s="158"/>
      <c r="AT168" s="153" t="s">
        <v>133</v>
      </c>
      <c r="AU168" s="153" t="s">
        <v>84</v>
      </c>
      <c r="AV168" s="13" t="s">
        <v>129</v>
      </c>
      <c r="AW168" s="13" t="s">
        <v>35</v>
      </c>
      <c r="AX168" s="13" t="s">
        <v>82</v>
      </c>
      <c r="AY168" s="153" t="s">
        <v>122</v>
      </c>
    </row>
    <row r="169" spans="2:65" s="11" customFormat="1" ht="22.9" customHeight="1">
      <c r="B169" s="115"/>
      <c r="D169" s="116" t="s">
        <v>73</v>
      </c>
      <c r="E169" s="125" t="s">
        <v>157</v>
      </c>
      <c r="F169" s="125" t="s">
        <v>245</v>
      </c>
      <c r="I169" s="118"/>
      <c r="J169" s="126">
        <f>BK169</f>
        <v>0</v>
      </c>
      <c r="L169" s="115"/>
      <c r="M169" s="120"/>
      <c r="P169" s="121">
        <f>SUM(P170:P203)</f>
        <v>0</v>
      </c>
      <c r="R169" s="121">
        <f>SUM(R170:R203)</f>
        <v>127.38261</v>
      </c>
      <c r="T169" s="122">
        <f>SUM(T170:T203)</f>
        <v>0</v>
      </c>
      <c r="AR169" s="116" t="s">
        <v>82</v>
      </c>
      <c r="AT169" s="123" t="s">
        <v>73</v>
      </c>
      <c r="AU169" s="123" t="s">
        <v>82</v>
      </c>
      <c r="AY169" s="116" t="s">
        <v>122</v>
      </c>
      <c r="BK169" s="124">
        <f>SUM(BK170:BK203)</f>
        <v>0</v>
      </c>
    </row>
    <row r="170" spans="2:65" s="1" customFormat="1" ht="21.75" customHeight="1">
      <c r="B170" s="32"/>
      <c r="C170" s="127" t="s">
        <v>246</v>
      </c>
      <c r="D170" s="127" t="s">
        <v>124</v>
      </c>
      <c r="E170" s="128" t="s">
        <v>247</v>
      </c>
      <c r="F170" s="129" t="s">
        <v>248</v>
      </c>
      <c r="G170" s="130" t="s">
        <v>127</v>
      </c>
      <c r="H170" s="131">
        <v>921</v>
      </c>
      <c r="I170" s="132"/>
      <c r="J170" s="133">
        <f>ROUND(I170*H170,2)</f>
        <v>0</v>
      </c>
      <c r="K170" s="129" t="s">
        <v>128</v>
      </c>
      <c r="L170" s="32"/>
      <c r="M170" s="134" t="s">
        <v>19</v>
      </c>
      <c r="N170" s="135" t="s">
        <v>45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129</v>
      </c>
      <c r="AT170" s="138" t="s">
        <v>124</v>
      </c>
      <c r="AU170" s="138" t="s">
        <v>84</v>
      </c>
      <c r="AY170" s="17" t="s">
        <v>122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82</v>
      </c>
      <c r="BK170" s="139">
        <f>ROUND(I170*H170,2)</f>
        <v>0</v>
      </c>
      <c r="BL170" s="17" t="s">
        <v>129</v>
      </c>
      <c r="BM170" s="138" t="s">
        <v>249</v>
      </c>
    </row>
    <row r="171" spans="2:65" s="1" customFormat="1">
      <c r="B171" s="32"/>
      <c r="D171" s="140" t="s">
        <v>131</v>
      </c>
      <c r="F171" s="141" t="s">
        <v>250</v>
      </c>
      <c r="I171" s="142"/>
      <c r="L171" s="32"/>
      <c r="M171" s="143"/>
      <c r="T171" s="53"/>
      <c r="AT171" s="17" t="s">
        <v>131</v>
      </c>
      <c r="AU171" s="17" t="s">
        <v>84</v>
      </c>
    </row>
    <row r="172" spans="2:65" s="14" customFormat="1">
      <c r="B172" s="169"/>
      <c r="D172" s="145" t="s">
        <v>133</v>
      </c>
      <c r="E172" s="170" t="s">
        <v>19</v>
      </c>
      <c r="F172" s="171" t="s">
        <v>251</v>
      </c>
      <c r="H172" s="170" t="s">
        <v>19</v>
      </c>
      <c r="I172" s="172"/>
      <c r="L172" s="169"/>
      <c r="M172" s="173"/>
      <c r="T172" s="174"/>
      <c r="AT172" s="170" t="s">
        <v>133</v>
      </c>
      <c r="AU172" s="170" t="s">
        <v>84</v>
      </c>
      <c r="AV172" s="14" t="s">
        <v>82</v>
      </c>
      <c r="AW172" s="14" t="s">
        <v>35</v>
      </c>
      <c r="AX172" s="14" t="s">
        <v>74</v>
      </c>
      <c r="AY172" s="170" t="s">
        <v>122</v>
      </c>
    </row>
    <row r="173" spans="2:65" s="12" customFormat="1">
      <c r="B173" s="144"/>
      <c r="D173" s="145" t="s">
        <v>133</v>
      </c>
      <c r="E173" s="146" t="s">
        <v>19</v>
      </c>
      <c r="F173" s="147" t="s">
        <v>252</v>
      </c>
      <c r="H173" s="148">
        <v>227</v>
      </c>
      <c r="I173" s="149"/>
      <c r="L173" s="144"/>
      <c r="M173" s="150"/>
      <c r="T173" s="151"/>
      <c r="AT173" s="146" t="s">
        <v>133</v>
      </c>
      <c r="AU173" s="146" t="s">
        <v>84</v>
      </c>
      <c r="AV173" s="12" t="s">
        <v>84</v>
      </c>
      <c r="AW173" s="12" t="s">
        <v>35</v>
      </c>
      <c r="AX173" s="12" t="s">
        <v>74</v>
      </c>
      <c r="AY173" s="146" t="s">
        <v>122</v>
      </c>
    </row>
    <row r="174" spans="2:65" s="12" customFormat="1">
      <c r="B174" s="144"/>
      <c r="D174" s="145" t="s">
        <v>133</v>
      </c>
      <c r="E174" s="146" t="s">
        <v>19</v>
      </c>
      <c r="F174" s="147" t="s">
        <v>252</v>
      </c>
      <c r="H174" s="148">
        <v>227</v>
      </c>
      <c r="I174" s="149"/>
      <c r="L174" s="144"/>
      <c r="M174" s="150"/>
      <c r="T174" s="151"/>
      <c r="AT174" s="146" t="s">
        <v>133</v>
      </c>
      <c r="AU174" s="146" t="s">
        <v>84</v>
      </c>
      <c r="AV174" s="12" t="s">
        <v>84</v>
      </c>
      <c r="AW174" s="12" t="s">
        <v>35</v>
      </c>
      <c r="AX174" s="12" t="s">
        <v>74</v>
      </c>
      <c r="AY174" s="146" t="s">
        <v>122</v>
      </c>
    </row>
    <row r="175" spans="2:65" s="14" customFormat="1">
      <c r="B175" s="169"/>
      <c r="D175" s="145" t="s">
        <v>133</v>
      </c>
      <c r="E175" s="170" t="s">
        <v>19</v>
      </c>
      <c r="F175" s="171" t="s">
        <v>253</v>
      </c>
      <c r="H175" s="170" t="s">
        <v>19</v>
      </c>
      <c r="I175" s="172"/>
      <c r="L175" s="169"/>
      <c r="M175" s="173"/>
      <c r="T175" s="174"/>
      <c r="AT175" s="170" t="s">
        <v>133</v>
      </c>
      <c r="AU175" s="170" t="s">
        <v>84</v>
      </c>
      <c r="AV175" s="14" t="s">
        <v>82</v>
      </c>
      <c r="AW175" s="14" t="s">
        <v>35</v>
      </c>
      <c r="AX175" s="14" t="s">
        <v>74</v>
      </c>
      <c r="AY175" s="170" t="s">
        <v>122</v>
      </c>
    </row>
    <row r="176" spans="2:65" s="12" customFormat="1">
      <c r="B176" s="144"/>
      <c r="D176" s="145" t="s">
        <v>133</v>
      </c>
      <c r="E176" s="146" t="s">
        <v>19</v>
      </c>
      <c r="F176" s="147" t="s">
        <v>254</v>
      </c>
      <c r="H176" s="148">
        <v>17.5</v>
      </c>
      <c r="I176" s="149"/>
      <c r="L176" s="144"/>
      <c r="M176" s="150"/>
      <c r="T176" s="151"/>
      <c r="AT176" s="146" t="s">
        <v>133</v>
      </c>
      <c r="AU176" s="146" t="s">
        <v>84</v>
      </c>
      <c r="AV176" s="12" t="s">
        <v>84</v>
      </c>
      <c r="AW176" s="12" t="s">
        <v>35</v>
      </c>
      <c r="AX176" s="12" t="s">
        <v>74</v>
      </c>
      <c r="AY176" s="146" t="s">
        <v>122</v>
      </c>
    </row>
    <row r="177" spans="2:65" s="12" customFormat="1">
      <c r="B177" s="144"/>
      <c r="D177" s="145" t="s">
        <v>133</v>
      </c>
      <c r="E177" s="146" t="s">
        <v>19</v>
      </c>
      <c r="F177" s="147" t="s">
        <v>254</v>
      </c>
      <c r="H177" s="148">
        <v>17.5</v>
      </c>
      <c r="I177" s="149"/>
      <c r="L177" s="144"/>
      <c r="M177" s="150"/>
      <c r="T177" s="151"/>
      <c r="AT177" s="146" t="s">
        <v>133</v>
      </c>
      <c r="AU177" s="146" t="s">
        <v>84</v>
      </c>
      <c r="AV177" s="12" t="s">
        <v>84</v>
      </c>
      <c r="AW177" s="12" t="s">
        <v>35</v>
      </c>
      <c r="AX177" s="12" t="s">
        <v>74</v>
      </c>
      <c r="AY177" s="146" t="s">
        <v>122</v>
      </c>
    </row>
    <row r="178" spans="2:65" s="14" customFormat="1">
      <c r="B178" s="169"/>
      <c r="D178" s="145" t="s">
        <v>133</v>
      </c>
      <c r="E178" s="170" t="s">
        <v>19</v>
      </c>
      <c r="F178" s="171" t="s">
        <v>255</v>
      </c>
      <c r="H178" s="170" t="s">
        <v>19</v>
      </c>
      <c r="I178" s="172"/>
      <c r="L178" s="169"/>
      <c r="M178" s="173"/>
      <c r="T178" s="174"/>
      <c r="AT178" s="170" t="s">
        <v>133</v>
      </c>
      <c r="AU178" s="170" t="s">
        <v>84</v>
      </c>
      <c r="AV178" s="14" t="s">
        <v>82</v>
      </c>
      <c r="AW178" s="14" t="s">
        <v>35</v>
      </c>
      <c r="AX178" s="14" t="s">
        <v>74</v>
      </c>
      <c r="AY178" s="170" t="s">
        <v>122</v>
      </c>
    </row>
    <row r="179" spans="2:65" s="12" customFormat="1">
      <c r="B179" s="144"/>
      <c r="D179" s="145" t="s">
        <v>133</v>
      </c>
      <c r="E179" s="146" t="s">
        <v>19</v>
      </c>
      <c r="F179" s="147" t="s">
        <v>256</v>
      </c>
      <c r="H179" s="148">
        <v>216</v>
      </c>
      <c r="I179" s="149"/>
      <c r="L179" s="144"/>
      <c r="M179" s="150"/>
      <c r="T179" s="151"/>
      <c r="AT179" s="146" t="s">
        <v>133</v>
      </c>
      <c r="AU179" s="146" t="s">
        <v>84</v>
      </c>
      <c r="AV179" s="12" t="s">
        <v>84</v>
      </c>
      <c r="AW179" s="12" t="s">
        <v>35</v>
      </c>
      <c r="AX179" s="12" t="s">
        <v>74</v>
      </c>
      <c r="AY179" s="146" t="s">
        <v>122</v>
      </c>
    </row>
    <row r="180" spans="2:65" s="12" customFormat="1">
      <c r="B180" s="144"/>
      <c r="D180" s="145" t="s">
        <v>133</v>
      </c>
      <c r="E180" s="146" t="s">
        <v>19</v>
      </c>
      <c r="F180" s="147" t="s">
        <v>256</v>
      </c>
      <c r="H180" s="148">
        <v>216</v>
      </c>
      <c r="I180" s="149"/>
      <c r="L180" s="144"/>
      <c r="M180" s="150"/>
      <c r="T180" s="151"/>
      <c r="AT180" s="146" t="s">
        <v>133</v>
      </c>
      <c r="AU180" s="146" t="s">
        <v>84</v>
      </c>
      <c r="AV180" s="12" t="s">
        <v>84</v>
      </c>
      <c r="AW180" s="12" t="s">
        <v>35</v>
      </c>
      <c r="AX180" s="12" t="s">
        <v>74</v>
      </c>
      <c r="AY180" s="146" t="s">
        <v>122</v>
      </c>
    </row>
    <row r="181" spans="2:65" s="13" customFormat="1">
      <c r="B181" s="152"/>
      <c r="D181" s="145" t="s">
        <v>133</v>
      </c>
      <c r="E181" s="153" t="s">
        <v>19</v>
      </c>
      <c r="F181" s="154" t="s">
        <v>135</v>
      </c>
      <c r="H181" s="155">
        <v>921</v>
      </c>
      <c r="I181" s="156"/>
      <c r="L181" s="152"/>
      <c r="M181" s="157"/>
      <c r="T181" s="158"/>
      <c r="AT181" s="153" t="s">
        <v>133</v>
      </c>
      <c r="AU181" s="153" t="s">
        <v>84</v>
      </c>
      <c r="AV181" s="13" t="s">
        <v>129</v>
      </c>
      <c r="AW181" s="13" t="s">
        <v>35</v>
      </c>
      <c r="AX181" s="13" t="s">
        <v>82</v>
      </c>
      <c r="AY181" s="153" t="s">
        <v>122</v>
      </c>
    </row>
    <row r="182" spans="2:65" s="1" customFormat="1" ht="16.5" customHeight="1">
      <c r="B182" s="32"/>
      <c r="C182" s="127" t="s">
        <v>257</v>
      </c>
      <c r="D182" s="127" t="s">
        <v>124</v>
      </c>
      <c r="E182" s="128" t="s">
        <v>258</v>
      </c>
      <c r="F182" s="129" t="s">
        <v>259</v>
      </c>
      <c r="G182" s="130" t="s">
        <v>138</v>
      </c>
      <c r="H182" s="131">
        <v>23.75</v>
      </c>
      <c r="I182" s="132"/>
      <c r="J182" s="133">
        <f>ROUND(I182*H182,2)</f>
        <v>0</v>
      </c>
      <c r="K182" s="129" t="s">
        <v>128</v>
      </c>
      <c r="L182" s="32"/>
      <c r="M182" s="134" t="s">
        <v>19</v>
      </c>
      <c r="N182" s="135" t="s">
        <v>45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129</v>
      </c>
      <c r="AT182" s="138" t="s">
        <v>124</v>
      </c>
      <c r="AU182" s="138" t="s">
        <v>84</v>
      </c>
      <c r="AY182" s="17" t="s">
        <v>122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82</v>
      </c>
      <c r="BK182" s="139">
        <f>ROUND(I182*H182,2)</f>
        <v>0</v>
      </c>
      <c r="BL182" s="17" t="s">
        <v>129</v>
      </c>
      <c r="BM182" s="138" t="s">
        <v>260</v>
      </c>
    </row>
    <row r="183" spans="2:65" s="1" customFormat="1">
      <c r="B183" s="32"/>
      <c r="D183" s="140" t="s">
        <v>131</v>
      </c>
      <c r="F183" s="141" t="s">
        <v>261</v>
      </c>
      <c r="I183" s="142"/>
      <c r="L183" s="32"/>
      <c r="M183" s="143"/>
      <c r="T183" s="53"/>
      <c r="AT183" s="17" t="s">
        <v>131</v>
      </c>
      <c r="AU183" s="17" t="s">
        <v>84</v>
      </c>
    </row>
    <row r="184" spans="2:65" s="12" customFormat="1">
      <c r="B184" s="144"/>
      <c r="D184" s="145" t="s">
        <v>133</v>
      </c>
      <c r="E184" s="146" t="s">
        <v>19</v>
      </c>
      <c r="F184" s="147" t="s">
        <v>262</v>
      </c>
      <c r="H184" s="148">
        <v>23.75</v>
      </c>
      <c r="I184" s="149"/>
      <c r="L184" s="144"/>
      <c r="M184" s="150"/>
      <c r="T184" s="151"/>
      <c r="AT184" s="146" t="s">
        <v>133</v>
      </c>
      <c r="AU184" s="146" t="s">
        <v>84</v>
      </c>
      <c r="AV184" s="12" t="s">
        <v>84</v>
      </c>
      <c r="AW184" s="12" t="s">
        <v>35</v>
      </c>
      <c r="AX184" s="12" t="s">
        <v>74</v>
      </c>
      <c r="AY184" s="146" t="s">
        <v>122</v>
      </c>
    </row>
    <row r="185" spans="2:65" s="13" customFormat="1">
      <c r="B185" s="152"/>
      <c r="D185" s="145" t="s">
        <v>133</v>
      </c>
      <c r="E185" s="153" t="s">
        <v>19</v>
      </c>
      <c r="F185" s="154" t="s">
        <v>135</v>
      </c>
      <c r="H185" s="155">
        <v>23.75</v>
      </c>
      <c r="I185" s="156"/>
      <c r="L185" s="152"/>
      <c r="M185" s="157"/>
      <c r="T185" s="158"/>
      <c r="AT185" s="153" t="s">
        <v>133</v>
      </c>
      <c r="AU185" s="153" t="s">
        <v>84</v>
      </c>
      <c r="AV185" s="13" t="s">
        <v>129</v>
      </c>
      <c r="AW185" s="13" t="s">
        <v>35</v>
      </c>
      <c r="AX185" s="13" t="s">
        <v>82</v>
      </c>
      <c r="AY185" s="153" t="s">
        <v>122</v>
      </c>
    </row>
    <row r="186" spans="2:65" s="1" customFormat="1" ht="44.25" customHeight="1">
      <c r="B186" s="32"/>
      <c r="C186" s="127" t="s">
        <v>7</v>
      </c>
      <c r="D186" s="127" t="s">
        <v>124</v>
      </c>
      <c r="E186" s="128" t="s">
        <v>263</v>
      </c>
      <c r="F186" s="129" t="s">
        <v>264</v>
      </c>
      <c r="G186" s="130" t="s">
        <v>127</v>
      </c>
      <c r="H186" s="131">
        <v>244.5</v>
      </c>
      <c r="I186" s="132"/>
      <c r="J186" s="133">
        <f>ROUND(I186*H186,2)</f>
        <v>0</v>
      </c>
      <c r="K186" s="129" t="s">
        <v>128</v>
      </c>
      <c r="L186" s="32"/>
      <c r="M186" s="134" t="s">
        <v>19</v>
      </c>
      <c r="N186" s="135" t="s">
        <v>45</v>
      </c>
      <c r="P186" s="136">
        <f>O186*H186</f>
        <v>0</v>
      </c>
      <c r="Q186" s="136">
        <v>0.11162</v>
      </c>
      <c r="R186" s="136">
        <f>Q186*H186</f>
        <v>27.291090000000001</v>
      </c>
      <c r="S186" s="136">
        <v>0</v>
      </c>
      <c r="T186" s="137">
        <f>S186*H186</f>
        <v>0</v>
      </c>
      <c r="AR186" s="138" t="s">
        <v>129</v>
      </c>
      <c r="AT186" s="138" t="s">
        <v>124</v>
      </c>
      <c r="AU186" s="138" t="s">
        <v>84</v>
      </c>
      <c r="AY186" s="17" t="s">
        <v>122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82</v>
      </c>
      <c r="BK186" s="139">
        <f>ROUND(I186*H186,2)</f>
        <v>0</v>
      </c>
      <c r="BL186" s="17" t="s">
        <v>129</v>
      </c>
      <c r="BM186" s="138" t="s">
        <v>265</v>
      </c>
    </row>
    <row r="187" spans="2:65" s="1" customFormat="1">
      <c r="B187" s="32"/>
      <c r="D187" s="140" t="s">
        <v>131</v>
      </c>
      <c r="F187" s="141" t="s">
        <v>266</v>
      </c>
      <c r="I187" s="142"/>
      <c r="L187" s="32"/>
      <c r="M187" s="143"/>
      <c r="T187" s="53"/>
      <c r="AT187" s="17" t="s">
        <v>131</v>
      </c>
      <c r="AU187" s="17" t="s">
        <v>84</v>
      </c>
    </row>
    <row r="188" spans="2:65" s="14" customFormat="1">
      <c r="B188" s="169"/>
      <c r="D188" s="145" t="s">
        <v>133</v>
      </c>
      <c r="E188" s="170" t="s">
        <v>19</v>
      </c>
      <c r="F188" s="171" t="s">
        <v>251</v>
      </c>
      <c r="H188" s="170" t="s">
        <v>19</v>
      </c>
      <c r="I188" s="172"/>
      <c r="L188" s="169"/>
      <c r="M188" s="173"/>
      <c r="T188" s="174"/>
      <c r="AT188" s="170" t="s">
        <v>133</v>
      </c>
      <c r="AU188" s="170" t="s">
        <v>84</v>
      </c>
      <c r="AV188" s="14" t="s">
        <v>82</v>
      </c>
      <c r="AW188" s="14" t="s">
        <v>35</v>
      </c>
      <c r="AX188" s="14" t="s">
        <v>74</v>
      </c>
      <c r="AY188" s="170" t="s">
        <v>122</v>
      </c>
    </row>
    <row r="189" spans="2:65" s="12" customFormat="1">
      <c r="B189" s="144"/>
      <c r="D189" s="145" t="s">
        <v>133</v>
      </c>
      <c r="E189" s="146" t="s">
        <v>19</v>
      </c>
      <c r="F189" s="147" t="s">
        <v>267</v>
      </c>
      <c r="H189" s="148">
        <v>227</v>
      </c>
      <c r="I189" s="149"/>
      <c r="L189" s="144"/>
      <c r="M189" s="150"/>
      <c r="T189" s="151"/>
      <c r="AT189" s="146" t="s">
        <v>133</v>
      </c>
      <c r="AU189" s="146" t="s">
        <v>84</v>
      </c>
      <c r="AV189" s="12" t="s">
        <v>84</v>
      </c>
      <c r="AW189" s="12" t="s">
        <v>35</v>
      </c>
      <c r="AX189" s="12" t="s">
        <v>74</v>
      </c>
      <c r="AY189" s="146" t="s">
        <v>122</v>
      </c>
    </row>
    <row r="190" spans="2:65" s="14" customFormat="1">
      <c r="B190" s="169"/>
      <c r="D190" s="145" t="s">
        <v>133</v>
      </c>
      <c r="E190" s="170" t="s">
        <v>19</v>
      </c>
      <c r="F190" s="171" t="s">
        <v>253</v>
      </c>
      <c r="H190" s="170" t="s">
        <v>19</v>
      </c>
      <c r="I190" s="172"/>
      <c r="L190" s="169"/>
      <c r="M190" s="173"/>
      <c r="T190" s="174"/>
      <c r="AT190" s="170" t="s">
        <v>133</v>
      </c>
      <c r="AU190" s="170" t="s">
        <v>84</v>
      </c>
      <c r="AV190" s="14" t="s">
        <v>82</v>
      </c>
      <c r="AW190" s="14" t="s">
        <v>35</v>
      </c>
      <c r="AX190" s="14" t="s">
        <v>74</v>
      </c>
      <c r="AY190" s="170" t="s">
        <v>122</v>
      </c>
    </row>
    <row r="191" spans="2:65" s="12" customFormat="1">
      <c r="B191" s="144"/>
      <c r="D191" s="145" t="s">
        <v>133</v>
      </c>
      <c r="E191" s="146" t="s">
        <v>19</v>
      </c>
      <c r="F191" s="147" t="s">
        <v>268</v>
      </c>
      <c r="H191" s="148">
        <v>17.5</v>
      </c>
      <c r="I191" s="149"/>
      <c r="L191" s="144"/>
      <c r="M191" s="150"/>
      <c r="T191" s="151"/>
      <c r="AT191" s="146" t="s">
        <v>133</v>
      </c>
      <c r="AU191" s="146" t="s">
        <v>84</v>
      </c>
      <c r="AV191" s="12" t="s">
        <v>84</v>
      </c>
      <c r="AW191" s="12" t="s">
        <v>35</v>
      </c>
      <c r="AX191" s="12" t="s">
        <v>74</v>
      </c>
      <c r="AY191" s="146" t="s">
        <v>122</v>
      </c>
    </row>
    <row r="192" spans="2:65" s="13" customFormat="1">
      <c r="B192" s="152"/>
      <c r="D192" s="145" t="s">
        <v>133</v>
      </c>
      <c r="E192" s="153" t="s">
        <v>19</v>
      </c>
      <c r="F192" s="154" t="s">
        <v>135</v>
      </c>
      <c r="H192" s="155">
        <v>244.5</v>
      </c>
      <c r="I192" s="156"/>
      <c r="L192" s="152"/>
      <c r="M192" s="157"/>
      <c r="T192" s="158"/>
      <c r="AT192" s="153" t="s">
        <v>133</v>
      </c>
      <c r="AU192" s="153" t="s">
        <v>84</v>
      </c>
      <c r="AV192" s="13" t="s">
        <v>129</v>
      </c>
      <c r="AW192" s="13" t="s">
        <v>35</v>
      </c>
      <c r="AX192" s="13" t="s">
        <v>82</v>
      </c>
      <c r="AY192" s="153" t="s">
        <v>122</v>
      </c>
    </row>
    <row r="193" spans="2:65" s="1" customFormat="1" ht="16.5" customHeight="1">
      <c r="B193" s="32"/>
      <c r="C193" s="159" t="s">
        <v>269</v>
      </c>
      <c r="D193" s="159" t="s">
        <v>183</v>
      </c>
      <c r="E193" s="160" t="s">
        <v>270</v>
      </c>
      <c r="F193" s="161" t="s">
        <v>271</v>
      </c>
      <c r="G193" s="162" t="s">
        <v>127</v>
      </c>
      <c r="H193" s="163">
        <v>231.54</v>
      </c>
      <c r="I193" s="164"/>
      <c r="J193" s="165">
        <f>ROUND(I193*H193,2)</f>
        <v>0</v>
      </c>
      <c r="K193" s="161" t="s">
        <v>128</v>
      </c>
      <c r="L193" s="166"/>
      <c r="M193" s="167" t="s">
        <v>19</v>
      </c>
      <c r="N193" s="168" t="s">
        <v>45</v>
      </c>
      <c r="P193" s="136">
        <f>O193*H193</f>
        <v>0</v>
      </c>
      <c r="Q193" s="136">
        <v>0.17599999999999999</v>
      </c>
      <c r="R193" s="136">
        <f>Q193*H193</f>
        <v>40.751039999999996</v>
      </c>
      <c r="S193" s="136">
        <v>0</v>
      </c>
      <c r="T193" s="137">
        <f>S193*H193</f>
        <v>0</v>
      </c>
      <c r="AR193" s="138" t="s">
        <v>176</v>
      </c>
      <c r="AT193" s="138" t="s">
        <v>183</v>
      </c>
      <c r="AU193" s="138" t="s">
        <v>84</v>
      </c>
      <c r="AY193" s="17" t="s">
        <v>122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82</v>
      </c>
      <c r="BK193" s="139">
        <f>ROUND(I193*H193,2)</f>
        <v>0</v>
      </c>
      <c r="BL193" s="17" t="s">
        <v>129</v>
      </c>
      <c r="BM193" s="138" t="s">
        <v>272</v>
      </c>
    </row>
    <row r="194" spans="2:65" s="12" customFormat="1">
      <c r="B194" s="144"/>
      <c r="D194" s="145" t="s">
        <v>133</v>
      </c>
      <c r="F194" s="147" t="s">
        <v>273</v>
      </c>
      <c r="H194" s="148">
        <v>231.54</v>
      </c>
      <c r="I194" s="149"/>
      <c r="L194" s="144"/>
      <c r="M194" s="150"/>
      <c r="T194" s="151"/>
      <c r="AT194" s="146" t="s">
        <v>133</v>
      </c>
      <c r="AU194" s="146" t="s">
        <v>84</v>
      </c>
      <c r="AV194" s="12" t="s">
        <v>84</v>
      </c>
      <c r="AW194" s="12" t="s">
        <v>4</v>
      </c>
      <c r="AX194" s="12" t="s">
        <v>82</v>
      </c>
      <c r="AY194" s="146" t="s">
        <v>122</v>
      </c>
    </row>
    <row r="195" spans="2:65" s="1" customFormat="1" ht="16.5" customHeight="1">
      <c r="B195" s="32"/>
      <c r="C195" s="159" t="s">
        <v>274</v>
      </c>
      <c r="D195" s="159" t="s">
        <v>183</v>
      </c>
      <c r="E195" s="160" t="s">
        <v>275</v>
      </c>
      <c r="F195" s="161" t="s">
        <v>276</v>
      </c>
      <c r="G195" s="162" t="s">
        <v>127</v>
      </c>
      <c r="H195" s="163">
        <v>17.850000000000001</v>
      </c>
      <c r="I195" s="164"/>
      <c r="J195" s="165">
        <f>ROUND(I195*H195,2)</f>
        <v>0</v>
      </c>
      <c r="K195" s="161" t="s">
        <v>128</v>
      </c>
      <c r="L195" s="166"/>
      <c r="M195" s="167" t="s">
        <v>19</v>
      </c>
      <c r="N195" s="168" t="s">
        <v>45</v>
      </c>
      <c r="P195" s="136">
        <f>O195*H195</f>
        <v>0</v>
      </c>
      <c r="Q195" s="136">
        <v>0.17599999999999999</v>
      </c>
      <c r="R195" s="136">
        <f>Q195*H195</f>
        <v>3.1415999999999999</v>
      </c>
      <c r="S195" s="136">
        <v>0</v>
      </c>
      <c r="T195" s="137">
        <f>S195*H195</f>
        <v>0</v>
      </c>
      <c r="AR195" s="138" t="s">
        <v>176</v>
      </c>
      <c r="AT195" s="138" t="s">
        <v>183</v>
      </c>
      <c r="AU195" s="138" t="s">
        <v>84</v>
      </c>
      <c r="AY195" s="17" t="s">
        <v>122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82</v>
      </c>
      <c r="BK195" s="139">
        <f>ROUND(I195*H195,2)</f>
        <v>0</v>
      </c>
      <c r="BL195" s="17" t="s">
        <v>129</v>
      </c>
      <c r="BM195" s="138" t="s">
        <v>277</v>
      </c>
    </row>
    <row r="196" spans="2:65" s="12" customFormat="1">
      <c r="B196" s="144"/>
      <c r="D196" s="145" t="s">
        <v>133</v>
      </c>
      <c r="F196" s="147" t="s">
        <v>278</v>
      </c>
      <c r="H196" s="148">
        <v>17.850000000000001</v>
      </c>
      <c r="I196" s="149"/>
      <c r="L196" s="144"/>
      <c r="M196" s="150"/>
      <c r="T196" s="151"/>
      <c r="AT196" s="146" t="s">
        <v>133</v>
      </c>
      <c r="AU196" s="146" t="s">
        <v>84</v>
      </c>
      <c r="AV196" s="12" t="s">
        <v>84</v>
      </c>
      <c r="AW196" s="12" t="s">
        <v>4</v>
      </c>
      <c r="AX196" s="12" t="s">
        <v>82</v>
      </c>
      <c r="AY196" s="146" t="s">
        <v>122</v>
      </c>
    </row>
    <row r="197" spans="2:65" s="1" customFormat="1" ht="37.9" customHeight="1">
      <c r="B197" s="32"/>
      <c r="C197" s="127" t="s">
        <v>279</v>
      </c>
      <c r="D197" s="127" t="s">
        <v>124</v>
      </c>
      <c r="E197" s="128" t="s">
        <v>280</v>
      </c>
      <c r="F197" s="129" t="s">
        <v>281</v>
      </c>
      <c r="G197" s="130" t="s">
        <v>127</v>
      </c>
      <c r="H197" s="131">
        <v>216</v>
      </c>
      <c r="I197" s="132"/>
      <c r="J197" s="133">
        <f>ROUND(I197*H197,2)</f>
        <v>0</v>
      </c>
      <c r="K197" s="129" t="s">
        <v>128</v>
      </c>
      <c r="L197" s="32"/>
      <c r="M197" s="134" t="s">
        <v>19</v>
      </c>
      <c r="N197" s="135" t="s">
        <v>45</v>
      </c>
      <c r="P197" s="136">
        <f>O197*H197</f>
        <v>0</v>
      </c>
      <c r="Q197" s="136">
        <v>9.8000000000000004E-2</v>
      </c>
      <c r="R197" s="136">
        <f>Q197*H197</f>
        <v>21.167999999999999</v>
      </c>
      <c r="S197" s="136">
        <v>0</v>
      </c>
      <c r="T197" s="137">
        <f>S197*H197</f>
        <v>0</v>
      </c>
      <c r="AR197" s="138" t="s">
        <v>129</v>
      </c>
      <c r="AT197" s="138" t="s">
        <v>124</v>
      </c>
      <c r="AU197" s="138" t="s">
        <v>84</v>
      </c>
      <c r="AY197" s="17" t="s">
        <v>122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82</v>
      </c>
      <c r="BK197" s="139">
        <f>ROUND(I197*H197,2)</f>
        <v>0</v>
      </c>
      <c r="BL197" s="17" t="s">
        <v>129</v>
      </c>
      <c r="BM197" s="138" t="s">
        <v>282</v>
      </c>
    </row>
    <row r="198" spans="2:65" s="1" customFormat="1">
      <c r="B198" s="32"/>
      <c r="D198" s="140" t="s">
        <v>131</v>
      </c>
      <c r="F198" s="141" t="s">
        <v>283</v>
      </c>
      <c r="I198" s="142"/>
      <c r="L198" s="32"/>
      <c r="M198" s="143"/>
      <c r="T198" s="53"/>
      <c r="AT198" s="17" t="s">
        <v>131</v>
      </c>
      <c r="AU198" s="17" t="s">
        <v>84</v>
      </c>
    </row>
    <row r="199" spans="2:65" s="14" customFormat="1">
      <c r="B199" s="169"/>
      <c r="D199" s="145" t="s">
        <v>133</v>
      </c>
      <c r="E199" s="170" t="s">
        <v>19</v>
      </c>
      <c r="F199" s="171" t="s">
        <v>255</v>
      </c>
      <c r="H199" s="170" t="s">
        <v>19</v>
      </c>
      <c r="I199" s="172"/>
      <c r="L199" s="169"/>
      <c r="M199" s="173"/>
      <c r="T199" s="174"/>
      <c r="AT199" s="170" t="s">
        <v>133</v>
      </c>
      <c r="AU199" s="170" t="s">
        <v>84</v>
      </c>
      <c r="AV199" s="14" t="s">
        <v>82</v>
      </c>
      <c r="AW199" s="14" t="s">
        <v>35</v>
      </c>
      <c r="AX199" s="14" t="s">
        <v>74</v>
      </c>
      <c r="AY199" s="170" t="s">
        <v>122</v>
      </c>
    </row>
    <row r="200" spans="2:65" s="12" customFormat="1">
      <c r="B200" s="144"/>
      <c r="D200" s="145" t="s">
        <v>133</v>
      </c>
      <c r="E200" s="146" t="s">
        <v>19</v>
      </c>
      <c r="F200" s="147" t="s">
        <v>284</v>
      </c>
      <c r="H200" s="148">
        <v>216</v>
      </c>
      <c r="I200" s="149"/>
      <c r="L200" s="144"/>
      <c r="M200" s="150"/>
      <c r="T200" s="151"/>
      <c r="AT200" s="146" t="s">
        <v>133</v>
      </c>
      <c r="AU200" s="146" t="s">
        <v>84</v>
      </c>
      <c r="AV200" s="12" t="s">
        <v>84</v>
      </c>
      <c r="AW200" s="12" t="s">
        <v>35</v>
      </c>
      <c r="AX200" s="12" t="s">
        <v>74</v>
      </c>
      <c r="AY200" s="146" t="s">
        <v>122</v>
      </c>
    </row>
    <row r="201" spans="2:65" s="13" customFormat="1">
      <c r="B201" s="152"/>
      <c r="D201" s="145" t="s">
        <v>133</v>
      </c>
      <c r="E201" s="153" t="s">
        <v>19</v>
      </c>
      <c r="F201" s="154" t="s">
        <v>135</v>
      </c>
      <c r="H201" s="155">
        <v>216</v>
      </c>
      <c r="I201" s="156"/>
      <c r="L201" s="152"/>
      <c r="M201" s="157"/>
      <c r="T201" s="158"/>
      <c r="AT201" s="153" t="s">
        <v>133</v>
      </c>
      <c r="AU201" s="153" t="s">
        <v>84</v>
      </c>
      <c r="AV201" s="13" t="s">
        <v>129</v>
      </c>
      <c r="AW201" s="13" t="s">
        <v>35</v>
      </c>
      <c r="AX201" s="13" t="s">
        <v>82</v>
      </c>
      <c r="AY201" s="153" t="s">
        <v>122</v>
      </c>
    </row>
    <row r="202" spans="2:65" s="1" customFormat="1" ht="16.5" customHeight="1">
      <c r="B202" s="32"/>
      <c r="C202" s="159" t="s">
        <v>285</v>
      </c>
      <c r="D202" s="159" t="s">
        <v>183</v>
      </c>
      <c r="E202" s="160" t="s">
        <v>286</v>
      </c>
      <c r="F202" s="161" t="s">
        <v>287</v>
      </c>
      <c r="G202" s="162" t="s">
        <v>127</v>
      </c>
      <c r="H202" s="163">
        <v>220.32</v>
      </c>
      <c r="I202" s="164"/>
      <c r="J202" s="165">
        <f>ROUND(I202*H202,2)</f>
        <v>0</v>
      </c>
      <c r="K202" s="161" t="s">
        <v>128</v>
      </c>
      <c r="L202" s="166"/>
      <c r="M202" s="167" t="s">
        <v>19</v>
      </c>
      <c r="N202" s="168" t="s">
        <v>45</v>
      </c>
      <c r="P202" s="136">
        <f>O202*H202</f>
        <v>0</v>
      </c>
      <c r="Q202" s="136">
        <v>0.159</v>
      </c>
      <c r="R202" s="136">
        <f>Q202*H202</f>
        <v>35.030879999999996</v>
      </c>
      <c r="S202" s="136">
        <v>0</v>
      </c>
      <c r="T202" s="137">
        <f>S202*H202</f>
        <v>0</v>
      </c>
      <c r="AR202" s="138" t="s">
        <v>176</v>
      </c>
      <c r="AT202" s="138" t="s">
        <v>183</v>
      </c>
      <c r="AU202" s="138" t="s">
        <v>84</v>
      </c>
      <c r="AY202" s="17" t="s">
        <v>122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82</v>
      </c>
      <c r="BK202" s="139">
        <f>ROUND(I202*H202,2)</f>
        <v>0</v>
      </c>
      <c r="BL202" s="17" t="s">
        <v>129</v>
      </c>
      <c r="BM202" s="138" t="s">
        <v>288</v>
      </c>
    </row>
    <row r="203" spans="2:65" s="12" customFormat="1">
      <c r="B203" s="144"/>
      <c r="D203" s="145" t="s">
        <v>133</v>
      </c>
      <c r="F203" s="147" t="s">
        <v>289</v>
      </c>
      <c r="H203" s="148">
        <v>220.32</v>
      </c>
      <c r="I203" s="149"/>
      <c r="L203" s="144"/>
      <c r="M203" s="150"/>
      <c r="T203" s="151"/>
      <c r="AT203" s="146" t="s">
        <v>133</v>
      </c>
      <c r="AU203" s="146" t="s">
        <v>84</v>
      </c>
      <c r="AV203" s="12" t="s">
        <v>84</v>
      </c>
      <c r="AW203" s="12" t="s">
        <v>4</v>
      </c>
      <c r="AX203" s="12" t="s">
        <v>82</v>
      </c>
      <c r="AY203" s="146" t="s">
        <v>122</v>
      </c>
    </row>
    <row r="204" spans="2:65" s="11" customFormat="1" ht="22.9" customHeight="1">
      <c r="B204" s="115"/>
      <c r="D204" s="116" t="s">
        <v>73</v>
      </c>
      <c r="E204" s="125" t="s">
        <v>182</v>
      </c>
      <c r="F204" s="125" t="s">
        <v>290</v>
      </c>
      <c r="I204" s="118"/>
      <c r="J204" s="126">
        <f>BK204</f>
        <v>0</v>
      </c>
      <c r="L204" s="115"/>
      <c r="M204" s="120"/>
      <c r="P204" s="121">
        <f>SUM(P205:P251)</f>
        <v>0</v>
      </c>
      <c r="R204" s="121">
        <f>SUM(R205:R251)</f>
        <v>73.520941399999998</v>
      </c>
      <c r="T204" s="122">
        <f>SUM(T205:T251)</f>
        <v>0</v>
      </c>
      <c r="AR204" s="116" t="s">
        <v>82</v>
      </c>
      <c r="AT204" s="123" t="s">
        <v>73</v>
      </c>
      <c r="AU204" s="123" t="s">
        <v>82</v>
      </c>
      <c r="AY204" s="116" t="s">
        <v>122</v>
      </c>
      <c r="BK204" s="124">
        <f>SUM(BK205:BK251)</f>
        <v>0</v>
      </c>
    </row>
    <row r="205" spans="2:65" s="1" customFormat="1" ht="16.5" customHeight="1">
      <c r="B205" s="32"/>
      <c r="C205" s="127" t="s">
        <v>291</v>
      </c>
      <c r="D205" s="127" t="s">
        <v>124</v>
      </c>
      <c r="E205" s="128" t="s">
        <v>292</v>
      </c>
      <c r="F205" s="129" t="s">
        <v>293</v>
      </c>
      <c r="G205" s="130" t="s">
        <v>153</v>
      </c>
      <c r="H205" s="131">
        <v>1</v>
      </c>
      <c r="I205" s="132"/>
      <c r="J205" s="133">
        <f>ROUND(I205*H205,2)</f>
        <v>0</v>
      </c>
      <c r="K205" s="129" t="s">
        <v>128</v>
      </c>
      <c r="L205" s="32"/>
      <c r="M205" s="134" t="s">
        <v>19</v>
      </c>
      <c r="N205" s="135" t="s">
        <v>45</v>
      </c>
      <c r="P205" s="136">
        <f>O205*H205</f>
        <v>0</v>
      </c>
      <c r="Q205" s="136">
        <v>6.9999999999999999E-4</v>
      </c>
      <c r="R205" s="136">
        <f>Q205*H205</f>
        <v>6.9999999999999999E-4</v>
      </c>
      <c r="S205" s="136">
        <v>0</v>
      </c>
      <c r="T205" s="137">
        <f>S205*H205</f>
        <v>0</v>
      </c>
      <c r="AR205" s="138" t="s">
        <v>129</v>
      </c>
      <c r="AT205" s="138" t="s">
        <v>124</v>
      </c>
      <c r="AU205" s="138" t="s">
        <v>84</v>
      </c>
      <c r="AY205" s="17" t="s">
        <v>122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82</v>
      </c>
      <c r="BK205" s="139">
        <f>ROUND(I205*H205,2)</f>
        <v>0</v>
      </c>
      <c r="BL205" s="17" t="s">
        <v>129</v>
      </c>
      <c r="BM205" s="138" t="s">
        <v>294</v>
      </c>
    </row>
    <row r="206" spans="2:65" s="1" customFormat="1">
      <c r="B206" s="32"/>
      <c r="D206" s="140" t="s">
        <v>131</v>
      </c>
      <c r="F206" s="141" t="s">
        <v>295</v>
      </c>
      <c r="I206" s="142"/>
      <c r="L206" s="32"/>
      <c r="M206" s="143"/>
      <c r="T206" s="53"/>
      <c r="AT206" s="17" t="s">
        <v>131</v>
      </c>
      <c r="AU206" s="17" t="s">
        <v>84</v>
      </c>
    </row>
    <row r="207" spans="2:65" s="12" customFormat="1">
      <c r="B207" s="144"/>
      <c r="D207" s="145" t="s">
        <v>133</v>
      </c>
      <c r="E207" s="146" t="s">
        <v>19</v>
      </c>
      <c r="F207" s="147" t="s">
        <v>296</v>
      </c>
      <c r="H207" s="148">
        <v>1</v>
      </c>
      <c r="I207" s="149"/>
      <c r="L207" s="144"/>
      <c r="M207" s="150"/>
      <c r="T207" s="151"/>
      <c r="AT207" s="146" t="s">
        <v>133</v>
      </c>
      <c r="AU207" s="146" t="s">
        <v>84</v>
      </c>
      <c r="AV207" s="12" t="s">
        <v>84</v>
      </c>
      <c r="AW207" s="12" t="s">
        <v>35</v>
      </c>
      <c r="AX207" s="12" t="s">
        <v>74</v>
      </c>
      <c r="AY207" s="146" t="s">
        <v>122</v>
      </c>
    </row>
    <row r="208" spans="2:65" s="13" customFormat="1">
      <c r="B208" s="152"/>
      <c r="D208" s="145" t="s">
        <v>133</v>
      </c>
      <c r="E208" s="153" t="s">
        <v>19</v>
      </c>
      <c r="F208" s="154" t="s">
        <v>135</v>
      </c>
      <c r="H208" s="155">
        <v>1</v>
      </c>
      <c r="I208" s="156"/>
      <c r="L208" s="152"/>
      <c r="M208" s="157"/>
      <c r="T208" s="158"/>
      <c r="AT208" s="153" t="s">
        <v>133</v>
      </c>
      <c r="AU208" s="153" t="s">
        <v>84</v>
      </c>
      <c r="AV208" s="13" t="s">
        <v>129</v>
      </c>
      <c r="AW208" s="13" t="s">
        <v>35</v>
      </c>
      <c r="AX208" s="13" t="s">
        <v>82</v>
      </c>
      <c r="AY208" s="153" t="s">
        <v>122</v>
      </c>
    </row>
    <row r="209" spans="2:65" s="1" customFormat="1" ht="16.5" customHeight="1">
      <c r="B209" s="32"/>
      <c r="C209" s="159" t="s">
        <v>297</v>
      </c>
      <c r="D209" s="159" t="s">
        <v>183</v>
      </c>
      <c r="E209" s="160" t="s">
        <v>298</v>
      </c>
      <c r="F209" s="161" t="s">
        <v>299</v>
      </c>
      <c r="G209" s="162" t="s">
        <v>153</v>
      </c>
      <c r="H209" s="163">
        <v>1</v>
      </c>
      <c r="I209" s="164"/>
      <c r="J209" s="165">
        <f>ROUND(I209*H209,2)</f>
        <v>0</v>
      </c>
      <c r="K209" s="161" t="s">
        <v>128</v>
      </c>
      <c r="L209" s="166"/>
      <c r="M209" s="167" t="s">
        <v>19</v>
      </c>
      <c r="N209" s="168" t="s">
        <v>45</v>
      </c>
      <c r="P209" s="136">
        <f>O209*H209</f>
        <v>0</v>
      </c>
      <c r="Q209" s="136">
        <v>5.0000000000000001E-3</v>
      </c>
      <c r="R209" s="136">
        <f>Q209*H209</f>
        <v>5.0000000000000001E-3</v>
      </c>
      <c r="S209" s="136">
        <v>0</v>
      </c>
      <c r="T209" s="137">
        <f>S209*H209</f>
        <v>0</v>
      </c>
      <c r="AR209" s="138" t="s">
        <v>176</v>
      </c>
      <c r="AT209" s="138" t="s">
        <v>183</v>
      </c>
      <c r="AU209" s="138" t="s">
        <v>84</v>
      </c>
      <c r="AY209" s="17" t="s">
        <v>122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82</v>
      </c>
      <c r="BK209" s="139">
        <f>ROUND(I209*H209,2)</f>
        <v>0</v>
      </c>
      <c r="BL209" s="17" t="s">
        <v>129</v>
      </c>
      <c r="BM209" s="138" t="s">
        <v>300</v>
      </c>
    </row>
    <row r="210" spans="2:65" s="1" customFormat="1" ht="16.5" customHeight="1">
      <c r="B210" s="32"/>
      <c r="C210" s="127" t="s">
        <v>301</v>
      </c>
      <c r="D210" s="127" t="s">
        <v>124</v>
      </c>
      <c r="E210" s="128" t="s">
        <v>302</v>
      </c>
      <c r="F210" s="129" t="s">
        <v>303</v>
      </c>
      <c r="G210" s="130" t="s">
        <v>153</v>
      </c>
      <c r="H210" s="131">
        <v>1</v>
      </c>
      <c r="I210" s="132"/>
      <c r="J210" s="133">
        <f>ROUND(I210*H210,2)</f>
        <v>0</v>
      </c>
      <c r="K210" s="129" t="s">
        <v>128</v>
      </c>
      <c r="L210" s="32"/>
      <c r="M210" s="134" t="s">
        <v>19</v>
      </c>
      <c r="N210" s="135" t="s">
        <v>45</v>
      </c>
      <c r="P210" s="136">
        <f>O210*H210</f>
        <v>0</v>
      </c>
      <c r="Q210" s="136">
        <v>0.10940999999999999</v>
      </c>
      <c r="R210" s="136">
        <f>Q210*H210</f>
        <v>0.10940999999999999</v>
      </c>
      <c r="S210" s="136">
        <v>0</v>
      </c>
      <c r="T210" s="137">
        <f>S210*H210</f>
        <v>0</v>
      </c>
      <c r="AR210" s="138" t="s">
        <v>129</v>
      </c>
      <c r="AT210" s="138" t="s">
        <v>124</v>
      </c>
      <c r="AU210" s="138" t="s">
        <v>84</v>
      </c>
      <c r="AY210" s="17" t="s">
        <v>122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82</v>
      </c>
      <c r="BK210" s="139">
        <f>ROUND(I210*H210,2)</f>
        <v>0</v>
      </c>
      <c r="BL210" s="17" t="s">
        <v>129</v>
      </c>
      <c r="BM210" s="138" t="s">
        <v>304</v>
      </c>
    </row>
    <row r="211" spans="2:65" s="1" customFormat="1">
      <c r="B211" s="32"/>
      <c r="D211" s="140" t="s">
        <v>131</v>
      </c>
      <c r="F211" s="141" t="s">
        <v>305</v>
      </c>
      <c r="I211" s="142"/>
      <c r="L211" s="32"/>
      <c r="M211" s="143"/>
      <c r="T211" s="53"/>
      <c r="AT211" s="17" t="s">
        <v>131</v>
      </c>
      <c r="AU211" s="17" t="s">
        <v>84</v>
      </c>
    </row>
    <row r="212" spans="2:65" s="12" customFormat="1">
      <c r="B212" s="144"/>
      <c r="D212" s="145" t="s">
        <v>133</v>
      </c>
      <c r="E212" s="146" t="s">
        <v>19</v>
      </c>
      <c r="F212" s="147" t="s">
        <v>306</v>
      </c>
      <c r="H212" s="148">
        <v>1</v>
      </c>
      <c r="I212" s="149"/>
      <c r="L212" s="144"/>
      <c r="M212" s="150"/>
      <c r="T212" s="151"/>
      <c r="AT212" s="146" t="s">
        <v>133</v>
      </c>
      <c r="AU212" s="146" t="s">
        <v>84</v>
      </c>
      <c r="AV212" s="12" t="s">
        <v>84</v>
      </c>
      <c r="AW212" s="12" t="s">
        <v>35</v>
      </c>
      <c r="AX212" s="12" t="s">
        <v>74</v>
      </c>
      <c r="AY212" s="146" t="s">
        <v>122</v>
      </c>
    </row>
    <row r="213" spans="2:65" s="13" customFormat="1">
      <c r="B213" s="152"/>
      <c r="D213" s="145" t="s">
        <v>133</v>
      </c>
      <c r="E213" s="153" t="s">
        <v>19</v>
      </c>
      <c r="F213" s="154" t="s">
        <v>135</v>
      </c>
      <c r="H213" s="155">
        <v>1</v>
      </c>
      <c r="I213" s="156"/>
      <c r="L213" s="152"/>
      <c r="M213" s="157"/>
      <c r="T213" s="158"/>
      <c r="AT213" s="153" t="s">
        <v>133</v>
      </c>
      <c r="AU213" s="153" t="s">
        <v>84</v>
      </c>
      <c r="AV213" s="13" t="s">
        <v>129</v>
      </c>
      <c r="AW213" s="13" t="s">
        <v>35</v>
      </c>
      <c r="AX213" s="13" t="s">
        <v>82</v>
      </c>
      <c r="AY213" s="153" t="s">
        <v>122</v>
      </c>
    </row>
    <row r="214" spans="2:65" s="1" customFormat="1" ht="16.5" customHeight="1">
      <c r="B214" s="32"/>
      <c r="C214" s="159" t="s">
        <v>307</v>
      </c>
      <c r="D214" s="159" t="s">
        <v>183</v>
      </c>
      <c r="E214" s="160" t="s">
        <v>308</v>
      </c>
      <c r="F214" s="161" t="s">
        <v>309</v>
      </c>
      <c r="G214" s="162" t="s">
        <v>153</v>
      </c>
      <c r="H214" s="163">
        <v>1</v>
      </c>
      <c r="I214" s="164"/>
      <c r="J214" s="165">
        <f>ROUND(I214*H214,2)</f>
        <v>0</v>
      </c>
      <c r="K214" s="161" t="s">
        <v>128</v>
      </c>
      <c r="L214" s="166"/>
      <c r="M214" s="167" t="s">
        <v>19</v>
      </c>
      <c r="N214" s="168" t="s">
        <v>45</v>
      </c>
      <c r="P214" s="136">
        <f>O214*H214</f>
        <v>0</v>
      </c>
      <c r="Q214" s="136">
        <v>6.1000000000000004E-3</v>
      </c>
      <c r="R214" s="136">
        <f>Q214*H214</f>
        <v>6.1000000000000004E-3</v>
      </c>
      <c r="S214" s="136">
        <v>0</v>
      </c>
      <c r="T214" s="137">
        <f>S214*H214</f>
        <v>0</v>
      </c>
      <c r="AR214" s="138" t="s">
        <v>176</v>
      </c>
      <c r="AT214" s="138" t="s">
        <v>183</v>
      </c>
      <c r="AU214" s="138" t="s">
        <v>84</v>
      </c>
      <c r="AY214" s="17" t="s">
        <v>122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82</v>
      </c>
      <c r="BK214" s="139">
        <f>ROUND(I214*H214,2)</f>
        <v>0</v>
      </c>
      <c r="BL214" s="17" t="s">
        <v>129</v>
      </c>
      <c r="BM214" s="138" t="s">
        <v>310</v>
      </c>
    </row>
    <row r="215" spans="2:65" s="1" customFormat="1" ht="16.5" customHeight="1">
      <c r="B215" s="32"/>
      <c r="C215" s="127" t="s">
        <v>311</v>
      </c>
      <c r="D215" s="127" t="s">
        <v>124</v>
      </c>
      <c r="E215" s="128" t="s">
        <v>312</v>
      </c>
      <c r="F215" s="129" t="s">
        <v>313</v>
      </c>
      <c r="G215" s="130" t="s">
        <v>240</v>
      </c>
      <c r="H215" s="131">
        <v>75</v>
      </c>
      <c r="I215" s="132"/>
      <c r="J215" s="133">
        <f>ROUND(I215*H215,2)</f>
        <v>0</v>
      </c>
      <c r="K215" s="129" t="s">
        <v>128</v>
      </c>
      <c r="L215" s="32"/>
      <c r="M215" s="134" t="s">
        <v>19</v>
      </c>
      <c r="N215" s="135" t="s">
        <v>45</v>
      </c>
      <c r="P215" s="136">
        <f>O215*H215</f>
        <v>0</v>
      </c>
      <c r="Q215" s="136">
        <v>1E-4</v>
      </c>
      <c r="R215" s="136">
        <f>Q215*H215</f>
        <v>7.5000000000000006E-3</v>
      </c>
      <c r="S215" s="136">
        <v>0</v>
      </c>
      <c r="T215" s="137">
        <f>S215*H215</f>
        <v>0</v>
      </c>
      <c r="AR215" s="138" t="s">
        <v>129</v>
      </c>
      <c r="AT215" s="138" t="s">
        <v>124</v>
      </c>
      <c r="AU215" s="138" t="s">
        <v>84</v>
      </c>
      <c r="AY215" s="17" t="s">
        <v>122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82</v>
      </c>
      <c r="BK215" s="139">
        <f>ROUND(I215*H215,2)</f>
        <v>0</v>
      </c>
      <c r="BL215" s="17" t="s">
        <v>129</v>
      </c>
      <c r="BM215" s="138" t="s">
        <v>314</v>
      </c>
    </row>
    <row r="216" spans="2:65" s="1" customFormat="1">
      <c r="B216" s="32"/>
      <c r="D216" s="140" t="s">
        <v>131</v>
      </c>
      <c r="F216" s="141" t="s">
        <v>315</v>
      </c>
      <c r="I216" s="142"/>
      <c r="L216" s="32"/>
      <c r="M216" s="143"/>
      <c r="T216" s="53"/>
      <c r="AT216" s="17" t="s">
        <v>131</v>
      </c>
      <c r="AU216" s="17" t="s">
        <v>84</v>
      </c>
    </row>
    <row r="217" spans="2:65" s="12" customFormat="1">
      <c r="B217" s="144"/>
      <c r="D217" s="145" t="s">
        <v>133</v>
      </c>
      <c r="E217" s="146" t="s">
        <v>19</v>
      </c>
      <c r="F217" s="147" t="s">
        <v>316</v>
      </c>
      <c r="H217" s="148">
        <v>75</v>
      </c>
      <c r="I217" s="149"/>
      <c r="L217" s="144"/>
      <c r="M217" s="150"/>
      <c r="T217" s="151"/>
      <c r="AT217" s="146" t="s">
        <v>133</v>
      </c>
      <c r="AU217" s="146" t="s">
        <v>84</v>
      </c>
      <c r="AV217" s="12" t="s">
        <v>84</v>
      </c>
      <c r="AW217" s="12" t="s">
        <v>35</v>
      </c>
      <c r="AX217" s="12" t="s">
        <v>74</v>
      </c>
      <c r="AY217" s="146" t="s">
        <v>122</v>
      </c>
    </row>
    <row r="218" spans="2:65" s="13" customFormat="1">
      <c r="B218" s="152"/>
      <c r="D218" s="145" t="s">
        <v>133</v>
      </c>
      <c r="E218" s="153" t="s">
        <v>19</v>
      </c>
      <c r="F218" s="154" t="s">
        <v>135</v>
      </c>
      <c r="H218" s="155">
        <v>75</v>
      </c>
      <c r="I218" s="156"/>
      <c r="L218" s="152"/>
      <c r="M218" s="157"/>
      <c r="T218" s="158"/>
      <c r="AT218" s="153" t="s">
        <v>133</v>
      </c>
      <c r="AU218" s="153" t="s">
        <v>84</v>
      </c>
      <c r="AV218" s="13" t="s">
        <v>129</v>
      </c>
      <c r="AW218" s="13" t="s">
        <v>35</v>
      </c>
      <c r="AX218" s="13" t="s">
        <v>82</v>
      </c>
      <c r="AY218" s="153" t="s">
        <v>122</v>
      </c>
    </row>
    <row r="219" spans="2:65" s="1" customFormat="1" ht="21.75" customHeight="1">
      <c r="B219" s="32"/>
      <c r="C219" s="127" t="s">
        <v>317</v>
      </c>
      <c r="D219" s="127" t="s">
        <v>124</v>
      </c>
      <c r="E219" s="128" t="s">
        <v>318</v>
      </c>
      <c r="F219" s="129" t="s">
        <v>319</v>
      </c>
      <c r="G219" s="130" t="s">
        <v>240</v>
      </c>
      <c r="H219" s="131">
        <v>75</v>
      </c>
      <c r="I219" s="132"/>
      <c r="J219" s="133">
        <f>ROUND(I219*H219,2)</f>
        <v>0</v>
      </c>
      <c r="K219" s="129" t="s">
        <v>128</v>
      </c>
      <c r="L219" s="32"/>
      <c r="M219" s="134" t="s">
        <v>19</v>
      </c>
      <c r="N219" s="135" t="s">
        <v>45</v>
      </c>
      <c r="P219" s="136">
        <f>O219*H219</f>
        <v>0</v>
      </c>
      <c r="Q219" s="136">
        <v>3.3E-4</v>
      </c>
      <c r="R219" s="136">
        <f>Q219*H219</f>
        <v>2.4750000000000001E-2</v>
      </c>
      <c r="S219" s="136">
        <v>0</v>
      </c>
      <c r="T219" s="137">
        <f>S219*H219</f>
        <v>0</v>
      </c>
      <c r="AR219" s="138" t="s">
        <v>129</v>
      </c>
      <c r="AT219" s="138" t="s">
        <v>124</v>
      </c>
      <c r="AU219" s="138" t="s">
        <v>84</v>
      </c>
      <c r="AY219" s="17" t="s">
        <v>122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82</v>
      </c>
      <c r="BK219" s="139">
        <f>ROUND(I219*H219,2)</f>
        <v>0</v>
      </c>
      <c r="BL219" s="17" t="s">
        <v>129</v>
      </c>
      <c r="BM219" s="138" t="s">
        <v>320</v>
      </c>
    </row>
    <row r="220" spans="2:65" s="1" customFormat="1">
      <c r="B220" s="32"/>
      <c r="D220" s="140" t="s">
        <v>131</v>
      </c>
      <c r="F220" s="141" t="s">
        <v>321</v>
      </c>
      <c r="I220" s="142"/>
      <c r="L220" s="32"/>
      <c r="M220" s="143"/>
      <c r="T220" s="53"/>
      <c r="AT220" s="17" t="s">
        <v>131</v>
      </c>
      <c r="AU220" s="17" t="s">
        <v>84</v>
      </c>
    </row>
    <row r="221" spans="2:65" s="1" customFormat="1" ht="16.5" customHeight="1">
      <c r="B221" s="32"/>
      <c r="C221" s="127" t="s">
        <v>322</v>
      </c>
      <c r="D221" s="127" t="s">
        <v>124</v>
      </c>
      <c r="E221" s="128" t="s">
        <v>323</v>
      </c>
      <c r="F221" s="129" t="s">
        <v>324</v>
      </c>
      <c r="G221" s="130" t="s">
        <v>153</v>
      </c>
      <c r="H221" s="131">
        <v>1</v>
      </c>
      <c r="I221" s="132"/>
      <c r="J221" s="133">
        <f>ROUND(I221*H221,2)</f>
        <v>0</v>
      </c>
      <c r="K221" s="129" t="s">
        <v>128</v>
      </c>
      <c r="L221" s="32"/>
      <c r="M221" s="134" t="s">
        <v>19</v>
      </c>
      <c r="N221" s="135" t="s">
        <v>45</v>
      </c>
      <c r="P221" s="136">
        <f>O221*H221</f>
        <v>0</v>
      </c>
      <c r="Q221" s="136">
        <v>5.4000000000000001E-4</v>
      </c>
      <c r="R221" s="136">
        <f>Q221*H221</f>
        <v>5.4000000000000001E-4</v>
      </c>
      <c r="S221" s="136">
        <v>0</v>
      </c>
      <c r="T221" s="137">
        <f>S221*H221</f>
        <v>0</v>
      </c>
      <c r="AR221" s="138" t="s">
        <v>129</v>
      </c>
      <c r="AT221" s="138" t="s">
        <v>124</v>
      </c>
      <c r="AU221" s="138" t="s">
        <v>84</v>
      </c>
      <c r="AY221" s="17" t="s">
        <v>122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82</v>
      </c>
      <c r="BK221" s="139">
        <f>ROUND(I221*H221,2)</f>
        <v>0</v>
      </c>
      <c r="BL221" s="17" t="s">
        <v>129</v>
      </c>
      <c r="BM221" s="138" t="s">
        <v>325</v>
      </c>
    </row>
    <row r="222" spans="2:65" s="1" customFormat="1">
      <c r="B222" s="32"/>
      <c r="D222" s="140" t="s">
        <v>131</v>
      </c>
      <c r="F222" s="141" t="s">
        <v>326</v>
      </c>
      <c r="I222" s="142"/>
      <c r="L222" s="32"/>
      <c r="M222" s="143"/>
      <c r="T222" s="53"/>
      <c r="AT222" s="17" t="s">
        <v>131</v>
      </c>
      <c r="AU222" s="17" t="s">
        <v>84</v>
      </c>
    </row>
    <row r="223" spans="2:65" s="12" customFormat="1">
      <c r="B223" s="144"/>
      <c r="D223" s="145" t="s">
        <v>133</v>
      </c>
      <c r="E223" s="146" t="s">
        <v>19</v>
      </c>
      <c r="F223" s="147" t="s">
        <v>327</v>
      </c>
      <c r="H223" s="148">
        <v>1</v>
      </c>
      <c r="I223" s="149"/>
      <c r="L223" s="144"/>
      <c r="M223" s="150"/>
      <c r="T223" s="151"/>
      <c r="AT223" s="146" t="s">
        <v>133</v>
      </c>
      <c r="AU223" s="146" t="s">
        <v>84</v>
      </c>
      <c r="AV223" s="12" t="s">
        <v>84</v>
      </c>
      <c r="AW223" s="12" t="s">
        <v>35</v>
      </c>
      <c r="AX223" s="12" t="s">
        <v>74</v>
      </c>
      <c r="AY223" s="146" t="s">
        <v>122</v>
      </c>
    </row>
    <row r="224" spans="2:65" s="13" customFormat="1">
      <c r="B224" s="152"/>
      <c r="D224" s="145" t="s">
        <v>133</v>
      </c>
      <c r="E224" s="153" t="s">
        <v>19</v>
      </c>
      <c r="F224" s="154" t="s">
        <v>135</v>
      </c>
      <c r="H224" s="155">
        <v>1</v>
      </c>
      <c r="I224" s="156"/>
      <c r="L224" s="152"/>
      <c r="M224" s="157"/>
      <c r="T224" s="158"/>
      <c r="AT224" s="153" t="s">
        <v>133</v>
      </c>
      <c r="AU224" s="153" t="s">
        <v>84</v>
      </c>
      <c r="AV224" s="13" t="s">
        <v>129</v>
      </c>
      <c r="AW224" s="13" t="s">
        <v>35</v>
      </c>
      <c r="AX224" s="13" t="s">
        <v>82</v>
      </c>
      <c r="AY224" s="153" t="s">
        <v>122</v>
      </c>
    </row>
    <row r="225" spans="2:65" s="1" customFormat="1" ht="24.2" customHeight="1">
      <c r="B225" s="32"/>
      <c r="C225" s="127" t="s">
        <v>328</v>
      </c>
      <c r="D225" s="127" t="s">
        <v>124</v>
      </c>
      <c r="E225" s="128" t="s">
        <v>329</v>
      </c>
      <c r="F225" s="129" t="s">
        <v>330</v>
      </c>
      <c r="G225" s="130" t="s">
        <v>240</v>
      </c>
      <c r="H225" s="131">
        <v>75</v>
      </c>
      <c r="I225" s="132"/>
      <c r="J225" s="133">
        <f>ROUND(I225*H225,2)</f>
        <v>0</v>
      </c>
      <c r="K225" s="129" t="s">
        <v>128</v>
      </c>
      <c r="L225" s="32"/>
      <c r="M225" s="134" t="s">
        <v>19</v>
      </c>
      <c r="N225" s="135" t="s">
        <v>45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129</v>
      </c>
      <c r="AT225" s="138" t="s">
        <v>124</v>
      </c>
      <c r="AU225" s="138" t="s">
        <v>84</v>
      </c>
      <c r="AY225" s="17" t="s">
        <v>122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82</v>
      </c>
      <c r="BK225" s="139">
        <f>ROUND(I225*H225,2)</f>
        <v>0</v>
      </c>
      <c r="BL225" s="17" t="s">
        <v>129</v>
      </c>
      <c r="BM225" s="138" t="s">
        <v>331</v>
      </c>
    </row>
    <row r="226" spans="2:65" s="1" customFormat="1">
      <c r="B226" s="32"/>
      <c r="D226" s="140" t="s">
        <v>131</v>
      </c>
      <c r="F226" s="141" t="s">
        <v>332</v>
      </c>
      <c r="I226" s="142"/>
      <c r="L226" s="32"/>
      <c r="M226" s="143"/>
      <c r="T226" s="53"/>
      <c r="AT226" s="17" t="s">
        <v>131</v>
      </c>
      <c r="AU226" s="17" t="s">
        <v>84</v>
      </c>
    </row>
    <row r="227" spans="2:65" s="12" customFormat="1">
      <c r="B227" s="144"/>
      <c r="D227" s="145" t="s">
        <v>133</v>
      </c>
      <c r="E227" s="146" t="s">
        <v>19</v>
      </c>
      <c r="F227" s="147" t="s">
        <v>316</v>
      </c>
      <c r="H227" s="148">
        <v>75</v>
      </c>
      <c r="I227" s="149"/>
      <c r="L227" s="144"/>
      <c r="M227" s="150"/>
      <c r="T227" s="151"/>
      <c r="AT227" s="146" t="s">
        <v>133</v>
      </c>
      <c r="AU227" s="146" t="s">
        <v>84</v>
      </c>
      <c r="AV227" s="12" t="s">
        <v>84</v>
      </c>
      <c r="AW227" s="12" t="s">
        <v>35</v>
      </c>
      <c r="AX227" s="12" t="s">
        <v>74</v>
      </c>
      <c r="AY227" s="146" t="s">
        <v>122</v>
      </c>
    </row>
    <row r="228" spans="2:65" s="13" customFormat="1">
      <c r="B228" s="152"/>
      <c r="D228" s="145" t="s">
        <v>133</v>
      </c>
      <c r="E228" s="153" t="s">
        <v>19</v>
      </c>
      <c r="F228" s="154" t="s">
        <v>135</v>
      </c>
      <c r="H228" s="155">
        <v>75</v>
      </c>
      <c r="I228" s="156"/>
      <c r="L228" s="152"/>
      <c r="M228" s="157"/>
      <c r="T228" s="158"/>
      <c r="AT228" s="153" t="s">
        <v>133</v>
      </c>
      <c r="AU228" s="153" t="s">
        <v>84</v>
      </c>
      <c r="AV228" s="13" t="s">
        <v>129</v>
      </c>
      <c r="AW228" s="13" t="s">
        <v>35</v>
      </c>
      <c r="AX228" s="13" t="s">
        <v>82</v>
      </c>
      <c r="AY228" s="153" t="s">
        <v>122</v>
      </c>
    </row>
    <row r="229" spans="2:65" s="1" customFormat="1" ht="24.2" customHeight="1">
      <c r="B229" s="32"/>
      <c r="C229" s="127" t="s">
        <v>333</v>
      </c>
      <c r="D229" s="127" t="s">
        <v>124</v>
      </c>
      <c r="E229" s="128" t="s">
        <v>334</v>
      </c>
      <c r="F229" s="129" t="s">
        <v>335</v>
      </c>
      <c r="G229" s="130" t="s">
        <v>127</v>
      </c>
      <c r="H229" s="131">
        <v>1</v>
      </c>
      <c r="I229" s="132"/>
      <c r="J229" s="133">
        <f>ROUND(I229*H229,2)</f>
        <v>0</v>
      </c>
      <c r="K229" s="129" t="s">
        <v>128</v>
      </c>
      <c r="L229" s="32"/>
      <c r="M229" s="134" t="s">
        <v>19</v>
      </c>
      <c r="N229" s="135" t="s">
        <v>45</v>
      </c>
      <c r="P229" s="136">
        <f>O229*H229</f>
        <v>0</v>
      </c>
      <c r="Q229" s="136">
        <v>1.0000000000000001E-5</v>
      </c>
      <c r="R229" s="136">
        <f>Q229*H229</f>
        <v>1.0000000000000001E-5</v>
      </c>
      <c r="S229" s="136">
        <v>0</v>
      </c>
      <c r="T229" s="137">
        <f>S229*H229</f>
        <v>0</v>
      </c>
      <c r="AR229" s="138" t="s">
        <v>129</v>
      </c>
      <c r="AT229" s="138" t="s">
        <v>124</v>
      </c>
      <c r="AU229" s="138" t="s">
        <v>84</v>
      </c>
      <c r="AY229" s="17" t="s">
        <v>122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82</v>
      </c>
      <c r="BK229" s="139">
        <f>ROUND(I229*H229,2)</f>
        <v>0</v>
      </c>
      <c r="BL229" s="17" t="s">
        <v>129</v>
      </c>
      <c r="BM229" s="138" t="s">
        <v>336</v>
      </c>
    </row>
    <row r="230" spans="2:65" s="1" customFormat="1">
      <c r="B230" s="32"/>
      <c r="D230" s="140" t="s">
        <v>131</v>
      </c>
      <c r="F230" s="141" t="s">
        <v>337</v>
      </c>
      <c r="I230" s="142"/>
      <c r="L230" s="32"/>
      <c r="M230" s="143"/>
      <c r="T230" s="53"/>
      <c r="AT230" s="17" t="s">
        <v>131</v>
      </c>
      <c r="AU230" s="17" t="s">
        <v>84</v>
      </c>
    </row>
    <row r="231" spans="2:65" s="1" customFormat="1" ht="24.2" customHeight="1">
      <c r="B231" s="32"/>
      <c r="C231" s="127" t="s">
        <v>338</v>
      </c>
      <c r="D231" s="127" t="s">
        <v>124</v>
      </c>
      <c r="E231" s="128" t="s">
        <v>339</v>
      </c>
      <c r="F231" s="129" t="s">
        <v>340</v>
      </c>
      <c r="G231" s="130" t="s">
        <v>240</v>
      </c>
      <c r="H231" s="131">
        <v>153</v>
      </c>
      <c r="I231" s="132"/>
      <c r="J231" s="133">
        <f>ROUND(I231*H231,2)</f>
        <v>0</v>
      </c>
      <c r="K231" s="129" t="s">
        <v>128</v>
      </c>
      <c r="L231" s="32"/>
      <c r="M231" s="134" t="s">
        <v>19</v>
      </c>
      <c r="N231" s="135" t="s">
        <v>45</v>
      </c>
      <c r="P231" s="136">
        <f>O231*H231</f>
        <v>0</v>
      </c>
      <c r="Q231" s="136">
        <v>0.20219000000000001</v>
      </c>
      <c r="R231" s="136">
        <f>Q231*H231</f>
        <v>30.93507</v>
      </c>
      <c r="S231" s="136">
        <v>0</v>
      </c>
      <c r="T231" s="137">
        <f>S231*H231</f>
        <v>0</v>
      </c>
      <c r="AR231" s="138" t="s">
        <v>129</v>
      </c>
      <c r="AT231" s="138" t="s">
        <v>124</v>
      </c>
      <c r="AU231" s="138" t="s">
        <v>84</v>
      </c>
      <c r="AY231" s="17" t="s">
        <v>122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82</v>
      </c>
      <c r="BK231" s="139">
        <f>ROUND(I231*H231,2)</f>
        <v>0</v>
      </c>
      <c r="BL231" s="17" t="s">
        <v>129</v>
      </c>
      <c r="BM231" s="138" t="s">
        <v>341</v>
      </c>
    </row>
    <row r="232" spans="2:65" s="1" customFormat="1">
      <c r="B232" s="32"/>
      <c r="D232" s="140" t="s">
        <v>131</v>
      </c>
      <c r="F232" s="141" t="s">
        <v>342</v>
      </c>
      <c r="I232" s="142"/>
      <c r="L232" s="32"/>
      <c r="M232" s="143"/>
      <c r="T232" s="53"/>
      <c r="AT232" s="17" t="s">
        <v>131</v>
      </c>
      <c r="AU232" s="17" t="s">
        <v>84</v>
      </c>
    </row>
    <row r="233" spans="2:65" s="12" customFormat="1">
      <c r="B233" s="144"/>
      <c r="D233" s="145" t="s">
        <v>133</v>
      </c>
      <c r="E233" s="146" t="s">
        <v>19</v>
      </c>
      <c r="F233" s="147" t="s">
        <v>343</v>
      </c>
      <c r="H233" s="148">
        <v>103</v>
      </c>
      <c r="I233" s="149"/>
      <c r="L233" s="144"/>
      <c r="M233" s="150"/>
      <c r="T233" s="151"/>
      <c r="AT233" s="146" t="s">
        <v>133</v>
      </c>
      <c r="AU233" s="146" t="s">
        <v>84</v>
      </c>
      <c r="AV233" s="12" t="s">
        <v>84</v>
      </c>
      <c r="AW233" s="12" t="s">
        <v>35</v>
      </c>
      <c r="AX233" s="12" t="s">
        <v>74</v>
      </c>
      <c r="AY233" s="146" t="s">
        <v>122</v>
      </c>
    </row>
    <row r="234" spans="2:65" s="12" customFormat="1">
      <c r="B234" s="144"/>
      <c r="D234" s="145" t="s">
        <v>133</v>
      </c>
      <c r="E234" s="146" t="s">
        <v>19</v>
      </c>
      <c r="F234" s="147" t="s">
        <v>344</v>
      </c>
      <c r="H234" s="148">
        <v>50</v>
      </c>
      <c r="I234" s="149"/>
      <c r="L234" s="144"/>
      <c r="M234" s="150"/>
      <c r="T234" s="151"/>
      <c r="AT234" s="146" t="s">
        <v>133</v>
      </c>
      <c r="AU234" s="146" t="s">
        <v>84</v>
      </c>
      <c r="AV234" s="12" t="s">
        <v>84</v>
      </c>
      <c r="AW234" s="12" t="s">
        <v>35</v>
      </c>
      <c r="AX234" s="12" t="s">
        <v>74</v>
      </c>
      <c r="AY234" s="146" t="s">
        <v>122</v>
      </c>
    </row>
    <row r="235" spans="2:65" s="13" customFormat="1">
      <c r="B235" s="152"/>
      <c r="D235" s="145" t="s">
        <v>133</v>
      </c>
      <c r="E235" s="153" t="s">
        <v>19</v>
      </c>
      <c r="F235" s="154" t="s">
        <v>135</v>
      </c>
      <c r="H235" s="155">
        <v>153</v>
      </c>
      <c r="I235" s="156"/>
      <c r="L235" s="152"/>
      <c r="M235" s="157"/>
      <c r="T235" s="158"/>
      <c r="AT235" s="153" t="s">
        <v>133</v>
      </c>
      <c r="AU235" s="153" t="s">
        <v>84</v>
      </c>
      <c r="AV235" s="13" t="s">
        <v>129</v>
      </c>
      <c r="AW235" s="13" t="s">
        <v>35</v>
      </c>
      <c r="AX235" s="13" t="s">
        <v>82</v>
      </c>
      <c r="AY235" s="153" t="s">
        <v>122</v>
      </c>
    </row>
    <row r="236" spans="2:65" s="1" customFormat="1" ht="16.5" customHeight="1">
      <c r="B236" s="32"/>
      <c r="C236" s="159" t="s">
        <v>345</v>
      </c>
      <c r="D236" s="159" t="s">
        <v>183</v>
      </c>
      <c r="E236" s="160" t="s">
        <v>346</v>
      </c>
      <c r="F236" s="161" t="s">
        <v>347</v>
      </c>
      <c r="G236" s="162" t="s">
        <v>240</v>
      </c>
      <c r="H236" s="163">
        <v>105.06</v>
      </c>
      <c r="I236" s="164"/>
      <c r="J236" s="165">
        <f>ROUND(I236*H236,2)</f>
        <v>0</v>
      </c>
      <c r="K236" s="161" t="s">
        <v>128</v>
      </c>
      <c r="L236" s="166"/>
      <c r="M236" s="167" t="s">
        <v>19</v>
      </c>
      <c r="N236" s="168" t="s">
        <v>45</v>
      </c>
      <c r="P236" s="136">
        <f>O236*H236</f>
        <v>0</v>
      </c>
      <c r="Q236" s="136">
        <v>0.08</v>
      </c>
      <c r="R236" s="136">
        <f>Q236*H236</f>
        <v>8.4047999999999998</v>
      </c>
      <c r="S236" s="136">
        <v>0</v>
      </c>
      <c r="T236" s="137">
        <f>S236*H236</f>
        <v>0</v>
      </c>
      <c r="AR236" s="138" t="s">
        <v>176</v>
      </c>
      <c r="AT236" s="138" t="s">
        <v>183</v>
      </c>
      <c r="AU236" s="138" t="s">
        <v>84</v>
      </c>
      <c r="AY236" s="17" t="s">
        <v>122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82</v>
      </c>
      <c r="BK236" s="139">
        <f>ROUND(I236*H236,2)</f>
        <v>0</v>
      </c>
      <c r="BL236" s="17" t="s">
        <v>129</v>
      </c>
      <c r="BM236" s="138" t="s">
        <v>348</v>
      </c>
    </row>
    <row r="237" spans="2:65" s="12" customFormat="1">
      <c r="B237" s="144"/>
      <c r="D237" s="145" t="s">
        <v>133</v>
      </c>
      <c r="E237" s="146" t="s">
        <v>19</v>
      </c>
      <c r="F237" s="147" t="s">
        <v>343</v>
      </c>
      <c r="H237" s="148">
        <v>103</v>
      </c>
      <c r="I237" s="149"/>
      <c r="L237" s="144"/>
      <c r="M237" s="150"/>
      <c r="T237" s="151"/>
      <c r="AT237" s="146" t="s">
        <v>133</v>
      </c>
      <c r="AU237" s="146" t="s">
        <v>84</v>
      </c>
      <c r="AV237" s="12" t="s">
        <v>84</v>
      </c>
      <c r="AW237" s="12" t="s">
        <v>35</v>
      </c>
      <c r="AX237" s="12" t="s">
        <v>74</v>
      </c>
      <c r="AY237" s="146" t="s">
        <v>122</v>
      </c>
    </row>
    <row r="238" spans="2:65" s="13" customFormat="1">
      <c r="B238" s="152"/>
      <c r="D238" s="145" t="s">
        <v>133</v>
      </c>
      <c r="E238" s="153" t="s">
        <v>19</v>
      </c>
      <c r="F238" s="154" t="s">
        <v>135</v>
      </c>
      <c r="H238" s="155">
        <v>103</v>
      </c>
      <c r="I238" s="156"/>
      <c r="L238" s="152"/>
      <c r="M238" s="157"/>
      <c r="T238" s="158"/>
      <c r="AT238" s="153" t="s">
        <v>133</v>
      </c>
      <c r="AU238" s="153" t="s">
        <v>84</v>
      </c>
      <c r="AV238" s="13" t="s">
        <v>129</v>
      </c>
      <c r="AW238" s="13" t="s">
        <v>35</v>
      </c>
      <c r="AX238" s="13" t="s">
        <v>82</v>
      </c>
      <c r="AY238" s="153" t="s">
        <v>122</v>
      </c>
    </row>
    <row r="239" spans="2:65" s="12" customFormat="1">
      <c r="B239" s="144"/>
      <c r="D239" s="145" t="s">
        <v>133</v>
      </c>
      <c r="F239" s="147" t="s">
        <v>349</v>
      </c>
      <c r="H239" s="148">
        <v>105.06</v>
      </c>
      <c r="I239" s="149"/>
      <c r="L239" s="144"/>
      <c r="M239" s="150"/>
      <c r="T239" s="151"/>
      <c r="AT239" s="146" t="s">
        <v>133</v>
      </c>
      <c r="AU239" s="146" t="s">
        <v>84</v>
      </c>
      <c r="AV239" s="12" t="s">
        <v>84</v>
      </c>
      <c r="AW239" s="12" t="s">
        <v>4</v>
      </c>
      <c r="AX239" s="12" t="s">
        <v>82</v>
      </c>
      <c r="AY239" s="146" t="s">
        <v>122</v>
      </c>
    </row>
    <row r="240" spans="2:65" s="1" customFormat="1" ht="16.5" customHeight="1">
      <c r="B240" s="32"/>
      <c r="C240" s="159" t="s">
        <v>350</v>
      </c>
      <c r="D240" s="159" t="s">
        <v>183</v>
      </c>
      <c r="E240" s="160" t="s">
        <v>351</v>
      </c>
      <c r="F240" s="161" t="s">
        <v>352</v>
      </c>
      <c r="G240" s="162" t="s">
        <v>240</v>
      </c>
      <c r="H240" s="163">
        <v>51</v>
      </c>
      <c r="I240" s="164"/>
      <c r="J240" s="165">
        <f>ROUND(I240*H240,2)</f>
        <v>0</v>
      </c>
      <c r="K240" s="161" t="s">
        <v>128</v>
      </c>
      <c r="L240" s="166"/>
      <c r="M240" s="167" t="s">
        <v>19</v>
      </c>
      <c r="N240" s="168" t="s">
        <v>45</v>
      </c>
      <c r="P240" s="136">
        <f>O240*H240</f>
        <v>0</v>
      </c>
      <c r="Q240" s="136">
        <v>5.6000000000000001E-2</v>
      </c>
      <c r="R240" s="136">
        <f>Q240*H240</f>
        <v>2.8559999999999999</v>
      </c>
      <c r="S240" s="136">
        <v>0</v>
      </c>
      <c r="T240" s="137">
        <f>S240*H240</f>
        <v>0</v>
      </c>
      <c r="AR240" s="138" t="s">
        <v>176</v>
      </c>
      <c r="AT240" s="138" t="s">
        <v>183</v>
      </c>
      <c r="AU240" s="138" t="s">
        <v>84</v>
      </c>
      <c r="AY240" s="17" t="s">
        <v>122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82</v>
      </c>
      <c r="BK240" s="139">
        <f>ROUND(I240*H240,2)</f>
        <v>0</v>
      </c>
      <c r="BL240" s="17" t="s">
        <v>129</v>
      </c>
      <c r="BM240" s="138" t="s">
        <v>353</v>
      </c>
    </row>
    <row r="241" spans="2:65" s="12" customFormat="1">
      <c r="B241" s="144"/>
      <c r="D241" s="145" t="s">
        <v>133</v>
      </c>
      <c r="E241" s="146" t="s">
        <v>19</v>
      </c>
      <c r="F241" s="147" t="s">
        <v>344</v>
      </c>
      <c r="H241" s="148">
        <v>50</v>
      </c>
      <c r="I241" s="149"/>
      <c r="L241" s="144"/>
      <c r="M241" s="150"/>
      <c r="T241" s="151"/>
      <c r="AT241" s="146" t="s">
        <v>133</v>
      </c>
      <c r="AU241" s="146" t="s">
        <v>84</v>
      </c>
      <c r="AV241" s="12" t="s">
        <v>84</v>
      </c>
      <c r="AW241" s="12" t="s">
        <v>35</v>
      </c>
      <c r="AX241" s="12" t="s">
        <v>74</v>
      </c>
      <c r="AY241" s="146" t="s">
        <v>122</v>
      </c>
    </row>
    <row r="242" spans="2:65" s="13" customFormat="1">
      <c r="B242" s="152"/>
      <c r="D242" s="145" t="s">
        <v>133</v>
      </c>
      <c r="E242" s="153" t="s">
        <v>19</v>
      </c>
      <c r="F242" s="154" t="s">
        <v>135</v>
      </c>
      <c r="H242" s="155">
        <v>50</v>
      </c>
      <c r="I242" s="156"/>
      <c r="L242" s="152"/>
      <c r="M242" s="157"/>
      <c r="T242" s="158"/>
      <c r="AT242" s="153" t="s">
        <v>133</v>
      </c>
      <c r="AU242" s="153" t="s">
        <v>84</v>
      </c>
      <c r="AV242" s="13" t="s">
        <v>129</v>
      </c>
      <c r="AW242" s="13" t="s">
        <v>35</v>
      </c>
      <c r="AX242" s="13" t="s">
        <v>82</v>
      </c>
      <c r="AY242" s="153" t="s">
        <v>122</v>
      </c>
    </row>
    <row r="243" spans="2:65" s="12" customFormat="1">
      <c r="B243" s="144"/>
      <c r="D243" s="145" t="s">
        <v>133</v>
      </c>
      <c r="F243" s="147" t="s">
        <v>354</v>
      </c>
      <c r="H243" s="148">
        <v>51</v>
      </c>
      <c r="I243" s="149"/>
      <c r="L243" s="144"/>
      <c r="M243" s="150"/>
      <c r="T243" s="151"/>
      <c r="AT243" s="146" t="s">
        <v>133</v>
      </c>
      <c r="AU243" s="146" t="s">
        <v>84</v>
      </c>
      <c r="AV243" s="12" t="s">
        <v>84</v>
      </c>
      <c r="AW243" s="12" t="s">
        <v>4</v>
      </c>
      <c r="AX243" s="12" t="s">
        <v>82</v>
      </c>
      <c r="AY243" s="146" t="s">
        <v>122</v>
      </c>
    </row>
    <row r="244" spans="2:65" s="1" customFormat="1" ht="16.5" customHeight="1">
      <c r="B244" s="32"/>
      <c r="C244" s="127" t="s">
        <v>355</v>
      </c>
      <c r="D244" s="127" t="s">
        <v>124</v>
      </c>
      <c r="E244" s="128" t="s">
        <v>356</v>
      </c>
      <c r="F244" s="129" t="s">
        <v>357</v>
      </c>
      <c r="G244" s="130" t="s">
        <v>138</v>
      </c>
      <c r="H244" s="131">
        <v>10.71</v>
      </c>
      <c r="I244" s="132"/>
      <c r="J244" s="133">
        <f>ROUND(I244*H244,2)</f>
        <v>0</v>
      </c>
      <c r="K244" s="129" t="s">
        <v>128</v>
      </c>
      <c r="L244" s="32"/>
      <c r="M244" s="134" t="s">
        <v>19</v>
      </c>
      <c r="N244" s="135" t="s">
        <v>45</v>
      </c>
      <c r="P244" s="136">
        <f>O244*H244</f>
        <v>0</v>
      </c>
      <c r="Q244" s="136">
        <v>2.2563399999999998</v>
      </c>
      <c r="R244" s="136">
        <f>Q244*H244</f>
        <v>24.1654014</v>
      </c>
      <c r="S244" s="136">
        <v>0</v>
      </c>
      <c r="T244" s="137">
        <f>S244*H244</f>
        <v>0</v>
      </c>
      <c r="AR244" s="138" t="s">
        <v>129</v>
      </c>
      <c r="AT244" s="138" t="s">
        <v>124</v>
      </c>
      <c r="AU244" s="138" t="s">
        <v>84</v>
      </c>
      <c r="AY244" s="17" t="s">
        <v>122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82</v>
      </c>
      <c r="BK244" s="139">
        <f>ROUND(I244*H244,2)</f>
        <v>0</v>
      </c>
      <c r="BL244" s="17" t="s">
        <v>129</v>
      </c>
      <c r="BM244" s="138" t="s">
        <v>358</v>
      </c>
    </row>
    <row r="245" spans="2:65" s="1" customFormat="1">
      <c r="B245" s="32"/>
      <c r="D245" s="140" t="s">
        <v>131</v>
      </c>
      <c r="F245" s="141" t="s">
        <v>359</v>
      </c>
      <c r="I245" s="142"/>
      <c r="L245" s="32"/>
      <c r="M245" s="143"/>
      <c r="T245" s="53"/>
      <c r="AT245" s="17" t="s">
        <v>131</v>
      </c>
      <c r="AU245" s="17" t="s">
        <v>84</v>
      </c>
    </row>
    <row r="246" spans="2:65" s="12" customFormat="1">
      <c r="B246" s="144"/>
      <c r="D246" s="145" t="s">
        <v>133</v>
      </c>
      <c r="E246" s="146" t="s">
        <v>19</v>
      </c>
      <c r="F246" s="147" t="s">
        <v>360</v>
      </c>
      <c r="H246" s="148">
        <v>7.21</v>
      </c>
      <c r="I246" s="149"/>
      <c r="L246" s="144"/>
      <c r="M246" s="150"/>
      <c r="T246" s="151"/>
      <c r="AT246" s="146" t="s">
        <v>133</v>
      </c>
      <c r="AU246" s="146" t="s">
        <v>84</v>
      </c>
      <c r="AV246" s="12" t="s">
        <v>84</v>
      </c>
      <c r="AW246" s="12" t="s">
        <v>35</v>
      </c>
      <c r="AX246" s="12" t="s">
        <v>74</v>
      </c>
      <c r="AY246" s="146" t="s">
        <v>122</v>
      </c>
    </row>
    <row r="247" spans="2:65" s="12" customFormat="1">
      <c r="B247" s="144"/>
      <c r="D247" s="145" t="s">
        <v>133</v>
      </c>
      <c r="E247" s="146" t="s">
        <v>19</v>
      </c>
      <c r="F247" s="147" t="s">
        <v>361</v>
      </c>
      <c r="H247" s="148">
        <v>3.5</v>
      </c>
      <c r="I247" s="149"/>
      <c r="L247" s="144"/>
      <c r="M247" s="150"/>
      <c r="T247" s="151"/>
      <c r="AT247" s="146" t="s">
        <v>133</v>
      </c>
      <c r="AU247" s="146" t="s">
        <v>84</v>
      </c>
      <c r="AV247" s="12" t="s">
        <v>84</v>
      </c>
      <c r="AW247" s="12" t="s">
        <v>35</v>
      </c>
      <c r="AX247" s="12" t="s">
        <v>74</v>
      </c>
      <c r="AY247" s="146" t="s">
        <v>122</v>
      </c>
    </row>
    <row r="248" spans="2:65" s="13" customFormat="1">
      <c r="B248" s="152"/>
      <c r="D248" s="145" t="s">
        <v>133</v>
      </c>
      <c r="E248" s="153" t="s">
        <v>19</v>
      </c>
      <c r="F248" s="154" t="s">
        <v>135</v>
      </c>
      <c r="H248" s="155">
        <v>10.71</v>
      </c>
      <c r="I248" s="156"/>
      <c r="L248" s="152"/>
      <c r="M248" s="157"/>
      <c r="T248" s="158"/>
      <c r="AT248" s="153" t="s">
        <v>133</v>
      </c>
      <c r="AU248" s="153" t="s">
        <v>84</v>
      </c>
      <c r="AV248" s="13" t="s">
        <v>129</v>
      </c>
      <c r="AW248" s="13" t="s">
        <v>35</v>
      </c>
      <c r="AX248" s="13" t="s">
        <v>82</v>
      </c>
      <c r="AY248" s="153" t="s">
        <v>122</v>
      </c>
    </row>
    <row r="249" spans="2:65" s="1" customFormat="1" ht="16.5" customHeight="1">
      <c r="B249" s="32"/>
      <c r="C249" s="127" t="s">
        <v>362</v>
      </c>
      <c r="D249" s="127" t="s">
        <v>124</v>
      </c>
      <c r="E249" s="128" t="s">
        <v>363</v>
      </c>
      <c r="F249" s="129" t="s">
        <v>364</v>
      </c>
      <c r="G249" s="130" t="s">
        <v>153</v>
      </c>
      <c r="H249" s="131">
        <v>1</v>
      </c>
      <c r="I249" s="132"/>
      <c r="J249" s="133">
        <f>ROUND(I249*H249,2)</f>
        <v>0</v>
      </c>
      <c r="K249" s="129" t="s">
        <v>19</v>
      </c>
      <c r="L249" s="32"/>
      <c r="M249" s="134" t="s">
        <v>19</v>
      </c>
      <c r="N249" s="135" t="s">
        <v>45</v>
      </c>
      <c r="P249" s="136">
        <f>O249*H249</f>
        <v>0</v>
      </c>
      <c r="Q249" s="136">
        <v>7.0056599999999998</v>
      </c>
      <c r="R249" s="136">
        <f>Q249*H249</f>
        <v>7.0056599999999998</v>
      </c>
      <c r="S249" s="136">
        <v>0</v>
      </c>
      <c r="T249" s="137">
        <f>S249*H249</f>
        <v>0</v>
      </c>
      <c r="AR249" s="138" t="s">
        <v>129</v>
      </c>
      <c r="AT249" s="138" t="s">
        <v>124</v>
      </c>
      <c r="AU249" s="138" t="s">
        <v>84</v>
      </c>
      <c r="AY249" s="17" t="s">
        <v>122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82</v>
      </c>
      <c r="BK249" s="139">
        <f>ROUND(I249*H249,2)</f>
        <v>0</v>
      </c>
      <c r="BL249" s="17" t="s">
        <v>129</v>
      </c>
      <c r="BM249" s="138" t="s">
        <v>365</v>
      </c>
    </row>
    <row r="250" spans="2:65" s="12" customFormat="1">
      <c r="B250" s="144"/>
      <c r="D250" s="145" t="s">
        <v>133</v>
      </c>
      <c r="E250" s="146" t="s">
        <v>19</v>
      </c>
      <c r="F250" s="147" t="s">
        <v>366</v>
      </c>
      <c r="H250" s="148">
        <v>1</v>
      </c>
      <c r="I250" s="149"/>
      <c r="L250" s="144"/>
      <c r="M250" s="150"/>
      <c r="T250" s="151"/>
      <c r="AT250" s="146" t="s">
        <v>133</v>
      </c>
      <c r="AU250" s="146" t="s">
        <v>84</v>
      </c>
      <c r="AV250" s="12" t="s">
        <v>84</v>
      </c>
      <c r="AW250" s="12" t="s">
        <v>35</v>
      </c>
      <c r="AX250" s="12" t="s">
        <v>74</v>
      </c>
      <c r="AY250" s="146" t="s">
        <v>122</v>
      </c>
    </row>
    <row r="251" spans="2:65" s="13" customFormat="1">
      <c r="B251" s="152"/>
      <c r="D251" s="145" t="s">
        <v>133</v>
      </c>
      <c r="E251" s="153" t="s">
        <v>19</v>
      </c>
      <c r="F251" s="154" t="s">
        <v>135</v>
      </c>
      <c r="H251" s="155">
        <v>1</v>
      </c>
      <c r="I251" s="156"/>
      <c r="L251" s="152"/>
      <c r="M251" s="157"/>
      <c r="T251" s="158"/>
      <c r="AT251" s="153" t="s">
        <v>133</v>
      </c>
      <c r="AU251" s="153" t="s">
        <v>84</v>
      </c>
      <c r="AV251" s="13" t="s">
        <v>129</v>
      </c>
      <c r="AW251" s="13" t="s">
        <v>35</v>
      </c>
      <c r="AX251" s="13" t="s">
        <v>82</v>
      </c>
      <c r="AY251" s="153" t="s">
        <v>122</v>
      </c>
    </row>
    <row r="252" spans="2:65" s="11" customFormat="1" ht="22.9" customHeight="1">
      <c r="B252" s="115"/>
      <c r="D252" s="116" t="s">
        <v>73</v>
      </c>
      <c r="E252" s="125" t="s">
        <v>367</v>
      </c>
      <c r="F252" s="125" t="s">
        <v>368</v>
      </c>
      <c r="I252" s="118"/>
      <c r="J252" s="126">
        <f>BK252</f>
        <v>0</v>
      </c>
      <c r="L252" s="115"/>
      <c r="M252" s="120"/>
      <c r="P252" s="121">
        <f>SUM(P253:P256)</f>
        <v>0</v>
      </c>
      <c r="R252" s="121">
        <f>SUM(R253:R256)</f>
        <v>0</v>
      </c>
      <c r="T252" s="122">
        <f>SUM(T253:T256)</f>
        <v>0</v>
      </c>
      <c r="AR252" s="116" t="s">
        <v>82</v>
      </c>
      <c r="AT252" s="123" t="s">
        <v>73</v>
      </c>
      <c r="AU252" s="123" t="s">
        <v>82</v>
      </c>
      <c r="AY252" s="116" t="s">
        <v>122</v>
      </c>
      <c r="BK252" s="124">
        <f>SUM(BK253:BK256)</f>
        <v>0</v>
      </c>
    </row>
    <row r="253" spans="2:65" s="1" customFormat="1" ht="24.2" customHeight="1">
      <c r="B253" s="32"/>
      <c r="C253" s="127" t="s">
        <v>369</v>
      </c>
      <c r="D253" s="127" t="s">
        <v>124</v>
      </c>
      <c r="E253" s="128" t="s">
        <v>370</v>
      </c>
      <c r="F253" s="129" t="s">
        <v>371</v>
      </c>
      <c r="G253" s="130" t="s">
        <v>172</v>
      </c>
      <c r="H253" s="131">
        <v>265.87700000000001</v>
      </c>
      <c r="I253" s="132"/>
      <c r="J253" s="133">
        <f>ROUND(I253*H253,2)</f>
        <v>0</v>
      </c>
      <c r="K253" s="129" t="s">
        <v>128</v>
      </c>
      <c r="L253" s="32"/>
      <c r="M253" s="134" t="s">
        <v>19</v>
      </c>
      <c r="N253" s="135" t="s">
        <v>45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129</v>
      </c>
      <c r="AT253" s="138" t="s">
        <v>124</v>
      </c>
      <c r="AU253" s="138" t="s">
        <v>84</v>
      </c>
      <c r="AY253" s="17" t="s">
        <v>122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82</v>
      </c>
      <c r="BK253" s="139">
        <f>ROUND(I253*H253,2)</f>
        <v>0</v>
      </c>
      <c r="BL253" s="17" t="s">
        <v>129</v>
      </c>
      <c r="BM253" s="138" t="s">
        <v>372</v>
      </c>
    </row>
    <row r="254" spans="2:65" s="1" customFormat="1">
      <c r="B254" s="32"/>
      <c r="D254" s="140" t="s">
        <v>131</v>
      </c>
      <c r="F254" s="141" t="s">
        <v>373</v>
      </c>
      <c r="I254" s="142"/>
      <c r="L254" s="32"/>
      <c r="M254" s="143"/>
      <c r="T254" s="53"/>
      <c r="AT254" s="17" t="s">
        <v>131</v>
      </c>
      <c r="AU254" s="17" t="s">
        <v>84</v>
      </c>
    </row>
    <row r="255" spans="2:65" s="1" customFormat="1" ht="24.2" customHeight="1">
      <c r="B255" s="32"/>
      <c r="C255" s="127" t="s">
        <v>374</v>
      </c>
      <c r="D255" s="127" t="s">
        <v>124</v>
      </c>
      <c r="E255" s="128" t="s">
        <v>375</v>
      </c>
      <c r="F255" s="129" t="s">
        <v>376</v>
      </c>
      <c r="G255" s="130" t="s">
        <v>172</v>
      </c>
      <c r="H255" s="131">
        <v>265.87700000000001</v>
      </c>
      <c r="I255" s="132"/>
      <c r="J255" s="133">
        <f>ROUND(I255*H255,2)</f>
        <v>0</v>
      </c>
      <c r="K255" s="129" t="s">
        <v>128</v>
      </c>
      <c r="L255" s="32"/>
      <c r="M255" s="134" t="s">
        <v>19</v>
      </c>
      <c r="N255" s="135" t="s">
        <v>45</v>
      </c>
      <c r="P255" s="136">
        <f>O255*H255</f>
        <v>0</v>
      </c>
      <c r="Q255" s="136">
        <v>0</v>
      </c>
      <c r="R255" s="136">
        <f>Q255*H255</f>
        <v>0</v>
      </c>
      <c r="S255" s="136">
        <v>0</v>
      </c>
      <c r="T255" s="137">
        <f>S255*H255</f>
        <v>0</v>
      </c>
      <c r="AR255" s="138" t="s">
        <v>129</v>
      </c>
      <c r="AT255" s="138" t="s">
        <v>124</v>
      </c>
      <c r="AU255" s="138" t="s">
        <v>84</v>
      </c>
      <c r="AY255" s="17" t="s">
        <v>122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82</v>
      </c>
      <c r="BK255" s="139">
        <f>ROUND(I255*H255,2)</f>
        <v>0</v>
      </c>
      <c r="BL255" s="17" t="s">
        <v>129</v>
      </c>
      <c r="BM255" s="138" t="s">
        <v>377</v>
      </c>
    </row>
    <row r="256" spans="2:65" s="1" customFormat="1">
      <c r="B256" s="32"/>
      <c r="D256" s="140" t="s">
        <v>131</v>
      </c>
      <c r="F256" s="141" t="s">
        <v>378</v>
      </c>
      <c r="I256" s="142"/>
      <c r="L256" s="32"/>
      <c r="M256" s="175"/>
      <c r="N256" s="176"/>
      <c r="O256" s="176"/>
      <c r="P256" s="176"/>
      <c r="Q256" s="176"/>
      <c r="R256" s="176"/>
      <c r="S256" s="176"/>
      <c r="T256" s="177"/>
      <c r="AT256" s="17" t="s">
        <v>131</v>
      </c>
      <c r="AU256" s="17" t="s">
        <v>84</v>
      </c>
    </row>
    <row r="257" spans="2:12" s="1" customFormat="1" ht="6.95" customHeight="1">
      <c r="B257" s="41"/>
      <c r="C257" s="42"/>
      <c r="D257" s="42"/>
      <c r="E257" s="42"/>
      <c r="F257" s="42"/>
      <c r="G257" s="42"/>
      <c r="H257" s="42"/>
      <c r="I257" s="42"/>
      <c r="J257" s="42"/>
      <c r="K257" s="42"/>
      <c r="L257" s="32"/>
    </row>
  </sheetData>
  <sheetProtection algorithmName="SHA-512" hashValue="DykbWF3xE5HlRSTNYOqlZ7dJG/T+mnUm1nfaBvd0uZtuZtxuxoJvesyDhddncS+eH+hF66n9UuKzjsxQwRwN6g==" saltValue="sC3sQq8QypfVU0co3FkP5swd9oE2sEpDsJOqKCjdtaWiFHD9IEIlfle8EsWpaOV35wwWCzDSkPqsf0YkZ9hsfA==" spinCount="100000" sheet="1" objects="1" scenarios="1" formatColumns="0" formatRows="0" autoFilter="0"/>
  <autoFilter ref="C84:K256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3" r:id="rId2" xr:uid="{00000000-0004-0000-0100-000001000000}"/>
    <hyperlink ref="F97" r:id="rId3" xr:uid="{00000000-0004-0000-0100-000002000000}"/>
    <hyperlink ref="F104" r:id="rId4" xr:uid="{00000000-0004-0000-0100-000003000000}"/>
    <hyperlink ref="F113" r:id="rId5" xr:uid="{00000000-0004-0000-0100-000004000000}"/>
    <hyperlink ref="F117" r:id="rId6" xr:uid="{00000000-0004-0000-0100-000005000000}"/>
    <hyperlink ref="F121" r:id="rId7" xr:uid="{00000000-0004-0000-0100-000006000000}"/>
    <hyperlink ref="F125" r:id="rId8" xr:uid="{00000000-0004-0000-0100-000007000000}"/>
    <hyperlink ref="F132" r:id="rId9" xr:uid="{00000000-0004-0000-0100-000008000000}"/>
    <hyperlink ref="F139" r:id="rId10" xr:uid="{00000000-0004-0000-0100-000009000000}"/>
    <hyperlink ref="F143" r:id="rId11" xr:uid="{00000000-0004-0000-0100-00000A000000}"/>
    <hyperlink ref="F148" r:id="rId12" xr:uid="{00000000-0004-0000-0100-00000B000000}"/>
    <hyperlink ref="F165" r:id="rId13" xr:uid="{00000000-0004-0000-0100-00000C000000}"/>
    <hyperlink ref="F171" r:id="rId14" xr:uid="{00000000-0004-0000-0100-00000D000000}"/>
    <hyperlink ref="F183" r:id="rId15" xr:uid="{00000000-0004-0000-0100-00000E000000}"/>
    <hyperlink ref="F187" r:id="rId16" xr:uid="{00000000-0004-0000-0100-00000F000000}"/>
    <hyperlink ref="F198" r:id="rId17" xr:uid="{00000000-0004-0000-0100-000010000000}"/>
    <hyperlink ref="F206" r:id="rId18" xr:uid="{00000000-0004-0000-0100-000011000000}"/>
    <hyperlink ref="F211" r:id="rId19" xr:uid="{00000000-0004-0000-0100-000012000000}"/>
    <hyperlink ref="F216" r:id="rId20" xr:uid="{00000000-0004-0000-0100-000013000000}"/>
    <hyperlink ref="F220" r:id="rId21" xr:uid="{00000000-0004-0000-0100-000014000000}"/>
    <hyperlink ref="F222" r:id="rId22" xr:uid="{00000000-0004-0000-0100-000015000000}"/>
    <hyperlink ref="F226" r:id="rId23" xr:uid="{00000000-0004-0000-0100-000016000000}"/>
    <hyperlink ref="F230" r:id="rId24" xr:uid="{00000000-0004-0000-0100-000017000000}"/>
    <hyperlink ref="F232" r:id="rId25" xr:uid="{00000000-0004-0000-0100-000018000000}"/>
    <hyperlink ref="F245" r:id="rId26" xr:uid="{00000000-0004-0000-0100-000019000000}"/>
    <hyperlink ref="F254" r:id="rId27" xr:uid="{00000000-0004-0000-0100-00001A000000}"/>
    <hyperlink ref="F256" r:id="rId28" xr:uid="{00000000-0004-0000-01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94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plocha pro domov BUDA</v>
      </c>
      <c r="F7" s="305"/>
      <c r="G7" s="305"/>
      <c r="H7" s="305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94" t="s">
        <v>379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9. 10. 2024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77"/>
      <c r="G18" s="277"/>
      <c r="H18" s="27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6"/>
      <c r="E27" s="281" t="s">
        <v>19</v>
      </c>
      <c r="F27" s="281"/>
      <c r="G27" s="281"/>
      <c r="H27" s="281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8">
        <f>ROUND((SUM(BE85:BE127)),  2)</f>
        <v>0</v>
      </c>
      <c r="I33" s="89">
        <v>0.21</v>
      </c>
      <c r="J33" s="88">
        <f>ROUND(((SUM(BE85:BE127))*I33),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ROUND((SUM(BF85:BF127)),  2)</f>
        <v>0</v>
      </c>
      <c r="I34" s="89">
        <v>0.12</v>
      </c>
      <c r="J34" s="88">
        <f>ROUND(((SUM(BF85:BF127))*I34),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ROUND((SUM(BG85:BG127)),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ROUND((SUM(BH85:BH127)),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ROUND((SUM(BI85:BI127)),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4" t="str">
        <f>E7</f>
        <v>Parkovací plocha pro domov BUDA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95</v>
      </c>
      <c r="L49" s="32"/>
    </row>
    <row r="50" spans="2:47" s="1" customFormat="1" ht="16.5" customHeight="1">
      <c r="B50" s="32"/>
      <c r="E50" s="294" t="str">
        <f>E9</f>
        <v>SO 100.1 - Sanace zemní pláně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Nesměň u Zásmuk</v>
      </c>
      <c r="I52" s="27" t="s">
        <v>23</v>
      </c>
      <c r="J52" s="49" t="str">
        <f>IF(J12="","",J12)</f>
        <v>9. 10. 2024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Domov Buda, Nesměň 710, Zásmuky</v>
      </c>
      <c r="I54" s="27" t="s">
        <v>31</v>
      </c>
      <c r="J54" s="30" t="str">
        <f>E21</f>
        <v>Ing. Vojtěch Plecitý, Konšelská 427/27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98</v>
      </c>
      <c r="D57" s="90"/>
      <c r="E57" s="90"/>
      <c r="F57" s="90"/>
      <c r="G57" s="90"/>
      <c r="H57" s="90"/>
      <c r="I57" s="90"/>
      <c r="J57" s="97" t="s">
        <v>99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3">
        <f>J85</f>
        <v>0</v>
      </c>
      <c r="L59" s="32"/>
      <c r="AU59" s="17" t="s">
        <v>100</v>
      </c>
    </row>
    <row r="60" spans="2:47" s="8" customFormat="1" ht="24.95" customHeight="1">
      <c r="B60" s="99"/>
      <c r="D60" s="100" t="s">
        <v>101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899999999999999" customHeight="1">
      <c r="B61" s="103"/>
      <c r="D61" s="104" t="s">
        <v>102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899999999999999" customHeight="1">
      <c r="B62" s="103"/>
      <c r="D62" s="104" t="s">
        <v>104</v>
      </c>
      <c r="E62" s="105"/>
      <c r="F62" s="105"/>
      <c r="G62" s="105"/>
      <c r="H62" s="105"/>
      <c r="I62" s="105"/>
      <c r="J62" s="106">
        <f>J100</f>
        <v>0</v>
      </c>
      <c r="L62" s="103"/>
    </row>
    <row r="63" spans="2:47" s="9" customFormat="1" ht="19.899999999999999" customHeight="1">
      <c r="B63" s="103"/>
      <c r="D63" s="104" t="s">
        <v>105</v>
      </c>
      <c r="E63" s="105"/>
      <c r="F63" s="105"/>
      <c r="G63" s="105"/>
      <c r="H63" s="105"/>
      <c r="I63" s="105"/>
      <c r="J63" s="106">
        <f>J109</f>
        <v>0</v>
      </c>
      <c r="L63" s="103"/>
    </row>
    <row r="64" spans="2:47" s="9" customFormat="1" ht="19.899999999999999" customHeight="1">
      <c r="B64" s="103"/>
      <c r="D64" s="104" t="s">
        <v>380</v>
      </c>
      <c r="E64" s="105"/>
      <c r="F64" s="105"/>
      <c r="G64" s="105"/>
      <c r="H64" s="105"/>
      <c r="I64" s="105"/>
      <c r="J64" s="106">
        <f>J112</f>
        <v>0</v>
      </c>
      <c r="L64" s="103"/>
    </row>
    <row r="65" spans="2:12" s="9" customFormat="1" ht="19.899999999999999" customHeight="1">
      <c r="B65" s="103"/>
      <c r="D65" s="104" t="s">
        <v>106</v>
      </c>
      <c r="E65" s="105"/>
      <c r="F65" s="105"/>
      <c r="G65" s="105"/>
      <c r="H65" s="105"/>
      <c r="I65" s="105"/>
      <c r="J65" s="106">
        <f>J125</f>
        <v>0</v>
      </c>
      <c r="L65" s="103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107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04" t="str">
        <f>E7</f>
        <v>Parkovací plocha pro domov BUDA</v>
      </c>
      <c r="F75" s="305"/>
      <c r="G75" s="305"/>
      <c r="H75" s="305"/>
      <c r="L75" s="32"/>
    </row>
    <row r="76" spans="2:12" s="1" customFormat="1" ht="12" customHeight="1">
      <c r="B76" s="32"/>
      <c r="C76" s="27" t="s">
        <v>95</v>
      </c>
      <c r="L76" s="32"/>
    </row>
    <row r="77" spans="2:12" s="1" customFormat="1" ht="16.5" customHeight="1">
      <c r="B77" s="32"/>
      <c r="E77" s="294" t="str">
        <f>E9</f>
        <v>SO 100.1 - Sanace zemní pláně</v>
      </c>
      <c r="F77" s="303"/>
      <c r="G77" s="303"/>
      <c r="H77" s="303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Nesměň u Zásmuk</v>
      </c>
      <c r="I79" s="27" t="s">
        <v>23</v>
      </c>
      <c r="J79" s="49" t="str">
        <f>IF(J12="","",J12)</f>
        <v>9. 10. 2024</v>
      </c>
      <c r="L79" s="32"/>
    </row>
    <row r="80" spans="2:12" s="1" customFormat="1" ht="6.95" customHeight="1">
      <c r="B80" s="32"/>
      <c r="L80" s="32"/>
    </row>
    <row r="81" spans="2:65" s="1" customFormat="1" ht="25.7" customHeight="1">
      <c r="B81" s="32"/>
      <c r="C81" s="27" t="s">
        <v>25</v>
      </c>
      <c r="F81" s="25" t="str">
        <f>E15</f>
        <v>Domov Buda, Nesměň 710, Zásmuky</v>
      </c>
      <c r="I81" s="27" t="s">
        <v>31</v>
      </c>
      <c r="J81" s="30" t="str">
        <f>E21</f>
        <v>Ing. Vojtěch Plecitý, Konšelská 427/27</v>
      </c>
      <c r="L81" s="32"/>
    </row>
    <row r="82" spans="2:65" s="1" customFormat="1" ht="15.2" customHeight="1">
      <c r="B82" s="32"/>
      <c r="C82" s="27" t="s">
        <v>29</v>
      </c>
      <c r="F82" s="25" t="str">
        <f>IF(E18="","",E18)</f>
        <v>Vyplň údaj</v>
      </c>
      <c r="I82" s="27" t="s">
        <v>36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108</v>
      </c>
      <c r="D84" s="109" t="s">
        <v>59</v>
      </c>
      <c r="E84" s="109" t="s">
        <v>55</v>
      </c>
      <c r="F84" s="109" t="s">
        <v>56</v>
      </c>
      <c r="G84" s="109" t="s">
        <v>109</v>
      </c>
      <c r="H84" s="109" t="s">
        <v>110</v>
      </c>
      <c r="I84" s="109" t="s">
        <v>111</v>
      </c>
      <c r="J84" s="109" t="s">
        <v>99</v>
      </c>
      <c r="K84" s="110" t="s">
        <v>112</v>
      </c>
      <c r="L84" s="107"/>
      <c r="M84" s="56" t="s">
        <v>19</v>
      </c>
      <c r="N84" s="57" t="s">
        <v>44</v>
      </c>
      <c r="O84" s="57" t="s">
        <v>113</v>
      </c>
      <c r="P84" s="57" t="s">
        <v>114</v>
      </c>
      <c r="Q84" s="57" t="s">
        <v>115</v>
      </c>
      <c r="R84" s="57" t="s">
        <v>116</v>
      </c>
      <c r="S84" s="57" t="s">
        <v>117</v>
      </c>
      <c r="T84" s="58" t="s">
        <v>118</v>
      </c>
    </row>
    <row r="85" spans="2:65" s="1" customFormat="1" ht="22.9" customHeight="1">
      <c r="B85" s="32"/>
      <c r="C85" s="61" t="s">
        <v>119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0.21643499999999999</v>
      </c>
      <c r="S85" s="50"/>
      <c r="T85" s="113">
        <f>T86</f>
        <v>0</v>
      </c>
      <c r="AT85" s="17" t="s">
        <v>73</v>
      </c>
      <c r="AU85" s="17" t="s">
        <v>100</v>
      </c>
      <c r="BK85" s="114">
        <f>BK86</f>
        <v>0</v>
      </c>
    </row>
    <row r="86" spans="2:65" s="11" customFormat="1" ht="25.9" customHeight="1">
      <c r="B86" s="115"/>
      <c r="D86" s="116" t="s">
        <v>73</v>
      </c>
      <c r="E86" s="117" t="s">
        <v>120</v>
      </c>
      <c r="F86" s="117" t="s">
        <v>121</v>
      </c>
      <c r="I86" s="118"/>
      <c r="J86" s="119">
        <f>BK86</f>
        <v>0</v>
      </c>
      <c r="L86" s="115"/>
      <c r="M86" s="120"/>
      <c r="P86" s="121">
        <f>P87+P100+P109+P112+P125</f>
        <v>0</v>
      </c>
      <c r="R86" s="121">
        <f>R87+R100+R109+R112+R125</f>
        <v>0.21643499999999999</v>
      </c>
      <c r="T86" s="122">
        <f>T87+T100+T109+T112+T125</f>
        <v>0</v>
      </c>
      <c r="AR86" s="116" t="s">
        <v>82</v>
      </c>
      <c r="AT86" s="123" t="s">
        <v>73</v>
      </c>
      <c r="AU86" s="123" t="s">
        <v>74</v>
      </c>
      <c r="AY86" s="116" t="s">
        <v>122</v>
      </c>
      <c r="BK86" s="124">
        <f>BK87+BK100+BK109+BK112+BK125</f>
        <v>0</v>
      </c>
    </row>
    <row r="87" spans="2:65" s="11" customFormat="1" ht="22.9" customHeight="1">
      <c r="B87" s="115"/>
      <c r="D87" s="116" t="s">
        <v>73</v>
      </c>
      <c r="E87" s="125" t="s">
        <v>82</v>
      </c>
      <c r="F87" s="125" t="s">
        <v>123</v>
      </c>
      <c r="I87" s="118"/>
      <c r="J87" s="126">
        <f>BK87</f>
        <v>0</v>
      </c>
      <c r="L87" s="115"/>
      <c r="M87" s="120"/>
      <c r="P87" s="121">
        <f>SUM(P88:P99)</f>
        <v>0</v>
      </c>
      <c r="R87" s="121">
        <f>SUM(R88:R99)</f>
        <v>0</v>
      </c>
      <c r="T87" s="122">
        <f>SUM(T88:T99)</f>
        <v>0</v>
      </c>
      <c r="AR87" s="116" t="s">
        <v>82</v>
      </c>
      <c r="AT87" s="123" t="s">
        <v>73</v>
      </c>
      <c r="AU87" s="123" t="s">
        <v>82</v>
      </c>
      <c r="AY87" s="116" t="s">
        <v>122</v>
      </c>
      <c r="BK87" s="124">
        <f>SUM(BK88:BK99)</f>
        <v>0</v>
      </c>
    </row>
    <row r="88" spans="2:65" s="1" customFormat="1" ht="16.5" customHeight="1">
      <c r="B88" s="32"/>
      <c r="C88" s="127" t="s">
        <v>82</v>
      </c>
      <c r="D88" s="127" t="s">
        <v>124</v>
      </c>
      <c r="E88" s="128" t="s">
        <v>381</v>
      </c>
      <c r="F88" s="129" t="s">
        <v>382</v>
      </c>
      <c r="G88" s="130" t="s">
        <v>138</v>
      </c>
      <c r="H88" s="131">
        <v>46.05</v>
      </c>
      <c r="I88" s="132"/>
      <c r="J88" s="133">
        <f>ROUND(I88*H88,2)</f>
        <v>0</v>
      </c>
      <c r="K88" s="129" t="s">
        <v>128</v>
      </c>
      <c r="L88" s="32"/>
      <c r="M88" s="134" t="s">
        <v>19</v>
      </c>
      <c r="N88" s="135" t="s">
        <v>45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129</v>
      </c>
      <c r="AT88" s="138" t="s">
        <v>124</v>
      </c>
      <c r="AU88" s="138" t="s">
        <v>84</v>
      </c>
      <c r="AY88" s="17" t="s">
        <v>122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82</v>
      </c>
      <c r="BK88" s="139">
        <f>ROUND(I88*H88,2)</f>
        <v>0</v>
      </c>
      <c r="BL88" s="17" t="s">
        <v>129</v>
      </c>
      <c r="BM88" s="138" t="s">
        <v>383</v>
      </c>
    </row>
    <row r="89" spans="2:65" s="1" customFormat="1">
      <c r="B89" s="32"/>
      <c r="D89" s="140" t="s">
        <v>131</v>
      </c>
      <c r="F89" s="141" t="s">
        <v>384</v>
      </c>
      <c r="I89" s="142"/>
      <c r="L89" s="32"/>
      <c r="M89" s="143"/>
      <c r="T89" s="53"/>
      <c r="AT89" s="17" t="s">
        <v>131</v>
      </c>
      <c r="AU89" s="17" t="s">
        <v>84</v>
      </c>
    </row>
    <row r="90" spans="2:65" s="14" customFormat="1">
      <c r="B90" s="169"/>
      <c r="D90" s="145" t="s">
        <v>133</v>
      </c>
      <c r="E90" s="170" t="s">
        <v>19</v>
      </c>
      <c r="F90" s="171" t="s">
        <v>385</v>
      </c>
      <c r="H90" s="170" t="s">
        <v>19</v>
      </c>
      <c r="I90" s="172"/>
      <c r="L90" s="169"/>
      <c r="M90" s="173"/>
      <c r="T90" s="174"/>
      <c r="AT90" s="170" t="s">
        <v>133</v>
      </c>
      <c r="AU90" s="170" t="s">
        <v>84</v>
      </c>
      <c r="AV90" s="14" t="s">
        <v>82</v>
      </c>
      <c r="AW90" s="14" t="s">
        <v>35</v>
      </c>
      <c r="AX90" s="14" t="s">
        <v>74</v>
      </c>
      <c r="AY90" s="170" t="s">
        <v>122</v>
      </c>
    </row>
    <row r="91" spans="2:65" s="12" customFormat="1">
      <c r="B91" s="144"/>
      <c r="D91" s="145" t="s">
        <v>133</v>
      </c>
      <c r="E91" s="146" t="s">
        <v>19</v>
      </c>
      <c r="F91" s="147" t="s">
        <v>386</v>
      </c>
      <c r="H91" s="148">
        <v>46.05</v>
      </c>
      <c r="I91" s="149"/>
      <c r="L91" s="144"/>
      <c r="M91" s="150"/>
      <c r="T91" s="151"/>
      <c r="AT91" s="146" t="s">
        <v>133</v>
      </c>
      <c r="AU91" s="146" t="s">
        <v>84</v>
      </c>
      <c r="AV91" s="12" t="s">
        <v>84</v>
      </c>
      <c r="AW91" s="12" t="s">
        <v>35</v>
      </c>
      <c r="AX91" s="12" t="s">
        <v>74</v>
      </c>
      <c r="AY91" s="146" t="s">
        <v>122</v>
      </c>
    </row>
    <row r="92" spans="2:65" s="13" customFormat="1">
      <c r="B92" s="152"/>
      <c r="D92" s="145" t="s">
        <v>133</v>
      </c>
      <c r="E92" s="153" t="s">
        <v>19</v>
      </c>
      <c r="F92" s="154" t="s">
        <v>135</v>
      </c>
      <c r="H92" s="155">
        <v>46.05</v>
      </c>
      <c r="I92" s="156"/>
      <c r="L92" s="152"/>
      <c r="M92" s="157"/>
      <c r="T92" s="158"/>
      <c r="AT92" s="153" t="s">
        <v>133</v>
      </c>
      <c r="AU92" s="153" t="s">
        <v>84</v>
      </c>
      <c r="AV92" s="13" t="s">
        <v>129</v>
      </c>
      <c r="AW92" s="13" t="s">
        <v>35</v>
      </c>
      <c r="AX92" s="13" t="s">
        <v>82</v>
      </c>
      <c r="AY92" s="153" t="s">
        <v>122</v>
      </c>
    </row>
    <row r="93" spans="2:65" s="1" customFormat="1" ht="21.75" customHeight="1">
      <c r="B93" s="32"/>
      <c r="C93" s="127" t="s">
        <v>84</v>
      </c>
      <c r="D93" s="127" t="s">
        <v>124</v>
      </c>
      <c r="E93" s="128" t="s">
        <v>387</v>
      </c>
      <c r="F93" s="129" t="s">
        <v>388</v>
      </c>
      <c r="G93" s="130" t="s">
        <v>138</v>
      </c>
      <c r="H93" s="131">
        <v>184.2</v>
      </c>
      <c r="I93" s="132"/>
      <c r="J93" s="133">
        <f>ROUND(I93*H93,2)</f>
        <v>0</v>
      </c>
      <c r="K93" s="129" t="s">
        <v>128</v>
      </c>
      <c r="L93" s="32"/>
      <c r="M93" s="134" t="s">
        <v>19</v>
      </c>
      <c r="N93" s="135" t="s">
        <v>45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129</v>
      </c>
      <c r="AT93" s="138" t="s">
        <v>124</v>
      </c>
      <c r="AU93" s="138" t="s">
        <v>84</v>
      </c>
      <c r="AY93" s="17" t="s">
        <v>122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82</v>
      </c>
      <c r="BK93" s="139">
        <f>ROUND(I93*H93,2)</f>
        <v>0</v>
      </c>
      <c r="BL93" s="17" t="s">
        <v>129</v>
      </c>
      <c r="BM93" s="138" t="s">
        <v>389</v>
      </c>
    </row>
    <row r="94" spans="2:65" s="1" customFormat="1">
      <c r="B94" s="32"/>
      <c r="D94" s="140" t="s">
        <v>131</v>
      </c>
      <c r="F94" s="141" t="s">
        <v>390</v>
      </c>
      <c r="I94" s="142"/>
      <c r="L94" s="32"/>
      <c r="M94" s="143"/>
      <c r="T94" s="53"/>
      <c r="AT94" s="17" t="s">
        <v>131</v>
      </c>
      <c r="AU94" s="17" t="s">
        <v>84</v>
      </c>
    </row>
    <row r="95" spans="2:65" s="14" customFormat="1">
      <c r="B95" s="169"/>
      <c r="D95" s="145" t="s">
        <v>133</v>
      </c>
      <c r="E95" s="170" t="s">
        <v>19</v>
      </c>
      <c r="F95" s="171" t="s">
        <v>385</v>
      </c>
      <c r="H95" s="170" t="s">
        <v>19</v>
      </c>
      <c r="I95" s="172"/>
      <c r="L95" s="169"/>
      <c r="M95" s="173"/>
      <c r="T95" s="174"/>
      <c r="AT95" s="170" t="s">
        <v>133</v>
      </c>
      <c r="AU95" s="170" t="s">
        <v>84</v>
      </c>
      <c r="AV95" s="14" t="s">
        <v>82</v>
      </c>
      <c r="AW95" s="14" t="s">
        <v>35</v>
      </c>
      <c r="AX95" s="14" t="s">
        <v>74</v>
      </c>
      <c r="AY95" s="170" t="s">
        <v>122</v>
      </c>
    </row>
    <row r="96" spans="2:65" s="12" customFormat="1">
      <c r="B96" s="144"/>
      <c r="D96" s="145" t="s">
        <v>133</v>
      </c>
      <c r="E96" s="146" t="s">
        <v>19</v>
      </c>
      <c r="F96" s="147" t="s">
        <v>391</v>
      </c>
      <c r="H96" s="148">
        <v>184.2</v>
      </c>
      <c r="I96" s="149"/>
      <c r="L96" s="144"/>
      <c r="M96" s="150"/>
      <c r="T96" s="151"/>
      <c r="AT96" s="146" t="s">
        <v>133</v>
      </c>
      <c r="AU96" s="146" t="s">
        <v>84</v>
      </c>
      <c r="AV96" s="12" t="s">
        <v>84</v>
      </c>
      <c r="AW96" s="12" t="s">
        <v>35</v>
      </c>
      <c r="AX96" s="12" t="s">
        <v>74</v>
      </c>
      <c r="AY96" s="146" t="s">
        <v>122</v>
      </c>
    </row>
    <row r="97" spans="2:65" s="13" customFormat="1">
      <c r="B97" s="152"/>
      <c r="D97" s="145" t="s">
        <v>133</v>
      </c>
      <c r="E97" s="153" t="s">
        <v>19</v>
      </c>
      <c r="F97" s="154" t="s">
        <v>135</v>
      </c>
      <c r="H97" s="155">
        <v>184.2</v>
      </c>
      <c r="I97" s="156"/>
      <c r="L97" s="152"/>
      <c r="M97" s="157"/>
      <c r="T97" s="158"/>
      <c r="AT97" s="153" t="s">
        <v>133</v>
      </c>
      <c r="AU97" s="153" t="s">
        <v>84</v>
      </c>
      <c r="AV97" s="13" t="s">
        <v>129</v>
      </c>
      <c r="AW97" s="13" t="s">
        <v>35</v>
      </c>
      <c r="AX97" s="13" t="s">
        <v>82</v>
      </c>
      <c r="AY97" s="153" t="s">
        <v>122</v>
      </c>
    </row>
    <row r="98" spans="2:65" s="1" customFormat="1" ht="21.75" customHeight="1">
      <c r="B98" s="32"/>
      <c r="C98" s="127" t="s">
        <v>142</v>
      </c>
      <c r="D98" s="127" t="s">
        <v>124</v>
      </c>
      <c r="E98" s="128" t="s">
        <v>392</v>
      </c>
      <c r="F98" s="129" t="s">
        <v>393</v>
      </c>
      <c r="G98" s="130" t="s">
        <v>127</v>
      </c>
      <c r="H98" s="131">
        <v>460.5</v>
      </c>
      <c r="I98" s="132"/>
      <c r="J98" s="133">
        <f>ROUND(I98*H98,2)</f>
        <v>0</v>
      </c>
      <c r="K98" s="129" t="s">
        <v>128</v>
      </c>
      <c r="L98" s="32"/>
      <c r="M98" s="134" t="s">
        <v>19</v>
      </c>
      <c r="N98" s="135" t="s">
        <v>45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129</v>
      </c>
      <c r="AT98" s="138" t="s">
        <v>124</v>
      </c>
      <c r="AU98" s="138" t="s">
        <v>84</v>
      </c>
      <c r="AY98" s="17" t="s">
        <v>122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82</v>
      </c>
      <c r="BK98" s="139">
        <f>ROUND(I98*H98,2)</f>
        <v>0</v>
      </c>
      <c r="BL98" s="17" t="s">
        <v>129</v>
      </c>
      <c r="BM98" s="138" t="s">
        <v>394</v>
      </c>
    </row>
    <row r="99" spans="2:65" s="1" customFormat="1">
      <c r="B99" s="32"/>
      <c r="D99" s="140" t="s">
        <v>131</v>
      </c>
      <c r="F99" s="141" t="s">
        <v>395</v>
      </c>
      <c r="I99" s="142"/>
      <c r="L99" s="32"/>
      <c r="M99" s="143"/>
      <c r="T99" s="53"/>
      <c r="AT99" s="17" t="s">
        <v>131</v>
      </c>
      <c r="AU99" s="17" t="s">
        <v>84</v>
      </c>
    </row>
    <row r="100" spans="2:65" s="11" customFormat="1" ht="22.9" customHeight="1">
      <c r="B100" s="115"/>
      <c r="D100" s="116" t="s">
        <v>73</v>
      </c>
      <c r="E100" s="125" t="s">
        <v>157</v>
      </c>
      <c r="F100" s="125" t="s">
        <v>245</v>
      </c>
      <c r="I100" s="118"/>
      <c r="J100" s="126">
        <f>BK100</f>
        <v>0</v>
      </c>
      <c r="L100" s="115"/>
      <c r="M100" s="120"/>
      <c r="P100" s="121">
        <f>SUM(P101:P108)</f>
        <v>0</v>
      </c>
      <c r="R100" s="121">
        <f>SUM(R101:R108)</f>
        <v>0</v>
      </c>
      <c r="T100" s="122">
        <f>SUM(T101:T108)</f>
        <v>0</v>
      </c>
      <c r="AR100" s="116" t="s">
        <v>82</v>
      </c>
      <c r="AT100" s="123" t="s">
        <v>73</v>
      </c>
      <c r="AU100" s="123" t="s">
        <v>82</v>
      </c>
      <c r="AY100" s="116" t="s">
        <v>122</v>
      </c>
      <c r="BK100" s="124">
        <f>SUM(BK101:BK108)</f>
        <v>0</v>
      </c>
    </row>
    <row r="101" spans="2:65" s="1" customFormat="1" ht="21.75" customHeight="1">
      <c r="B101" s="32"/>
      <c r="C101" s="127" t="s">
        <v>129</v>
      </c>
      <c r="D101" s="127" t="s">
        <v>124</v>
      </c>
      <c r="E101" s="128" t="s">
        <v>396</v>
      </c>
      <c r="F101" s="129" t="s">
        <v>397</v>
      </c>
      <c r="G101" s="130" t="s">
        <v>127</v>
      </c>
      <c r="H101" s="131">
        <v>460.5</v>
      </c>
      <c r="I101" s="132"/>
      <c r="J101" s="133">
        <f>ROUND(I101*H101,2)</f>
        <v>0</v>
      </c>
      <c r="K101" s="129" t="s">
        <v>128</v>
      </c>
      <c r="L101" s="32"/>
      <c r="M101" s="134" t="s">
        <v>19</v>
      </c>
      <c r="N101" s="135" t="s">
        <v>45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129</v>
      </c>
      <c r="AT101" s="138" t="s">
        <v>124</v>
      </c>
      <c r="AU101" s="138" t="s">
        <v>84</v>
      </c>
      <c r="AY101" s="17" t="s">
        <v>122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82</v>
      </c>
      <c r="BK101" s="139">
        <f>ROUND(I101*H101,2)</f>
        <v>0</v>
      </c>
      <c r="BL101" s="17" t="s">
        <v>129</v>
      </c>
      <c r="BM101" s="138" t="s">
        <v>398</v>
      </c>
    </row>
    <row r="102" spans="2:65" s="1" customFormat="1">
      <c r="B102" s="32"/>
      <c r="D102" s="140" t="s">
        <v>131</v>
      </c>
      <c r="F102" s="141" t="s">
        <v>399</v>
      </c>
      <c r="I102" s="142"/>
      <c r="L102" s="32"/>
      <c r="M102" s="143"/>
      <c r="T102" s="53"/>
      <c r="AT102" s="17" t="s">
        <v>131</v>
      </c>
      <c r="AU102" s="17" t="s">
        <v>84</v>
      </c>
    </row>
    <row r="103" spans="2:65" s="12" customFormat="1">
      <c r="B103" s="144"/>
      <c r="D103" s="145" t="s">
        <v>133</v>
      </c>
      <c r="E103" s="146" t="s">
        <v>19</v>
      </c>
      <c r="F103" s="147" t="s">
        <v>400</v>
      </c>
      <c r="H103" s="148">
        <v>460.5</v>
      </c>
      <c r="I103" s="149"/>
      <c r="L103" s="144"/>
      <c r="M103" s="150"/>
      <c r="T103" s="151"/>
      <c r="AT103" s="146" t="s">
        <v>133</v>
      </c>
      <c r="AU103" s="146" t="s">
        <v>84</v>
      </c>
      <c r="AV103" s="12" t="s">
        <v>84</v>
      </c>
      <c r="AW103" s="12" t="s">
        <v>35</v>
      </c>
      <c r="AX103" s="12" t="s">
        <v>74</v>
      </c>
      <c r="AY103" s="146" t="s">
        <v>122</v>
      </c>
    </row>
    <row r="104" spans="2:65" s="13" customFormat="1">
      <c r="B104" s="152"/>
      <c r="D104" s="145" t="s">
        <v>133</v>
      </c>
      <c r="E104" s="153" t="s">
        <v>19</v>
      </c>
      <c r="F104" s="154" t="s">
        <v>135</v>
      </c>
      <c r="H104" s="155">
        <v>460.5</v>
      </c>
      <c r="I104" s="156"/>
      <c r="L104" s="152"/>
      <c r="M104" s="157"/>
      <c r="T104" s="158"/>
      <c r="AT104" s="153" t="s">
        <v>133</v>
      </c>
      <c r="AU104" s="153" t="s">
        <v>84</v>
      </c>
      <c r="AV104" s="13" t="s">
        <v>129</v>
      </c>
      <c r="AW104" s="13" t="s">
        <v>35</v>
      </c>
      <c r="AX104" s="13" t="s">
        <v>82</v>
      </c>
      <c r="AY104" s="153" t="s">
        <v>122</v>
      </c>
    </row>
    <row r="105" spans="2:65" s="1" customFormat="1" ht="21.75" customHeight="1">
      <c r="B105" s="32"/>
      <c r="C105" s="127" t="s">
        <v>157</v>
      </c>
      <c r="D105" s="127" t="s">
        <v>124</v>
      </c>
      <c r="E105" s="128" t="s">
        <v>401</v>
      </c>
      <c r="F105" s="129" t="s">
        <v>402</v>
      </c>
      <c r="G105" s="130" t="s">
        <v>127</v>
      </c>
      <c r="H105" s="131">
        <v>460.5</v>
      </c>
      <c r="I105" s="132"/>
      <c r="J105" s="133">
        <f>ROUND(I105*H105,2)</f>
        <v>0</v>
      </c>
      <c r="K105" s="129" t="s">
        <v>128</v>
      </c>
      <c r="L105" s="32"/>
      <c r="M105" s="134" t="s">
        <v>19</v>
      </c>
      <c r="N105" s="135" t="s">
        <v>45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129</v>
      </c>
      <c r="AT105" s="138" t="s">
        <v>124</v>
      </c>
      <c r="AU105" s="138" t="s">
        <v>84</v>
      </c>
      <c r="AY105" s="17" t="s">
        <v>122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82</v>
      </c>
      <c r="BK105" s="139">
        <f>ROUND(I105*H105,2)</f>
        <v>0</v>
      </c>
      <c r="BL105" s="17" t="s">
        <v>129</v>
      </c>
      <c r="BM105" s="138" t="s">
        <v>403</v>
      </c>
    </row>
    <row r="106" spans="2:65" s="1" customFormat="1">
      <c r="B106" s="32"/>
      <c r="D106" s="140" t="s">
        <v>131</v>
      </c>
      <c r="F106" s="141" t="s">
        <v>404</v>
      </c>
      <c r="I106" s="142"/>
      <c r="L106" s="32"/>
      <c r="M106" s="143"/>
      <c r="T106" s="53"/>
      <c r="AT106" s="17" t="s">
        <v>131</v>
      </c>
      <c r="AU106" s="17" t="s">
        <v>84</v>
      </c>
    </row>
    <row r="107" spans="2:65" s="12" customFormat="1">
      <c r="B107" s="144"/>
      <c r="D107" s="145" t="s">
        <v>133</v>
      </c>
      <c r="E107" s="146" t="s">
        <v>19</v>
      </c>
      <c r="F107" s="147" t="s">
        <v>405</v>
      </c>
      <c r="H107" s="148">
        <v>460.5</v>
      </c>
      <c r="I107" s="149"/>
      <c r="L107" s="144"/>
      <c r="M107" s="150"/>
      <c r="T107" s="151"/>
      <c r="AT107" s="146" t="s">
        <v>133</v>
      </c>
      <c r="AU107" s="146" t="s">
        <v>84</v>
      </c>
      <c r="AV107" s="12" t="s">
        <v>84</v>
      </c>
      <c r="AW107" s="12" t="s">
        <v>35</v>
      </c>
      <c r="AX107" s="12" t="s">
        <v>74</v>
      </c>
      <c r="AY107" s="146" t="s">
        <v>122</v>
      </c>
    </row>
    <row r="108" spans="2:65" s="13" customFormat="1">
      <c r="B108" s="152"/>
      <c r="D108" s="145" t="s">
        <v>133</v>
      </c>
      <c r="E108" s="153" t="s">
        <v>19</v>
      </c>
      <c r="F108" s="154" t="s">
        <v>135</v>
      </c>
      <c r="H108" s="155">
        <v>460.5</v>
      </c>
      <c r="I108" s="156"/>
      <c r="L108" s="152"/>
      <c r="M108" s="157"/>
      <c r="T108" s="158"/>
      <c r="AT108" s="153" t="s">
        <v>133</v>
      </c>
      <c r="AU108" s="153" t="s">
        <v>84</v>
      </c>
      <c r="AV108" s="13" t="s">
        <v>129</v>
      </c>
      <c r="AW108" s="13" t="s">
        <v>35</v>
      </c>
      <c r="AX108" s="13" t="s">
        <v>82</v>
      </c>
      <c r="AY108" s="153" t="s">
        <v>122</v>
      </c>
    </row>
    <row r="109" spans="2:65" s="11" customFormat="1" ht="22.9" customHeight="1">
      <c r="B109" s="115"/>
      <c r="D109" s="116" t="s">
        <v>73</v>
      </c>
      <c r="E109" s="125" t="s">
        <v>182</v>
      </c>
      <c r="F109" s="125" t="s">
        <v>290</v>
      </c>
      <c r="I109" s="118"/>
      <c r="J109" s="126">
        <f>BK109</f>
        <v>0</v>
      </c>
      <c r="L109" s="115"/>
      <c r="M109" s="120"/>
      <c r="P109" s="121">
        <f>SUM(P110:P111)</f>
        <v>0</v>
      </c>
      <c r="R109" s="121">
        <f>SUM(R110:R111)</f>
        <v>0.21643499999999999</v>
      </c>
      <c r="T109" s="122">
        <f>SUM(T110:T111)</f>
        <v>0</v>
      </c>
      <c r="AR109" s="116" t="s">
        <v>82</v>
      </c>
      <c r="AT109" s="123" t="s">
        <v>73</v>
      </c>
      <c r="AU109" s="123" t="s">
        <v>82</v>
      </c>
      <c r="AY109" s="116" t="s">
        <v>122</v>
      </c>
      <c r="BK109" s="124">
        <f>SUM(BK110:BK111)</f>
        <v>0</v>
      </c>
    </row>
    <row r="110" spans="2:65" s="1" customFormat="1" ht="16.5" customHeight="1">
      <c r="B110" s="32"/>
      <c r="C110" s="127" t="s">
        <v>163</v>
      </c>
      <c r="D110" s="127" t="s">
        <v>124</v>
      </c>
      <c r="E110" s="128" t="s">
        <v>406</v>
      </c>
      <c r="F110" s="129" t="s">
        <v>407</v>
      </c>
      <c r="G110" s="130" t="s">
        <v>127</v>
      </c>
      <c r="H110" s="131">
        <v>460.5</v>
      </c>
      <c r="I110" s="132"/>
      <c r="J110" s="133">
        <f>ROUND(I110*H110,2)</f>
        <v>0</v>
      </c>
      <c r="K110" s="129" t="s">
        <v>128</v>
      </c>
      <c r="L110" s="32"/>
      <c r="M110" s="134" t="s">
        <v>19</v>
      </c>
      <c r="N110" s="135" t="s">
        <v>45</v>
      </c>
      <c r="P110" s="136">
        <f>O110*H110</f>
        <v>0</v>
      </c>
      <c r="Q110" s="136">
        <v>4.6999999999999999E-4</v>
      </c>
      <c r="R110" s="136">
        <f>Q110*H110</f>
        <v>0.21643499999999999</v>
      </c>
      <c r="S110" s="136">
        <v>0</v>
      </c>
      <c r="T110" s="137">
        <f>S110*H110</f>
        <v>0</v>
      </c>
      <c r="AR110" s="138" t="s">
        <v>129</v>
      </c>
      <c r="AT110" s="138" t="s">
        <v>124</v>
      </c>
      <c r="AU110" s="138" t="s">
        <v>84</v>
      </c>
      <c r="AY110" s="17" t="s">
        <v>122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82</v>
      </c>
      <c r="BK110" s="139">
        <f>ROUND(I110*H110,2)</f>
        <v>0</v>
      </c>
      <c r="BL110" s="17" t="s">
        <v>129</v>
      </c>
      <c r="BM110" s="138" t="s">
        <v>408</v>
      </c>
    </row>
    <row r="111" spans="2:65" s="1" customFormat="1">
      <c r="B111" s="32"/>
      <c r="D111" s="140" t="s">
        <v>131</v>
      </c>
      <c r="F111" s="141" t="s">
        <v>409</v>
      </c>
      <c r="I111" s="142"/>
      <c r="L111" s="32"/>
      <c r="M111" s="143"/>
      <c r="T111" s="53"/>
      <c r="AT111" s="17" t="s">
        <v>131</v>
      </c>
      <c r="AU111" s="17" t="s">
        <v>84</v>
      </c>
    </row>
    <row r="112" spans="2:65" s="11" customFormat="1" ht="22.9" customHeight="1">
      <c r="B112" s="115"/>
      <c r="D112" s="116" t="s">
        <v>73</v>
      </c>
      <c r="E112" s="125" t="s">
        <v>410</v>
      </c>
      <c r="F112" s="125" t="s">
        <v>411</v>
      </c>
      <c r="I112" s="118"/>
      <c r="J112" s="126">
        <f>BK112</f>
        <v>0</v>
      </c>
      <c r="L112" s="115"/>
      <c r="M112" s="120"/>
      <c r="P112" s="121">
        <f>SUM(P113:P124)</f>
        <v>0</v>
      </c>
      <c r="R112" s="121">
        <f>SUM(R113:R124)</f>
        <v>0</v>
      </c>
      <c r="T112" s="122">
        <f>SUM(T113:T124)</f>
        <v>0</v>
      </c>
      <c r="AR112" s="116" t="s">
        <v>82</v>
      </c>
      <c r="AT112" s="123" t="s">
        <v>73</v>
      </c>
      <c r="AU112" s="123" t="s">
        <v>82</v>
      </c>
      <c r="AY112" s="116" t="s">
        <v>122</v>
      </c>
      <c r="BK112" s="124">
        <f>SUM(BK113:BK124)</f>
        <v>0</v>
      </c>
    </row>
    <row r="113" spans="2:65" s="1" customFormat="1" ht="24.2" customHeight="1">
      <c r="B113" s="32"/>
      <c r="C113" s="127" t="s">
        <v>169</v>
      </c>
      <c r="D113" s="127" t="s">
        <v>124</v>
      </c>
      <c r="E113" s="128" t="s">
        <v>412</v>
      </c>
      <c r="F113" s="129" t="s">
        <v>413</v>
      </c>
      <c r="G113" s="130" t="s">
        <v>172</v>
      </c>
      <c r="H113" s="131">
        <v>414.45</v>
      </c>
      <c r="I113" s="132"/>
      <c r="J113" s="133">
        <f>ROUND(I113*H113,2)</f>
        <v>0</v>
      </c>
      <c r="K113" s="129" t="s">
        <v>128</v>
      </c>
      <c r="L113" s="32"/>
      <c r="M113" s="134" t="s">
        <v>19</v>
      </c>
      <c r="N113" s="135" t="s">
        <v>45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129</v>
      </c>
      <c r="AT113" s="138" t="s">
        <v>124</v>
      </c>
      <c r="AU113" s="138" t="s">
        <v>84</v>
      </c>
      <c r="AY113" s="17" t="s">
        <v>122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82</v>
      </c>
      <c r="BK113" s="139">
        <f>ROUND(I113*H113,2)</f>
        <v>0</v>
      </c>
      <c r="BL113" s="17" t="s">
        <v>129</v>
      </c>
      <c r="BM113" s="138" t="s">
        <v>414</v>
      </c>
    </row>
    <row r="114" spans="2:65" s="1" customFormat="1">
      <c r="B114" s="32"/>
      <c r="D114" s="140" t="s">
        <v>131</v>
      </c>
      <c r="F114" s="141" t="s">
        <v>415</v>
      </c>
      <c r="I114" s="142"/>
      <c r="L114" s="32"/>
      <c r="M114" s="143"/>
      <c r="T114" s="53"/>
      <c r="AT114" s="17" t="s">
        <v>131</v>
      </c>
      <c r="AU114" s="17" t="s">
        <v>84</v>
      </c>
    </row>
    <row r="115" spans="2:65" s="12" customFormat="1">
      <c r="B115" s="144"/>
      <c r="D115" s="145" t="s">
        <v>133</v>
      </c>
      <c r="E115" s="146" t="s">
        <v>19</v>
      </c>
      <c r="F115" s="147" t="s">
        <v>416</v>
      </c>
      <c r="H115" s="148">
        <v>414.45</v>
      </c>
      <c r="I115" s="149"/>
      <c r="L115" s="144"/>
      <c r="M115" s="150"/>
      <c r="T115" s="151"/>
      <c r="AT115" s="146" t="s">
        <v>133</v>
      </c>
      <c r="AU115" s="146" t="s">
        <v>84</v>
      </c>
      <c r="AV115" s="12" t="s">
        <v>84</v>
      </c>
      <c r="AW115" s="12" t="s">
        <v>35</v>
      </c>
      <c r="AX115" s="12" t="s">
        <v>74</v>
      </c>
      <c r="AY115" s="146" t="s">
        <v>122</v>
      </c>
    </row>
    <row r="116" spans="2:65" s="13" customFormat="1">
      <c r="B116" s="152"/>
      <c r="D116" s="145" t="s">
        <v>133</v>
      </c>
      <c r="E116" s="153" t="s">
        <v>19</v>
      </c>
      <c r="F116" s="154" t="s">
        <v>135</v>
      </c>
      <c r="H116" s="155">
        <v>414.45</v>
      </c>
      <c r="I116" s="156"/>
      <c r="L116" s="152"/>
      <c r="M116" s="157"/>
      <c r="T116" s="158"/>
      <c r="AT116" s="153" t="s">
        <v>133</v>
      </c>
      <c r="AU116" s="153" t="s">
        <v>84</v>
      </c>
      <c r="AV116" s="13" t="s">
        <v>129</v>
      </c>
      <c r="AW116" s="13" t="s">
        <v>35</v>
      </c>
      <c r="AX116" s="13" t="s">
        <v>82</v>
      </c>
      <c r="AY116" s="153" t="s">
        <v>122</v>
      </c>
    </row>
    <row r="117" spans="2:65" s="1" customFormat="1" ht="24.2" customHeight="1">
      <c r="B117" s="32"/>
      <c r="C117" s="127" t="s">
        <v>176</v>
      </c>
      <c r="D117" s="127" t="s">
        <v>124</v>
      </c>
      <c r="E117" s="128" t="s">
        <v>417</v>
      </c>
      <c r="F117" s="129" t="s">
        <v>418</v>
      </c>
      <c r="G117" s="130" t="s">
        <v>172</v>
      </c>
      <c r="H117" s="131">
        <v>7874.55</v>
      </c>
      <c r="I117" s="132"/>
      <c r="J117" s="133">
        <f>ROUND(I117*H117,2)</f>
        <v>0</v>
      </c>
      <c r="K117" s="129" t="s">
        <v>128</v>
      </c>
      <c r="L117" s="32"/>
      <c r="M117" s="134" t="s">
        <v>19</v>
      </c>
      <c r="N117" s="135" t="s">
        <v>45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129</v>
      </c>
      <c r="AT117" s="138" t="s">
        <v>124</v>
      </c>
      <c r="AU117" s="138" t="s">
        <v>84</v>
      </c>
      <c r="AY117" s="17" t="s">
        <v>122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82</v>
      </c>
      <c r="BK117" s="139">
        <f>ROUND(I117*H117,2)</f>
        <v>0</v>
      </c>
      <c r="BL117" s="17" t="s">
        <v>129</v>
      </c>
      <c r="BM117" s="138" t="s">
        <v>419</v>
      </c>
    </row>
    <row r="118" spans="2:65" s="1" customFormat="1">
      <c r="B118" s="32"/>
      <c r="D118" s="140" t="s">
        <v>131</v>
      </c>
      <c r="F118" s="141" t="s">
        <v>420</v>
      </c>
      <c r="I118" s="142"/>
      <c r="L118" s="32"/>
      <c r="M118" s="143"/>
      <c r="T118" s="53"/>
      <c r="AT118" s="17" t="s">
        <v>131</v>
      </c>
      <c r="AU118" s="17" t="s">
        <v>84</v>
      </c>
    </row>
    <row r="119" spans="2:65" s="12" customFormat="1">
      <c r="B119" s="144"/>
      <c r="D119" s="145" t="s">
        <v>133</v>
      </c>
      <c r="E119" s="146" t="s">
        <v>19</v>
      </c>
      <c r="F119" s="147" t="s">
        <v>421</v>
      </c>
      <c r="H119" s="148">
        <v>7874.55</v>
      </c>
      <c r="I119" s="149"/>
      <c r="L119" s="144"/>
      <c r="M119" s="150"/>
      <c r="T119" s="151"/>
      <c r="AT119" s="146" t="s">
        <v>133</v>
      </c>
      <c r="AU119" s="146" t="s">
        <v>84</v>
      </c>
      <c r="AV119" s="12" t="s">
        <v>84</v>
      </c>
      <c r="AW119" s="12" t="s">
        <v>35</v>
      </c>
      <c r="AX119" s="12" t="s">
        <v>74</v>
      </c>
      <c r="AY119" s="146" t="s">
        <v>122</v>
      </c>
    </row>
    <row r="120" spans="2:65" s="13" customFormat="1">
      <c r="B120" s="152"/>
      <c r="D120" s="145" t="s">
        <v>133</v>
      </c>
      <c r="E120" s="153" t="s">
        <v>19</v>
      </c>
      <c r="F120" s="154" t="s">
        <v>135</v>
      </c>
      <c r="H120" s="155">
        <v>7874.55</v>
      </c>
      <c r="I120" s="156"/>
      <c r="L120" s="152"/>
      <c r="M120" s="157"/>
      <c r="T120" s="158"/>
      <c r="AT120" s="153" t="s">
        <v>133</v>
      </c>
      <c r="AU120" s="153" t="s">
        <v>84</v>
      </c>
      <c r="AV120" s="13" t="s">
        <v>129</v>
      </c>
      <c r="AW120" s="13" t="s">
        <v>35</v>
      </c>
      <c r="AX120" s="13" t="s">
        <v>82</v>
      </c>
      <c r="AY120" s="153" t="s">
        <v>122</v>
      </c>
    </row>
    <row r="121" spans="2:65" s="1" customFormat="1" ht="24.2" customHeight="1">
      <c r="B121" s="32"/>
      <c r="C121" s="127" t="s">
        <v>182</v>
      </c>
      <c r="D121" s="127" t="s">
        <v>124</v>
      </c>
      <c r="E121" s="128" t="s">
        <v>422</v>
      </c>
      <c r="F121" s="129" t="s">
        <v>171</v>
      </c>
      <c r="G121" s="130" t="s">
        <v>172</v>
      </c>
      <c r="H121" s="131">
        <v>414.45</v>
      </c>
      <c r="I121" s="132"/>
      <c r="J121" s="133">
        <f>ROUND(I121*H121,2)</f>
        <v>0</v>
      </c>
      <c r="K121" s="129" t="s">
        <v>128</v>
      </c>
      <c r="L121" s="32"/>
      <c r="M121" s="134" t="s">
        <v>19</v>
      </c>
      <c r="N121" s="135" t="s">
        <v>45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129</v>
      </c>
      <c r="AT121" s="138" t="s">
        <v>124</v>
      </c>
      <c r="AU121" s="138" t="s">
        <v>84</v>
      </c>
      <c r="AY121" s="17" t="s">
        <v>122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82</v>
      </c>
      <c r="BK121" s="139">
        <f>ROUND(I121*H121,2)</f>
        <v>0</v>
      </c>
      <c r="BL121" s="17" t="s">
        <v>129</v>
      </c>
      <c r="BM121" s="138" t="s">
        <v>423</v>
      </c>
    </row>
    <row r="122" spans="2:65" s="1" customFormat="1">
      <c r="B122" s="32"/>
      <c r="D122" s="140" t="s">
        <v>131</v>
      </c>
      <c r="F122" s="141" t="s">
        <v>424</v>
      </c>
      <c r="I122" s="142"/>
      <c r="L122" s="32"/>
      <c r="M122" s="143"/>
      <c r="T122" s="53"/>
      <c r="AT122" s="17" t="s">
        <v>131</v>
      </c>
      <c r="AU122" s="17" t="s">
        <v>84</v>
      </c>
    </row>
    <row r="123" spans="2:65" s="12" customFormat="1">
      <c r="B123" s="144"/>
      <c r="D123" s="145" t="s">
        <v>133</v>
      </c>
      <c r="E123" s="146" t="s">
        <v>19</v>
      </c>
      <c r="F123" s="147" t="s">
        <v>425</v>
      </c>
      <c r="H123" s="148">
        <v>414.45</v>
      </c>
      <c r="I123" s="149"/>
      <c r="L123" s="144"/>
      <c r="M123" s="150"/>
      <c r="T123" s="151"/>
      <c r="AT123" s="146" t="s">
        <v>133</v>
      </c>
      <c r="AU123" s="146" t="s">
        <v>84</v>
      </c>
      <c r="AV123" s="12" t="s">
        <v>84</v>
      </c>
      <c r="AW123" s="12" t="s">
        <v>35</v>
      </c>
      <c r="AX123" s="12" t="s">
        <v>74</v>
      </c>
      <c r="AY123" s="146" t="s">
        <v>122</v>
      </c>
    </row>
    <row r="124" spans="2:65" s="13" customFormat="1">
      <c r="B124" s="152"/>
      <c r="D124" s="145" t="s">
        <v>133</v>
      </c>
      <c r="E124" s="153" t="s">
        <v>19</v>
      </c>
      <c r="F124" s="154" t="s">
        <v>135</v>
      </c>
      <c r="H124" s="155">
        <v>414.45</v>
      </c>
      <c r="I124" s="156"/>
      <c r="L124" s="152"/>
      <c r="M124" s="157"/>
      <c r="T124" s="158"/>
      <c r="AT124" s="153" t="s">
        <v>133</v>
      </c>
      <c r="AU124" s="153" t="s">
        <v>84</v>
      </c>
      <c r="AV124" s="13" t="s">
        <v>129</v>
      </c>
      <c r="AW124" s="13" t="s">
        <v>35</v>
      </c>
      <c r="AX124" s="13" t="s">
        <v>82</v>
      </c>
      <c r="AY124" s="153" t="s">
        <v>122</v>
      </c>
    </row>
    <row r="125" spans="2:65" s="11" customFormat="1" ht="22.9" customHeight="1">
      <c r="B125" s="115"/>
      <c r="D125" s="116" t="s">
        <v>73</v>
      </c>
      <c r="E125" s="125" t="s">
        <v>367</v>
      </c>
      <c r="F125" s="125" t="s">
        <v>368</v>
      </c>
      <c r="I125" s="118"/>
      <c r="J125" s="126">
        <f>BK125</f>
        <v>0</v>
      </c>
      <c r="L125" s="115"/>
      <c r="M125" s="120"/>
      <c r="P125" s="121">
        <f>SUM(P126:P127)</f>
        <v>0</v>
      </c>
      <c r="R125" s="121">
        <f>SUM(R126:R127)</f>
        <v>0</v>
      </c>
      <c r="T125" s="122">
        <f>SUM(T126:T127)</f>
        <v>0</v>
      </c>
      <c r="AR125" s="116" t="s">
        <v>82</v>
      </c>
      <c r="AT125" s="123" t="s">
        <v>73</v>
      </c>
      <c r="AU125" s="123" t="s">
        <v>82</v>
      </c>
      <c r="AY125" s="116" t="s">
        <v>122</v>
      </c>
      <c r="BK125" s="124">
        <f>SUM(BK126:BK127)</f>
        <v>0</v>
      </c>
    </row>
    <row r="126" spans="2:65" s="1" customFormat="1" ht="24.2" customHeight="1">
      <c r="B126" s="32"/>
      <c r="C126" s="127" t="s">
        <v>188</v>
      </c>
      <c r="D126" s="127" t="s">
        <v>124</v>
      </c>
      <c r="E126" s="128" t="s">
        <v>426</v>
      </c>
      <c r="F126" s="129" t="s">
        <v>427</v>
      </c>
      <c r="G126" s="130" t="s">
        <v>172</v>
      </c>
      <c r="H126" s="131">
        <v>0.216</v>
      </c>
      <c r="I126" s="132"/>
      <c r="J126" s="133">
        <f>ROUND(I126*H126,2)</f>
        <v>0</v>
      </c>
      <c r="K126" s="129" t="s">
        <v>128</v>
      </c>
      <c r="L126" s="32"/>
      <c r="M126" s="134" t="s">
        <v>19</v>
      </c>
      <c r="N126" s="135" t="s">
        <v>45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129</v>
      </c>
      <c r="AT126" s="138" t="s">
        <v>124</v>
      </c>
      <c r="AU126" s="138" t="s">
        <v>84</v>
      </c>
      <c r="AY126" s="17" t="s">
        <v>122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82</v>
      </c>
      <c r="BK126" s="139">
        <f>ROUND(I126*H126,2)</f>
        <v>0</v>
      </c>
      <c r="BL126" s="17" t="s">
        <v>129</v>
      </c>
      <c r="BM126" s="138" t="s">
        <v>428</v>
      </c>
    </row>
    <row r="127" spans="2:65" s="1" customFormat="1">
      <c r="B127" s="32"/>
      <c r="D127" s="140" t="s">
        <v>131</v>
      </c>
      <c r="F127" s="141" t="s">
        <v>429</v>
      </c>
      <c r="I127" s="142"/>
      <c r="L127" s="32"/>
      <c r="M127" s="175"/>
      <c r="N127" s="176"/>
      <c r="O127" s="176"/>
      <c r="P127" s="176"/>
      <c r="Q127" s="176"/>
      <c r="R127" s="176"/>
      <c r="S127" s="176"/>
      <c r="T127" s="177"/>
      <c r="AT127" s="17" t="s">
        <v>131</v>
      </c>
      <c r="AU127" s="17" t="s">
        <v>84</v>
      </c>
    </row>
    <row r="128" spans="2:65" s="1" customFormat="1" ht="6.95" customHeight="1"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32"/>
    </row>
  </sheetData>
  <sheetProtection algorithmName="SHA-512" hashValue="8tc7SNQwOJrkZgveg105AI4N/qmMeZXMy0fHrlvk2Vpjh/+2DzB4AIcSYIVtOSJxn3Gup0VT0AP8Bw9DmxuyYw==" saltValue="3F8GvLmkm9x5WOY8W4Uqt2TZrNTdi+crpw8wr/1FOfIpMSPXt9q73QgGtCUa6qN3SnDohJdE55ClWgdUlqxmZQ==" spinCount="100000" sheet="1" objects="1" scenarios="1" formatColumns="0" formatRows="0" autoFilter="0"/>
  <autoFilter ref="C84:K127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4" r:id="rId2" xr:uid="{00000000-0004-0000-0200-000001000000}"/>
    <hyperlink ref="F99" r:id="rId3" xr:uid="{00000000-0004-0000-0200-000002000000}"/>
    <hyperlink ref="F102" r:id="rId4" xr:uid="{00000000-0004-0000-0200-000003000000}"/>
    <hyperlink ref="F106" r:id="rId5" xr:uid="{00000000-0004-0000-0200-000004000000}"/>
    <hyperlink ref="F111" r:id="rId6" xr:uid="{00000000-0004-0000-0200-000005000000}"/>
    <hyperlink ref="F114" r:id="rId7" xr:uid="{00000000-0004-0000-0200-000006000000}"/>
    <hyperlink ref="F118" r:id="rId8" xr:uid="{00000000-0004-0000-0200-000007000000}"/>
    <hyperlink ref="F122" r:id="rId9" xr:uid="{00000000-0004-0000-0200-000008000000}"/>
    <hyperlink ref="F127" r:id="rId10" xr:uid="{00000000-0004-0000-02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94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plocha pro domov BUDA</v>
      </c>
      <c r="F7" s="305"/>
      <c r="G7" s="305"/>
      <c r="H7" s="305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94" t="s">
        <v>430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9. 10. 2024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77"/>
      <c r="G18" s="277"/>
      <c r="H18" s="27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6"/>
      <c r="E27" s="281" t="s">
        <v>19</v>
      </c>
      <c r="F27" s="281"/>
      <c r="G27" s="281"/>
      <c r="H27" s="281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8">
        <f>ROUND((SUM(BE84:BE126)),  2)</f>
        <v>0</v>
      </c>
      <c r="I33" s="89">
        <v>0.21</v>
      </c>
      <c r="J33" s="88">
        <f>ROUND(((SUM(BE84:BE126))*I33),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ROUND((SUM(BF84:BF126)),  2)</f>
        <v>0</v>
      </c>
      <c r="I34" s="89">
        <v>0.12</v>
      </c>
      <c r="J34" s="88">
        <f>ROUND(((SUM(BF84:BF126))*I34),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ROUND((SUM(BG84:BG126)),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ROUND((SUM(BH84:BH126)),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ROUND((SUM(BI84:BI126)),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4" t="str">
        <f>E7</f>
        <v>Parkovací plocha pro domov BUDA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95</v>
      </c>
      <c r="L49" s="32"/>
    </row>
    <row r="50" spans="2:47" s="1" customFormat="1" ht="16.5" customHeight="1">
      <c r="B50" s="32"/>
      <c r="E50" s="294" t="str">
        <f>E9</f>
        <v>ON - Ostatní náklady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Nesměň u Zásmuk</v>
      </c>
      <c r="I52" s="27" t="s">
        <v>23</v>
      </c>
      <c r="J52" s="49" t="str">
        <f>IF(J12="","",J12)</f>
        <v>9. 10. 2024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Domov Buda, Nesměň 710, Zásmuky</v>
      </c>
      <c r="I54" s="27" t="s">
        <v>31</v>
      </c>
      <c r="J54" s="30" t="str">
        <f>E21</f>
        <v>Ing. Vojtěch Plecitý, Konšelská 427/27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98</v>
      </c>
      <c r="D57" s="90"/>
      <c r="E57" s="90"/>
      <c r="F57" s="90"/>
      <c r="G57" s="90"/>
      <c r="H57" s="90"/>
      <c r="I57" s="90"/>
      <c r="J57" s="97" t="s">
        <v>99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3">
        <f>J84</f>
        <v>0</v>
      </c>
      <c r="L59" s="32"/>
      <c r="AU59" s="17" t="s">
        <v>100</v>
      </c>
    </row>
    <row r="60" spans="2:47" s="8" customFormat="1" ht="24.95" customHeight="1">
      <c r="B60" s="99"/>
      <c r="D60" s="100" t="s">
        <v>431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432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433</v>
      </c>
      <c r="E62" s="105"/>
      <c r="F62" s="105"/>
      <c r="G62" s="105"/>
      <c r="H62" s="105"/>
      <c r="I62" s="105"/>
      <c r="J62" s="106">
        <f>J115</f>
        <v>0</v>
      </c>
      <c r="L62" s="103"/>
    </row>
    <row r="63" spans="2:47" s="9" customFormat="1" ht="19.899999999999999" customHeight="1">
      <c r="B63" s="103"/>
      <c r="D63" s="104" t="s">
        <v>434</v>
      </c>
      <c r="E63" s="105"/>
      <c r="F63" s="105"/>
      <c r="G63" s="105"/>
      <c r="H63" s="105"/>
      <c r="I63" s="105"/>
      <c r="J63" s="106">
        <f>J118</f>
        <v>0</v>
      </c>
      <c r="L63" s="103"/>
    </row>
    <row r="64" spans="2:47" s="9" customFormat="1" ht="19.899999999999999" customHeight="1">
      <c r="B64" s="103"/>
      <c r="D64" s="104" t="s">
        <v>435</v>
      </c>
      <c r="E64" s="105"/>
      <c r="F64" s="105"/>
      <c r="G64" s="105"/>
      <c r="H64" s="105"/>
      <c r="I64" s="105"/>
      <c r="J64" s="106">
        <f>J122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107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4" t="str">
        <f>E7</f>
        <v>Parkovací plocha pro domov BUDA</v>
      </c>
      <c r="F74" s="305"/>
      <c r="G74" s="305"/>
      <c r="H74" s="305"/>
      <c r="L74" s="32"/>
    </row>
    <row r="75" spans="2:12" s="1" customFormat="1" ht="12" customHeight="1">
      <c r="B75" s="32"/>
      <c r="C75" s="27" t="s">
        <v>95</v>
      </c>
      <c r="L75" s="32"/>
    </row>
    <row r="76" spans="2:12" s="1" customFormat="1" ht="16.5" customHeight="1">
      <c r="B76" s="32"/>
      <c r="E76" s="294" t="str">
        <f>E9</f>
        <v>ON - Ostatní náklady</v>
      </c>
      <c r="F76" s="303"/>
      <c r="G76" s="303"/>
      <c r="H76" s="303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Nesměň u Zásmuk</v>
      </c>
      <c r="I78" s="27" t="s">
        <v>23</v>
      </c>
      <c r="J78" s="49" t="str">
        <f>IF(J12="","",J12)</f>
        <v>9. 10. 2024</v>
      </c>
      <c r="L78" s="32"/>
    </row>
    <row r="79" spans="2:12" s="1" customFormat="1" ht="6.95" customHeight="1">
      <c r="B79" s="32"/>
      <c r="L79" s="32"/>
    </row>
    <row r="80" spans="2:12" s="1" customFormat="1" ht="25.7" customHeight="1">
      <c r="B80" s="32"/>
      <c r="C80" s="27" t="s">
        <v>25</v>
      </c>
      <c r="F80" s="25" t="str">
        <f>E15</f>
        <v>Domov Buda, Nesměň 710, Zásmuky</v>
      </c>
      <c r="I80" s="27" t="s">
        <v>31</v>
      </c>
      <c r="J80" s="30" t="str">
        <f>E21</f>
        <v>Ing. Vojtěch Plecitý, Konšelská 427/27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36</v>
      </c>
      <c r="J81" s="30" t="str">
        <f>E24</f>
        <v xml:space="preserve"> 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108</v>
      </c>
      <c r="D83" s="109" t="s">
        <v>59</v>
      </c>
      <c r="E83" s="109" t="s">
        <v>55</v>
      </c>
      <c r="F83" s="109" t="s">
        <v>56</v>
      </c>
      <c r="G83" s="109" t="s">
        <v>109</v>
      </c>
      <c r="H83" s="109" t="s">
        <v>110</v>
      </c>
      <c r="I83" s="109" t="s">
        <v>111</v>
      </c>
      <c r="J83" s="109" t="s">
        <v>99</v>
      </c>
      <c r="K83" s="110" t="s">
        <v>112</v>
      </c>
      <c r="L83" s="107"/>
      <c r="M83" s="56" t="s">
        <v>19</v>
      </c>
      <c r="N83" s="57" t="s">
        <v>44</v>
      </c>
      <c r="O83" s="57" t="s">
        <v>113</v>
      </c>
      <c r="P83" s="57" t="s">
        <v>114</v>
      </c>
      <c r="Q83" s="57" t="s">
        <v>115</v>
      </c>
      <c r="R83" s="57" t="s">
        <v>116</v>
      </c>
      <c r="S83" s="57" t="s">
        <v>117</v>
      </c>
      <c r="T83" s="58" t="s">
        <v>118</v>
      </c>
    </row>
    <row r="84" spans="2:65" s="1" customFormat="1" ht="22.9" customHeight="1">
      <c r="B84" s="32"/>
      <c r="C84" s="61" t="s">
        <v>119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0</v>
      </c>
      <c r="S84" s="50"/>
      <c r="T84" s="113">
        <f>T85</f>
        <v>0</v>
      </c>
      <c r="AT84" s="17" t="s">
        <v>73</v>
      </c>
      <c r="AU84" s="17" t="s">
        <v>100</v>
      </c>
      <c r="BK84" s="114">
        <f>BK85</f>
        <v>0</v>
      </c>
    </row>
    <row r="85" spans="2:65" s="11" customFormat="1" ht="25.9" customHeight="1">
      <c r="B85" s="115"/>
      <c r="D85" s="116" t="s">
        <v>73</v>
      </c>
      <c r="E85" s="117" t="s">
        <v>91</v>
      </c>
      <c r="F85" s="117" t="s">
        <v>92</v>
      </c>
      <c r="I85" s="118"/>
      <c r="J85" s="119">
        <f>BK85</f>
        <v>0</v>
      </c>
      <c r="L85" s="115"/>
      <c r="M85" s="120"/>
      <c r="P85" s="121">
        <f>P86+P115+P118+P122</f>
        <v>0</v>
      </c>
      <c r="R85" s="121">
        <f>R86+R115+R118+R122</f>
        <v>0</v>
      </c>
      <c r="T85" s="122">
        <f>T86+T115+T118+T122</f>
        <v>0</v>
      </c>
      <c r="AR85" s="116" t="s">
        <v>157</v>
      </c>
      <c r="AT85" s="123" t="s">
        <v>73</v>
      </c>
      <c r="AU85" s="123" t="s">
        <v>74</v>
      </c>
      <c r="AY85" s="116" t="s">
        <v>122</v>
      </c>
      <c r="BK85" s="124">
        <f>BK86+BK115+BK118+BK122</f>
        <v>0</v>
      </c>
    </row>
    <row r="86" spans="2:65" s="11" customFormat="1" ht="22.9" customHeight="1">
      <c r="B86" s="115"/>
      <c r="D86" s="116" t="s">
        <v>73</v>
      </c>
      <c r="E86" s="125" t="s">
        <v>436</v>
      </c>
      <c r="F86" s="125" t="s">
        <v>437</v>
      </c>
      <c r="I86" s="118"/>
      <c r="J86" s="126">
        <f>BK86</f>
        <v>0</v>
      </c>
      <c r="L86" s="115"/>
      <c r="M86" s="120"/>
      <c r="P86" s="121">
        <f>SUM(P87:P114)</f>
        <v>0</v>
      </c>
      <c r="R86" s="121">
        <f>SUM(R87:R114)</f>
        <v>0</v>
      </c>
      <c r="T86" s="122">
        <f>SUM(T87:T114)</f>
        <v>0</v>
      </c>
      <c r="AR86" s="116" t="s">
        <v>157</v>
      </c>
      <c r="AT86" s="123" t="s">
        <v>73</v>
      </c>
      <c r="AU86" s="123" t="s">
        <v>82</v>
      </c>
      <c r="AY86" s="116" t="s">
        <v>122</v>
      </c>
      <c r="BK86" s="124">
        <f>SUM(BK87:BK114)</f>
        <v>0</v>
      </c>
    </row>
    <row r="87" spans="2:65" s="1" customFormat="1" ht="16.5" customHeight="1">
      <c r="B87" s="32"/>
      <c r="C87" s="127" t="s">
        <v>82</v>
      </c>
      <c r="D87" s="127" t="s">
        <v>124</v>
      </c>
      <c r="E87" s="128" t="s">
        <v>438</v>
      </c>
      <c r="F87" s="129" t="s">
        <v>439</v>
      </c>
      <c r="G87" s="130" t="s">
        <v>440</v>
      </c>
      <c r="H87" s="131">
        <v>1</v>
      </c>
      <c r="I87" s="132"/>
      <c r="J87" s="133">
        <f>ROUND(I87*H87,2)</f>
        <v>0</v>
      </c>
      <c r="K87" s="129" t="s">
        <v>128</v>
      </c>
      <c r="L87" s="32"/>
      <c r="M87" s="134" t="s">
        <v>19</v>
      </c>
      <c r="N87" s="135" t="s">
        <v>45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129</v>
      </c>
      <c r="AT87" s="138" t="s">
        <v>124</v>
      </c>
      <c r="AU87" s="138" t="s">
        <v>84</v>
      </c>
      <c r="AY87" s="17" t="s">
        <v>122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82</v>
      </c>
      <c r="BK87" s="139">
        <f>ROUND(I87*H87,2)</f>
        <v>0</v>
      </c>
      <c r="BL87" s="17" t="s">
        <v>129</v>
      </c>
      <c r="BM87" s="138" t="s">
        <v>441</v>
      </c>
    </row>
    <row r="88" spans="2:65" s="1" customFormat="1">
      <c r="B88" s="32"/>
      <c r="D88" s="140" t="s">
        <v>131</v>
      </c>
      <c r="F88" s="141" t="s">
        <v>442</v>
      </c>
      <c r="I88" s="142"/>
      <c r="L88" s="32"/>
      <c r="M88" s="143"/>
      <c r="T88" s="53"/>
      <c r="AT88" s="17" t="s">
        <v>131</v>
      </c>
      <c r="AU88" s="17" t="s">
        <v>84</v>
      </c>
    </row>
    <row r="89" spans="2:65" s="12" customFormat="1">
      <c r="B89" s="144"/>
      <c r="D89" s="145" t="s">
        <v>133</v>
      </c>
      <c r="E89" s="146" t="s">
        <v>19</v>
      </c>
      <c r="F89" s="147" t="s">
        <v>443</v>
      </c>
      <c r="H89" s="148">
        <v>1</v>
      </c>
      <c r="I89" s="149"/>
      <c r="L89" s="144"/>
      <c r="M89" s="150"/>
      <c r="T89" s="151"/>
      <c r="AT89" s="146" t="s">
        <v>133</v>
      </c>
      <c r="AU89" s="146" t="s">
        <v>84</v>
      </c>
      <c r="AV89" s="12" t="s">
        <v>84</v>
      </c>
      <c r="AW89" s="12" t="s">
        <v>35</v>
      </c>
      <c r="AX89" s="12" t="s">
        <v>74</v>
      </c>
      <c r="AY89" s="146" t="s">
        <v>122</v>
      </c>
    </row>
    <row r="90" spans="2:65" s="13" customFormat="1">
      <c r="B90" s="152"/>
      <c r="D90" s="145" t="s">
        <v>133</v>
      </c>
      <c r="E90" s="153" t="s">
        <v>19</v>
      </c>
      <c r="F90" s="154" t="s">
        <v>135</v>
      </c>
      <c r="H90" s="155">
        <v>1</v>
      </c>
      <c r="I90" s="156"/>
      <c r="L90" s="152"/>
      <c r="M90" s="157"/>
      <c r="T90" s="158"/>
      <c r="AT90" s="153" t="s">
        <v>133</v>
      </c>
      <c r="AU90" s="153" t="s">
        <v>84</v>
      </c>
      <c r="AV90" s="13" t="s">
        <v>129</v>
      </c>
      <c r="AW90" s="13" t="s">
        <v>35</v>
      </c>
      <c r="AX90" s="13" t="s">
        <v>82</v>
      </c>
      <c r="AY90" s="153" t="s">
        <v>122</v>
      </c>
    </row>
    <row r="91" spans="2:65" s="1" customFormat="1" ht="16.5" customHeight="1">
      <c r="B91" s="32"/>
      <c r="C91" s="127" t="s">
        <v>84</v>
      </c>
      <c r="D91" s="127" t="s">
        <v>124</v>
      </c>
      <c r="E91" s="128" t="s">
        <v>444</v>
      </c>
      <c r="F91" s="129" t="s">
        <v>445</v>
      </c>
      <c r="G91" s="130" t="s">
        <v>440</v>
      </c>
      <c r="H91" s="131">
        <v>1</v>
      </c>
      <c r="I91" s="132"/>
      <c r="J91" s="133">
        <f>ROUND(I91*H91,2)</f>
        <v>0</v>
      </c>
      <c r="K91" s="129" t="s">
        <v>128</v>
      </c>
      <c r="L91" s="32"/>
      <c r="M91" s="134" t="s">
        <v>19</v>
      </c>
      <c r="N91" s="135" t="s">
        <v>45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129</v>
      </c>
      <c r="AT91" s="138" t="s">
        <v>124</v>
      </c>
      <c r="AU91" s="138" t="s">
        <v>84</v>
      </c>
      <c r="AY91" s="17" t="s">
        <v>122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82</v>
      </c>
      <c r="BK91" s="139">
        <f>ROUND(I91*H91,2)</f>
        <v>0</v>
      </c>
      <c r="BL91" s="17" t="s">
        <v>129</v>
      </c>
      <c r="BM91" s="138" t="s">
        <v>446</v>
      </c>
    </row>
    <row r="92" spans="2:65" s="1" customFormat="1">
      <c r="B92" s="32"/>
      <c r="D92" s="140" t="s">
        <v>131</v>
      </c>
      <c r="F92" s="141" t="s">
        <v>447</v>
      </c>
      <c r="I92" s="142"/>
      <c r="L92" s="32"/>
      <c r="M92" s="143"/>
      <c r="T92" s="53"/>
      <c r="AT92" s="17" t="s">
        <v>131</v>
      </c>
      <c r="AU92" s="17" t="s">
        <v>84</v>
      </c>
    </row>
    <row r="93" spans="2:65" s="12" customFormat="1">
      <c r="B93" s="144"/>
      <c r="D93" s="145" t="s">
        <v>133</v>
      </c>
      <c r="E93" s="146" t="s">
        <v>19</v>
      </c>
      <c r="F93" s="147" t="s">
        <v>448</v>
      </c>
      <c r="H93" s="148">
        <v>1</v>
      </c>
      <c r="I93" s="149"/>
      <c r="L93" s="144"/>
      <c r="M93" s="150"/>
      <c r="T93" s="151"/>
      <c r="AT93" s="146" t="s">
        <v>133</v>
      </c>
      <c r="AU93" s="146" t="s">
        <v>84</v>
      </c>
      <c r="AV93" s="12" t="s">
        <v>84</v>
      </c>
      <c r="AW93" s="12" t="s">
        <v>35</v>
      </c>
      <c r="AX93" s="12" t="s">
        <v>74</v>
      </c>
      <c r="AY93" s="146" t="s">
        <v>122</v>
      </c>
    </row>
    <row r="94" spans="2:65" s="13" customFormat="1">
      <c r="B94" s="152"/>
      <c r="D94" s="145" t="s">
        <v>133</v>
      </c>
      <c r="E94" s="153" t="s">
        <v>19</v>
      </c>
      <c r="F94" s="154" t="s">
        <v>135</v>
      </c>
      <c r="H94" s="155">
        <v>1</v>
      </c>
      <c r="I94" s="156"/>
      <c r="L94" s="152"/>
      <c r="M94" s="157"/>
      <c r="T94" s="158"/>
      <c r="AT94" s="153" t="s">
        <v>133</v>
      </c>
      <c r="AU94" s="153" t="s">
        <v>84</v>
      </c>
      <c r="AV94" s="13" t="s">
        <v>129</v>
      </c>
      <c r="AW94" s="13" t="s">
        <v>35</v>
      </c>
      <c r="AX94" s="13" t="s">
        <v>82</v>
      </c>
      <c r="AY94" s="153" t="s">
        <v>122</v>
      </c>
    </row>
    <row r="95" spans="2:65" s="1" customFormat="1" ht="16.5" customHeight="1">
      <c r="B95" s="32"/>
      <c r="C95" s="127" t="s">
        <v>142</v>
      </c>
      <c r="D95" s="127" t="s">
        <v>124</v>
      </c>
      <c r="E95" s="128" t="s">
        <v>449</v>
      </c>
      <c r="F95" s="129" t="s">
        <v>450</v>
      </c>
      <c r="G95" s="130" t="s">
        <v>440</v>
      </c>
      <c r="H95" s="131">
        <v>1</v>
      </c>
      <c r="I95" s="132"/>
      <c r="J95" s="133">
        <f>ROUND(I95*H95,2)</f>
        <v>0</v>
      </c>
      <c r="K95" s="129" t="s">
        <v>128</v>
      </c>
      <c r="L95" s="32"/>
      <c r="M95" s="134" t="s">
        <v>19</v>
      </c>
      <c r="N95" s="135" t="s">
        <v>45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129</v>
      </c>
      <c r="AT95" s="138" t="s">
        <v>124</v>
      </c>
      <c r="AU95" s="138" t="s">
        <v>84</v>
      </c>
      <c r="AY95" s="17" t="s">
        <v>122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82</v>
      </c>
      <c r="BK95" s="139">
        <f>ROUND(I95*H95,2)</f>
        <v>0</v>
      </c>
      <c r="BL95" s="17" t="s">
        <v>129</v>
      </c>
      <c r="BM95" s="138" t="s">
        <v>451</v>
      </c>
    </row>
    <row r="96" spans="2:65" s="1" customFormat="1">
      <c r="B96" s="32"/>
      <c r="D96" s="140" t="s">
        <v>131</v>
      </c>
      <c r="F96" s="141" t="s">
        <v>452</v>
      </c>
      <c r="I96" s="142"/>
      <c r="L96" s="32"/>
      <c r="M96" s="143"/>
      <c r="T96" s="53"/>
      <c r="AT96" s="17" t="s">
        <v>131</v>
      </c>
      <c r="AU96" s="17" t="s">
        <v>84</v>
      </c>
    </row>
    <row r="97" spans="2:65" s="12" customFormat="1">
      <c r="B97" s="144"/>
      <c r="D97" s="145" t="s">
        <v>133</v>
      </c>
      <c r="E97" s="146" t="s">
        <v>19</v>
      </c>
      <c r="F97" s="147" t="s">
        <v>453</v>
      </c>
      <c r="H97" s="148">
        <v>1</v>
      </c>
      <c r="I97" s="149"/>
      <c r="L97" s="144"/>
      <c r="M97" s="150"/>
      <c r="T97" s="151"/>
      <c r="AT97" s="146" t="s">
        <v>133</v>
      </c>
      <c r="AU97" s="146" t="s">
        <v>84</v>
      </c>
      <c r="AV97" s="12" t="s">
        <v>84</v>
      </c>
      <c r="AW97" s="12" t="s">
        <v>35</v>
      </c>
      <c r="AX97" s="12" t="s">
        <v>74</v>
      </c>
      <c r="AY97" s="146" t="s">
        <v>122</v>
      </c>
    </row>
    <row r="98" spans="2:65" s="13" customFormat="1">
      <c r="B98" s="152"/>
      <c r="D98" s="145" t="s">
        <v>133</v>
      </c>
      <c r="E98" s="153" t="s">
        <v>19</v>
      </c>
      <c r="F98" s="154" t="s">
        <v>135</v>
      </c>
      <c r="H98" s="155">
        <v>1</v>
      </c>
      <c r="I98" s="156"/>
      <c r="L98" s="152"/>
      <c r="M98" s="157"/>
      <c r="T98" s="158"/>
      <c r="AT98" s="153" t="s">
        <v>133</v>
      </c>
      <c r="AU98" s="153" t="s">
        <v>84</v>
      </c>
      <c r="AV98" s="13" t="s">
        <v>129</v>
      </c>
      <c r="AW98" s="13" t="s">
        <v>35</v>
      </c>
      <c r="AX98" s="13" t="s">
        <v>82</v>
      </c>
      <c r="AY98" s="153" t="s">
        <v>122</v>
      </c>
    </row>
    <row r="99" spans="2:65" s="1" customFormat="1" ht="16.5" customHeight="1">
      <c r="B99" s="32"/>
      <c r="C99" s="127" t="s">
        <v>129</v>
      </c>
      <c r="D99" s="127" t="s">
        <v>124</v>
      </c>
      <c r="E99" s="128" t="s">
        <v>454</v>
      </c>
      <c r="F99" s="129" t="s">
        <v>455</v>
      </c>
      <c r="G99" s="130" t="s">
        <v>440</v>
      </c>
      <c r="H99" s="131">
        <v>1</v>
      </c>
      <c r="I99" s="132"/>
      <c r="J99" s="133">
        <f>ROUND(I99*H99,2)</f>
        <v>0</v>
      </c>
      <c r="K99" s="129" t="s">
        <v>19</v>
      </c>
      <c r="L99" s="32"/>
      <c r="M99" s="134" t="s">
        <v>19</v>
      </c>
      <c r="N99" s="135" t="s">
        <v>45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129</v>
      </c>
      <c r="AT99" s="138" t="s">
        <v>124</v>
      </c>
      <c r="AU99" s="138" t="s">
        <v>84</v>
      </c>
      <c r="AY99" s="17" t="s">
        <v>122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82</v>
      </c>
      <c r="BK99" s="139">
        <f>ROUND(I99*H99,2)</f>
        <v>0</v>
      </c>
      <c r="BL99" s="17" t="s">
        <v>129</v>
      </c>
      <c r="BM99" s="138" t="s">
        <v>456</v>
      </c>
    </row>
    <row r="100" spans="2:65" s="1" customFormat="1" ht="16.5" customHeight="1">
      <c r="B100" s="32"/>
      <c r="C100" s="127" t="s">
        <v>157</v>
      </c>
      <c r="D100" s="127" t="s">
        <v>124</v>
      </c>
      <c r="E100" s="128" t="s">
        <v>457</v>
      </c>
      <c r="F100" s="129" t="s">
        <v>458</v>
      </c>
      <c r="G100" s="130" t="s">
        <v>440</v>
      </c>
      <c r="H100" s="131">
        <v>1</v>
      </c>
      <c r="I100" s="132"/>
      <c r="J100" s="133">
        <f>ROUND(I100*H100,2)</f>
        <v>0</v>
      </c>
      <c r="K100" s="129" t="s">
        <v>128</v>
      </c>
      <c r="L100" s="32"/>
      <c r="M100" s="134" t="s">
        <v>19</v>
      </c>
      <c r="N100" s="135" t="s">
        <v>45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129</v>
      </c>
      <c r="AT100" s="138" t="s">
        <v>124</v>
      </c>
      <c r="AU100" s="138" t="s">
        <v>84</v>
      </c>
      <c r="AY100" s="17" t="s">
        <v>122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82</v>
      </c>
      <c r="BK100" s="139">
        <f>ROUND(I100*H100,2)</f>
        <v>0</v>
      </c>
      <c r="BL100" s="17" t="s">
        <v>129</v>
      </c>
      <c r="BM100" s="138" t="s">
        <v>459</v>
      </c>
    </row>
    <row r="101" spans="2:65" s="1" customFormat="1">
      <c r="B101" s="32"/>
      <c r="D101" s="140" t="s">
        <v>131</v>
      </c>
      <c r="F101" s="141" t="s">
        <v>460</v>
      </c>
      <c r="I101" s="142"/>
      <c r="L101" s="32"/>
      <c r="M101" s="143"/>
      <c r="T101" s="53"/>
      <c r="AT101" s="17" t="s">
        <v>131</v>
      </c>
      <c r="AU101" s="17" t="s">
        <v>84</v>
      </c>
    </row>
    <row r="102" spans="2:65" s="1" customFormat="1" ht="16.5" customHeight="1">
      <c r="B102" s="32"/>
      <c r="C102" s="127" t="s">
        <v>163</v>
      </c>
      <c r="D102" s="127" t="s">
        <v>124</v>
      </c>
      <c r="E102" s="128" t="s">
        <v>461</v>
      </c>
      <c r="F102" s="129" t="s">
        <v>462</v>
      </c>
      <c r="G102" s="130" t="s">
        <v>440</v>
      </c>
      <c r="H102" s="131">
        <v>2</v>
      </c>
      <c r="I102" s="132"/>
      <c r="J102" s="133">
        <f>ROUND(I102*H102,2)</f>
        <v>0</v>
      </c>
      <c r="K102" s="129" t="s">
        <v>128</v>
      </c>
      <c r="L102" s="32"/>
      <c r="M102" s="134" t="s">
        <v>19</v>
      </c>
      <c r="N102" s="135" t="s">
        <v>45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129</v>
      </c>
      <c r="AT102" s="138" t="s">
        <v>124</v>
      </c>
      <c r="AU102" s="138" t="s">
        <v>84</v>
      </c>
      <c r="AY102" s="17" t="s">
        <v>122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82</v>
      </c>
      <c r="BK102" s="139">
        <f>ROUND(I102*H102,2)</f>
        <v>0</v>
      </c>
      <c r="BL102" s="17" t="s">
        <v>129</v>
      </c>
      <c r="BM102" s="138" t="s">
        <v>463</v>
      </c>
    </row>
    <row r="103" spans="2:65" s="1" customFormat="1">
      <c r="B103" s="32"/>
      <c r="D103" s="140" t="s">
        <v>131</v>
      </c>
      <c r="F103" s="141" t="s">
        <v>464</v>
      </c>
      <c r="I103" s="142"/>
      <c r="L103" s="32"/>
      <c r="M103" s="143"/>
      <c r="T103" s="53"/>
      <c r="AT103" s="17" t="s">
        <v>131</v>
      </c>
      <c r="AU103" s="17" t="s">
        <v>84</v>
      </c>
    </row>
    <row r="104" spans="2:65" s="12" customFormat="1">
      <c r="B104" s="144"/>
      <c r="D104" s="145" t="s">
        <v>133</v>
      </c>
      <c r="E104" s="146" t="s">
        <v>19</v>
      </c>
      <c r="F104" s="147" t="s">
        <v>465</v>
      </c>
      <c r="H104" s="148">
        <v>1</v>
      </c>
      <c r="I104" s="149"/>
      <c r="L104" s="144"/>
      <c r="M104" s="150"/>
      <c r="T104" s="151"/>
      <c r="AT104" s="146" t="s">
        <v>133</v>
      </c>
      <c r="AU104" s="146" t="s">
        <v>84</v>
      </c>
      <c r="AV104" s="12" t="s">
        <v>84</v>
      </c>
      <c r="AW104" s="12" t="s">
        <v>35</v>
      </c>
      <c r="AX104" s="12" t="s">
        <v>74</v>
      </c>
      <c r="AY104" s="146" t="s">
        <v>122</v>
      </c>
    </row>
    <row r="105" spans="2:65" s="12" customFormat="1">
      <c r="B105" s="144"/>
      <c r="D105" s="145" t="s">
        <v>133</v>
      </c>
      <c r="E105" s="146" t="s">
        <v>19</v>
      </c>
      <c r="F105" s="147" t="s">
        <v>466</v>
      </c>
      <c r="H105" s="148">
        <v>1</v>
      </c>
      <c r="I105" s="149"/>
      <c r="L105" s="144"/>
      <c r="M105" s="150"/>
      <c r="T105" s="151"/>
      <c r="AT105" s="146" t="s">
        <v>133</v>
      </c>
      <c r="AU105" s="146" t="s">
        <v>84</v>
      </c>
      <c r="AV105" s="12" t="s">
        <v>84</v>
      </c>
      <c r="AW105" s="12" t="s">
        <v>35</v>
      </c>
      <c r="AX105" s="12" t="s">
        <v>74</v>
      </c>
      <c r="AY105" s="146" t="s">
        <v>122</v>
      </c>
    </row>
    <row r="106" spans="2:65" s="13" customFormat="1">
      <c r="B106" s="152"/>
      <c r="D106" s="145" t="s">
        <v>133</v>
      </c>
      <c r="E106" s="153" t="s">
        <v>19</v>
      </c>
      <c r="F106" s="154" t="s">
        <v>135</v>
      </c>
      <c r="H106" s="155">
        <v>2</v>
      </c>
      <c r="I106" s="156"/>
      <c r="L106" s="152"/>
      <c r="M106" s="157"/>
      <c r="T106" s="158"/>
      <c r="AT106" s="153" t="s">
        <v>133</v>
      </c>
      <c r="AU106" s="153" t="s">
        <v>84</v>
      </c>
      <c r="AV106" s="13" t="s">
        <v>129</v>
      </c>
      <c r="AW106" s="13" t="s">
        <v>35</v>
      </c>
      <c r="AX106" s="13" t="s">
        <v>82</v>
      </c>
      <c r="AY106" s="153" t="s">
        <v>122</v>
      </c>
    </row>
    <row r="107" spans="2:65" s="1" customFormat="1" ht="16.5" customHeight="1">
      <c r="B107" s="32"/>
      <c r="C107" s="127" t="s">
        <v>169</v>
      </c>
      <c r="D107" s="127" t="s">
        <v>124</v>
      </c>
      <c r="E107" s="128" t="s">
        <v>467</v>
      </c>
      <c r="F107" s="129" t="s">
        <v>468</v>
      </c>
      <c r="G107" s="130" t="s">
        <v>440</v>
      </c>
      <c r="H107" s="131">
        <v>2</v>
      </c>
      <c r="I107" s="132"/>
      <c r="J107" s="133">
        <f>ROUND(I107*H107,2)</f>
        <v>0</v>
      </c>
      <c r="K107" s="129" t="s">
        <v>128</v>
      </c>
      <c r="L107" s="32"/>
      <c r="M107" s="134" t="s">
        <v>19</v>
      </c>
      <c r="N107" s="135" t="s">
        <v>45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129</v>
      </c>
      <c r="AT107" s="138" t="s">
        <v>124</v>
      </c>
      <c r="AU107" s="138" t="s">
        <v>84</v>
      </c>
      <c r="AY107" s="17" t="s">
        <v>122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82</v>
      </c>
      <c r="BK107" s="139">
        <f>ROUND(I107*H107,2)</f>
        <v>0</v>
      </c>
      <c r="BL107" s="17" t="s">
        <v>129</v>
      </c>
      <c r="BM107" s="138" t="s">
        <v>469</v>
      </c>
    </row>
    <row r="108" spans="2:65" s="1" customFormat="1">
      <c r="B108" s="32"/>
      <c r="D108" s="140" t="s">
        <v>131</v>
      </c>
      <c r="F108" s="141" t="s">
        <v>470</v>
      </c>
      <c r="I108" s="142"/>
      <c r="L108" s="32"/>
      <c r="M108" s="143"/>
      <c r="T108" s="53"/>
      <c r="AT108" s="17" t="s">
        <v>131</v>
      </c>
      <c r="AU108" s="17" t="s">
        <v>84</v>
      </c>
    </row>
    <row r="109" spans="2:65" s="12" customFormat="1">
      <c r="B109" s="144"/>
      <c r="D109" s="145" t="s">
        <v>133</v>
      </c>
      <c r="E109" s="146" t="s">
        <v>19</v>
      </c>
      <c r="F109" s="147" t="s">
        <v>471</v>
      </c>
      <c r="H109" s="148">
        <v>1</v>
      </c>
      <c r="I109" s="149"/>
      <c r="L109" s="144"/>
      <c r="M109" s="150"/>
      <c r="T109" s="151"/>
      <c r="AT109" s="146" t="s">
        <v>133</v>
      </c>
      <c r="AU109" s="146" t="s">
        <v>84</v>
      </c>
      <c r="AV109" s="12" t="s">
        <v>84</v>
      </c>
      <c r="AW109" s="12" t="s">
        <v>35</v>
      </c>
      <c r="AX109" s="12" t="s">
        <v>74</v>
      </c>
      <c r="AY109" s="146" t="s">
        <v>122</v>
      </c>
    </row>
    <row r="110" spans="2:65" s="12" customFormat="1">
      <c r="B110" s="144"/>
      <c r="D110" s="145" t="s">
        <v>133</v>
      </c>
      <c r="E110" s="146" t="s">
        <v>19</v>
      </c>
      <c r="F110" s="147" t="s">
        <v>472</v>
      </c>
      <c r="H110" s="148">
        <v>1</v>
      </c>
      <c r="I110" s="149"/>
      <c r="L110" s="144"/>
      <c r="M110" s="150"/>
      <c r="T110" s="151"/>
      <c r="AT110" s="146" t="s">
        <v>133</v>
      </c>
      <c r="AU110" s="146" t="s">
        <v>84</v>
      </c>
      <c r="AV110" s="12" t="s">
        <v>84</v>
      </c>
      <c r="AW110" s="12" t="s">
        <v>35</v>
      </c>
      <c r="AX110" s="12" t="s">
        <v>74</v>
      </c>
      <c r="AY110" s="146" t="s">
        <v>122</v>
      </c>
    </row>
    <row r="111" spans="2:65" s="13" customFormat="1">
      <c r="B111" s="152"/>
      <c r="D111" s="145" t="s">
        <v>133</v>
      </c>
      <c r="E111" s="153" t="s">
        <v>19</v>
      </c>
      <c r="F111" s="154" t="s">
        <v>135</v>
      </c>
      <c r="H111" s="155">
        <v>2</v>
      </c>
      <c r="I111" s="156"/>
      <c r="L111" s="152"/>
      <c r="M111" s="157"/>
      <c r="T111" s="158"/>
      <c r="AT111" s="153" t="s">
        <v>133</v>
      </c>
      <c r="AU111" s="153" t="s">
        <v>84</v>
      </c>
      <c r="AV111" s="13" t="s">
        <v>129</v>
      </c>
      <c r="AW111" s="13" t="s">
        <v>35</v>
      </c>
      <c r="AX111" s="13" t="s">
        <v>82</v>
      </c>
      <c r="AY111" s="153" t="s">
        <v>122</v>
      </c>
    </row>
    <row r="112" spans="2:65" s="1" customFormat="1" ht="16.5" customHeight="1">
      <c r="B112" s="32"/>
      <c r="C112" s="127" t="s">
        <v>176</v>
      </c>
      <c r="D112" s="127" t="s">
        <v>124</v>
      </c>
      <c r="E112" s="128" t="s">
        <v>473</v>
      </c>
      <c r="F112" s="129" t="s">
        <v>474</v>
      </c>
      <c r="G112" s="130" t="s">
        <v>440</v>
      </c>
      <c r="H112" s="131">
        <v>1</v>
      </c>
      <c r="I112" s="132"/>
      <c r="J112" s="133">
        <f>ROUND(I112*H112,2)</f>
        <v>0</v>
      </c>
      <c r="K112" s="129" t="s">
        <v>19</v>
      </c>
      <c r="L112" s="32"/>
      <c r="M112" s="134" t="s">
        <v>19</v>
      </c>
      <c r="N112" s="135" t="s">
        <v>45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129</v>
      </c>
      <c r="AT112" s="138" t="s">
        <v>124</v>
      </c>
      <c r="AU112" s="138" t="s">
        <v>84</v>
      </c>
      <c r="AY112" s="17" t="s">
        <v>122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82</v>
      </c>
      <c r="BK112" s="139">
        <f>ROUND(I112*H112,2)</f>
        <v>0</v>
      </c>
      <c r="BL112" s="17" t="s">
        <v>129</v>
      </c>
      <c r="BM112" s="138" t="s">
        <v>475</v>
      </c>
    </row>
    <row r="113" spans="2:65" s="12" customFormat="1">
      <c r="B113" s="144"/>
      <c r="D113" s="145" t="s">
        <v>133</v>
      </c>
      <c r="E113" s="146" t="s">
        <v>19</v>
      </c>
      <c r="F113" s="147" t="s">
        <v>476</v>
      </c>
      <c r="H113" s="148">
        <v>1</v>
      </c>
      <c r="I113" s="149"/>
      <c r="L113" s="144"/>
      <c r="M113" s="150"/>
      <c r="T113" s="151"/>
      <c r="AT113" s="146" t="s">
        <v>133</v>
      </c>
      <c r="AU113" s="146" t="s">
        <v>84</v>
      </c>
      <c r="AV113" s="12" t="s">
        <v>84</v>
      </c>
      <c r="AW113" s="12" t="s">
        <v>35</v>
      </c>
      <c r="AX113" s="12" t="s">
        <v>74</v>
      </c>
      <c r="AY113" s="146" t="s">
        <v>122</v>
      </c>
    </row>
    <row r="114" spans="2:65" s="13" customFormat="1">
      <c r="B114" s="152"/>
      <c r="D114" s="145" t="s">
        <v>133</v>
      </c>
      <c r="E114" s="153" t="s">
        <v>19</v>
      </c>
      <c r="F114" s="154" t="s">
        <v>135</v>
      </c>
      <c r="H114" s="155">
        <v>1</v>
      </c>
      <c r="I114" s="156"/>
      <c r="L114" s="152"/>
      <c r="M114" s="157"/>
      <c r="T114" s="158"/>
      <c r="AT114" s="153" t="s">
        <v>133</v>
      </c>
      <c r="AU114" s="153" t="s">
        <v>84</v>
      </c>
      <c r="AV114" s="13" t="s">
        <v>129</v>
      </c>
      <c r="AW114" s="13" t="s">
        <v>35</v>
      </c>
      <c r="AX114" s="13" t="s">
        <v>82</v>
      </c>
      <c r="AY114" s="153" t="s">
        <v>122</v>
      </c>
    </row>
    <row r="115" spans="2:65" s="11" customFormat="1" ht="22.9" customHeight="1">
      <c r="B115" s="115"/>
      <c r="D115" s="116" t="s">
        <v>73</v>
      </c>
      <c r="E115" s="125" t="s">
        <v>477</v>
      </c>
      <c r="F115" s="125" t="s">
        <v>478</v>
      </c>
      <c r="I115" s="118"/>
      <c r="J115" s="126">
        <f>BK115</f>
        <v>0</v>
      </c>
      <c r="L115" s="115"/>
      <c r="M115" s="120"/>
      <c r="P115" s="121">
        <f>SUM(P116:P117)</f>
        <v>0</v>
      </c>
      <c r="R115" s="121">
        <f>SUM(R116:R117)</f>
        <v>0</v>
      </c>
      <c r="T115" s="122">
        <f>SUM(T116:T117)</f>
        <v>0</v>
      </c>
      <c r="AR115" s="116" t="s">
        <v>157</v>
      </c>
      <c r="AT115" s="123" t="s">
        <v>73</v>
      </c>
      <c r="AU115" s="123" t="s">
        <v>82</v>
      </c>
      <c r="AY115" s="116" t="s">
        <v>122</v>
      </c>
      <c r="BK115" s="124">
        <f>SUM(BK116:BK117)</f>
        <v>0</v>
      </c>
    </row>
    <row r="116" spans="2:65" s="1" customFormat="1" ht="16.5" customHeight="1">
      <c r="B116" s="32"/>
      <c r="C116" s="127" t="s">
        <v>182</v>
      </c>
      <c r="D116" s="127" t="s">
        <v>124</v>
      </c>
      <c r="E116" s="128" t="s">
        <v>479</v>
      </c>
      <c r="F116" s="129" t="s">
        <v>480</v>
      </c>
      <c r="G116" s="130" t="s">
        <v>440</v>
      </c>
      <c r="H116" s="131">
        <v>1</v>
      </c>
      <c r="I116" s="132"/>
      <c r="J116" s="133">
        <f>ROUND(I116*H116,2)</f>
        <v>0</v>
      </c>
      <c r="K116" s="129" t="s">
        <v>128</v>
      </c>
      <c r="L116" s="32"/>
      <c r="M116" s="134" t="s">
        <v>19</v>
      </c>
      <c r="N116" s="135" t="s">
        <v>45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129</v>
      </c>
      <c r="AT116" s="138" t="s">
        <v>124</v>
      </c>
      <c r="AU116" s="138" t="s">
        <v>84</v>
      </c>
      <c r="AY116" s="17" t="s">
        <v>122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82</v>
      </c>
      <c r="BK116" s="139">
        <f>ROUND(I116*H116,2)</f>
        <v>0</v>
      </c>
      <c r="BL116" s="17" t="s">
        <v>129</v>
      </c>
      <c r="BM116" s="138" t="s">
        <v>481</v>
      </c>
    </row>
    <row r="117" spans="2:65" s="1" customFormat="1">
      <c r="B117" s="32"/>
      <c r="D117" s="140" t="s">
        <v>131</v>
      </c>
      <c r="F117" s="141" t="s">
        <v>482</v>
      </c>
      <c r="I117" s="142"/>
      <c r="L117" s="32"/>
      <c r="M117" s="143"/>
      <c r="T117" s="53"/>
      <c r="AT117" s="17" t="s">
        <v>131</v>
      </c>
      <c r="AU117" s="17" t="s">
        <v>84</v>
      </c>
    </row>
    <row r="118" spans="2:65" s="11" customFormat="1" ht="22.9" customHeight="1">
      <c r="B118" s="115"/>
      <c r="D118" s="116" t="s">
        <v>73</v>
      </c>
      <c r="E118" s="125" t="s">
        <v>483</v>
      </c>
      <c r="F118" s="125" t="s">
        <v>484</v>
      </c>
      <c r="I118" s="118"/>
      <c r="J118" s="126">
        <f>BK118</f>
        <v>0</v>
      </c>
      <c r="L118" s="115"/>
      <c r="M118" s="120"/>
      <c r="P118" s="121">
        <f>SUM(P119:P121)</f>
        <v>0</v>
      </c>
      <c r="R118" s="121">
        <f>SUM(R119:R121)</f>
        <v>0</v>
      </c>
      <c r="T118" s="122">
        <f>SUM(T119:T121)</f>
        <v>0</v>
      </c>
      <c r="AR118" s="116" t="s">
        <v>157</v>
      </c>
      <c r="AT118" s="123" t="s">
        <v>73</v>
      </c>
      <c r="AU118" s="123" t="s">
        <v>82</v>
      </c>
      <c r="AY118" s="116" t="s">
        <v>122</v>
      </c>
      <c r="BK118" s="124">
        <f>SUM(BK119:BK121)</f>
        <v>0</v>
      </c>
    </row>
    <row r="119" spans="2:65" s="1" customFormat="1" ht="16.5" customHeight="1">
      <c r="B119" s="32"/>
      <c r="C119" s="127" t="s">
        <v>188</v>
      </c>
      <c r="D119" s="127" t="s">
        <v>124</v>
      </c>
      <c r="E119" s="128" t="s">
        <v>485</v>
      </c>
      <c r="F119" s="129" t="s">
        <v>486</v>
      </c>
      <c r="G119" s="130" t="s">
        <v>440</v>
      </c>
      <c r="H119" s="131">
        <v>1</v>
      </c>
      <c r="I119" s="132"/>
      <c r="J119" s="133">
        <f>ROUND(I119*H119,2)</f>
        <v>0</v>
      </c>
      <c r="K119" s="129" t="s">
        <v>19</v>
      </c>
      <c r="L119" s="32"/>
      <c r="M119" s="134" t="s">
        <v>19</v>
      </c>
      <c r="N119" s="135" t="s">
        <v>45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129</v>
      </c>
      <c r="AT119" s="138" t="s">
        <v>124</v>
      </c>
      <c r="AU119" s="138" t="s">
        <v>84</v>
      </c>
      <c r="AY119" s="17" t="s">
        <v>122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82</v>
      </c>
      <c r="BK119" s="139">
        <f>ROUND(I119*H119,2)</f>
        <v>0</v>
      </c>
      <c r="BL119" s="17" t="s">
        <v>129</v>
      </c>
      <c r="BM119" s="138" t="s">
        <v>487</v>
      </c>
    </row>
    <row r="120" spans="2:65" s="12" customFormat="1">
      <c r="B120" s="144"/>
      <c r="D120" s="145" t="s">
        <v>133</v>
      </c>
      <c r="E120" s="146" t="s">
        <v>19</v>
      </c>
      <c r="F120" s="147" t="s">
        <v>488</v>
      </c>
      <c r="H120" s="148">
        <v>1</v>
      </c>
      <c r="I120" s="149"/>
      <c r="L120" s="144"/>
      <c r="M120" s="150"/>
      <c r="T120" s="151"/>
      <c r="AT120" s="146" t="s">
        <v>133</v>
      </c>
      <c r="AU120" s="146" t="s">
        <v>84</v>
      </c>
      <c r="AV120" s="12" t="s">
        <v>84</v>
      </c>
      <c r="AW120" s="12" t="s">
        <v>35</v>
      </c>
      <c r="AX120" s="12" t="s">
        <v>74</v>
      </c>
      <c r="AY120" s="146" t="s">
        <v>122</v>
      </c>
    </row>
    <row r="121" spans="2:65" s="13" customFormat="1">
      <c r="B121" s="152"/>
      <c r="D121" s="145" t="s">
        <v>133</v>
      </c>
      <c r="E121" s="153" t="s">
        <v>19</v>
      </c>
      <c r="F121" s="154" t="s">
        <v>135</v>
      </c>
      <c r="H121" s="155">
        <v>1</v>
      </c>
      <c r="I121" s="156"/>
      <c r="L121" s="152"/>
      <c r="M121" s="157"/>
      <c r="T121" s="158"/>
      <c r="AT121" s="153" t="s">
        <v>133</v>
      </c>
      <c r="AU121" s="153" t="s">
        <v>84</v>
      </c>
      <c r="AV121" s="13" t="s">
        <v>129</v>
      </c>
      <c r="AW121" s="13" t="s">
        <v>35</v>
      </c>
      <c r="AX121" s="13" t="s">
        <v>82</v>
      </c>
      <c r="AY121" s="153" t="s">
        <v>122</v>
      </c>
    </row>
    <row r="122" spans="2:65" s="11" customFormat="1" ht="22.9" customHeight="1">
      <c r="B122" s="115"/>
      <c r="D122" s="116" t="s">
        <v>73</v>
      </c>
      <c r="E122" s="125" t="s">
        <v>489</v>
      </c>
      <c r="F122" s="125" t="s">
        <v>89</v>
      </c>
      <c r="I122" s="118"/>
      <c r="J122" s="126">
        <f>BK122</f>
        <v>0</v>
      </c>
      <c r="L122" s="115"/>
      <c r="M122" s="120"/>
      <c r="P122" s="121">
        <f>SUM(P123:P126)</f>
        <v>0</v>
      </c>
      <c r="R122" s="121">
        <f>SUM(R123:R126)</f>
        <v>0</v>
      </c>
      <c r="T122" s="122">
        <f>SUM(T123:T126)</f>
        <v>0</v>
      </c>
      <c r="AR122" s="116" t="s">
        <v>157</v>
      </c>
      <c r="AT122" s="123" t="s">
        <v>73</v>
      </c>
      <c r="AU122" s="123" t="s">
        <v>82</v>
      </c>
      <c r="AY122" s="116" t="s">
        <v>122</v>
      </c>
      <c r="BK122" s="124">
        <f>SUM(BK123:BK126)</f>
        <v>0</v>
      </c>
    </row>
    <row r="123" spans="2:65" s="1" customFormat="1" ht="16.5" customHeight="1">
      <c r="B123" s="32"/>
      <c r="C123" s="127" t="s">
        <v>194</v>
      </c>
      <c r="D123" s="127" t="s">
        <v>124</v>
      </c>
      <c r="E123" s="128" t="s">
        <v>490</v>
      </c>
      <c r="F123" s="129" t="s">
        <v>89</v>
      </c>
      <c r="G123" s="130" t="s">
        <v>440</v>
      </c>
      <c r="H123" s="131">
        <v>1</v>
      </c>
      <c r="I123" s="132"/>
      <c r="J123" s="133">
        <f>ROUND(I123*H123,2)</f>
        <v>0</v>
      </c>
      <c r="K123" s="129" t="s">
        <v>128</v>
      </c>
      <c r="L123" s="32"/>
      <c r="M123" s="134" t="s">
        <v>19</v>
      </c>
      <c r="N123" s="135" t="s">
        <v>45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129</v>
      </c>
      <c r="AT123" s="138" t="s">
        <v>124</v>
      </c>
      <c r="AU123" s="138" t="s">
        <v>84</v>
      </c>
      <c r="AY123" s="17" t="s">
        <v>122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82</v>
      </c>
      <c r="BK123" s="139">
        <f>ROUND(I123*H123,2)</f>
        <v>0</v>
      </c>
      <c r="BL123" s="17" t="s">
        <v>129</v>
      </c>
      <c r="BM123" s="138" t="s">
        <v>491</v>
      </c>
    </row>
    <row r="124" spans="2:65" s="1" customFormat="1">
      <c r="B124" s="32"/>
      <c r="D124" s="140" t="s">
        <v>131</v>
      </c>
      <c r="F124" s="141" t="s">
        <v>492</v>
      </c>
      <c r="I124" s="142"/>
      <c r="L124" s="32"/>
      <c r="M124" s="143"/>
      <c r="T124" s="53"/>
      <c r="AT124" s="17" t="s">
        <v>131</v>
      </c>
      <c r="AU124" s="17" t="s">
        <v>84</v>
      </c>
    </row>
    <row r="125" spans="2:65" s="12" customFormat="1">
      <c r="B125" s="144"/>
      <c r="D125" s="145" t="s">
        <v>133</v>
      </c>
      <c r="E125" s="146" t="s">
        <v>19</v>
      </c>
      <c r="F125" s="147" t="s">
        <v>82</v>
      </c>
      <c r="H125" s="148">
        <v>1</v>
      </c>
      <c r="I125" s="149"/>
      <c r="L125" s="144"/>
      <c r="M125" s="150"/>
      <c r="T125" s="151"/>
      <c r="AT125" s="146" t="s">
        <v>133</v>
      </c>
      <c r="AU125" s="146" t="s">
        <v>84</v>
      </c>
      <c r="AV125" s="12" t="s">
        <v>84</v>
      </c>
      <c r="AW125" s="12" t="s">
        <v>35</v>
      </c>
      <c r="AX125" s="12" t="s">
        <v>74</v>
      </c>
      <c r="AY125" s="146" t="s">
        <v>122</v>
      </c>
    </row>
    <row r="126" spans="2:65" s="13" customFormat="1">
      <c r="B126" s="152"/>
      <c r="D126" s="145" t="s">
        <v>133</v>
      </c>
      <c r="E126" s="153" t="s">
        <v>19</v>
      </c>
      <c r="F126" s="154" t="s">
        <v>135</v>
      </c>
      <c r="H126" s="155">
        <v>1</v>
      </c>
      <c r="I126" s="156"/>
      <c r="L126" s="152"/>
      <c r="M126" s="178"/>
      <c r="N126" s="179"/>
      <c r="O126" s="179"/>
      <c r="P126" s="179"/>
      <c r="Q126" s="179"/>
      <c r="R126" s="179"/>
      <c r="S126" s="179"/>
      <c r="T126" s="180"/>
      <c r="AT126" s="153" t="s">
        <v>133</v>
      </c>
      <c r="AU126" s="153" t="s">
        <v>84</v>
      </c>
      <c r="AV126" s="13" t="s">
        <v>129</v>
      </c>
      <c r="AW126" s="13" t="s">
        <v>35</v>
      </c>
      <c r="AX126" s="13" t="s">
        <v>82</v>
      </c>
      <c r="AY126" s="153" t="s">
        <v>122</v>
      </c>
    </row>
    <row r="127" spans="2:65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32"/>
    </row>
  </sheetData>
  <sheetProtection algorithmName="SHA-512" hashValue="Kb+lMfwA2olkOAkI0VjqGkSd4QPYc5gI2t4ZQ40iR6CAAJ7aJKS3mbgt9eMWn/rQ3c67ERbLfRgy1SoA3BJoeQ==" saltValue="ozf3wJFpEPFCOlXSesE8rBtdBy66df/vOnDo/Pe9E+2q2V85zOTvceXY920n/47e9iFjwUKpKwUKPb+rVKOX2w==" spinCount="100000" sheet="1" objects="1" scenarios="1" formatColumns="0" formatRows="0" autoFilter="0"/>
  <autoFilter ref="C83:K126" xr:uid="{00000000-0009-0000-0000-000003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2" r:id="rId2" xr:uid="{00000000-0004-0000-0300-000001000000}"/>
    <hyperlink ref="F96" r:id="rId3" xr:uid="{00000000-0004-0000-0300-000002000000}"/>
    <hyperlink ref="F101" r:id="rId4" xr:uid="{00000000-0004-0000-0300-000003000000}"/>
    <hyperlink ref="F103" r:id="rId5" xr:uid="{00000000-0004-0000-0300-000004000000}"/>
    <hyperlink ref="F108" r:id="rId6" xr:uid="{00000000-0004-0000-0300-000005000000}"/>
    <hyperlink ref="F117" r:id="rId7" xr:uid="{00000000-0004-0000-0300-000006000000}"/>
    <hyperlink ref="F124" r:id="rId8" xr:uid="{00000000-0004-0000-03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94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plocha pro domov BUDA</v>
      </c>
      <c r="F7" s="305"/>
      <c r="G7" s="305"/>
      <c r="H7" s="305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94" t="s">
        <v>431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9. 10. 2024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77"/>
      <c r="G18" s="277"/>
      <c r="H18" s="27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6"/>
      <c r="E27" s="281" t="s">
        <v>19</v>
      </c>
      <c r="F27" s="281"/>
      <c r="G27" s="281"/>
      <c r="H27" s="281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8">
        <f>ROUND((SUM(BE83:BE93)),  2)</f>
        <v>0</v>
      </c>
      <c r="I33" s="89">
        <v>0.21</v>
      </c>
      <c r="J33" s="88">
        <f>ROUND(((SUM(BE83:BE93))*I33),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ROUND((SUM(BF83:BF93)),  2)</f>
        <v>0</v>
      </c>
      <c r="I34" s="89">
        <v>0.12</v>
      </c>
      <c r="J34" s="88">
        <f>ROUND(((SUM(BF83:BF93))*I34),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ROUND((SUM(BG83:BG93)),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ROUND((SUM(BH83:BH93)),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ROUND((SUM(BI83:BI93)),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4" t="str">
        <f>E7</f>
        <v>Parkovací plocha pro domov BUDA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95</v>
      </c>
      <c r="L49" s="32"/>
    </row>
    <row r="50" spans="2:47" s="1" customFormat="1" ht="16.5" customHeight="1">
      <c r="B50" s="32"/>
      <c r="E50" s="294" t="str">
        <f>E9</f>
        <v>VRN - Vedlejší rozpočtové náklady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Nesměň u Zásmuk</v>
      </c>
      <c r="I52" s="27" t="s">
        <v>23</v>
      </c>
      <c r="J52" s="49" t="str">
        <f>IF(J12="","",J12)</f>
        <v>9. 10. 2024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Domov Buda, Nesměň 710, Zásmuky</v>
      </c>
      <c r="I54" s="27" t="s">
        <v>31</v>
      </c>
      <c r="J54" s="30" t="str">
        <f>E21</f>
        <v>Ing. Vojtěch Plecitý, Konšelská 427/27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98</v>
      </c>
      <c r="D57" s="90"/>
      <c r="E57" s="90"/>
      <c r="F57" s="90"/>
      <c r="G57" s="90"/>
      <c r="H57" s="90"/>
      <c r="I57" s="90"/>
      <c r="J57" s="97" t="s">
        <v>99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3">
        <f>J83</f>
        <v>0</v>
      </c>
      <c r="L59" s="32"/>
      <c r="AU59" s="17" t="s">
        <v>100</v>
      </c>
    </row>
    <row r="60" spans="2:47" s="8" customFormat="1" ht="24.95" customHeight="1">
      <c r="B60" s="99"/>
      <c r="D60" s="100" t="s">
        <v>431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899999999999999" customHeight="1">
      <c r="B61" s="103"/>
      <c r="D61" s="104" t="s">
        <v>433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899999999999999" customHeight="1">
      <c r="B62" s="103"/>
      <c r="D62" s="104" t="s">
        <v>493</v>
      </c>
      <c r="E62" s="105"/>
      <c r="F62" s="105"/>
      <c r="G62" s="105"/>
      <c r="H62" s="105"/>
      <c r="I62" s="105"/>
      <c r="J62" s="106">
        <f>J88</f>
        <v>0</v>
      </c>
      <c r="L62" s="103"/>
    </row>
    <row r="63" spans="2:47" s="9" customFormat="1" ht="19.899999999999999" customHeight="1">
      <c r="B63" s="103"/>
      <c r="D63" s="104" t="s">
        <v>494</v>
      </c>
      <c r="E63" s="105"/>
      <c r="F63" s="105"/>
      <c r="G63" s="105"/>
      <c r="H63" s="105"/>
      <c r="I63" s="105"/>
      <c r="J63" s="106">
        <f>J91</f>
        <v>0</v>
      </c>
      <c r="L63" s="103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107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04" t="str">
        <f>E7</f>
        <v>Parkovací plocha pro domov BUDA</v>
      </c>
      <c r="F73" s="305"/>
      <c r="G73" s="305"/>
      <c r="H73" s="305"/>
      <c r="L73" s="32"/>
    </row>
    <row r="74" spans="2:12" s="1" customFormat="1" ht="12" customHeight="1">
      <c r="B74" s="32"/>
      <c r="C74" s="27" t="s">
        <v>95</v>
      </c>
      <c r="L74" s="32"/>
    </row>
    <row r="75" spans="2:12" s="1" customFormat="1" ht="16.5" customHeight="1">
      <c r="B75" s="32"/>
      <c r="E75" s="294" t="str">
        <f>E9</f>
        <v>VRN - Vedlejší rozpočtové náklady</v>
      </c>
      <c r="F75" s="303"/>
      <c r="G75" s="303"/>
      <c r="H75" s="303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Nesměň u Zásmuk</v>
      </c>
      <c r="I77" s="27" t="s">
        <v>23</v>
      </c>
      <c r="J77" s="49" t="str">
        <f>IF(J12="","",J12)</f>
        <v>9. 10. 2024</v>
      </c>
      <c r="L77" s="32"/>
    </row>
    <row r="78" spans="2:12" s="1" customFormat="1" ht="6.95" customHeight="1">
      <c r="B78" s="32"/>
      <c r="L78" s="32"/>
    </row>
    <row r="79" spans="2:12" s="1" customFormat="1" ht="25.7" customHeight="1">
      <c r="B79" s="32"/>
      <c r="C79" s="27" t="s">
        <v>25</v>
      </c>
      <c r="F79" s="25" t="str">
        <f>E15</f>
        <v>Domov Buda, Nesměň 710, Zásmuky</v>
      </c>
      <c r="I79" s="27" t="s">
        <v>31</v>
      </c>
      <c r="J79" s="30" t="str">
        <f>E21</f>
        <v>Ing. Vojtěch Plecitý, Konšelská 427/27</v>
      </c>
      <c r="L79" s="32"/>
    </row>
    <row r="80" spans="2:12" s="1" customFormat="1" ht="15.2" customHeight="1">
      <c r="B80" s="32"/>
      <c r="C80" s="27" t="s">
        <v>29</v>
      </c>
      <c r="F80" s="25" t="str">
        <f>IF(E18="","",E18)</f>
        <v>Vyplň údaj</v>
      </c>
      <c r="I80" s="27" t="s">
        <v>36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108</v>
      </c>
      <c r="D82" s="109" t="s">
        <v>59</v>
      </c>
      <c r="E82" s="109" t="s">
        <v>55</v>
      </c>
      <c r="F82" s="109" t="s">
        <v>56</v>
      </c>
      <c r="G82" s="109" t="s">
        <v>109</v>
      </c>
      <c r="H82" s="109" t="s">
        <v>110</v>
      </c>
      <c r="I82" s="109" t="s">
        <v>111</v>
      </c>
      <c r="J82" s="109" t="s">
        <v>99</v>
      </c>
      <c r="K82" s="110" t="s">
        <v>112</v>
      </c>
      <c r="L82" s="107"/>
      <c r="M82" s="56" t="s">
        <v>19</v>
      </c>
      <c r="N82" s="57" t="s">
        <v>44</v>
      </c>
      <c r="O82" s="57" t="s">
        <v>113</v>
      </c>
      <c r="P82" s="57" t="s">
        <v>114</v>
      </c>
      <c r="Q82" s="57" t="s">
        <v>115</v>
      </c>
      <c r="R82" s="57" t="s">
        <v>116</v>
      </c>
      <c r="S82" s="57" t="s">
        <v>117</v>
      </c>
      <c r="T82" s="58" t="s">
        <v>118</v>
      </c>
    </row>
    <row r="83" spans="2:65" s="1" customFormat="1" ht="22.9" customHeight="1">
      <c r="B83" s="32"/>
      <c r="C83" s="61" t="s">
        <v>119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</v>
      </c>
      <c r="S83" s="50"/>
      <c r="T83" s="113">
        <f>T84</f>
        <v>0</v>
      </c>
      <c r="AT83" s="17" t="s">
        <v>73</v>
      </c>
      <c r="AU83" s="17" t="s">
        <v>100</v>
      </c>
      <c r="BK83" s="114">
        <f>BK84</f>
        <v>0</v>
      </c>
    </row>
    <row r="84" spans="2:65" s="11" customFormat="1" ht="25.9" customHeight="1">
      <c r="B84" s="115"/>
      <c r="D84" s="116" t="s">
        <v>73</v>
      </c>
      <c r="E84" s="117" t="s">
        <v>91</v>
      </c>
      <c r="F84" s="117" t="s">
        <v>92</v>
      </c>
      <c r="I84" s="118"/>
      <c r="J84" s="119">
        <f>BK84</f>
        <v>0</v>
      </c>
      <c r="L84" s="115"/>
      <c r="M84" s="120"/>
      <c r="P84" s="121">
        <f>P85+P88+P91</f>
        <v>0</v>
      </c>
      <c r="R84" s="121">
        <f>R85+R88+R91</f>
        <v>0</v>
      </c>
      <c r="T84" s="122">
        <f>T85+T88+T91</f>
        <v>0</v>
      </c>
      <c r="AR84" s="116" t="s">
        <v>157</v>
      </c>
      <c r="AT84" s="123" t="s">
        <v>73</v>
      </c>
      <c r="AU84" s="123" t="s">
        <v>74</v>
      </c>
      <c r="AY84" s="116" t="s">
        <v>122</v>
      </c>
      <c r="BK84" s="124">
        <f>BK85+BK88+BK91</f>
        <v>0</v>
      </c>
    </row>
    <row r="85" spans="2:65" s="11" customFormat="1" ht="22.9" customHeight="1">
      <c r="B85" s="115"/>
      <c r="D85" s="116" t="s">
        <v>73</v>
      </c>
      <c r="E85" s="125" t="s">
        <v>477</v>
      </c>
      <c r="F85" s="125" t="s">
        <v>478</v>
      </c>
      <c r="I85" s="118"/>
      <c r="J85" s="126">
        <f>BK85</f>
        <v>0</v>
      </c>
      <c r="L85" s="115"/>
      <c r="M85" s="120"/>
      <c r="P85" s="121">
        <f>SUM(P86:P87)</f>
        <v>0</v>
      </c>
      <c r="R85" s="121">
        <f>SUM(R86:R87)</f>
        <v>0</v>
      </c>
      <c r="T85" s="122">
        <f>SUM(T86:T87)</f>
        <v>0</v>
      </c>
      <c r="AR85" s="116" t="s">
        <v>157</v>
      </c>
      <c r="AT85" s="123" t="s">
        <v>73</v>
      </c>
      <c r="AU85" s="123" t="s">
        <v>82</v>
      </c>
      <c r="AY85" s="116" t="s">
        <v>122</v>
      </c>
      <c r="BK85" s="124">
        <f>SUM(BK86:BK87)</f>
        <v>0</v>
      </c>
    </row>
    <row r="86" spans="2:65" s="1" customFormat="1" ht="16.5" customHeight="1">
      <c r="B86" s="32"/>
      <c r="C86" s="127" t="s">
        <v>82</v>
      </c>
      <c r="D86" s="127" t="s">
        <v>124</v>
      </c>
      <c r="E86" s="128" t="s">
        <v>495</v>
      </c>
      <c r="F86" s="129" t="s">
        <v>478</v>
      </c>
      <c r="G86" s="130" t="s">
        <v>440</v>
      </c>
      <c r="H86" s="131">
        <v>1</v>
      </c>
      <c r="I86" s="132"/>
      <c r="J86" s="133">
        <f>ROUND(I86*H86,2)</f>
        <v>0</v>
      </c>
      <c r="K86" s="129" t="s">
        <v>128</v>
      </c>
      <c r="L86" s="32"/>
      <c r="M86" s="134" t="s">
        <v>19</v>
      </c>
      <c r="N86" s="135" t="s">
        <v>45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496</v>
      </c>
      <c r="AT86" s="138" t="s">
        <v>124</v>
      </c>
      <c r="AU86" s="138" t="s">
        <v>84</v>
      </c>
      <c r="AY86" s="17" t="s">
        <v>122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82</v>
      </c>
      <c r="BK86" s="139">
        <f>ROUND(I86*H86,2)</f>
        <v>0</v>
      </c>
      <c r="BL86" s="17" t="s">
        <v>496</v>
      </c>
      <c r="BM86" s="138" t="s">
        <v>497</v>
      </c>
    </row>
    <row r="87" spans="2:65" s="1" customFormat="1">
      <c r="B87" s="32"/>
      <c r="D87" s="140" t="s">
        <v>131</v>
      </c>
      <c r="F87" s="141" t="s">
        <v>498</v>
      </c>
      <c r="I87" s="142"/>
      <c r="L87" s="32"/>
      <c r="M87" s="143"/>
      <c r="T87" s="53"/>
      <c r="AT87" s="17" t="s">
        <v>131</v>
      </c>
      <c r="AU87" s="17" t="s">
        <v>84</v>
      </c>
    </row>
    <row r="88" spans="2:65" s="11" customFormat="1" ht="22.9" customHeight="1">
      <c r="B88" s="115"/>
      <c r="D88" s="116" t="s">
        <v>73</v>
      </c>
      <c r="E88" s="125" t="s">
        <v>499</v>
      </c>
      <c r="F88" s="125" t="s">
        <v>500</v>
      </c>
      <c r="I88" s="118"/>
      <c r="J88" s="126">
        <f>BK88</f>
        <v>0</v>
      </c>
      <c r="L88" s="115"/>
      <c r="M88" s="120"/>
      <c r="P88" s="121">
        <f>SUM(P89:P90)</f>
        <v>0</v>
      </c>
      <c r="R88" s="121">
        <f>SUM(R89:R90)</f>
        <v>0</v>
      </c>
      <c r="T88" s="122">
        <f>SUM(T89:T90)</f>
        <v>0</v>
      </c>
      <c r="AR88" s="116" t="s">
        <v>157</v>
      </c>
      <c r="AT88" s="123" t="s">
        <v>73</v>
      </c>
      <c r="AU88" s="123" t="s">
        <v>82</v>
      </c>
      <c r="AY88" s="116" t="s">
        <v>122</v>
      </c>
      <c r="BK88" s="124">
        <f>SUM(BK89:BK90)</f>
        <v>0</v>
      </c>
    </row>
    <row r="89" spans="2:65" s="1" customFormat="1" ht="16.5" customHeight="1">
      <c r="B89" s="32"/>
      <c r="C89" s="127" t="s">
        <v>84</v>
      </c>
      <c r="D89" s="127" t="s">
        <v>124</v>
      </c>
      <c r="E89" s="128" t="s">
        <v>501</v>
      </c>
      <c r="F89" s="129" t="s">
        <v>500</v>
      </c>
      <c r="G89" s="130" t="s">
        <v>440</v>
      </c>
      <c r="H89" s="131">
        <v>1</v>
      </c>
      <c r="I89" s="132"/>
      <c r="J89" s="133">
        <f>ROUND(I89*H89,2)</f>
        <v>0</v>
      </c>
      <c r="K89" s="129" t="s">
        <v>128</v>
      </c>
      <c r="L89" s="32"/>
      <c r="M89" s="134" t="s">
        <v>19</v>
      </c>
      <c r="N89" s="135" t="s">
        <v>45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496</v>
      </c>
      <c r="AT89" s="138" t="s">
        <v>124</v>
      </c>
      <c r="AU89" s="138" t="s">
        <v>84</v>
      </c>
      <c r="AY89" s="17" t="s">
        <v>122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82</v>
      </c>
      <c r="BK89" s="139">
        <f>ROUND(I89*H89,2)</f>
        <v>0</v>
      </c>
      <c r="BL89" s="17" t="s">
        <v>496</v>
      </c>
      <c r="BM89" s="138" t="s">
        <v>502</v>
      </c>
    </row>
    <row r="90" spans="2:65" s="1" customFormat="1">
      <c r="B90" s="32"/>
      <c r="D90" s="140" t="s">
        <v>131</v>
      </c>
      <c r="F90" s="141" t="s">
        <v>503</v>
      </c>
      <c r="I90" s="142"/>
      <c r="L90" s="32"/>
      <c r="M90" s="143"/>
      <c r="T90" s="53"/>
      <c r="AT90" s="17" t="s">
        <v>131</v>
      </c>
      <c r="AU90" s="17" t="s">
        <v>84</v>
      </c>
    </row>
    <row r="91" spans="2:65" s="11" customFormat="1" ht="22.9" customHeight="1">
      <c r="B91" s="115"/>
      <c r="D91" s="116" t="s">
        <v>73</v>
      </c>
      <c r="E91" s="125" t="s">
        <v>504</v>
      </c>
      <c r="F91" s="125" t="s">
        <v>505</v>
      </c>
      <c r="I91" s="118"/>
      <c r="J91" s="126">
        <f>BK91</f>
        <v>0</v>
      </c>
      <c r="L91" s="115"/>
      <c r="M91" s="120"/>
      <c r="P91" s="121">
        <f>SUM(P92:P93)</f>
        <v>0</v>
      </c>
      <c r="R91" s="121">
        <f>SUM(R92:R93)</f>
        <v>0</v>
      </c>
      <c r="T91" s="122">
        <f>SUM(T92:T93)</f>
        <v>0</v>
      </c>
      <c r="AR91" s="116" t="s">
        <v>157</v>
      </c>
      <c r="AT91" s="123" t="s">
        <v>73</v>
      </c>
      <c r="AU91" s="123" t="s">
        <v>82</v>
      </c>
      <c r="AY91" s="116" t="s">
        <v>122</v>
      </c>
      <c r="BK91" s="124">
        <f>SUM(BK92:BK93)</f>
        <v>0</v>
      </c>
    </row>
    <row r="92" spans="2:65" s="1" customFormat="1" ht="16.5" customHeight="1">
      <c r="B92" s="32"/>
      <c r="C92" s="127" t="s">
        <v>142</v>
      </c>
      <c r="D92" s="127" t="s">
        <v>124</v>
      </c>
      <c r="E92" s="128" t="s">
        <v>506</v>
      </c>
      <c r="F92" s="129" t="s">
        <v>505</v>
      </c>
      <c r="G92" s="130" t="s">
        <v>440</v>
      </c>
      <c r="H92" s="131">
        <v>1</v>
      </c>
      <c r="I92" s="132"/>
      <c r="J92" s="133">
        <f>ROUND(I92*H92,2)</f>
        <v>0</v>
      </c>
      <c r="K92" s="129" t="s">
        <v>128</v>
      </c>
      <c r="L92" s="32"/>
      <c r="M92" s="134" t="s">
        <v>19</v>
      </c>
      <c r="N92" s="135" t="s">
        <v>45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496</v>
      </c>
      <c r="AT92" s="138" t="s">
        <v>124</v>
      </c>
      <c r="AU92" s="138" t="s">
        <v>84</v>
      </c>
      <c r="AY92" s="17" t="s">
        <v>122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82</v>
      </c>
      <c r="BK92" s="139">
        <f>ROUND(I92*H92,2)</f>
        <v>0</v>
      </c>
      <c r="BL92" s="17" t="s">
        <v>496</v>
      </c>
      <c r="BM92" s="138" t="s">
        <v>507</v>
      </c>
    </row>
    <row r="93" spans="2:65" s="1" customFormat="1">
      <c r="B93" s="32"/>
      <c r="D93" s="140" t="s">
        <v>131</v>
      </c>
      <c r="F93" s="141" t="s">
        <v>508</v>
      </c>
      <c r="I93" s="142"/>
      <c r="L93" s="32"/>
      <c r="M93" s="175"/>
      <c r="N93" s="176"/>
      <c r="O93" s="176"/>
      <c r="P93" s="176"/>
      <c r="Q93" s="176"/>
      <c r="R93" s="176"/>
      <c r="S93" s="176"/>
      <c r="T93" s="177"/>
      <c r="AT93" s="17" t="s">
        <v>131</v>
      </c>
      <c r="AU93" s="17" t="s">
        <v>84</v>
      </c>
    </row>
    <row r="94" spans="2:65" s="1" customFormat="1" ht="6.95" customHeight="1"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32"/>
    </row>
  </sheetData>
  <sheetProtection algorithmName="SHA-512" hashValue="ZFRnhEbfaqHmvnitbv4ZRkrNPLVsAPRnud1ML6R/8+wDQ5jo64USMs45gOVTP44K5tZqK6mG6kJ/ohZRlLLmnQ==" saltValue="z063/h0QbC1YzAhDL2KbjTmzCyx3FW//iHilLcUEsywD81wKRz+uYzMnYuO/GKiBDeK6g97urLkrRREZ3liyLw==" spinCount="100000" sheet="1" objects="1" scenarios="1" formatColumns="0" formatRows="0" autoFilter="0"/>
  <autoFilter ref="C82:K93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400-000000000000}"/>
    <hyperlink ref="F90" r:id="rId2" xr:uid="{00000000-0004-0000-0400-000001000000}"/>
    <hyperlink ref="F93" r:id="rId3" xr:uid="{00000000-0004-0000-04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1.25"/>
  <cols>
    <col min="1" max="1" width="8.33203125" style="181" customWidth="1"/>
    <col min="2" max="2" width="1.6640625" style="181" customWidth="1"/>
    <col min="3" max="4" width="5" style="181" customWidth="1"/>
    <col min="5" max="5" width="11.6640625" style="181" customWidth="1"/>
    <col min="6" max="6" width="9.1640625" style="181" customWidth="1"/>
    <col min="7" max="7" width="5" style="181" customWidth="1"/>
    <col min="8" max="8" width="77.83203125" style="181" customWidth="1"/>
    <col min="9" max="10" width="20" style="181" customWidth="1"/>
    <col min="11" max="11" width="1.6640625" style="181" customWidth="1"/>
  </cols>
  <sheetData>
    <row r="1" spans="2:11" customFormat="1" ht="37.5" customHeight="1"/>
    <row r="2" spans="2:11" customFormat="1" ht="7.5" customHeight="1">
      <c r="B2" s="182"/>
      <c r="C2" s="183"/>
      <c r="D2" s="183"/>
      <c r="E2" s="183"/>
      <c r="F2" s="183"/>
      <c r="G2" s="183"/>
      <c r="H2" s="183"/>
      <c r="I2" s="183"/>
      <c r="J2" s="183"/>
      <c r="K2" s="184"/>
    </row>
    <row r="3" spans="2:11" s="15" customFormat="1" ht="45" customHeight="1">
      <c r="B3" s="185"/>
      <c r="C3" s="309" t="s">
        <v>509</v>
      </c>
      <c r="D3" s="309"/>
      <c r="E3" s="309"/>
      <c r="F3" s="309"/>
      <c r="G3" s="309"/>
      <c r="H3" s="309"/>
      <c r="I3" s="309"/>
      <c r="J3" s="309"/>
      <c r="K3" s="186"/>
    </row>
    <row r="4" spans="2:11" customFormat="1" ht="25.5" customHeight="1">
      <c r="B4" s="187"/>
      <c r="C4" s="314" t="s">
        <v>510</v>
      </c>
      <c r="D4" s="314"/>
      <c r="E4" s="314"/>
      <c r="F4" s="314"/>
      <c r="G4" s="314"/>
      <c r="H4" s="314"/>
      <c r="I4" s="314"/>
      <c r="J4" s="314"/>
      <c r="K4" s="188"/>
    </row>
    <row r="5" spans="2:11" customFormat="1" ht="5.25" customHeight="1">
      <c r="B5" s="187"/>
      <c r="C5" s="189"/>
      <c r="D5" s="189"/>
      <c r="E5" s="189"/>
      <c r="F5" s="189"/>
      <c r="G5" s="189"/>
      <c r="H5" s="189"/>
      <c r="I5" s="189"/>
      <c r="J5" s="189"/>
      <c r="K5" s="188"/>
    </row>
    <row r="6" spans="2:11" customFormat="1" ht="15" customHeight="1">
      <c r="B6" s="187"/>
      <c r="C6" s="313" t="s">
        <v>511</v>
      </c>
      <c r="D6" s="313"/>
      <c r="E6" s="313"/>
      <c r="F6" s="313"/>
      <c r="G6" s="313"/>
      <c r="H6" s="313"/>
      <c r="I6" s="313"/>
      <c r="J6" s="313"/>
      <c r="K6" s="188"/>
    </row>
    <row r="7" spans="2:11" customFormat="1" ht="15" customHeight="1">
      <c r="B7" s="191"/>
      <c r="C7" s="313" t="s">
        <v>512</v>
      </c>
      <c r="D7" s="313"/>
      <c r="E7" s="313"/>
      <c r="F7" s="313"/>
      <c r="G7" s="313"/>
      <c r="H7" s="313"/>
      <c r="I7" s="313"/>
      <c r="J7" s="313"/>
      <c r="K7" s="188"/>
    </row>
    <row r="8" spans="2:11" customFormat="1" ht="12.75" customHeight="1">
      <c r="B8" s="191"/>
      <c r="C8" s="190"/>
      <c r="D8" s="190"/>
      <c r="E8" s="190"/>
      <c r="F8" s="190"/>
      <c r="G8" s="190"/>
      <c r="H8" s="190"/>
      <c r="I8" s="190"/>
      <c r="J8" s="190"/>
      <c r="K8" s="188"/>
    </row>
    <row r="9" spans="2:11" customFormat="1" ht="15" customHeight="1">
      <c r="B9" s="191"/>
      <c r="C9" s="313" t="s">
        <v>513</v>
      </c>
      <c r="D9" s="313"/>
      <c r="E9" s="313"/>
      <c r="F9" s="313"/>
      <c r="G9" s="313"/>
      <c r="H9" s="313"/>
      <c r="I9" s="313"/>
      <c r="J9" s="313"/>
      <c r="K9" s="188"/>
    </row>
    <row r="10" spans="2:11" customFormat="1" ht="15" customHeight="1">
      <c r="B10" s="191"/>
      <c r="C10" s="190"/>
      <c r="D10" s="313" t="s">
        <v>514</v>
      </c>
      <c r="E10" s="313"/>
      <c r="F10" s="313"/>
      <c r="G10" s="313"/>
      <c r="H10" s="313"/>
      <c r="I10" s="313"/>
      <c r="J10" s="313"/>
      <c r="K10" s="188"/>
    </row>
    <row r="11" spans="2:11" customFormat="1" ht="15" customHeight="1">
      <c r="B11" s="191"/>
      <c r="C11" s="192"/>
      <c r="D11" s="313" t="s">
        <v>515</v>
      </c>
      <c r="E11" s="313"/>
      <c r="F11" s="313"/>
      <c r="G11" s="313"/>
      <c r="H11" s="313"/>
      <c r="I11" s="313"/>
      <c r="J11" s="313"/>
      <c r="K11" s="188"/>
    </row>
    <row r="12" spans="2:11" customFormat="1" ht="15" customHeight="1">
      <c r="B12" s="191"/>
      <c r="C12" s="192"/>
      <c r="D12" s="190"/>
      <c r="E12" s="190"/>
      <c r="F12" s="190"/>
      <c r="G12" s="190"/>
      <c r="H12" s="190"/>
      <c r="I12" s="190"/>
      <c r="J12" s="190"/>
      <c r="K12" s="188"/>
    </row>
    <row r="13" spans="2:11" customFormat="1" ht="15" customHeight="1">
      <c r="B13" s="191"/>
      <c r="C13" s="192"/>
      <c r="D13" s="193" t="s">
        <v>516</v>
      </c>
      <c r="E13" s="190"/>
      <c r="F13" s="190"/>
      <c r="G13" s="190"/>
      <c r="H13" s="190"/>
      <c r="I13" s="190"/>
      <c r="J13" s="190"/>
      <c r="K13" s="188"/>
    </row>
    <row r="14" spans="2:11" customFormat="1" ht="12.75" customHeight="1">
      <c r="B14" s="191"/>
      <c r="C14" s="192"/>
      <c r="D14" s="192"/>
      <c r="E14" s="192"/>
      <c r="F14" s="192"/>
      <c r="G14" s="192"/>
      <c r="H14" s="192"/>
      <c r="I14" s="192"/>
      <c r="J14" s="192"/>
      <c r="K14" s="188"/>
    </row>
    <row r="15" spans="2:11" customFormat="1" ht="15" customHeight="1">
      <c r="B15" s="191"/>
      <c r="C15" s="192"/>
      <c r="D15" s="313" t="s">
        <v>517</v>
      </c>
      <c r="E15" s="313"/>
      <c r="F15" s="313"/>
      <c r="G15" s="313"/>
      <c r="H15" s="313"/>
      <c r="I15" s="313"/>
      <c r="J15" s="313"/>
      <c r="K15" s="188"/>
    </row>
    <row r="16" spans="2:11" customFormat="1" ht="15" customHeight="1">
      <c r="B16" s="191"/>
      <c r="C16" s="192"/>
      <c r="D16" s="313" t="s">
        <v>518</v>
      </c>
      <c r="E16" s="313"/>
      <c r="F16" s="313"/>
      <c r="G16" s="313"/>
      <c r="H16" s="313"/>
      <c r="I16" s="313"/>
      <c r="J16" s="313"/>
      <c r="K16" s="188"/>
    </row>
    <row r="17" spans="2:11" customFormat="1" ht="15" customHeight="1">
      <c r="B17" s="191"/>
      <c r="C17" s="192"/>
      <c r="D17" s="313" t="s">
        <v>519</v>
      </c>
      <c r="E17" s="313"/>
      <c r="F17" s="313"/>
      <c r="G17" s="313"/>
      <c r="H17" s="313"/>
      <c r="I17" s="313"/>
      <c r="J17" s="313"/>
      <c r="K17" s="188"/>
    </row>
    <row r="18" spans="2:11" customFormat="1" ht="15" customHeight="1">
      <c r="B18" s="191"/>
      <c r="C18" s="192"/>
      <c r="D18" s="192"/>
      <c r="E18" s="194" t="s">
        <v>81</v>
      </c>
      <c r="F18" s="313" t="s">
        <v>520</v>
      </c>
      <c r="G18" s="313"/>
      <c r="H18" s="313"/>
      <c r="I18" s="313"/>
      <c r="J18" s="313"/>
      <c r="K18" s="188"/>
    </row>
    <row r="19" spans="2:11" customFormat="1" ht="15" customHeight="1">
      <c r="B19" s="191"/>
      <c r="C19" s="192"/>
      <c r="D19" s="192"/>
      <c r="E19" s="194" t="s">
        <v>521</v>
      </c>
      <c r="F19" s="313" t="s">
        <v>522</v>
      </c>
      <c r="G19" s="313"/>
      <c r="H19" s="313"/>
      <c r="I19" s="313"/>
      <c r="J19" s="313"/>
      <c r="K19" s="188"/>
    </row>
    <row r="20" spans="2:11" customFormat="1" ht="15" customHeight="1">
      <c r="B20" s="191"/>
      <c r="C20" s="192"/>
      <c r="D20" s="192"/>
      <c r="E20" s="194" t="s">
        <v>523</v>
      </c>
      <c r="F20" s="313" t="s">
        <v>524</v>
      </c>
      <c r="G20" s="313"/>
      <c r="H20" s="313"/>
      <c r="I20" s="313"/>
      <c r="J20" s="313"/>
      <c r="K20" s="188"/>
    </row>
    <row r="21" spans="2:11" customFormat="1" ht="15" customHeight="1">
      <c r="B21" s="191"/>
      <c r="C21" s="192"/>
      <c r="D21" s="192"/>
      <c r="E21" s="194" t="s">
        <v>525</v>
      </c>
      <c r="F21" s="313" t="s">
        <v>526</v>
      </c>
      <c r="G21" s="313"/>
      <c r="H21" s="313"/>
      <c r="I21" s="313"/>
      <c r="J21" s="313"/>
      <c r="K21" s="188"/>
    </row>
    <row r="22" spans="2:11" customFormat="1" ht="15" customHeight="1">
      <c r="B22" s="191"/>
      <c r="C22" s="192"/>
      <c r="D22" s="192"/>
      <c r="E22" s="194" t="s">
        <v>527</v>
      </c>
      <c r="F22" s="313" t="s">
        <v>528</v>
      </c>
      <c r="G22" s="313"/>
      <c r="H22" s="313"/>
      <c r="I22" s="313"/>
      <c r="J22" s="313"/>
      <c r="K22" s="188"/>
    </row>
    <row r="23" spans="2:11" customFormat="1" ht="15" customHeight="1">
      <c r="B23" s="191"/>
      <c r="C23" s="192"/>
      <c r="D23" s="192"/>
      <c r="E23" s="194" t="s">
        <v>529</v>
      </c>
      <c r="F23" s="313" t="s">
        <v>530</v>
      </c>
      <c r="G23" s="313"/>
      <c r="H23" s="313"/>
      <c r="I23" s="313"/>
      <c r="J23" s="313"/>
      <c r="K23" s="188"/>
    </row>
    <row r="24" spans="2:11" customFormat="1" ht="12.75" customHeight="1">
      <c r="B24" s="191"/>
      <c r="C24" s="192"/>
      <c r="D24" s="192"/>
      <c r="E24" s="192"/>
      <c r="F24" s="192"/>
      <c r="G24" s="192"/>
      <c r="H24" s="192"/>
      <c r="I24" s="192"/>
      <c r="J24" s="192"/>
      <c r="K24" s="188"/>
    </row>
    <row r="25" spans="2:11" customFormat="1" ht="15" customHeight="1">
      <c r="B25" s="191"/>
      <c r="C25" s="313" t="s">
        <v>531</v>
      </c>
      <c r="D25" s="313"/>
      <c r="E25" s="313"/>
      <c r="F25" s="313"/>
      <c r="G25" s="313"/>
      <c r="H25" s="313"/>
      <c r="I25" s="313"/>
      <c r="J25" s="313"/>
      <c r="K25" s="188"/>
    </row>
    <row r="26" spans="2:11" customFormat="1" ht="15" customHeight="1">
      <c r="B26" s="191"/>
      <c r="C26" s="313" t="s">
        <v>532</v>
      </c>
      <c r="D26" s="313"/>
      <c r="E26" s="313"/>
      <c r="F26" s="313"/>
      <c r="G26" s="313"/>
      <c r="H26" s="313"/>
      <c r="I26" s="313"/>
      <c r="J26" s="313"/>
      <c r="K26" s="188"/>
    </row>
    <row r="27" spans="2:11" customFormat="1" ht="15" customHeight="1">
      <c r="B27" s="191"/>
      <c r="C27" s="190"/>
      <c r="D27" s="313" t="s">
        <v>533</v>
      </c>
      <c r="E27" s="313"/>
      <c r="F27" s="313"/>
      <c r="G27" s="313"/>
      <c r="H27" s="313"/>
      <c r="I27" s="313"/>
      <c r="J27" s="313"/>
      <c r="K27" s="188"/>
    </row>
    <row r="28" spans="2:11" customFormat="1" ht="15" customHeight="1">
      <c r="B28" s="191"/>
      <c r="C28" s="192"/>
      <c r="D28" s="313" t="s">
        <v>534</v>
      </c>
      <c r="E28" s="313"/>
      <c r="F28" s="313"/>
      <c r="G28" s="313"/>
      <c r="H28" s="313"/>
      <c r="I28" s="313"/>
      <c r="J28" s="313"/>
      <c r="K28" s="188"/>
    </row>
    <row r="29" spans="2:11" customFormat="1" ht="12.75" customHeight="1">
      <c r="B29" s="191"/>
      <c r="C29" s="192"/>
      <c r="D29" s="192"/>
      <c r="E29" s="192"/>
      <c r="F29" s="192"/>
      <c r="G29" s="192"/>
      <c r="H29" s="192"/>
      <c r="I29" s="192"/>
      <c r="J29" s="192"/>
      <c r="K29" s="188"/>
    </row>
    <row r="30" spans="2:11" customFormat="1" ht="15" customHeight="1">
      <c r="B30" s="191"/>
      <c r="C30" s="192"/>
      <c r="D30" s="313" t="s">
        <v>535</v>
      </c>
      <c r="E30" s="313"/>
      <c r="F30" s="313"/>
      <c r="G30" s="313"/>
      <c r="H30" s="313"/>
      <c r="I30" s="313"/>
      <c r="J30" s="313"/>
      <c r="K30" s="188"/>
    </row>
    <row r="31" spans="2:11" customFormat="1" ht="15" customHeight="1">
      <c r="B31" s="191"/>
      <c r="C31" s="192"/>
      <c r="D31" s="313" t="s">
        <v>536</v>
      </c>
      <c r="E31" s="313"/>
      <c r="F31" s="313"/>
      <c r="G31" s="313"/>
      <c r="H31" s="313"/>
      <c r="I31" s="313"/>
      <c r="J31" s="313"/>
      <c r="K31" s="188"/>
    </row>
    <row r="32" spans="2:11" customFormat="1" ht="12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88"/>
    </row>
    <row r="33" spans="2:11" customFormat="1" ht="15" customHeight="1">
      <c r="B33" s="191"/>
      <c r="C33" s="192"/>
      <c r="D33" s="313" t="s">
        <v>537</v>
      </c>
      <c r="E33" s="313"/>
      <c r="F33" s="313"/>
      <c r="G33" s="313"/>
      <c r="H33" s="313"/>
      <c r="I33" s="313"/>
      <c r="J33" s="313"/>
      <c r="K33" s="188"/>
    </row>
    <row r="34" spans="2:11" customFormat="1" ht="15" customHeight="1">
      <c r="B34" s="191"/>
      <c r="C34" s="192"/>
      <c r="D34" s="313" t="s">
        <v>538</v>
      </c>
      <c r="E34" s="313"/>
      <c r="F34" s="313"/>
      <c r="G34" s="313"/>
      <c r="H34" s="313"/>
      <c r="I34" s="313"/>
      <c r="J34" s="313"/>
      <c r="K34" s="188"/>
    </row>
    <row r="35" spans="2:11" customFormat="1" ht="15" customHeight="1">
      <c r="B35" s="191"/>
      <c r="C35" s="192"/>
      <c r="D35" s="313" t="s">
        <v>539</v>
      </c>
      <c r="E35" s="313"/>
      <c r="F35" s="313"/>
      <c r="G35" s="313"/>
      <c r="H35" s="313"/>
      <c r="I35" s="313"/>
      <c r="J35" s="313"/>
      <c r="K35" s="188"/>
    </row>
    <row r="36" spans="2:11" customFormat="1" ht="15" customHeight="1">
      <c r="B36" s="191"/>
      <c r="C36" s="192"/>
      <c r="D36" s="190"/>
      <c r="E36" s="193" t="s">
        <v>108</v>
      </c>
      <c r="F36" s="190"/>
      <c r="G36" s="313" t="s">
        <v>540</v>
      </c>
      <c r="H36" s="313"/>
      <c r="I36" s="313"/>
      <c r="J36" s="313"/>
      <c r="K36" s="188"/>
    </row>
    <row r="37" spans="2:11" customFormat="1" ht="30.75" customHeight="1">
      <c r="B37" s="191"/>
      <c r="C37" s="192"/>
      <c r="D37" s="190"/>
      <c r="E37" s="193" t="s">
        <v>541</v>
      </c>
      <c r="F37" s="190"/>
      <c r="G37" s="313" t="s">
        <v>542</v>
      </c>
      <c r="H37" s="313"/>
      <c r="I37" s="313"/>
      <c r="J37" s="313"/>
      <c r="K37" s="188"/>
    </row>
    <row r="38" spans="2:11" customFormat="1" ht="15" customHeight="1">
      <c r="B38" s="191"/>
      <c r="C38" s="192"/>
      <c r="D38" s="190"/>
      <c r="E38" s="193" t="s">
        <v>55</v>
      </c>
      <c r="F38" s="190"/>
      <c r="G38" s="313" t="s">
        <v>543</v>
      </c>
      <c r="H38" s="313"/>
      <c r="I38" s="313"/>
      <c r="J38" s="313"/>
      <c r="K38" s="188"/>
    </row>
    <row r="39" spans="2:11" customFormat="1" ht="15" customHeight="1">
      <c r="B39" s="191"/>
      <c r="C39" s="192"/>
      <c r="D39" s="190"/>
      <c r="E39" s="193" t="s">
        <v>56</v>
      </c>
      <c r="F39" s="190"/>
      <c r="G39" s="313" t="s">
        <v>544</v>
      </c>
      <c r="H39" s="313"/>
      <c r="I39" s="313"/>
      <c r="J39" s="313"/>
      <c r="K39" s="188"/>
    </row>
    <row r="40" spans="2:11" customFormat="1" ht="15" customHeight="1">
      <c r="B40" s="191"/>
      <c r="C40" s="192"/>
      <c r="D40" s="190"/>
      <c r="E40" s="193" t="s">
        <v>109</v>
      </c>
      <c r="F40" s="190"/>
      <c r="G40" s="313" t="s">
        <v>545</v>
      </c>
      <c r="H40" s="313"/>
      <c r="I40" s="313"/>
      <c r="J40" s="313"/>
      <c r="K40" s="188"/>
    </row>
    <row r="41" spans="2:11" customFormat="1" ht="15" customHeight="1">
      <c r="B41" s="191"/>
      <c r="C41" s="192"/>
      <c r="D41" s="190"/>
      <c r="E41" s="193" t="s">
        <v>110</v>
      </c>
      <c r="F41" s="190"/>
      <c r="G41" s="313" t="s">
        <v>546</v>
      </c>
      <c r="H41" s="313"/>
      <c r="I41" s="313"/>
      <c r="J41" s="313"/>
      <c r="K41" s="188"/>
    </row>
    <row r="42" spans="2:11" customFormat="1" ht="15" customHeight="1">
      <c r="B42" s="191"/>
      <c r="C42" s="192"/>
      <c r="D42" s="190"/>
      <c r="E42" s="193" t="s">
        <v>547</v>
      </c>
      <c r="F42" s="190"/>
      <c r="G42" s="313" t="s">
        <v>548</v>
      </c>
      <c r="H42" s="313"/>
      <c r="I42" s="313"/>
      <c r="J42" s="313"/>
      <c r="K42" s="188"/>
    </row>
    <row r="43" spans="2:11" customFormat="1" ht="15" customHeight="1">
      <c r="B43" s="191"/>
      <c r="C43" s="192"/>
      <c r="D43" s="190"/>
      <c r="E43" s="193"/>
      <c r="F43" s="190"/>
      <c r="G43" s="313" t="s">
        <v>549</v>
      </c>
      <c r="H43" s="313"/>
      <c r="I43" s="313"/>
      <c r="J43" s="313"/>
      <c r="K43" s="188"/>
    </row>
    <row r="44" spans="2:11" customFormat="1" ht="15" customHeight="1">
      <c r="B44" s="191"/>
      <c r="C44" s="192"/>
      <c r="D44" s="190"/>
      <c r="E44" s="193" t="s">
        <v>550</v>
      </c>
      <c r="F44" s="190"/>
      <c r="G44" s="313" t="s">
        <v>551</v>
      </c>
      <c r="H44" s="313"/>
      <c r="I44" s="313"/>
      <c r="J44" s="313"/>
      <c r="K44" s="188"/>
    </row>
    <row r="45" spans="2:11" customFormat="1" ht="15" customHeight="1">
      <c r="B45" s="191"/>
      <c r="C45" s="192"/>
      <c r="D45" s="190"/>
      <c r="E45" s="193" t="s">
        <v>112</v>
      </c>
      <c r="F45" s="190"/>
      <c r="G45" s="313" t="s">
        <v>552</v>
      </c>
      <c r="H45" s="313"/>
      <c r="I45" s="313"/>
      <c r="J45" s="313"/>
      <c r="K45" s="188"/>
    </row>
    <row r="46" spans="2:11" customFormat="1" ht="12.75" customHeight="1">
      <c r="B46" s="191"/>
      <c r="C46" s="192"/>
      <c r="D46" s="190"/>
      <c r="E46" s="190"/>
      <c r="F46" s="190"/>
      <c r="G46" s="190"/>
      <c r="H46" s="190"/>
      <c r="I46" s="190"/>
      <c r="J46" s="190"/>
      <c r="K46" s="188"/>
    </row>
    <row r="47" spans="2:11" customFormat="1" ht="15" customHeight="1">
      <c r="B47" s="191"/>
      <c r="C47" s="192"/>
      <c r="D47" s="313" t="s">
        <v>553</v>
      </c>
      <c r="E47" s="313"/>
      <c r="F47" s="313"/>
      <c r="G47" s="313"/>
      <c r="H47" s="313"/>
      <c r="I47" s="313"/>
      <c r="J47" s="313"/>
      <c r="K47" s="188"/>
    </row>
    <row r="48" spans="2:11" customFormat="1" ht="15" customHeight="1">
      <c r="B48" s="191"/>
      <c r="C48" s="192"/>
      <c r="D48" s="192"/>
      <c r="E48" s="313" t="s">
        <v>554</v>
      </c>
      <c r="F48" s="313"/>
      <c r="G48" s="313"/>
      <c r="H48" s="313"/>
      <c r="I48" s="313"/>
      <c r="J48" s="313"/>
      <c r="K48" s="188"/>
    </row>
    <row r="49" spans="2:11" customFormat="1" ht="15" customHeight="1">
      <c r="B49" s="191"/>
      <c r="C49" s="192"/>
      <c r="D49" s="192"/>
      <c r="E49" s="313" t="s">
        <v>555</v>
      </c>
      <c r="F49" s="313"/>
      <c r="G49" s="313"/>
      <c r="H49" s="313"/>
      <c r="I49" s="313"/>
      <c r="J49" s="313"/>
      <c r="K49" s="188"/>
    </row>
    <row r="50" spans="2:11" customFormat="1" ht="15" customHeight="1">
      <c r="B50" s="191"/>
      <c r="C50" s="192"/>
      <c r="D50" s="192"/>
      <c r="E50" s="313" t="s">
        <v>556</v>
      </c>
      <c r="F50" s="313"/>
      <c r="G50" s="313"/>
      <c r="H50" s="313"/>
      <c r="I50" s="313"/>
      <c r="J50" s="313"/>
      <c r="K50" s="188"/>
    </row>
    <row r="51" spans="2:11" customFormat="1" ht="15" customHeight="1">
      <c r="B51" s="191"/>
      <c r="C51" s="192"/>
      <c r="D51" s="313" t="s">
        <v>557</v>
      </c>
      <c r="E51" s="313"/>
      <c r="F51" s="313"/>
      <c r="G51" s="313"/>
      <c r="H51" s="313"/>
      <c r="I51" s="313"/>
      <c r="J51" s="313"/>
      <c r="K51" s="188"/>
    </row>
    <row r="52" spans="2:11" customFormat="1" ht="25.5" customHeight="1">
      <c r="B52" s="187"/>
      <c r="C52" s="314" t="s">
        <v>558</v>
      </c>
      <c r="D52" s="314"/>
      <c r="E52" s="314"/>
      <c r="F52" s="314"/>
      <c r="G52" s="314"/>
      <c r="H52" s="314"/>
      <c r="I52" s="314"/>
      <c r="J52" s="314"/>
      <c r="K52" s="188"/>
    </row>
    <row r="53" spans="2:11" customFormat="1" ht="5.25" customHeight="1">
      <c r="B53" s="187"/>
      <c r="C53" s="189"/>
      <c r="D53" s="189"/>
      <c r="E53" s="189"/>
      <c r="F53" s="189"/>
      <c r="G53" s="189"/>
      <c r="H53" s="189"/>
      <c r="I53" s="189"/>
      <c r="J53" s="189"/>
      <c r="K53" s="188"/>
    </row>
    <row r="54" spans="2:11" customFormat="1" ht="15" customHeight="1">
      <c r="B54" s="187"/>
      <c r="C54" s="313" t="s">
        <v>559</v>
      </c>
      <c r="D54" s="313"/>
      <c r="E54" s="313"/>
      <c r="F54" s="313"/>
      <c r="G54" s="313"/>
      <c r="H54" s="313"/>
      <c r="I54" s="313"/>
      <c r="J54" s="313"/>
      <c r="K54" s="188"/>
    </row>
    <row r="55" spans="2:11" customFormat="1" ht="15" customHeight="1">
      <c r="B55" s="187"/>
      <c r="C55" s="313" t="s">
        <v>560</v>
      </c>
      <c r="D55" s="313"/>
      <c r="E55" s="313"/>
      <c r="F55" s="313"/>
      <c r="G55" s="313"/>
      <c r="H55" s="313"/>
      <c r="I55" s="313"/>
      <c r="J55" s="313"/>
      <c r="K55" s="188"/>
    </row>
    <row r="56" spans="2:11" customFormat="1" ht="12.75" customHeight="1">
      <c r="B56" s="187"/>
      <c r="C56" s="190"/>
      <c r="D56" s="190"/>
      <c r="E56" s="190"/>
      <c r="F56" s="190"/>
      <c r="G56" s="190"/>
      <c r="H56" s="190"/>
      <c r="I56" s="190"/>
      <c r="J56" s="190"/>
      <c r="K56" s="188"/>
    </row>
    <row r="57" spans="2:11" customFormat="1" ht="15" customHeight="1">
      <c r="B57" s="187"/>
      <c r="C57" s="313" t="s">
        <v>561</v>
      </c>
      <c r="D57" s="313"/>
      <c r="E57" s="313"/>
      <c r="F57" s="313"/>
      <c r="G57" s="313"/>
      <c r="H57" s="313"/>
      <c r="I57" s="313"/>
      <c r="J57" s="313"/>
      <c r="K57" s="188"/>
    </row>
    <row r="58" spans="2:11" customFormat="1" ht="15" customHeight="1">
      <c r="B58" s="187"/>
      <c r="C58" s="192"/>
      <c r="D58" s="313" t="s">
        <v>562</v>
      </c>
      <c r="E58" s="313"/>
      <c r="F58" s="313"/>
      <c r="G58" s="313"/>
      <c r="H58" s="313"/>
      <c r="I58" s="313"/>
      <c r="J58" s="313"/>
      <c r="K58" s="188"/>
    </row>
    <row r="59" spans="2:11" customFormat="1" ht="15" customHeight="1">
      <c r="B59" s="187"/>
      <c r="C59" s="192"/>
      <c r="D59" s="313" t="s">
        <v>563</v>
      </c>
      <c r="E59" s="313"/>
      <c r="F59" s="313"/>
      <c r="G59" s="313"/>
      <c r="H59" s="313"/>
      <c r="I59" s="313"/>
      <c r="J59" s="313"/>
      <c r="K59" s="188"/>
    </row>
    <row r="60" spans="2:11" customFormat="1" ht="15" customHeight="1">
      <c r="B60" s="187"/>
      <c r="C60" s="192"/>
      <c r="D60" s="313" t="s">
        <v>564</v>
      </c>
      <c r="E60" s="313"/>
      <c r="F60" s="313"/>
      <c r="G60" s="313"/>
      <c r="H60" s="313"/>
      <c r="I60" s="313"/>
      <c r="J60" s="313"/>
      <c r="K60" s="188"/>
    </row>
    <row r="61" spans="2:11" customFormat="1" ht="15" customHeight="1">
      <c r="B61" s="187"/>
      <c r="C61" s="192"/>
      <c r="D61" s="313" t="s">
        <v>565</v>
      </c>
      <c r="E61" s="313"/>
      <c r="F61" s="313"/>
      <c r="G61" s="313"/>
      <c r="H61" s="313"/>
      <c r="I61" s="313"/>
      <c r="J61" s="313"/>
      <c r="K61" s="188"/>
    </row>
    <row r="62" spans="2:11" customFormat="1" ht="15" customHeight="1">
      <c r="B62" s="187"/>
      <c r="C62" s="192"/>
      <c r="D62" s="312" t="s">
        <v>566</v>
      </c>
      <c r="E62" s="312"/>
      <c r="F62" s="312"/>
      <c r="G62" s="312"/>
      <c r="H62" s="312"/>
      <c r="I62" s="312"/>
      <c r="J62" s="312"/>
      <c r="K62" s="188"/>
    </row>
    <row r="63" spans="2:11" customFormat="1" ht="15" customHeight="1">
      <c r="B63" s="187"/>
      <c r="C63" s="192"/>
      <c r="D63" s="313" t="s">
        <v>567</v>
      </c>
      <c r="E63" s="313"/>
      <c r="F63" s="313"/>
      <c r="G63" s="313"/>
      <c r="H63" s="313"/>
      <c r="I63" s="313"/>
      <c r="J63" s="313"/>
      <c r="K63" s="188"/>
    </row>
    <row r="64" spans="2:11" customFormat="1" ht="12.75" customHeight="1">
      <c r="B64" s="187"/>
      <c r="C64" s="192"/>
      <c r="D64" s="192"/>
      <c r="E64" s="195"/>
      <c r="F64" s="192"/>
      <c r="G64" s="192"/>
      <c r="H64" s="192"/>
      <c r="I64" s="192"/>
      <c r="J64" s="192"/>
      <c r="K64" s="188"/>
    </row>
    <row r="65" spans="2:11" customFormat="1" ht="15" customHeight="1">
      <c r="B65" s="187"/>
      <c r="C65" s="192"/>
      <c r="D65" s="313" t="s">
        <v>568</v>
      </c>
      <c r="E65" s="313"/>
      <c r="F65" s="313"/>
      <c r="G65" s="313"/>
      <c r="H65" s="313"/>
      <c r="I65" s="313"/>
      <c r="J65" s="313"/>
      <c r="K65" s="188"/>
    </row>
    <row r="66" spans="2:11" customFormat="1" ht="15" customHeight="1">
      <c r="B66" s="187"/>
      <c r="C66" s="192"/>
      <c r="D66" s="312" t="s">
        <v>569</v>
      </c>
      <c r="E66" s="312"/>
      <c r="F66" s="312"/>
      <c r="G66" s="312"/>
      <c r="H66" s="312"/>
      <c r="I66" s="312"/>
      <c r="J66" s="312"/>
      <c r="K66" s="188"/>
    </row>
    <row r="67" spans="2:11" customFormat="1" ht="15" customHeight="1">
      <c r="B67" s="187"/>
      <c r="C67" s="192"/>
      <c r="D67" s="313" t="s">
        <v>570</v>
      </c>
      <c r="E67" s="313"/>
      <c r="F67" s="313"/>
      <c r="G67" s="313"/>
      <c r="H67" s="313"/>
      <c r="I67" s="313"/>
      <c r="J67" s="313"/>
      <c r="K67" s="188"/>
    </row>
    <row r="68" spans="2:11" customFormat="1" ht="15" customHeight="1">
      <c r="B68" s="187"/>
      <c r="C68" s="192"/>
      <c r="D68" s="313" t="s">
        <v>571</v>
      </c>
      <c r="E68" s="313"/>
      <c r="F68" s="313"/>
      <c r="G68" s="313"/>
      <c r="H68" s="313"/>
      <c r="I68" s="313"/>
      <c r="J68" s="313"/>
      <c r="K68" s="188"/>
    </row>
    <row r="69" spans="2:11" customFormat="1" ht="15" customHeight="1">
      <c r="B69" s="187"/>
      <c r="C69" s="192"/>
      <c r="D69" s="313" t="s">
        <v>572</v>
      </c>
      <c r="E69" s="313"/>
      <c r="F69" s="313"/>
      <c r="G69" s="313"/>
      <c r="H69" s="313"/>
      <c r="I69" s="313"/>
      <c r="J69" s="313"/>
      <c r="K69" s="188"/>
    </row>
    <row r="70" spans="2:11" customFormat="1" ht="15" customHeight="1">
      <c r="B70" s="187"/>
      <c r="C70" s="192"/>
      <c r="D70" s="313" t="s">
        <v>573</v>
      </c>
      <c r="E70" s="313"/>
      <c r="F70" s="313"/>
      <c r="G70" s="313"/>
      <c r="H70" s="313"/>
      <c r="I70" s="313"/>
      <c r="J70" s="313"/>
      <c r="K70" s="188"/>
    </row>
    <row r="71" spans="2:11" customFormat="1" ht="12.75" customHeight="1">
      <c r="B71" s="196"/>
      <c r="C71" s="197"/>
      <c r="D71" s="197"/>
      <c r="E71" s="197"/>
      <c r="F71" s="197"/>
      <c r="G71" s="197"/>
      <c r="H71" s="197"/>
      <c r="I71" s="197"/>
      <c r="J71" s="197"/>
      <c r="K71" s="198"/>
    </row>
    <row r="72" spans="2:11" customFormat="1" ht="18.75" customHeight="1">
      <c r="B72" s="199"/>
      <c r="C72" s="199"/>
      <c r="D72" s="199"/>
      <c r="E72" s="199"/>
      <c r="F72" s="199"/>
      <c r="G72" s="199"/>
      <c r="H72" s="199"/>
      <c r="I72" s="199"/>
      <c r="J72" s="199"/>
      <c r="K72" s="200"/>
    </row>
    <row r="73" spans="2:11" customFormat="1" ht="18.75" customHeight="1">
      <c r="B73" s="200"/>
      <c r="C73" s="200"/>
      <c r="D73" s="200"/>
      <c r="E73" s="200"/>
      <c r="F73" s="200"/>
      <c r="G73" s="200"/>
      <c r="H73" s="200"/>
      <c r="I73" s="200"/>
      <c r="J73" s="200"/>
      <c r="K73" s="200"/>
    </row>
    <row r="74" spans="2:11" customFormat="1" ht="7.5" customHeight="1">
      <c r="B74" s="201"/>
      <c r="C74" s="202"/>
      <c r="D74" s="202"/>
      <c r="E74" s="202"/>
      <c r="F74" s="202"/>
      <c r="G74" s="202"/>
      <c r="H74" s="202"/>
      <c r="I74" s="202"/>
      <c r="J74" s="202"/>
      <c r="K74" s="203"/>
    </row>
    <row r="75" spans="2:11" customFormat="1" ht="45" customHeight="1">
      <c r="B75" s="204"/>
      <c r="C75" s="311" t="s">
        <v>574</v>
      </c>
      <c r="D75" s="311"/>
      <c r="E75" s="311"/>
      <c r="F75" s="311"/>
      <c r="G75" s="311"/>
      <c r="H75" s="311"/>
      <c r="I75" s="311"/>
      <c r="J75" s="311"/>
      <c r="K75" s="205"/>
    </row>
    <row r="76" spans="2:11" customFormat="1" ht="17.25" customHeight="1">
      <c r="B76" s="204"/>
      <c r="C76" s="206" t="s">
        <v>575</v>
      </c>
      <c r="D76" s="206"/>
      <c r="E76" s="206"/>
      <c r="F76" s="206" t="s">
        <v>576</v>
      </c>
      <c r="G76" s="207"/>
      <c r="H76" s="206" t="s">
        <v>56</v>
      </c>
      <c r="I76" s="206" t="s">
        <v>59</v>
      </c>
      <c r="J76" s="206" t="s">
        <v>577</v>
      </c>
      <c r="K76" s="205"/>
    </row>
    <row r="77" spans="2:11" customFormat="1" ht="17.25" customHeight="1">
      <c r="B77" s="204"/>
      <c r="C77" s="208" t="s">
        <v>578</v>
      </c>
      <c r="D77" s="208"/>
      <c r="E77" s="208"/>
      <c r="F77" s="209" t="s">
        <v>579</v>
      </c>
      <c r="G77" s="210"/>
      <c r="H77" s="208"/>
      <c r="I77" s="208"/>
      <c r="J77" s="208" t="s">
        <v>580</v>
      </c>
      <c r="K77" s="205"/>
    </row>
    <row r="78" spans="2:11" customFormat="1" ht="5.25" customHeight="1">
      <c r="B78" s="204"/>
      <c r="C78" s="211"/>
      <c r="D78" s="211"/>
      <c r="E78" s="211"/>
      <c r="F78" s="211"/>
      <c r="G78" s="212"/>
      <c r="H78" s="211"/>
      <c r="I78" s="211"/>
      <c r="J78" s="211"/>
      <c r="K78" s="205"/>
    </row>
    <row r="79" spans="2:11" customFormat="1" ht="15" customHeight="1">
      <c r="B79" s="204"/>
      <c r="C79" s="193" t="s">
        <v>55</v>
      </c>
      <c r="D79" s="213"/>
      <c r="E79" s="213"/>
      <c r="F79" s="214" t="s">
        <v>581</v>
      </c>
      <c r="G79" s="215"/>
      <c r="H79" s="193" t="s">
        <v>582</v>
      </c>
      <c r="I79" s="193" t="s">
        <v>583</v>
      </c>
      <c r="J79" s="193">
        <v>20</v>
      </c>
      <c r="K79" s="205"/>
    </row>
    <row r="80" spans="2:11" customFormat="1" ht="15" customHeight="1">
      <c r="B80" s="204"/>
      <c r="C80" s="193" t="s">
        <v>584</v>
      </c>
      <c r="D80" s="193"/>
      <c r="E80" s="193"/>
      <c r="F80" s="214" t="s">
        <v>581</v>
      </c>
      <c r="G80" s="215"/>
      <c r="H80" s="193" t="s">
        <v>585</v>
      </c>
      <c r="I80" s="193" t="s">
        <v>583</v>
      </c>
      <c r="J80" s="193">
        <v>120</v>
      </c>
      <c r="K80" s="205"/>
    </row>
    <row r="81" spans="2:11" customFormat="1" ht="15" customHeight="1">
      <c r="B81" s="216"/>
      <c r="C81" s="193" t="s">
        <v>586</v>
      </c>
      <c r="D81" s="193"/>
      <c r="E81" s="193"/>
      <c r="F81" s="214" t="s">
        <v>587</v>
      </c>
      <c r="G81" s="215"/>
      <c r="H81" s="193" t="s">
        <v>588</v>
      </c>
      <c r="I81" s="193" t="s">
        <v>583</v>
      </c>
      <c r="J81" s="193">
        <v>50</v>
      </c>
      <c r="K81" s="205"/>
    </row>
    <row r="82" spans="2:11" customFormat="1" ht="15" customHeight="1">
      <c r="B82" s="216"/>
      <c r="C82" s="193" t="s">
        <v>589</v>
      </c>
      <c r="D82" s="193"/>
      <c r="E82" s="193"/>
      <c r="F82" s="214" t="s">
        <v>581</v>
      </c>
      <c r="G82" s="215"/>
      <c r="H82" s="193" t="s">
        <v>590</v>
      </c>
      <c r="I82" s="193" t="s">
        <v>591</v>
      </c>
      <c r="J82" s="193"/>
      <c r="K82" s="205"/>
    </row>
    <row r="83" spans="2:11" customFormat="1" ht="15" customHeight="1">
      <c r="B83" s="216"/>
      <c r="C83" s="193" t="s">
        <v>592</v>
      </c>
      <c r="D83" s="193"/>
      <c r="E83" s="193"/>
      <c r="F83" s="214" t="s">
        <v>587</v>
      </c>
      <c r="G83" s="193"/>
      <c r="H83" s="193" t="s">
        <v>593</v>
      </c>
      <c r="I83" s="193" t="s">
        <v>583</v>
      </c>
      <c r="J83" s="193">
        <v>15</v>
      </c>
      <c r="K83" s="205"/>
    </row>
    <row r="84" spans="2:11" customFormat="1" ht="15" customHeight="1">
      <c r="B84" s="216"/>
      <c r="C84" s="193" t="s">
        <v>594</v>
      </c>
      <c r="D84" s="193"/>
      <c r="E84" s="193"/>
      <c r="F84" s="214" t="s">
        <v>587</v>
      </c>
      <c r="G84" s="193"/>
      <c r="H84" s="193" t="s">
        <v>595</v>
      </c>
      <c r="I84" s="193" t="s">
        <v>583</v>
      </c>
      <c r="J84" s="193">
        <v>15</v>
      </c>
      <c r="K84" s="205"/>
    </row>
    <row r="85" spans="2:11" customFormat="1" ht="15" customHeight="1">
      <c r="B85" s="216"/>
      <c r="C85" s="193" t="s">
        <v>596</v>
      </c>
      <c r="D85" s="193"/>
      <c r="E85" s="193"/>
      <c r="F85" s="214" t="s">
        <v>587</v>
      </c>
      <c r="G85" s="193"/>
      <c r="H85" s="193" t="s">
        <v>597</v>
      </c>
      <c r="I85" s="193" t="s">
        <v>583</v>
      </c>
      <c r="J85" s="193">
        <v>20</v>
      </c>
      <c r="K85" s="205"/>
    </row>
    <row r="86" spans="2:11" customFormat="1" ht="15" customHeight="1">
      <c r="B86" s="216"/>
      <c r="C86" s="193" t="s">
        <v>598</v>
      </c>
      <c r="D86" s="193"/>
      <c r="E86" s="193"/>
      <c r="F86" s="214" t="s">
        <v>587</v>
      </c>
      <c r="G86" s="193"/>
      <c r="H86" s="193" t="s">
        <v>599</v>
      </c>
      <c r="I86" s="193" t="s">
        <v>583</v>
      </c>
      <c r="J86" s="193">
        <v>20</v>
      </c>
      <c r="K86" s="205"/>
    </row>
    <row r="87" spans="2:11" customFormat="1" ht="15" customHeight="1">
      <c r="B87" s="216"/>
      <c r="C87" s="193" t="s">
        <v>600</v>
      </c>
      <c r="D87" s="193"/>
      <c r="E87" s="193"/>
      <c r="F87" s="214" t="s">
        <v>587</v>
      </c>
      <c r="G87" s="215"/>
      <c r="H87" s="193" t="s">
        <v>601</v>
      </c>
      <c r="I87" s="193" t="s">
        <v>583</v>
      </c>
      <c r="J87" s="193">
        <v>50</v>
      </c>
      <c r="K87" s="205"/>
    </row>
    <row r="88" spans="2:11" customFormat="1" ht="15" customHeight="1">
      <c r="B88" s="216"/>
      <c r="C88" s="193" t="s">
        <v>602</v>
      </c>
      <c r="D88" s="193"/>
      <c r="E88" s="193"/>
      <c r="F88" s="214" t="s">
        <v>587</v>
      </c>
      <c r="G88" s="215"/>
      <c r="H88" s="193" t="s">
        <v>603</v>
      </c>
      <c r="I88" s="193" t="s">
        <v>583</v>
      </c>
      <c r="J88" s="193">
        <v>20</v>
      </c>
      <c r="K88" s="205"/>
    </row>
    <row r="89" spans="2:11" customFormat="1" ht="15" customHeight="1">
      <c r="B89" s="216"/>
      <c r="C89" s="193" t="s">
        <v>604</v>
      </c>
      <c r="D89" s="193"/>
      <c r="E89" s="193"/>
      <c r="F89" s="214" t="s">
        <v>587</v>
      </c>
      <c r="G89" s="215"/>
      <c r="H89" s="193" t="s">
        <v>605</v>
      </c>
      <c r="I89" s="193" t="s">
        <v>583</v>
      </c>
      <c r="J89" s="193">
        <v>20</v>
      </c>
      <c r="K89" s="205"/>
    </row>
    <row r="90" spans="2:11" customFormat="1" ht="15" customHeight="1">
      <c r="B90" s="216"/>
      <c r="C90" s="193" t="s">
        <v>606</v>
      </c>
      <c r="D90" s="193"/>
      <c r="E90" s="193"/>
      <c r="F90" s="214" t="s">
        <v>587</v>
      </c>
      <c r="G90" s="215"/>
      <c r="H90" s="193" t="s">
        <v>607</v>
      </c>
      <c r="I90" s="193" t="s">
        <v>583</v>
      </c>
      <c r="J90" s="193">
        <v>50</v>
      </c>
      <c r="K90" s="205"/>
    </row>
    <row r="91" spans="2:11" customFormat="1" ht="15" customHeight="1">
      <c r="B91" s="216"/>
      <c r="C91" s="193" t="s">
        <v>608</v>
      </c>
      <c r="D91" s="193"/>
      <c r="E91" s="193"/>
      <c r="F91" s="214" t="s">
        <v>587</v>
      </c>
      <c r="G91" s="215"/>
      <c r="H91" s="193" t="s">
        <v>608</v>
      </c>
      <c r="I91" s="193" t="s">
        <v>583</v>
      </c>
      <c r="J91" s="193">
        <v>50</v>
      </c>
      <c r="K91" s="205"/>
    </row>
    <row r="92" spans="2:11" customFormat="1" ht="15" customHeight="1">
      <c r="B92" s="216"/>
      <c r="C92" s="193" t="s">
        <v>609</v>
      </c>
      <c r="D92" s="193"/>
      <c r="E92" s="193"/>
      <c r="F92" s="214" t="s">
        <v>587</v>
      </c>
      <c r="G92" s="215"/>
      <c r="H92" s="193" t="s">
        <v>610</v>
      </c>
      <c r="I92" s="193" t="s">
        <v>583</v>
      </c>
      <c r="J92" s="193">
        <v>255</v>
      </c>
      <c r="K92" s="205"/>
    </row>
    <row r="93" spans="2:11" customFormat="1" ht="15" customHeight="1">
      <c r="B93" s="216"/>
      <c r="C93" s="193" t="s">
        <v>611</v>
      </c>
      <c r="D93" s="193"/>
      <c r="E93" s="193"/>
      <c r="F93" s="214" t="s">
        <v>581</v>
      </c>
      <c r="G93" s="215"/>
      <c r="H93" s="193" t="s">
        <v>612</v>
      </c>
      <c r="I93" s="193" t="s">
        <v>613</v>
      </c>
      <c r="J93" s="193"/>
      <c r="K93" s="205"/>
    </row>
    <row r="94" spans="2:11" customFormat="1" ht="15" customHeight="1">
      <c r="B94" s="216"/>
      <c r="C94" s="193" t="s">
        <v>614</v>
      </c>
      <c r="D94" s="193"/>
      <c r="E94" s="193"/>
      <c r="F94" s="214" t="s">
        <v>581</v>
      </c>
      <c r="G94" s="215"/>
      <c r="H94" s="193" t="s">
        <v>615</v>
      </c>
      <c r="I94" s="193" t="s">
        <v>616</v>
      </c>
      <c r="J94" s="193"/>
      <c r="K94" s="205"/>
    </row>
    <row r="95" spans="2:11" customFormat="1" ht="15" customHeight="1">
      <c r="B95" s="216"/>
      <c r="C95" s="193" t="s">
        <v>617</v>
      </c>
      <c r="D95" s="193"/>
      <c r="E95" s="193"/>
      <c r="F95" s="214" t="s">
        <v>581</v>
      </c>
      <c r="G95" s="215"/>
      <c r="H95" s="193" t="s">
        <v>617</v>
      </c>
      <c r="I95" s="193" t="s">
        <v>616</v>
      </c>
      <c r="J95" s="193"/>
      <c r="K95" s="205"/>
    </row>
    <row r="96" spans="2:11" customFormat="1" ht="15" customHeight="1">
      <c r="B96" s="216"/>
      <c r="C96" s="193" t="s">
        <v>40</v>
      </c>
      <c r="D96" s="193"/>
      <c r="E96" s="193"/>
      <c r="F96" s="214" t="s">
        <v>581</v>
      </c>
      <c r="G96" s="215"/>
      <c r="H96" s="193" t="s">
        <v>618</v>
      </c>
      <c r="I96" s="193" t="s">
        <v>616</v>
      </c>
      <c r="J96" s="193"/>
      <c r="K96" s="205"/>
    </row>
    <row r="97" spans="2:11" customFormat="1" ht="15" customHeight="1">
      <c r="B97" s="216"/>
      <c r="C97" s="193" t="s">
        <v>50</v>
      </c>
      <c r="D97" s="193"/>
      <c r="E97" s="193"/>
      <c r="F97" s="214" t="s">
        <v>581</v>
      </c>
      <c r="G97" s="215"/>
      <c r="H97" s="193" t="s">
        <v>619</v>
      </c>
      <c r="I97" s="193" t="s">
        <v>616</v>
      </c>
      <c r="J97" s="193"/>
      <c r="K97" s="205"/>
    </row>
    <row r="98" spans="2:11" customFormat="1" ht="15" customHeight="1">
      <c r="B98" s="217"/>
      <c r="C98" s="218"/>
      <c r="D98" s="218"/>
      <c r="E98" s="218"/>
      <c r="F98" s="218"/>
      <c r="G98" s="218"/>
      <c r="H98" s="218"/>
      <c r="I98" s="218"/>
      <c r="J98" s="218"/>
      <c r="K98" s="219"/>
    </row>
    <row r="99" spans="2:11" customFormat="1" ht="18.7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0"/>
    </row>
    <row r="100" spans="2:11" customFormat="1" ht="18.75" customHeight="1"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</row>
    <row r="101" spans="2:11" customFormat="1" ht="7.5" customHeight="1">
      <c r="B101" s="201"/>
      <c r="C101" s="202"/>
      <c r="D101" s="202"/>
      <c r="E101" s="202"/>
      <c r="F101" s="202"/>
      <c r="G101" s="202"/>
      <c r="H101" s="202"/>
      <c r="I101" s="202"/>
      <c r="J101" s="202"/>
      <c r="K101" s="203"/>
    </row>
    <row r="102" spans="2:11" customFormat="1" ht="45" customHeight="1">
      <c r="B102" s="204"/>
      <c r="C102" s="311" t="s">
        <v>620</v>
      </c>
      <c r="D102" s="311"/>
      <c r="E102" s="311"/>
      <c r="F102" s="311"/>
      <c r="G102" s="311"/>
      <c r="H102" s="311"/>
      <c r="I102" s="311"/>
      <c r="J102" s="311"/>
      <c r="K102" s="205"/>
    </row>
    <row r="103" spans="2:11" customFormat="1" ht="17.25" customHeight="1">
      <c r="B103" s="204"/>
      <c r="C103" s="206" t="s">
        <v>575</v>
      </c>
      <c r="D103" s="206"/>
      <c r="E103" s="206"/>
      <c r="F103" s="206" t="s">
        <v>576</v>
      </c>
      <c r="G103" s="207"/>
      <c r="H103" s="206" t="s">
        <v>56</v>
      </c>
      <c r="I103" s="206" t="s">
        <v>59</v>
      </c>
      <c r="J103" s="206" t="s">
        <v>577</v>
      </c>
      <c r="K103" s="205"/>
    </row>
    <row r="104" spans="2:11" customFormat="1" ht="17.25" customHeight="1">
      <c r="B104" s="204"/>
      <c r="C104" s="208" t="s">
        <v>578</v>
      </c>
      <c r="D104" s="208"/>
      <c r="E104" s="208"/>
      <c r="F104" s="209" t="s">
        <v>579</v>
      </c>
      <c r="G104" s="210"/>
      <c r="H104" s="208"/>
      <c r="I104" s="208"/>
      <c r="J104" s="208" t="s">
        <v>580</v>
      </c>
      <c r="K104" s="205"/>
    </row>
    <row r="105" spans="2:11" customFormat="1" ht="5.25" customHeight="1">
      <c r="B105" s="204"/>
      <c r="C105" s="206"/>
      <c r="D105" s="206"/>
      <c r="E105" s="206"/>
      <c r="F105" s="206"/>
      <c r="G105" s="222"/>
      <c r="H105" s="206"/>
      <c r="I105" s="206"/>
      <c r="J105" s="206"/>
      <c r="K105" s="205"/>
    </row>
    <row r="106" spans="2:11" customFormat="1" ht="15" customHeight="1">
      <c r="B106" s="204"/>
      <c r="C106" s="193" t="s">
        <v>55</v>
      </c>
      <c r="D106" s="213"/>
      <c r="E106" s="213"/>
      <c r="F106" s="214" t="s">
        <v>581</v>
      </c>
      <c r="G106" s="193"/>
      <c r="H106" s="193" t="s">
        <v>621</v>
      </c>
      <c r="I106" s="193" t="s">
        <v>583</v>
      </c>
      <c r="J106" s="193">
        <v>20</v>
      </c>
      <c r="K106" s="205"/>
    </row>
    <row r="107" spans="2:11" customFormat="1" ht="15" customHeight="1">
      <c r="B107" s="204"/>
      <c r="C107" s="193" t="s">
        <v>584</v>
      </c>
      <c r="D107" s="193"/>
      <c r="E107" s="193"/>
      <c r="F107" s="214" t="s">
        <v>581</v>
      </c>
      <c r="G107" s="193"/>
      <c r="H107" s="193" t="s">
        <v>621</v>
      </c>
      <c r="I107" s="193" t="s">
        <v>583</v>
      </c>
      <c r="J107" s="193">
        <v>120</v>
      </c>
      <c r="K107" s="205"/>
    </row>
    <row r="108" spans="2:11" customFormat="1" ht="15" customHeight="1">
      <c r="B108" s="216"/>
      <c r="C108" s="193" t="s">
        <v>586</v>
      </c>
      <c r="D108" s="193"/>
      <c r="E108" s="193"/>
      <c r="F108" s="214" t="s">
        <v>587</v>
      </c>
      <c r="G108" s="193"/>
      <c r="H108" s="193" t="s">
        <v>621</v>
      </c>
      <c r="I108" s="193" t="s">
        <v>583</v>
      </c>
      <c r="J108" s="193">
        <v>50</v>
      </c>
      <c r="K108" s="205"/>
    </row>
    <row r="109" spans="2:11" customFormat="1" ht="15" customHeight="1">
      <c r="B109" s="216"/>
      <c r="C109" s="193" t="s">
        <v>589</v>
      </c>
      <c r="D109" s="193"/>
      <c r="E109" s="193"/>
      <c r="F109" s="214" t="s">
        <v>581</v>
      </c>
      <c r="G109" s="193"/>
      <c r="H109" s="193" t="s">
        <v>621</v>
      </c>
      <c r="I109" s="193" t="s">
        <v>591</v>
      </c>
      <c r="J109" s="193"/>
      <c r="K109" s="205"/>
    </row>
    <row r="110" spans="2:11" customFormat="1" ht="15" customHeight="1">
      <c r="B110" s="216"/>
      <c r="C110" s="193" t="s">
        <v>600</v>
      </c>
      <c r="D110" s="193"/>
      <c r="E110" s="193"/>
      <c r="F110" s="214" t="s">
        <v>587</v>
      </c>
      <c r="G110" s="193"/>
      <c r="H110" s="193" t="s">
        <v>621</v>
      </c>
      <c r="I110" s="193" t="s">
        <v>583</v>
      </c>
      <c r="J110" s="193">
        <v>50</v>
      </c>
      <c r="K110" s="205"/>
    </row>
    <row r="111" spans="2:11" customFormat="1" ht="15" customHeight="1">
      <c r="B111" s="216"/>
      <c r="C111" s="193" t="s">
        <v>608</v>
      </c>
      <c r="D111" s="193"/>
      <c r="E111" s="193"/>
      <c r="F111" s="214" t="s">
        <v>587</v>
      </c>
      <c r="G111" s="193"/>
      <c r="H111" s="193" t="s">
        <v>621</v>
      </c>
      <c r="I111" s="193" t="s">
        <v>583</v>
      </c>
      <c r="J111" s="193">
        <v>50</v>
      </c>
      <c r="K111" s="205"/>
    </row>
    <row r="112" spans="2:11" customFormat="1" ht="15" customHeight="1">
      <c r="B112" s="216"/>
      <c r="C112" s="193" t="s">
        <v>606</v>
      </c>
      <c r="D112" s="193"/>
      <c r="E112" s="193"/>
      <c r="F112" s="214" t="s">
        <v>587</v>
      </c>
      <c r="G112" s="193"/>
      <c r="H112" s="193" t="s">
        <v>621</v>
      </c>
      <c r="I112" s="193" t="s">
        <v>583</v>
      </c>
      <c r="J112" s="193">
        <v>50</v>
      </c>
      <c r="K112" s="205"/>
    </row>
    <row r="113" spans="2:11" customFormat="1" ht="15" customHeight="1">
      <c r="B113" s="216"/>
      <c r="C113" s="193" t="s">
        <v>55</v>
      </c>
      <c r="D113" s="193"/>
      <c r="E113" s="193"/>
      <c r="F113" s="214" t="s">
        <v>581</v>
      </c>
      <c r="G113" s="193"/>
      <c r="H113" s="193" t="s">
        <v>622</v>
      </c>
      <c r="I113" s="193" t="s">
        <v>583</v>
      </c>
      <c r="J113" s="193">
        <v>20</v>
      </c>
      <c r="K113" s="205"/>
    </row>
    <row r="114" spans="2:11" customFormat="1" ht="15" customHeight="1">
      <c r="B114" s="216"/>
      <c r="C114" s="193" t="s">
        <v>623</v>
      </c>
      <c r="D114" s="193"/>
      <c r="E114" s="193"/>
      <c r="F114" s="214" t="s">
        <v>581</v>
      </c>
      <c r="G114" s="193"/>
      <c r="H114" s="193" t="s">
        <v>624</v>
      </c>
      <c r="I114" s="193" t="s">
        <v>583</v>
      </c>
      <c r="J114" s="193">
        <v>120</v>
      </c>
      <c r="K114" s="205"/>
    </row>
    <row r="115" spans="2:11" customFormat="1" ht="15" customHeight="1">
      <c r="B115" s="216"/>
      <c r="C115" s="193" t="s">
        <v>40</v>
      </c>
      <c r="D115" s="193"/>
      <c r="E115" s="193"/>
      <c r="F115" s="214" t="s">
        <v>581</v>
      </c>
      <c r="G115" s="193"/>
      <c r="H115" s="193" t="s">
        <v>625</v>
      </c>
      <c r="I115" s="193" t="s">
        <v>616</v>
      </c>
      <c r="J115" s="193"/>
      <c r="K115" s="205"/>
    </row>
    <row r="116" spans="2:11" customFormat="1" ht="15" customHeight="1">
      <c r="B116" s="216"/>
      <c r="C116" s="193" t="s">
        <v>50</v>
      </c>
      <c r="D116" s="193"/>
      <c r="E116" s="193"/>
      <c r="F116" s="214" t="s">
        <v>581</v>
      </c>
      <c r="G116" s="193"/>
      <c r="H116" s="193" t="s">
        <v>626</v>
      </c>
      <c r="I116" s="193" t="s">
        <v>616</v>
      </c>
      <c r="J116" s="193"/>
      <c r="K116" s="205"/>
    </row>
    <row r="117" spans="2:11" customFormat="1" ht="15" customHeight="1">
      <c r="B117" s="216"/>
      <c r="C117" s="193" t="s">
        <v>59</v>
      </c>
      <c r="D117" s="193"/>
      <c r="E117" s="193"/>
      <c r="F117" s="214" t="s">
        <v>581</v>
      </c>
      <c r="G117" s="193"/>
      <c r="H117" s="193" t="s">
        <v>627</v>
      </c>
      <c r="I117" s="193" t="s">
        <v>628</v>
      </c>
      <c r="J117" s="193"/>
      <c r="K117" s="205"/>
    </row>
    <row r="118" spans="2:11" customFormat="1" ht="15" customHeight="1">
      <c r="B118" s="217"/>
      <c r="C118" s="223"/>
      <c r="D118" s="223"/>
      <c r="E118" s="223"/>
      <c r="F118" s="223"/>
      <c r="G118" s="223"/>
      <c r="H118" s="223"/>
      <c r="I118" s="223"/>
      <c r="J118" s="223"/>
      <c r="K118" s="219"/>
    </row>
    <row r="119" spans="2:11" customFormat="1" ht="18.75" customHeight="1">
      <c r="B119" s="224"/>
      <c r="C119" s="225"/>
      <c r="D119" s="225"/>
      <c r="E119" s="225"/>
      <c r="F119" s="226"/>
      <c r="G119" s="225"/>
      <c r="H119" s="225"/>
      <c r="I119" s="225"/>
      <c r="J119" s="225"/>
      <c r="K119" s="224"/>
    </row>
    <row r="120" spans="2:11" customFormat="1" ht="18.75" customHeight="1"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</row>
    <row r="121" spans="2:11" customFormat="1" ht="7.5" customHeight="1">
      <c r="B121" s="227"/>
      <c r="C121" s="228"/>
      <c r="D121" s="228"/>
      <c r="E121" s="228"/>
      <c r="F121" s="228"/>
      <c r="G121" s="228"/>
      <c r="H121" s="228"/>
      <c r="I121" s="228"/>
      <c r="J121" s="228"/>
      <c r="K121" s="229"/>
    </row>
    <row r="122" spans="2:11" customFormat="1" ht="45" customHeight="1">
      <c r="B122" s="230"/>
      <c r="C122" s="309" t="s">
        <v>629</v>
      </c>
      <c r="D122" s="309"/>
      <c r="E122" s="309"/>
      <c r="F122" s="309"/>
      <c r="G122" s="309"/>
      <c r="H122" s="309"/>
      <c r="I122" s="309"/>
      <c r="J122" s="309"/>
      <c r="K122" s="231"/>
    </row>
    <row r="123" spans="2:11" customFormat="1" ht="17.25" customHeight="1">
      <c r="B123" s="232"/>
      <c r="C123" s="206" t="s">
        <v>575</v>
      </c>
      <c r="D123" s="206"/>
      <c r="E123" s="206"/>
      <c r="F123" s="206" t="s">
        <v>576</v>
      </c>
      <c r="G123" s="207"/>
      <c r="H123" s="206" t="s">
        <v>56</v>
      </c>
      <c r="I123" s="206" t="s">
        <v>59</v>
      </c>
      <c r="J123" s="206" t="s">
        <v>577</v>
      </c>
      <c r="K123" s="233"/>
    </row>
    <row r="124" spans="2:11" customFormat="1" ht="17.25" customHeight="1">
      <c r="B124" s="232"/>
      <c r="C124" s="208" t="s">
        <v>578</v>
      </c>
      <c r="D124" s="208"/>
      <c r="E124" s="208"/>
      <c r="F124" s="209" t="s">
        <v>579</v>
      </c>
      <c r="G124" s="210"/>
      <c r="H124" s="208"/>
      <c r="I124" s="208"/>
      <c r="J124" s="208" t="s">
        <v>580</v>
      </c>
      <c r="K124" s="233"/>
    </row>
    <row r="125" spans="2:11" customFormat="1" ht="5.25" customHeight="1">
      <c r="B125" s="234"/>
      <c r="C125" s="211"/>
      <c r="D125" s="211"/>
      <c r="E125" s="211"/>
      <c r="F125" s="211"/>
      <c r="G125" s="235"/>
      <c r="H125" s="211"/>
      <c r="I125" s="211"/>
      <c r="J125" s="211"/>
      <c r="K125" s="236"/>
    </row>
    <row r="126" spans="2:11" customFormat="1" ht="15" customHeight="1">
      <c r="B126" s="234"/>
      <c r="C126" s="193" t="s">
        <v>584</v>
      </c>
      <c r="D126" s="213"/>
      <c r="E126" s="213"/>
      <c r="F126" s="214" t="s">
        <v>581</v>
      </c>
      <c r="G126" s="193"/>
      <c r="H126" s="193" t="s">
        <v>621</v>
      </c>
      <c r="I126" s="193" t="s">
        <v>583</v>
      </c>
      <c r="J126" s="193">
        <v>120</v>
      </c>
      <c r="K126" s="237"/>
    </row>
    <row r="127" spans="2:11" customFormat="1" ht="15" customHeight="1">
      <c r="B127" s="234"/>
      <c r="C127" s="193" t="s">
        <v>630</v>
      </c>
      <c r="D127" s="193"/>
      <c r="E127" s="193"/>
      <c r="F127" s="214" t="s">
        <v>581</v>
      </c>
      <c r="G127" s="193"/>
      <c r="H127" s="193" t="s">
        <v>631</v>
      </c>
      <c r="I127" s="193" t="s">
        <v>583</v>
      </c>
      <c r="J127" s="193" t="s">
        <v>632</v>
      </c>
      <c r="K127" s="237"/>
    </row>
    <row r="128" spans="2:11" customFormat="1" ht="15" customHeight="1">
      <c r="B128" s="234"/>
      <c r="C128" s="193" t="s">
        <v>529</v>
      </c>
      <c r="D128" s="193"/>
      <c r="E128" s="193"/>
      <c r="F128" s="214" t="s">
        <v>581</v>
      </c>
      <c r="G128" s="193"/>
      <c r="H128" s="193" t="s">
        <v>633</v>
      </c>
      <c r="I128" s="193" t="s">
        <v>583</v>
      </c>
      <c r="J128" s="193" t="s">
        <v>632</v>
      </c>
      <c r="K128" s="237"/>
    </row>
    <row r="129" spans="2:11" customFormat="1" ht="15" customHeight="1">
      <c r="B129" s="234"/>
      <c r="C129" s="193" t="s">
        <v>592</v>
      </c>
      <c r="D129" s="193"/>
      <c r="E129" s="193"/>
      <c r="F129" s="214" t="s">
        <v>587</v>
      </c>
      <c r="G129" s="193"/>
      <c r="H129" s="193" t="s">
        <v>593</v>
      </c>
      <c r="I129" s="193" t="s">
        <v>583</v>
      </c>
      <c r="J129" s="193">
        <v>15</v>
      </c>
      <c r="K129" s="237"/>
    </row>
    <row r="130" spans="2:11" customFormat="1" ht="15" customHeight="1">
      <c r="B130" s="234"/>
      <c r="C130" s="193" t="s">
        <v>594</v>
      </c>
      <c r="D130" s="193"/>
      <c r="E130" s="193"/>
      <c r="F130" s="214" t="s">
        <v>587</v>
      </c>
      <c r="G130" s="193"/>
      <c r="H130" s="193" t="s">
        <v>595</v>
      </c>
      <c r="I130" s="193" t="s">
        <v>583</v>
      </c>
      <c r="J130" s="193">
        <v>15</v>
      </c>
      <c r="K130" s="237"/>
    </row>
    <row r="131" spans="2:11" customFormat="1" ht="15" customHeight="1">
      <c r="B131" s="234"/>
      <c r="C131" s="193" t="s">
        <v>596</v>
      </c>
      <c r="D131" s="193"/>
      <c r="E131" s="193"/>
      <c r="F131" s="214" t="s">
        <v>587</v>
      </c>
      <c r="G131" s="193"/>
      <c r="H131" s="193" t="s">
        <v>597</v>
      </c>
      <c r="I131" s="193" t="s">
        <v>583</v>
      </c>
      <c r="J131" s="193">
        <v>20</v>
      </c>
      <c r="K131" s="237"/>
    </row>
    <row r="132" spans="2:11" customFormat="1" ht="15" customHeight="1">
      <c r="B132" s="234"/>
      <c r="C132" s="193" t="s">
        <v>598</v>
      </c>
      <c r="D132" s="193"/>
      <c r="E132" s="193"/>
      <c r="F132" s="214" t="s">
        <v>587</v>
      </c>
      <c r="G132" s="193"/>
      <c r="H132" s="193" t="s">
        <v>599</v>
      </c>
      <c r="I132" s="193" t="s">
        <v>583</v>
      </c>
      <c r="J132" s="193">
        <v>20</v>
      </c>
      <c r="K132" s="237"/>
    </row>
    <row r="133" spans="2:11" customFormat="1" ht="15" customHeight="1">
      <c r="B133" s="234"/>
      <c r="C133" s="193" t="s">
        <v>586</v>
      </c>
      <c r="D133" s="193"/>
      <c r="E133" s="193"/>
      <c r="F133" s="214" t="s">
        <v>587</v>
      </c>
      <c r="G133" s="193"/>
      <c r="H133" s="193" t="s">
        <v>621</v>
      </c>
      <c r="I133" s="193" t="s">
        <v>583</v>
      </c>
      <c r="J133" s="193">
        <v>50</v>
      </c>
      <c r="K133" s="237"/>
    </row>
    <row r="134" spans="2:11" customFormat="1" ht="15" customHeight="1">
      <c r="B134" s="234"/>
      <c r="C134" s="193" t="s">
        <v>600</v>
      </c>
      <c r="D134" s="193"/>
      <c r="E134" s="193"/>
      <c r="F134" s="214" t="s">
        <v>587</v>
      </c>
      <c r="G134" s="193"/>
      <c r="H134" s="193" t="s">
        <v>621</v>
      </c>
      <c r="I134" s="193" t="s">
        <v>583</v>
      </c>
      <c r="J134" s="193">
        <v>50</v>
      </c>
      <c r="K134" s="237"/>
    </row>
    <row r="135" spans="2:11" customFormat="1" ht="15" customHeight="1">
      <c r="B135" s="234"/>
      <c r="C135" s="193" t="s">
        <v>606</v>
      </c>
      <c r="D135" s="193"/>
      <c r="E135" s="193"/>
      <c r="F135" s="214" t="s">
        <v>587</v>
      </c>
      <c r="G135" s="193"/>
      <c r="H135" s="193" t="s">
        <v>621</v>
      </c>
      <c r="I135" s="193" t="s">
        <v>583</v>
      </c>
      <c r="J135" s="193">
        <v>50</v>
      </c>
      <c r="K135" s="237"/>
    </row>
    <row r="136" spans="2:11" customFormat="1" ht="15" customHeight="1">
      <c r="B136" s="234"/>
      <c r="C136" s="193" t="s">
        <v>608</v>
      </c>
      <c r="D136" s="193"/>
      <c r="E136" s="193"/>
      <c r="F136" s="214" t="s">
        <v>587</v>
      </c>
      <c r="G136" s="193"/>
      <c r="H136" s="193" t="s">
        <v>621</v>
      </c>
      <c r="I136" s="193" t="s">
        <v>583</v>
      </c>
      <c r="J136" s="193">
        <v>50</v>
      </c>
      <c r="K136" s="237"/>
    </row>
    <row r="137" spans="2:11" customFormat="1" ht="15" customHeight="1">
      <c r="B137" s="234"/>
      <c r="C137" s="193" t="s">
        <v>609</v>
      </c>
      <c r="D137" s="193"/>
      <c r="E137" s="193"/>
      <c r="F137" s="214" t="s">
        <v>587</v>
      </c>
      <c r="G137" s="193"/>
      <c r="H137" s="193" t="s">
        <v>634</v>
      </c>
      <c r="I137" s="193" t="s">
        <v>583</v>
      </c>
      <c r="J137" s="193">
        <v>255</v>
      </c>
      <c r="K137" s="237"/>
    </row>
    <row r="138" spans="2:11" customFormat="1" ht="15" customHeight="1">
      <c r="B138" s="234"/>
      <c r="C138" s="193" t="s">
        <v>611</v>
      </c>
      <c r="D138" s="193"/>
      <c r="E138" s="193"/>
      <c r="F138" s="214" t="s">
        <v>581</v>
      </c>
      <c r="G138" s="193"/>
      <c r="H138" s="193" t="s">
        <v>635</v>
      </c>
      <c r="I138" s="193" t="s">
        <v>613</v>
      </c>
      <c r="J138" s="193"/>
      <c r="K138" s="237"/>
    </row>
    <row r="139" spans="2:11" customFormat="1" ht="15" customHeight="1">
      <c r="B139" s="234"/>
      <c r="C139" s="193" t="s">
        <v>614</v>
      </c>
      <c r="D139" s="193"/>
      <c r="E139" s="193"/>
      <c r="F139" s="214" t="s">
        <v>581</v>
      </c>
      <c r="G139" s="193"/>
      <c r="H139" s="193" t="s">
        <v>636</v>
      </c>
      <c r="I139" s="193" t="s">
        <v>616</v>
      </c>
      <c r="J139" s="193"/>
      <c r="K139" s="237"/>
    </row>
    <row r="140" spans="2:11" customFormat="1" ht="15" customHeight="1">
      <c r="B140" s="234"/>
      <c r="C140" s="193" t="s">
        <v>617</v>
      </c>
      <c r="D140" s="193"/>
      <c r="E140" s="193"/>
      <c r="F140" s="214" t="s">
        <v>581</v>
      </c>
      <c r="G140" s="193"/>
      <c r="H140" s="193" t="s">
        <v>617</v>
      </c>
      <c r="I140" s="193" t="s">
        <v>616</v>
      </c>
      <c r="J140" s="193"/>
      <c r="K140" s="237"/>
    </row>
    <row r="141" spans="2:11" customFormat="1" ht="15" customHeight="1">
      <c r="B141" s="234"/>
      <c r="C141" s="193" t="s">
        <v>40</v>
      </c>
      <c r="D141" s="193"/>
      <c r="E141" s="193"/>
      <c r="F141" s="214" t="s">
        <v>581</v>
      </c>
      <c r="G141" s="193"/>
      <c r="H141" s="193" t="s">
        <v>637</v>
      </c>
      <c r="I141" s="193" t="s">
        <v>616</v>
      </c>
      <c r="J141" s="193"/>
      <c r="K141" s="237"/>
    </row>
    <row r="142" spans="2:11" customFormat="1" ht="15" customHeight="1">
      <c r="B142" s="234"/>
      <c r="C142" s="193" t="s">
        <v>638</v>
      </c>
      <c r="D142" s="193"/>
      <c r="E142" s="193"/>
      <c r="F142" s="214" t="s">
        <v>581</v>
      </c>
      <c r="G142" s="193"/>
      <c r="H142" s="193" t="s">
        <v>639</v>
      </c>
      <c r="I142" s="193" t="s">
        <v>616</v>
      </c>
      <c r="J142" s="193"/>
      <c r="K142" s="237"/>
    </row>
    <row r="143" spans="2:11" customFormat="1" ht="15" customHeight="1">
      <c r="B143" s="238"/>
      <c r="C143" s="239"/>
      <c r="D143" s="239"/>
      <c r="E143" s="239"/>
      <c r="F143" s="239"/>
      <c r="G143" s="239"/>
      <c r="H143" s="239"/>
      <c r="I143" s="239"/>
      <c r="J143" s="239"/>
      <c r="K143" s="240"/>
    </row>
    <row r="144" spans="2:11" customFormat="1" ht="18.75" customHeight="1">
      <c r="B144" s="225"/>
      <c r="C144" s="225"/>
      <c r="D144" s="225"/>
      <c r="E144" s="225"/>
      <c r="F144" s="226"/>
      <c r="G144" s="225"/>
      <c r="H144" s="225"/>
      <c r="I144" s="225"/>
      <c r="J144" s="225"/>
      <c r="K144" s="225"/>
    </row>
    <row r="145" spans="2:11" customFormat="1" ht="18.75" customHeight="1"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</row>
    <row r="146" spans="2:11" customFormat="1" ht="7.5" customHeight="1">
      <c r="B146" s="201"/>
      <c r="C146" s="202"/>
      <c r="D146" s="202"/>
      <c r="E146" s="202"/>
      <c r="F146" s="202"/>
      <c r="G146" s="202"/>
      <c r="H146" s="202"/>
      <c r="I146" s="202"/>
      <c r="J146" s="202"/>
      <c r="K146" s="203"/>
    </row>
    <row r="147" spans="2:11" customFormat="1" ht="45" customHeight="1">
      <c r="B147" s="204"/>
      <c r="C147" s="311" t="s">
        <v>640</v>
      </c>
      <c r="D147" s="311"/>
      <c r="E147" s="311"/>
      <c r="F147" s="311"/>
      <c r="G147" s="311"/>
      <c r="H147" s="311"/>
      <c r="I147" s="311"/>
      <c r="J147" s="311"/>
      <c r="K147" s="205"/>
    </row>
    <row r="148" spans="2:11" customFormat="1" ht="17.25" customHeight="1">
      <c r="B148" s="204"/>
      <c r="C148" s="206" t="s">
        <v>575</v>
      </c>
      <c r="D148" s="206"/>
      <c r="E148" s="206"/>
      <c r="F148" s="206" t="s">
        <v>576</v>
      </c>
      <c r="G148" s="207"/>
      <c r="H148" s="206" t="s">
        <v>56</v>
      </c>
      <c r="I148" s="206" t="s">
        <v>59</v>
      </c>
      <c r="J148" s="206" t="s">
        <v>577</v>
      </c>
      <c r="K148" s="205"/>
    </row>
    <row r="149" spans="2:11" customFormat="1" ht="17.25" customHeight="1">
      <c r="B149" s="204"/>
      <c r="C149" s="208" t="s">
        <v>578</v>
      </c>
      <c r="D149" s="208"/>
      <c r="E149" s="208"/>
      <c r="F149" s="209" t="s">
        <v>579</v>
      </c>
      <c r="G149" s="210"/>
      <c r="H149" s="208"/>
      <c r="I149" s="208"/>
      <c r="J149" s="208" t="s">
        <v>580</v>
      </c>
      <c r="K149" s="205"/>
    </row>
    <row r="150" spans="2:11" customFormat="1" ht="5.25" customHeight="1">
      <c r="B150" s="216"/>
      <c r="C150" s="211"/>
      <c r="D150" s="211"/>
      <c r="E150" s="211"/>
      <c r="F150" s="211"/>
      <c r="G150" s="212"/>
      <c r="H150" s="211"/>
      <c r="I150" s="211"/>
      <c r="J150" s="211"/>
      <c r="K150" s="237"/>
    </row>
    <row r="151" spans="2:11" customFormat="1" ht="15" customHeight="1">
      <c r="B151" s="216"/>
      <c r="C151" s="241" t="s">
        <v>584</v>
      </c>
      <c r="D151" s="193"/>
      <c r="E151" s="193"/>
      <c r="F151" s="242" t="s">
        <v>581</v>
      </c>
      <c r="G151" s="193"/>
      <c r="H151" s="241" t="s">
        <v>621</v>
      </c>
      <c r="I151" s="241" t="s">
        <v>583</v>
      </c>
      <c r="J151" s="241">
        <v>120</v>
      </c>
      <c r="K151" s="237"/>
    </row>
    <row r="152" spans="2:11" customFormat="1" ht="15" customHeight="1">
      <c r="B152" s="216"/>
      <c r="C152" s="241" t="s">
        <v>630</v>
      </c>
      <c r="D152" s="193"/>
      <c r="E152" s="193"/>
      <c r="F152" s="242" t="s">
        <v>581</v>
      </c>
      <c r="G152" s="193"/>
      <c r="H152" s="241" t="s">
        <v>641</v>
      </c>
      <c r="I152" s="241" t="s">
        <v>583</v>
      </c>
      <c r="J152" s="241" t="s">
        <v>632</v>
      </c>
      <c r="K152" s="237"/>
    </row>
    <row r="153" spans="2:11" customFormat="1" ht="15" customHeight="1">
      <c r="B153" s="216"/>
      <c r="C153" s="241" t="s">
        <v>529</v>
      </c>
      <c r="D153" s="193"/>
      <c r="E153" s="193"/>
      <c r="F153" s="242" t="s">
        <v>581</v>
      </c>
      <c r="G153" s="193"/>
      <c r="H153" s="241" t="s">
        <v>642</v>
      </c>
      <c r="I153" s="241" t="s">
        <v>583</v>
      </c>
      <c r="J153" s="241" t="s">
        <v>632</v>
      </c>
      <c r="K153" s="237"/>
    </row>
    <row r="154" spans="2:11" customFormat="1" ht="15" customHeight="1">
      <c r="B154" s="216"/>
      <c r="C154" s="241" t="s">
        <v>586</v>
      </c>
      <c r="D154" s="193"/>
      <c r="E154" s="193"/>
      <c r="F154" s="242" t="s">
        <v>587</v>
      </c>
      <c r="G154" s="193"/>
      <c r="H154" s="241" t="s">
        <v>621</v>
      </c>
      <c r="I154" s="241" t="s">
        <v>583</v>
      </c>
      <c r="J154" s="241">
        <v>50</v>
      </c>
      <c r="K154" s="237"/>
    </row>
    <row r="155" spans="2:11" customFormat="1" ht="15" customHeight="1">
      <c r="B155" s="216"/>
      <c r="C155" s="241" t="s">
        <v>589</v>
      </c>
      <c r="D155" s="193"/>
      <c r="E155" s="193"/>
      <c r="F155" s="242" t="s">
        <v>581</v>
      </c>
      <c r="G155" s="193"/>
      <c r="H155" s="241" t="s">
        <v>621</v>
      </c>
      <c r="I155" s="241" t="s">
        <v>591</v>
      </c>
      <c r="J155" s="241"/>
      <c r="K155" s="237"/>
    </row>
    <row r="156" spans="2:11" customFormat="1" ht="15" customHeight="1">
      <c r="B156" s="216"/>
      <c r="C156" s="241" t="s">
        <v>600</v>
      </c>
      <c r="D156" s="193"/>
      <c r="E156" s="193"/>
      <c r="F156" s="242" t="s">
        <v>587</v>
      </c>
      <c r="G156" s="193"/>
      <c r="H156" s="241" t="s">
        <v>621</v>
      </c>
      <c r="I156" s="241" t="s">
        <v>583</v>
      </c>
      <c r="J156" s="241">
        <v>50</v>
      </c>
      <c r="K156" s="237"/>
    </row>
    <row r="157" spans="2:11" customFormat="1" ht="15" customHeight="1">
      <c r="B157" s="216"/>
      <c r="C157" s="241" t="s">
        <v>608</v>
      </c>
      <c r="D157" s="193"/>
      <c r="E157" s="193"/>
      <c r="F157" s="242" t="s">
        <v>587</v>
      </c>
      <c r="G157" s="193"/>
      <c r="H157" s="241" t="s">
        <v>621</v>
      </c>
      <c r="I157" s="241" t="s">
        <v>583</v>
      </c>
      <c r="J157" s="241">
        <v>50</v>
      </c>
      <c r="K157" s="237"/>
    </row>
    <row r="158" spans="2:11" customFormat="1" ht="15" customHeight="1">
      <c r="B158" s="216"/>
      <c r="C158" s="241" t="s">
        <v>606</v>
      </c>
      <c r="D158" s="193"/>
      <c r="E158" s="193"/>
      <c r="F158" s="242" t="s">
        <v>587</v>
      </c>
      <c r="G158" s="193"/>
      <c r="H158" s="241" t="s">
        <v>621</v>
      </c>
      <c r="I158" s="241" t="s">
        <v>583</v>
      </c>
      <c r="J158" s="241">
        <v>50</v>
      </c>
      <c r="K158" s="237"/>
    </row>
    <row r="159" spans="2:11" customFormat="1" ht="15" customHeight="1">
      <c r="B159" s="216"/>
      <c r="C159" s="241" t="s">
        <v>98</v>
      </c>
      <c r="D159" s="193"/>
      <c r="E159" s="193"/>
      <c r="F159" s="242" t="s">
        <v>581</v>
      </c>
      <c r="G159" s="193"/>
      <c r="H159" s="241" t="s">
        <v>643</v>
      </c>
      <c r="I159" s="241" t="s">
        <v>583</v>
      </c>
      <c r="J159" s="241" t="s">
        <v>644</v>
      </c>
      <c r="K159" s="237"/>
    </row>
    <row r="160" spans="2:11" customFormat="1" ht="15" customHeight="1">
      <c r="B160" s="216"/>
      <c r="C160" s="241" t="s">
        <v>645</v>
      </c>
      <c r="D160" s="193"/>
      <c r="E160" s="193"/>
      <c r="F160" s="242" t="s">
        <v>581</v>
      </c>
      <c r="G160" s="193"/>
      <c r="H160" s="241" t="s">
        <v>646</v>
      </c>
      <c r="I160" s="241" t="s">
        <v>616</v>
      </c>
      <c r="J160" s="241"/>
      <c r="K160" s="237"/>
    </row>
    <row r="161" spans="2:11" customFormat="1" ht="15" customHeight="1">
      <c r="B161" s="243"/>
      <c r="C161" s="223"/>
      <c r="D161" s="223"/>
      <c r="E161" s="223"/>
      <c r="F161" s="223"/>
      <c r="G161" s="223"/>
      <c r="H161" s="223"/>
      <c r="I161" s="223"/>
      <c r="J161" s="223"/>
      <c r="K161" s="244"/>
    </row>
    <row r="162" spans="2:11" customFormat="1" ht="18.75" customHeight="1">
      <c r="B162" s="225"/>
      <c r="C162" s="235"/>
      <c r="D162" s="235"/>
      <c r="E162" s="235"/>
      <c r="F162" s="245"/>
      <c r="G162" s="235"/>
      <c r="H162" s="235"/>
      <c r="I162" s="235"/>
      <c r="J162" s="235"/>
      <c r="K162" s="225"/>
    </row>
    <row r="163" spans="2:11" customFormat="1" ht="18.75" customHeight="1"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</row>
    <row r="164" spans="2:11" customFormat="1" ht="7.5" customHeight="1">
      <c r="B164" s="182"/>
      <c r="C164" s="183"/>
      <c r="D164" s="183"/>
      <c r="E164" s="183"/>
      <c r="F164" s="183"/>
      <c r="G164" s="183"/>
      <c r="H164" s="183"/>
      <c r="I164" s="183"/>
      <c r="J164" s="183"/>
      <c r="K164" s="184"/>
    </row>
    <row r="165" spans="2:11" customFormat="1" ht="45" customHeight="1">
      <c r="B165" s="185"/>
      <c r="C165" s="309" t="s">
        <v>647</v>
      </c>
      <c r="D165" s="309"/>
      <c r="E165" s="309"/>
      <c r="F165" s="309"/>
      <c r="G165" s="309"/>
      <c r="H165" s="309"/>
      <c r="I165" s="309"/>
      <c r="J165" s="309"/>
      <c r="K165" s="186"/>
    </row>
    <row r="166" spans="2:11" customFormat="1" ht="17.25" customHeight="1">
      <c r="B166" s="185"/>
      <c r="C166" s="206" t="s">
        <v>575</v>
      </c>
      <c r="D166" s="206"/>
      <c r="E166" s="206"/>
      <c r="F166" s="206" t="s">
        <v>576</v>
      </c>
      <c r="G166" s="246"/>
      <c r="H166" s="247" t="s">
        <v>56</v>
      </c>
      <c r="I166" s="247" t="s">
        <v>59</v>
      </c>
      <c r="J166" s="206" t="s">
        <v>577</v>
      </c>
      <c r="K166" s="186"/>
    </row>
    <row r="167" spans="2:11" customFormat="1" ht="17.25" customHeight="1">
      <c r="B167" s="187"/>
      <c r="C167" s="208" t="s">
        <v>578</v>
      </c>
      <c r="D167" s="208"/>
      <c r="E167" s="208"/>
      <c r="F167" s="209" t="s">
        <v>579</v>
      </c>
      <c r="G167" s="248"/>
      <c r="H167" s="249"/>
      <c r="I167" s="249"/>
      <c r="J167" s="208" t="s">
        <v>580</v>
      </c>
      <c r="K167" s="188"/>
    </row>
    <row r="168" spans="2:11" customFormat="1" ht="5.25" customHeight="1">
      <c r="B168" s="216"/>
      <c r="C168" s="211"/>
      <c r="D168" s="211"/>
      <c r="E168" s="211"/>
      <c r="F168" s="211"/>
      <c r="G168" s="212"/>
      <c r="H168" s="211"/>
      <c r="I168" s="211"/>
      <c r="J168" s="211"/>
      <c r="K168" s="237"/>
    </row>
    <row r="169" spans="2:11" customFormat="1" ht="15" customHeight="1">
      <c r="B169" s="216"/>
      <c r="C169" s="193" t="s">
        <v>584</v>
      </c>
      <c r="D169" s="193"/>
      <c r="E169" s="193"/>
      <c r="F169" s="214" t="s">
        <v>581</v>
      </c>
      <c r="G169" s="193"/>
      <c r="H169" s="193" t="s">
        <v>621</v>
      </c>
      <c r="I169" s="193" t="s">
        <v>583</v>
      </c>
      <c r="J169" s="193">
        <v>120</v>
      </c>
      <c r="K169" s="237"/>
    </row>
    <row r="170" spans="2:11" customFormat="1" ht="15" customHeight="1">
      <c r="B170" s="216"/>
      <c r="C170" s="193" t="s">
        <v>630</v>
      </c>
      <c r="D170" s="193"/>
      <c r="E170" s="193"/>
      <c r="F170" s="214" t="s">
        <v>581</v>
      </c>
      <c r="G170" s="193"/>
      <c r="H170" s="193" t="s">
        <v>631</v>
      </c>
      <c r="I170" s="193" t="s">
        <v>583</v>
      </c>
      <c r="J170" s="193" t="s">
        <v>632</v>
      </c>
      <c r="K170" s="237"/>
    </row>
    <row r="171" spans="2:11" customFormat="1" ht="15" customHeight="1">
      <c r="B171" s="216"/>
      <c r="C171" s="193" t="s">
        <v>529</v>
      </c>
      <c r="D171" s="193"/>
      <c r="E171" s="193"/>
      <c r="F171" s="214" t="s">
        <v>581</v>
      </c>
      <c r="G171" s="193"/>
      <c r="H171" s="193" t="s">
        <v>648</v>
      </c>
      <c r="I171" s="193" t="s">
        <v>583</v>
      </c>
      <c r="J171" s="193" t="s">
        <v>632</v>
      </c>
      <c r="K171" s="237"/>
    </row>
    <row r="172" spans="2:11" customFormat="1" ht="15" customHeight="1">
      <c r="B172" s="216"/>
      <c r="C172" s="193" t="s">
        <v>586</v>
      </c>
      <c r="D172" s="193"/>
      <c r="E172" s="193"/>
      <c r="F172" s="214" t="s">
        <v>587</v>
      </c>
      <c r="G172" s="193"/>
      <c r="H172" s="193" t="s">
        <v>648</v>
      </c>
      <c r="I172" s="193" t="s">
        <v>583</v>
      </c>
      <c r="J172" s="193">
        <v>50</v>
      </c>
      <c r="K172" s="237"/>
    </row>
    <row r="173" spans="2:11" customFormat="1" ht="15" customHeight="1">
      <c r="B173" s="216"/>
      <c r="C173" s="193" t="s">
        <v>589</v>
      </c>
      <c r="D173" s="193"/>
      <c r="E173" s="193"/>
      <c r="F173" s="214" t="s">
        <v>581</v>
      </c>
      <c r="G173" s="193"/>
      <c r="H173" s="193" t="s">
        <v>648</v>
      </c>
      <c r="I173" s="193" t="s">
        <v>591</v>
      </c>
      <c r="J173" s="193"/>
      <c r="K173" s="237"/>
    </row>
    <row r="174" spans="2:11" customFormat="1" ht="15" customHeight="1">
      <c r="B174" s="216"/>
      <c r="C174" s="193" t="s">
        <v>600</v>
      </c>
      <c r="D174" s="193"/>
      <c r="E174" s="193"/>
      <c r="F174" s="214" t="s">
        <v>587</v>
      </c>
      <c r="G174" s="193"/>
      <c r="H174" s="193" t="s">
        <v>648</v>
      </c>
      <c r="I174" s="193" t="s">
        <v>583</v>
      </c>
      <c r="J174" s="193">
        <v>50</v>
      </c>
      <c r="K174" s="237"/>
    </row>
    <row r="175" spans="2:11" customFormat="1" ht="15" customHeight="1">
      <c r="B175" s="216"/>
      <c r="C175" s="193" t="s">
        <v>608</v>
      </c>
      <c r="D175" s="193"/>
      <c r="E175" s="193"/>
      <c r="F175" s="214" t="s">
        <v>587</v>
      </c>
      <c r="G175" s="193"/>
      <c r="H175" s="193" t="s">
        <v>648</v>
      </c>
      <c r="I175" s="193" t="s">
        <v>583</v>
      </c>
      <c r="J175" s="193">
        <v>50</v>
      </c>
      <c r="K175" s="237"/>
    </row>
    <row r="176" spans="2:11" customFormat="1" ht="15" customHeight="1">
      <c r="B176" s="216"/>
      <c r="C176" s="193" t="s">
        <v>606</v>
      </c>
      <c r="D176" s="193"/>
      <c r="E176" s="193"/>
      <c r="F176" s="214" t="s">
        <v>587</v>
      </c>
      <c r="G176" s="193"/>
      <c r="H176" s="193" t="s">
        <v>648</v>
      </c>
      <c r="I176" s="193" t="s">
        <v>583</v>
      </c>
      <c r="J176" s="193">
        <v>50</v>
      </c>
      <c r="K176" s="237"/>
    </row>
    <row r="177" spans="2:11" customFormat="1" ht="15" customHeight="1">
      <c r="B177" s="216"/>
      <c r="C177" s="193" t="s">
        <v>108</v>
      </c>
      <c r="D177" s="193"/>
      <c r="E177" s="193"/>
      <c r="F177" s="214" t="s">
        <v>581</v>
      </c>
      <c r="G177" s="193"/>
      <c r="H177" s="193" t="s">
        <v>649</v>
      </c>
      <c r="I177" s="193" t="s">
        <v>650</v>
      </c>
      <c r="J177" s="193"/>
      <c r="K177" s="237"/>
    </row>
    <row r="178" spans="2:11" customFormat="1" ht="15" customHeight="1">
      <c r="B178" s="216"/>
      <c r="C178" s="193" t="s">
        <v>59</v>
      </c>
      <c r="D178" s="193"/>
      <c r="E178" s="193"/>
      <c r="F178" s="214" t="s">
        <v>581</v>
      </c>
      <c r="G178" s="193"/>
      <c r="H178" s="193" t="s">
        <v>651</v>
      </c>
      <c r="I178" s="193" t="s">
        <v>652</v>
      </c>
      <c r="J178" s="193">
        <v>1</v>
      </c>
      <c r="K178" s="237"/>
    </row>
    <row r="179" spans="2:11" customFormat="1" ht="15" customHeight="1">
      <c r="B179" s="216"/>
      <c r="C179" s="193" t="s">
        <v>55</v>
      </c>
      <c r="D179" s="193"/>
      <c r="E179" s="193"/>
      <c r="F179" s="214" t="s">
        <v>581</v>
      </c>
      <c r="G179" s="193"/>
      <c r="H179" s="193" t="s">
        <v>653</v>
      </c>
      <c r="I179" s="193" t="s">
        <v>583</v>
      </c>
      <c r="J179" s="193">
        <v>20</v>
      </c>
      <c r="K179" s="237"/>
    </row>
    <row r="180" spans="2:11" customFormat="1" ht="15" customHeight="1">
      <c r="B180" s="216"/>
      <c r="C180" s="193" t="s">
        <v>56</v>
      </c>
      <c r="D180" s="193"/>
      <c r="E180" s="193"/>
      <c r="F180" s="214" t="s">
        <v>581</v>
      </c>
      <c r="G180" s="193"/>
      <c r="H180" s="193" t="s">
        <v>654</v>
      </c>
      <c r="I180" s="193" t="s">
        <v>583</v>
      </c>
      <c r="J180" s="193">
        <v>255</v>
      </c>
      <c r="K180" s="237"/>
    </row>
    <row r="181" spans="2:11" customFormat="1" ht="15" customHeight="1">
      <c r="B181" s="216"/>
      <c r="C181" s="193" t="s">
        <v>109</v>
      </c>
      <c r="D181" s="193"/>
      <c r="E181" s="193"/>
      <c r="F181" s="214" t="s">
        <v>581</v>
      </c>
      <c r="G181" s="193"/>
      <c r="H181" s="193" t="s">
        <v>545</v>
      </c>
      <c r="I181" s="193" t="s">
        <v>583</v>
      </c>
      <c r="J181" s="193">
        <v>10</v>
      </c>
      <c r="K181" s="237"/>
    </row>
    <row r="182" spans="2:11" customFormat="1" ht="15" customHeight="1">
      <c r="B182" s="216"/>
      <c r="C182" s="193" t="s">
        <v>110</v>
      </c>
      <c r="D182" s="193"/>
      <c r="E182" s="193"/>
      <c r="F182" s="214" t="s">
        <v>581</v>
      </c>
      <c r="G182" s="193"/>
      <c r="H182" s="193" t="s">
        <v>655</v>
      </c>
      <c r="I182" s="193" t="s">
        <v>616</v>
      </c>
      <c r="J182" s="193"/>
      <c r="K182" s="237"/>
    </row>
    <row r="183" spans="2:11" customFormat="1" ht="15" customHeight="1">
      <c r="B183" s="216"/>
      <c r="C183" s="193" t="s">
        <v>656</v>
      </c>
      <c r="D183" s="193"/>
      <c r="E183" s="193"/>
      <c r="F183" s="214" t="s">
        <v>581</v>
      </c>
      <c r="G183" s="193"/>
      <c r="H183" s="193" t="s">
        <v>657</v>
      </c>
      <c r="I183" s="193" t="s">
        <v>616</v>
      </c>
      <c r="J183" s="193"/>
      <c r="K183" s="237"/>
    </row>
    <row r="184" spans="2:11" customFormat="1" ht="15" customHeight="1">
      <c r="B184" s="216"/>
      <c r="C184" s="193" t="s">
        <v>645</v>
      </c>
      <c r="D184" s="193"/>
      <c r="E184" s="193"/>
      <c r="F184" s="214" t="s">
        <v>581</v>
      </c>
      <c r="G184" s="193"/>
      <c r="H184" s="193" t="s">
        <v>658</v>
      </c>
      <c r="I184" s="193" t="s">
        <v>616</v>
      </c>
      <c r="J184" s="193"/>
      <c r="K184" s="237"/>
    </row>
    <row r="185" spans="2:11" customFormat="1" ht="15" customHeight="1">
      <c r="B185" s="216"/>
      <c r="C185" s="193" t="s">
        <v>112</v>
      </c>
      <c r="D185" s="193"/>
      <c r="E185" s="193"/>
      <c r="F185" s="214" t="s">
        <v>587</v>
      </c>
      <c r="G185" s="193"/>
      <c r="H185" s="193" t="s">
        <v>659</v>
      </c>
      <c r="I185" s="193" t="s">
        <v>583</v>
      </c>
      <c r="J185" s="193">
        <v>50</v>
      </c>
      <c r="K185" s="237"/>
    </row>
    <row r="186" spans="2:11" customFormat="1" ht="15" customHeight="1">
      <c r="B186" s="216"/>
      <c r="C186" s="193" t="s">
        <v>660</v>
      </c>
      <c r="D186" s="193"/>
      <c r="E186" s="193"/>
      <c r="F186" s="214" t="s">
        <v>587</v>
      </c>
      <c r="G186" s="193"/>
      <c r="H186" s="193" t="s">
        <v>661</v>
      </c>
      <c r="I186" s="193" t="s">
        <v>662</v>
      </c>
      <c r="J186" s="193"/>
      <c r="K186" s="237"/>
    </row>
    <row r="187" spans="2:11" customFormat="1" ht="15" customHeight="1">
      <c r="B187" s="216"/>
      <c r="C187" s="193" t="s">
        <v>663</v>
      </c>
      <c r="D187" s="193"/>
      <c r="E187" s="193"/>
      <c r="F187" s="214" t="s">
        <v>587</v>
      </c>
      <c r="G187" s="193"/>
      <c r="H187" s="193" t="s">
        <v>664</v>
      </c>
      <c r="I187" s="193" t="s">
        <v>662</v>
      </c>
      <c r="J187" s="193"/>
      <c r="K187" s="237"/>
    </row>
    <row r="188" spans="2:11" customFormat="1" ht="15" customHeight="1">
      <c r="B188" s="216"/>
      <c r="C188" s="193" t="s">
        <v>665</v>
      </c>
      <c r="D188" s="193"/>
      <c r="E188" s="193"/>
      <c r="F188" s="214" t="s">
        <v>587</v>
      </c>
      <c r="G188" s="193"/>
      <c r="H188" s="193" t="s">
        <v>666</v>
      </c>
      <c r="I188" s="193" t="s">
        <v>662</v>
      </c>
      <c r="J188" s="193"/>
      <c r="K188" s="237"/>
    </row>
    <row r="189" spans="2:11" customFormat="1" ht="15" customHeight="1">
      <c r="B189" s="216"/>
      <c r="C189" s="250" t="s">
        <v>667</v>
      </c>
      <c r="D189" s="193"/>
      <c r="E189" s="193"/>
      <c r="F189" s="214" t="s">
        <v>587</v>
      </c>
      <c r="G189" s="193"/>
      <c r="H189" s="193" t="s">
        <v>668</v>
      </c>
      <c r="I189" s="193" t="s">
        <v>669</v>
      </c>
      <c r="J189" s="251" t="s">
        <v>670</v>
      </c>
      <c r="K189" s="237"/>
    </row>
    <row r="190" spans="2:11" customFormat="1" ht="15" customHeight="1">
      <c r="B190" s="252"/>
      <c r="C190" s="253" t="s">
        <v>671</v>
      </c>
      <c r="D190" s="254"/>
      <c r="E190" s="254"/>
      <c r="F190" s="255" t="s">
        <v>587</v>
      </c>
      <c r="G190" s="254"/>
      <c r="H190" s="254" t="s">
        <v>672</v>
      </c>
      <c r="I190" s="254" t="s">
        <v>669</v>
      </c>
      <c r="J190" s="256" t="s">
        <v>670</v>
      </c>
      <c r="K190" s="257"/>
    </row>
    <row r="191" spans="2:11" customFormat="1" ht="15" customHeight="1">
      <c r="B191" s="216"/>
      <c r="C191" s="250" t="s">
        <v>44</v>
      </c>
      <c r="D191" s="193"/>
      <c r="E191" s="193"/>
      <c r="F191" s="214" t="s">
        <v>581</v>
      </c>
      <c r="G191" s="193"/>
      <c r="H191" s="190" t="s">
        <v>673</v>
      </c>
      <c r="I191" s="193" t="s">
        <v>674</v>
      </c>
      <c r="J191" s="193"/>
      <c r="K191" s="237"/>
    </row>
    <row r="192" spans="2:11" customFormat="1" ht="15" customHeight="1">
      <c r="B192" s="216"/>
      <c r="C192" s="250" t="s">
        <v>675</v>
      </c>
      <c r="D192" s="193"/>
      <c r="E192" s="193"/>
      <c r="F192" s="214" t="s">
        <v>581</v>
      </c>
      <c r="G192" s="193"/>
      <c r="H192" s="193" t="s">
        <v>676</v>
      </c>
      <c r="I192" s="193" t="s">
        <v>616</v>
      </c>
      <c r="J192" s="193"/>
      <c r="K192" s="237"/>
    </row>
    <row r="193" spans="2:11" customFormat="1" ht="15" customHeight="1">
      <c r="B193" s="216"/>
      <c r="C193" s="250" t="s">
        <v>677</v>
      </c>
      <c r="D193" s="193"/>
      <c r="E193" s="193"/>
      <c r="F193" s="214" t="s">
        <v>581</v>
      </c>
      <c r="G193" s="193"/>
      <c r="H193" s="193" t="s">
        <v>678</v>
      </c>
      <c r="I193" s="193" t="s">
        <v>616</v>
      </c>
      <c r="J193" s="193"/>
      <c r="K193" s="237"/>
    </row>
    <row r="194" spans="2:11" customFormat="1" ht="15" customHeight="1">
      <c r="B194" s="216"/>
      <c r="C194" s="250" t="s">
        <v>679</v>
      </c>
      <c r="D194" s="193"/>
      <c r="E194" s="193"/>
      <c r="F194" s="214" t="s">
        <v>587</v>
      </c>
      <c r="G194" s="193"/>
      <c r="H194" s="193" t="s">
        <v>680</v>
      </c>
      <c r="I194" s="193" t="s">
        <v>616</v>
      </c>
      <c r="J194" s="193"/>
      <c r="K194" s="237"/>
    </row>
    <row r="195" spans="2:11" customFormat="1" ht="15" customHeight="1">
      <c r="B195" s="243"/>
      <c r="C195" s="258"/>
      <c r="D195" s="223"/>
      <c r="E195" s="223"/>
      <c r="F195" s="223"/>
      <c r="G195" s="223"/>
      <c r="H195" s="223"/>
      <c r="I195" s="223"/>
      <c r="J195" s="223"/>
      <c r="K195" s="244"/>
    </row>
    <row r="196" spans="2:11" customFormat="1" ht="18.75" customHeight="1">
      <c r="B196" s="225"/>
      <c r="C196" s="235"/>
      <c r="D196" s="235"/>
      <c r="E196" s="235"/>
      <c r="F196" s="245"/>
      <c r="G196" s="235"/>
      <c r="H196" s="235"/>
      <c r="I196" s="235"/>
      <c r="J196" s="235"/>
      <c r="K196" s="225"/>
    </row>
    <row r="197" spans="2:11" customFormat="1" ht="18.75" customHeight="1">
      <c r="B197" s="225"/>
      <c r="C197" s="235"/>
      <c r="D197" s="235"/>
      <c r="E197" s="235"/>
      <c r="F197" s="245"/>
      <c r="G197" s="235"/>
      <c r="H197" s="235"/>
      <c r="I197" s="235"/>
      <c r="J197" s="235"/>
      <c r="K197" s="225"/>
    </row>
    <row r="198" spans="2:11" customFormat="1" ht="18.75" customHeight="1"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</row>
    <row r="199" spans="2:11" customFormat="1" ht="13.5">
      <c r="B199" s="182"/>
      <c r="C199" s="183"/>
      <c r="D199" s="183"/>
      <c r="E199" s="183"/>
      <c r="F199" s="183"/>
      <c r="G199" s="183"/>
      <c r="H199" s="183"/>
      <c r="I199" s="183"/>
      <c r="J199" s="183"/>
      <c r="K199" s="184"/>
    </row>
    <row r="200" spans="2:11" customFormat="1" ht="21">
      <c r="B200" s="185"/>
      <c r="C200" s="309" t="s">
        <v>681</v>
      </c>
      <c r="D200" s="309"/>
      <c r="E200" s="309"/>
      <c r="F200" s="309"/>
      <c r="G200" s="309"/>
      <c r="H200" s="309"/>
      <c r="I200" s="309"/>
      <c r="J200" s="309"/>
      <c r="K200" s="186"/>
    </row>
    <row r="201" spans="2:11" customFormat="1" ht="25.5" customHeight="1">
      <c r="B201" s="185"/>
      <c r="C201" s="259" t="s">
        <v>682</v>
      </c>
      <c r="D201" s="259"/>
      <c r="E201" s="259"/>
      <c r="F201" s="259" t="s">
        <v>683</v>
      </c>
      <c r="G201" s="260"/>
      <c r="H201" s="310" t="s">
        <v>684</v>
      </c>
      <c r="I201" s="310"/>
      <c r="J201" s="310"/>
      <c r="K201" s="186"/>
    </row>
    <row r="202" spans="2:11" customFormat="1" ht="5.25" customHeight="1">
      <c r="B202" s="216"/>
      <c r="C202" s="211"/>
      <c r="D202" s="211"/>
      <c r="E202" s="211"/>
      <c r="F202" s="211"/>
      <c r="G202" s="235"/>
      <c r="H202" s="211"/>
      <c r="I202" s="211"/>
      <c r="J202" s="211"/>
      <c r="K202" s="237"/>
    </row>
    <row r="203" spans="2:11" customFormat="1" ht="15" customHeight="1">
      <c r="B203" s="216"/>
      <c r="C203" s="193" t="s">
        <v>674</v>
      </c>
      <c r="D203" s="193"/>
      <c r="E203" s="193"/>
      <c r="F203" s="214" t="s">
        <v>45</v>
      </c>
      <c r="G203" s="193"/>
      <c r="H203" s="308" t="s">
        <v>685</v>
      </c>
      <c r="I203" s="308"/>
      <c r="J203" s="308"/>
      <c r="K203" s="237"/>
    </row>
    <row r="204" spans="2:11" customFormat="1" ht="15" customHeight="1">
      <c r="B204" s="216"/>
      <c r="C204" s="193"/>
      <c r="D204" s="193"/>
      <c r="E204" s="193"/>
      <c r="F204" s="214" t="s">
        <v>46</v>
      </c>
      <c r="G204" s="193"/>
      <c r="H204" s="308" t="s">
        <v>686</v>
      </c>
      <c r="I204" s="308"/>
      <c r="J204" s="308"/>
      <c r="K204" s="237"/>
    </row>
    <row r="205" spans="2:11" customFormat="1" ht="15" customHeight="1">
      <c r="B205" s="216"/>
      <c r="C205" s="193"/>
      <c r="D205" s="193"/>
      <c r="E205" s="193"/>
      <c r="F205" s="214" t="s">
        <v>49</v>
      </c>
      <c r="G205" s="193"/>
      <c r="H205" s="308" t="s">
        <v>687</v>
      </c>
      <c r="I205" s="308"/>
      <c r="J205" s="308"/>
      <c r="K205" s="237"/>
    </row>
    <row r="206" spans="2:11" customFormat="1" ht="15" customHeight="1">
      <c r="B206" s="216"/>
      <c r="C206" s="193"/>
      <c r="D206" s="193"/>
      <c r="E206" s="193"/>
      <c r="F206" s="214" t="s">
        <v>47</v>
      </c>
      <c r="G206" s="193"/>
      <c r="H206" s="308" t="s">
        <v>688</v>
      </c>
      <c r="I206" s="308"/>
      <c r="J206" s="308"/>
      <c r="K206" s="237"/>
    </row>
    <row r="207" spans="2:11" customFormat="1" ht="15" customHeight="1">
      <c r="B207" s="216"/>
      <c r="C207" s="193"/>
      <c r="D207" s="193"/>
      <c r="E207" s="193"/>
      <c r="F207" s="214" t="s">
        <v>48</v>
      </c>
      <c r="G207" s="193"/>
      <c r="H207" s="308" t="s">
        <v>689</v>
      </c>
      <c r="I207" s="308"/>
      <c r="J207" s="308"/>
      <c r="K207" s="237"/>
    </row>
    <row r="208" spans="2:11" customFormat="1" ht="15" customHeight="1">
      <c r="B208" s="216"/>
      <c r="C208" s="193"/>
      <c r="D208" s="193"/>
      <c r="E208" s="193"/>
      <c r="F208" s="214"/>
      <c r="G208" s="193"/>
      <c r="H208" s="193"/>
      <c r="I208" s="193"/>
      <c r="J208" s="193"/>
      <c r="K208" s="237"/>
    </row>
    <row r="209" spans="2:11" customFormat="1" ht="15" customHeight="1">
      <c r="B209" s="216"/>
      <c r="C209" s="193" t="s">
        <v>628</v>
      </c>
      <c r="D209" s="193"/>
      <c r="E209" s="193"/>
      <c r="F209" s="214" t="s">
        <v>81</v>
      </c>
      <c r="G209" s="193"/>
      <c r="H209" s="308" t="s">
        <v>690</v>
      </c>
      <c r="I209" s="308"/>
      <c r="J209" s="308"/>
      <c r="K209" s="237"/>
    </row>
    <row r="210" spans="2:11" customFormat="1" ht="15" customHeight="1">
      <c r="B210" s="216"/>
      <c r="C210" s="193"/>
      <c r="D210" s="193"/>
      <c r="E210" s="193"/>
      <c r="F210" s="214" t="s">
        <v>523</v>
      </c>
      <c r="G210" s="193"/>
      <c r="H210" s="308" t="s">
        <v>524</v>
      </c>
      <c r="I210" s="308"/>
      <c r="J210" s="308"/>
      <c r="K210" s="237"/>
    </row>
    <row r="211" spans="2:11" customFormat="1" ht="15" customHeight="1">
      <c r="B211" s="216"/>
      <c r="C211" s="193"/>
      <c r="D211" s="193"/>
      <c r="E211" s="193"/>
      <c r="F211" s="214" t="s">
        <v>521</v>
      </c>
      <c r="G211" s="193"/>
      <c r="H211" s="308" t="s">
        <v>691</v>
      </c>
      <c r="I211" s="308"/>
      <c r="J211" s="308"/>
      <c r="K211" s="237"/>
    </row>
    <row r="212" spans="2:11" customFormat="1" ht="15" customHeight="1">
      <c r="B212" s="261"/>
      <c r="C212" s="193"/>
      <c r="D212" s="193"/>
      <c r="E212" s="193"/>
      <c r="F212" s="214" t="s">
        <v>525</v>
      </c>
      <c r="G212" s="250"/>
      <c r="H212" s="307" t="s">
        <v>526</v>
      </c>
      <c r="I212" s="307"/>
      <c r="J212" s="307"/>
      <c r="K212" s="262"/>
    </row>
    <row r="213" spans="2:11" customFormat="1" ht="15" customHeight="1">
      <c r="B213" s="261"/>
      <c r="C213" s="193"/>
      <c r="D213" s="193"/>
      <c r="E213" s="193"/>
      <c r="F213" s="214" t="s">
        <v>527</v>
      </c>
      <c r="G213" s="250"/>
      <c r="H213" s="307" t="s">
        <v>89</v>
      </c>
      <c r="I213" s="307"/>
      <c r="J213" s="307"/>
      <c r="K213" s="262"/>
    </row>
    <row r="214" spans="2:11" customFormat="1" ht="15" customHeight="1">
      <c r="B214" s="261"/>
      <c r="C214" s="193"/>
      <c r="D214" s="193"/>
      <c r="E214" s="193"/>
      <c r="F214" s="214"/>
      <c r="G214" s="250"/>
      <c r="H214" s="241"/>
      <c r="I214" s="241"/>
      <c r="J214" s="241"/>
      <c r="K214" s="262"/>
    </row>
    <row r="215" spans="2:11" customFormat="1" ht="15" customHeight="1">
      <c r="B215" s="261"/>
      <c r="C215" s="193" t="s">
        <v>652</v>
      </c>
      <c r="D215" s="193"/>
      <c r="E215" s="193"/>
      <c r="F215" s="214">
        <v>1</v>
      </c>
      <c r="G215" s="250"/>
      <c r="H215" s="307" t="s">
        <v>692</v>
      </c>
      <c r="I215" s="307"/>
      <c r="J215" s="307"/>
      <c r="K215" s="262"/>
    </row>
    <row r="216" spans="2:11" customFormat="1" ht="15" customHeight="1">
      <c r="B216" s="261"/>
      <c r="C216" s="193"/>
      <c r="D216" s="193"/>
      <c r="E216" s="193"/>
      <c r="F216" s="214">
        <v>2</v>
      </c>
      <c r="G216" s="250"/>
      <c r="H216" s="307" t="s">
        <v>693</v>
      </c>
      <c r="I216" s="307"/>
      <c r="J216" s="307"/>
      <c r="K216" s="262"/>
    </row>
    <row r="217" spans="2:11" customFormat="1" ht="15" customHeight="1">
      <c r="B217" s="261"/>
      <c r="C217" s="193"/>
      <c r="D217" s="193"/>
      <c r="E217" s="193"/>
      <c r="F217" s="214">
        <v>3</v>
      </c>
      <c r="G217" s="250"/>
      <c r="H217" s="307" t="s">
        <v>694</v>
      </c>
      <c r="I217" s="307"/>
      <c r="J217" s="307"/>
      <c r="K217" s="262"/>
    </row>
    <row r="218" spans="2:11" customFormat="1" ht="15" customHeight="1">
      <c r="B218" s="261"/>
      <c r="C218" s="193"/>
      <c r="D218" s="193"/>
      <c r="E218" s="193"/>
      <c r="F218" s="214">
        <v>4</v>
      </c>
      <c r="G218" s="250"/>
      <c r="H218" s="307" t="s">
        <v>695</v>
      </c>
      <c r="I218" s="307"/>
      <c r="J218" s="307"/>
      <c r="K218" s="262"/>
    </row>
    <row r="219" spans="2:11" customFormat="1" ht="12.75" customHeight="1">
      <c r="B219" s="263"/>
      <c r="C219" s="264"/>
      <c r="D219" s="264"/>
      <c r="E219" s="264"/>
      <c r="F219" s="264"/>
      <c r="G219" s="264"/>
      <c r="H219" s="264"/>
      <c r="I219" s="264"/>
      <c r="J219" s="264"/>
      <c r="K219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100 - Komunikace a zpe...</vt:lpstr>
      <vt:lpstr>SO 100.1 - Sanace zemní p...</vt:lpstr>
      <vt:lpstr>ON - Ostatní náklady</vt:lpstr>
      <vt:lpstr>VRN - Vedlejší rozpočtové...</vt:lpstr>
      <vt:lpstr>Pokyny pro vyplnění</vt:lpstr>
      <vt:lpstr>'ON - Ostatní náklady'!Názvy_tisku</vt:lpstr>
      <vt:lpstr>'Rekapitulace stavby'!Názvy_tisku</vt:lpstr>
      <vt:lpstr>'SO 100 - Komunikace a zpe...'!Názvy_tisku</vt:lpstr>
      <vt:lpstr>'SO 100.1 - Sanace zemní p...'!Názvy_tisku</vt:lpstr>
      <vt:lpstr>'VRN - Vedlejší rozpočtové...'!Názvy_tisku</vt:lpstr>
      <vt:lpstr>'ON - Ostatní náklady'!Oblast_tisku</vt:lpstr>
      <vt:lpstr>'Pokyny pro vyplnění'!Oblast_tisku</vt:lpstr>
      <vt:lpstr>'Rekapitulace stavby'!Oblast_tisku</vt:lpstr>
      <vt:lpstr>'SO 100 - Komunikace a zpe...'!Oblast_tisku</vt:lpstr>
      <vt:lpstr>'SO 100.1 - Sanace zemní p...'!Oblast_tisku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2024-10-11T05:17:35Z</dcterms:created>
  <dcterms:modified xsi:type="dcterms:W3CDTF">2025-02-26T12:12:24Z</dcterms:modified>
</cp:coreProperties>
</file>