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loha\převod cybork\zakázky\VZ 2025\údržba venkovních ploch zeleně včetně vodního prvku\"/>
    </mc:Choice>
  </mc:AlternateContent>
  <xr:revisionPtr revIDLastSave="0" documentId="8_{6D682D26-6200-4407-9B85-836B2B17885C}" xr6:coauthVersionLast="36" xr6:coauthVersionMax="36" xr10:uidLastSave="{00000000-0000-0000-0000-000000000000}"/>
  <bookViews>
    <workbookView xWindow="0" yWindow="0" windowWidth="23040" windowHeight="9060" xr2:uid="{AC5EE6E7-D5DC-43A3-9E7F-CDD86B549A46}"/>
  </bookViews>
  <sheets>
    <sheet name="míst osetkávání" sheetId="1" r:id="rId1"/>
    <sheet name="multisenzor." sheetId="2" r:id="rId2"/>
    <sheet name="obvodová zeleň" sheetId="3" r:id="rId3"/>
    <sheet name="atrium" sheetId="4" r:id="rId4"/>
    <sheet name="souhr rozpočtů zeleň + biobazén" sheetId="5" r:id="rId5"/>
    <sheet name="biobazé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F58" i="1"/>
  <c r="F24" i="6"/>
  <c r="F25" i="6"/>
  <c r="F23" i="6"/>
  <c r="F22" i="6"/>
  <c r="F21" i="6"/>
  <c r="F20" i="6"/>
  <c r="F19" i="6"/>
  <c r="F16" i="6"/>
  <c r="F15" i="6"/>
  <c r="F14" i="6"/>
  <c r="F13" i="6"/>
  <c r="F10" i="6"/>
  <c r="F9" i="6"/>
  <c r="F8" i="6"/>
  <c r="F7" i="6"/>
  <c r="F6" i="6"/>
  <c r="F18" i="6" l="1"/>
  <c r="F12" i="6"/>
  <c r="F4" i="6" s="1"/>
  <c r="F5" i="6"/>
  <c r="F32" i="4" l="1"/>
  <c r="E30" i="4"/>
  <c r="E29" i="4"/>
  <c r="E27" i="4"/>
  <c r="E26" i="4"/>
  <c r="E25" i="4"/>
  <c r="F51" i="2"/>
  <c r="E48" i="2"/>
  <c r="E47" i="2"/>
  <c r="E46" i="2"/>
  <c r="E45" i="2"/>
  <c r="E44" i="2"/>
  <c r="E43" i="2"/>
  <c r="E42" i="2"/>
  <c r="E41" i="2"/>
  <c r="E40" i="2"/>
  <c r="E39" i="2"/>
  <c r="E36" i="2"/>
  <c r="E35" i="2"/>
  <c r="F27" i="3"/>
  <c r="E26" i="3"/>
  <c r="F26" i="3" s="1"/>
  <c r="E24" i="3"/>
  <c r="E22" i="3"/>
  <c r="E42" i="1"/>
  <c r="E51" i="1"/>
  <c r="E50" i="1"/>
  <c r="E49" i="1"/>
  <c r="E48" i="1"/>
  <c r="E47" i="1"/>
  <c r="E46" i="1"/>
  <c r="E45" i="1"/>
  <c r="E44" i="1"/>
  <c r="E43" i="1"/>
  <c r="E39" i="1"/>
  <c r="E38" i="1"/>
  <c r="F32" i="3"/>
  <c r="F24" i="3"/>
  <c r="F47" i="2"/>
  <c r="F45" i="2"/>
  <c r="F25" i="4"/>
  <c r="F31" i="4" l="1"/>
  <c r="F30" i="4"/>
  <c r="F29" i="4"/>
  <c r="F27" i="4"/>
  <c r="F26" i="4"/>
  <c r="F33" i="3"/>
  <c r="F31" i="3"/>
  <c r="F22" i="3"/>
  <c r="F60" i="2"/>
  <c r="F59" i="2"/>
  <c r="F58" i="2"/>
  <c r="F57" i="2"/>
  <c r="F56" i="2"/>
  <c r="F48" i="2"/>
  <c r="F46" i="2"/>
  <c r="F44" i="2"/>
  <c r="F43" i="2"/>
  <c r="F42" i="2"/>
  <c r="F41" i="2"/>
  <c r="F40" i="2"/>
  <c r="F39" i="2"/>
  <c r="E37" i="2"/>
  <c r="F37" i="2" s="1"/>
  <c r="F36" i="2"/>
  <c r="F35" i="2"/>
  <c r="E34" i="2"/>
  <c r="F34" i="2" s="1"/>
  <c r="F63" i="1"/>
  <c r="F62" i="1"/>
  <c r="F61" i="1"/>
  <c r="F60" i="1"/>
  <c r="F59" i="1"/>
  <c r="F51" i="1"/>
  <c r="F50" i="1"/>
  <c r="F49" i="1"/>
  <c r="F48" i="1"/>
  <c r="F47" i="1"/>
  <c r="F46" i="1"/>
  <c r="F45" i="1"/>
  <c r="F44" i="1"/>
  <c r="F43" i="1"/>
  <c r="F42" i="1"/>
  <c r="E40" i="1"/>
  <c r="F40" i="1" s="1"/>
  <c r="F39" i="1"/>
  <c r="F38" i="1"/>
  <c r="E37" i="1"/>
  <c r="F37" i="1" s="1"/>
  <c r="F34" i="3" l="1"/>
  <c r="F38" i="3" s="1"/>
  <c r="F64" i="1"/>
  <c r="F68" i="1" s="1"/>
  <c r="F28" i="3"/>
  <c r="F37" i="3" s="1"/>
  <c r="F61" i="2"/>
  <c r="F65" i="2" s="1"/>
  <c r="F39" i="4"/>
  <c r="F43" i="4" s="1"/>
  <c r="F33" i="4"/>
  <c r="F42" i="4" s="1"/>
  <c r="F52" i="2"/>
  <c r="F64" i="2" s="1"/>
  <c r="F55" i="1"/>
  <c r="F67" i="1" s="1"/>
  <c r="F39" i="3" l="1"/>
  <c r="B11" i="5" s="1"/>
  <c r="F44" i="4"/>
  <c r="B12" i="5" s="1"/>
  <c r="F69" i="1"/>
  <c r="B9" i="5" s="1"/>
  <c r="F66" i="2"/>
  <c r="B10" i="5" s="1"/>
  <c r="B14" i="5" l="1"/>
</calcChain>
</file>

<file path=xl/sharedStrings.xml><?xml version="1.0" encoding="utf-8"?>
<sst xmlns="http://schemas.openxmlformats.org/spreadsheetml/2006/main" count="323" uniqueCount="134">
  <si>
    <t xml:space="preserve">Objednavatel </t>
  </si>
  <si>
    <t xml:space="preserve">Centrum Rožmitál pod Třemšínem, poskytovatel sociálních služeb </t>
  </si>
  <si>
    <t>Na Spravedlnosti 589</t>
  </si>
  <si>
    <t xml:space="preserve">262 42 Rožmitál pod Třemšínem </t>
  </si>
  <si>
    <t>IČO 42727219</t>
  </si>
  <si>
    <t xml:space="preserve">Seznam ploch </t>
  </si>
  <si>
    <t>Rozsah dodávky</t>
  </si>
  <si>
    <t xml:space="preserve">                             prořezání trávníku - 1x</t>
  </si>
  <si>
    <t xml:space="preserve">                             hnojení trávníků - 3 x za rok-základní hnojení - březen,červen, podzimní hnojení - listopad</t>
  </si>
  <si>
    <t xml:space="preserve">                             postřik proti houbovým chorobám a škůdcům 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</si>
  <si>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plocha trávníku 751,9m</t>
    </r>
    <r>
      <rPr>
        <vertAlign val="superscript"/>
        <sz val="11"/>
        <rFont val="Arial"/>
        <family val="2"/>
        <charset val="238"/>
      </rPr>
      <t>2</t>
    </r>
  </si>
  <si>
    <t>Práce</t>
  </si>
  <si>
    <t>jedn.</t>
  </si>
  <si>
    <t>počet</t>
  </si>
  <si>
    <t>cena/ jedn.</t>
  </si>
  <si>
    <t>cena/ četnost</t>
  </si>
  <si>
    <t xml:space="preserve">celkem </t>
  </si>
  <si>
    <t>Prořezání trávníku - bez přísevu -1x</t>
  </si>
  <si>
    <r>
      <t>m</t>
    </r>
    <r>
      <rPr>
        <vertAlign val="superscript"/>
        <sz val="11"/>
        <rFont val="Arial"/>
        <family val="2"/>
        <charset val="238"/>
      </rPr>
      <t>2</t>
    </r>
  </si>
  <si>
    <t>Hnojení trávníku  3x za vegetaci</t>
  </si>
  <si>
    <t>kpl</t>
  </si>
  <si>
    <t xml:space="preserve">Postřik proti chorobám a škůdcům </t>
  </si>
  <si>
    <t>Přesun hmot pro sadovnické úpravy</t>
  </si>
  <si>
    <t>Celkem</t>
  </si>
  <si>
    <t>Pomocný materiál</t>
  </si>
  <si>
    <t>Postřiky proti chorobám a škůdcům</t>
  </si>
  <si>
    <t xml:space="preserve">Hnojivo pro trávníky/základní - jarní, plná vegetace, podzimní </t>
  </si>
  <si>
    <t>kg</t>
  </si>
  <si>
    <t xml:space="preserve">Práce </t>
  </si>
  <si>
    <t xml:space="preserve">Pomocný materiál </t>
  </si>
  <si>
    <t xml:space="preserve">Cena celkem bez DPH </t>
  </si>
  <si>
    <t>Zahrada - parcela číslo 917/1; 917/10</t>
  </si>
  <si>
    <r>
      <t xml:space="preserve">Výsadby rostlin- </t>
    </r>
    <r>
      <rPr>
        <sz val="11"/>
        <rFont val="Arial"/>
        <family val="2"/>
        <charset val="238"/>
      </rPr>
      <t>pletí - duben1x - květen-srpen 2x- září,říjen -1x -celkem - 12x</t>
    </r>
  </si>
  <si>
    <t xml:space="preserve">                             ošetření rostlin - odstranění listí (vegetační porosty)- jaro,podzim - 2x </t>
  </si>
  <si>
    <t xml:space="preserve">                             ošetření trvalek a trav - odstranění odumřelých částí rostlin - jaro 1x</t>
  </si>
  <si>
    <t xml:space="preserve">                             ošetření vegetačních porostů systemickými herbicidy -1 x za měsíc (duben - říjen - 7x)</t>
  </si>
  <si>
    <t xml:space="preserve">                             ošetření keřů - řez - 1x za vegetaci - jaro </t>
  </si>
  <si>
    <t xml:space="preserve">                             ošetření trvalek - ořez odkvetlých částí - 1x za měsíc (duben - září 6x)</t>
  </si>
  <si>
    <t xml:space="preserve">                             ochrana rostlin před mrazem - svázání trav - 1x - podzim </t>
  </si>
  <si>
    <t xml:space="preserve">                             odstranění drnu z okraje výsadeb - ořez - 1x za vegetaci </t>
  </si>
  <si>
    <t xml:space="preserve">                             pokosení trávníku - vegetace - duben - říjen - 28x(říjen - 2x za měsíc)</t>
  </si>
  <si>
    <t xml:space="preserve">                             ožnutí okrajů výsadeb - vždy při sečení - 28x</t>
  </si>
  <si>
    <t xml:space="preserve">                             řez živých plotů - Cotoneaster - 2x za vegetaci </t>
  </si>
  <si>
    <t>Odstranění listí z vegetačních porostů - 2x</t>
  </si>
  <si>
    <t>Odstranění odumřelých částí rostlin - jaro -1x</t>
  </si>
  <si>
    <t>Ošetření vegetačních porostů- pletím - 12x</t>
  </si>
  <si>
    <t>Ošetření vegetačních porostů - postřikem - bodově -7x</t>
  </si>
  <si>
    <t xml:space="preserve">výsadby </t>
  </si>
  <si>
    <t xml:space="preserve">Ošetření dřevin řezem - 1x </t>
  </si>
  <si>
    <t>ks</t>
  </si>
  <si>
    <t>Ošetření trvalek - odstranění odkvetlých částí -6x</t>
  </si>
  <si>
    <t>Ochrana rostlin před mrazem - svázání trav</t>
  </si>
  <si>
    <t>Hnojení umělým hnojivem - trvalky+ keře (6x)</t>
  </si>
  <si>
    <t>Odstranění drnu z okraje výsadeb - ořez -1x</t>
  </si>
  <si>
    <t>m</t>
  </si>
  <si>
    <t xml:space="preserve">Doplnění mulče po ořezu - 1x </t>
  </si>
  <si>
    <t>m2</t>
  </si>
  <si>
    <t>Ožnutí okrajů výsadeb - 28x</t>
  </si>
  <si>
    <t>Řez živých plotů - 2x</t>
  </si>
  <si>
    <t>Pokosení trávníku v rovině - 28x</t>
  </si>
  <si>
    <t xml:space="preserve">Bužírka - svázání trav </t>
  </si>
  <si>
    <t>Systémové herbicidy</t>
  </si>
  <si>
    <t>l</t>
  </si>
  <si>
    <t xml:space="preserve">Kůra mulčovací </t>
  </si>
  <si>
    <r>
      <t>m</t>
    </r>
    <r>
      <rPr>
        <vertAlign val="superscript"/>
        <sz val="11"/>
        <rFont val="Arial"/>
        <family val="2"/>
        <charset val="238"/>
      </rPr>
      <t>3</t>
    </r>
  </si>
  <si>
    <t>Hnojivo - trvalky a keře</t>
  </si>
  <si>
    <t xml:space="preserve">Místo setkávání - relaxační zahrada Centrum Rožmitál </t>
  </si>
  <si>
    <t>Multisenzorická zahrada</t>
  </si>
  <si>
    <t>Zahrada - parcela číslo 917/3</t>
  </si>
  <si>
    <t xml:space="preserve">                             odstranění drnu z okraje výsadeb - ořez - 1x za vegetaci  </t>
  </si>
  <si>
    <t xml:space="preserve">                             doplnění mulčovací kůry po ořezu - 1x za vegetaci </t>
  </si>
  <si>
    <t xml:space="preserve">                             prořezání trávníku - 1x za vegetaci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</si>
  <si>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záhony - 294,4m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, plocha trávníku 611,5m</t>
    </r>
    <r>
      <rPr>
        <vertAlign val="superscript"/>
        <sz val="11"/>
        <rFont val="Arial"/>
        <family val="2"/>
        <charset val="238"/>
      </rPr>
      <t>2</t>
    </r>
  </si>
  <si>
    <t>Odstranění drnu z okraje výsadeb - ořez - 1x</t>
  </si>
  <si>
    <t>Prořezání trávníku - bez přísevu- -1x</t>
  </si>
  <si>
    <t xml:space="preserve">Řez živých plotů - 2x za vegetaci </t>
  </si>
  <si>
    <t xml:space="preserve">Kůra mulčovací - doplnění po ořezu </t>
  </si>
  <si>
    <t xml:space="preserve">Relaxační atrium -  Centrum Rožmitál pod Třemšínem 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</si>
  <si>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záhony - 260,8m</t>
    </r>
    <r>
      <rPr>
        <vertAlign val="superscript"/>
        <sz val="11"/>
        <rFont val="Arial"/>
        <family val="2"/>
        <charset val="238"/>
      </rPr>
      <t>2</t>
    </r>
  </si>
  <si>
    <t>Odstranění listí z vegetačních porostů - 1x</t>
  </si>
  <si>
    <t xml:space="preserve">                             ošetření rostlin - odstranění listí (vegetační porosty)- podzim - 1x </t>
  </si>
  <si>
    <r>
      <t xml:space="preserve">Výsadby rostlin- </t>
    </r>
    <r>
      <rPr>
        <sz val="11"/>
        <rFont val="Arial"/>
        <family val="2"/>
        <charset val="238"/>
      </rPr>
      <t>pletí - červenec, srpen září - 6x, říjen 1x - celkem - 7x</t>
    </r>
  </si>
  <si>
    <t xml:space="preserve">                             ošetření vegetačních porostů systemickými herbicidy -1 x za měsíc (červenec - říjen - 4x)</t>
  </si>
  <si>
    <t>Ošetření vegetačních porostů - postřikem - bodově -4x</t>
  </si>
  <si>
    <t>Ošetření trvalek - odstranění odkvetlých částí -3x</t>
  </si>
  <si>
    <t xml:space="preserve">                             ošetření trvalek - ořez odkvetlých částí - 3x</t>
  </si>
  <si>
    <t>Hnojení umělým hnojivem - trvalky+ keře (3x)</t>
  </si>
  <si>
    <t xml:space="preserve">                             hnojení trvalek a keřů - 3x za vegetaci </t>
  </si>
  <si>
    <t xml:space="preserve">                             řez živých plotů - 2x za vegetaci- Spiraea, Forsythia </t>
  </si>
  <si>
    <t xml:space="preserve">Obvodová zeleň v areálu Centra Rožmitál pod Třemšínem </t>
  </si>
  <si>
    <t xml:space="preserve">                             pletí závlahových misek stromů -  duben1x - květen-srpen 2x- září,říjen -1x -celkem - 12x</t>
  </si>
  <si>
    <t>parcela -  917/10</t>
  </si>
  <si>
    <t xml:space="preserve">parcela - 917/1 </t>
  </si>
  <si>
    <t>Parcela číslo 917/3</t>
  </si>
  <si>
    <t>Parcela  - 917/3</t>
  </si>
  <si>
    <t xml:space="preserve">                             hnojení stromů - 2x za vegetaci </t>
  </si>
  <si>
    <t>Hnojení umělým hnojivem - stromy (2x)</t>
  </si>
  <si>
    <t xml:space="preserve">Hnojivo - rostliny </t>
  </si>
  <si>
    <t xml:space="preserve">                             hnojení trvalek, keřů, stromů - 6x za vegetaci </t>
  </si>
  <si>
    <t>Hnojení umělým hnojivem - trvalky,keře,stromy (6x)</t>
  </si>
  <si>
    <t xml:space="preserve">                             hnojení trvalek ,keřů, stromů - 6x za vegetaci </t>
  </si>
  <si>
    <t xml:space="preserve">Souhrn kalkulací 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</si>
  <si>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záhony - 565,89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, plocha trávníku 3 484,6m</t>
    </r>
    <r>
      <rPr>
        <vertAlign val="superscript"/>
        <sz val="11"/>
        <rFont val="Arial"/>
        <family val="2"/>
        <charset val="238"/>
      </rPr>
      <t>2</t>
    </r>
  </si>
  <si>
    <t xml:space="preserve">Údržba Terapeutického  bioazenu - 1 rok </t>
  </si>
  <si>
    <t>Technoligie biobazénu dle kat. IV dle Standardů pro plánování, výstavbu a provoz koupacích jezírek a biobazénu</t>
  </si>
  <si>
    <t>stř.</t>
  </si>
  <si>
    <t>Popis</t>
  </si>
  <si>
    <t>MJ</t>
  </si>
  <si>
    <t>počet ks</t>
  </si>
  <si>
    <t>Jedn. cena</t>
  </si>
  <si>
    <t>Cena</t>
  </si>
  <si>
    <t>kalkulace prací</t>
  </si>
  <si>
    <t>001:  jarní zprovoznění</t>
  </si>
  <si>
    <t>čistení čerpadel, montáž , nastavení a zprovoznění čerpadel biologické a mechanické filtrace</t>
  </si>
  <si>
    <t>kontrola řádné činnosti veškerých částí technologie biobazénu</t>
  </si>
  <si>
    <t>střih rostlin</t>
  </si>
  <si>
    <t>aplikace srážedla živin, odsátí sedimentů, proplach biologické filtrace - odtěžení živin</t>
  </si>
  <si>
    <t>kontrola potrubí a celkového stavu jezírka</t>
  </si>
  <si>
    <t xml:space="preserve">002: podzimní zazimování </t>
  </si>
  <si>
    <t>odčerpání přebytečné vody</t>
  </si>
  <si>
    <t>vyfouknutí potrubí</t>
  </si>
  <si>
    <t>demontáž čerpadel biologické a  mechanické filtrace</t>
  </si>
  <si>
    <t xml:space="preserve">číštění leknínů, odstraňování odhnilých částí rostlin, proplach přebytečných živin biologické filtrace </t>
  </si>
  <si>
    <t xml:space="preserve">003:Údržba - v průběhu sezóny ( duben - říjen ) 1x za 2 týdny </t>
  </si>
  <si>
    <t>strojové vysátí sedimentu ze dna, čištění stěn aku kartáčem a ručně</t>
  </si>
  <si>
    <t>kontrola mechanické filtrace, těsnost spojů, průplach filtrace</t>
  </si>
  <si>
    <t>údržba rostlin, letní střih, čištění odhnilých částí</t>
  </si>
  <si>
    <r>
      <t>hnojení rostlin -</t>
    </r>
    <r>
      <rPr>
        <i/>
        <sz val="10"/>
        <color rgb="FF000000"/>
        <rFont val="Arial"/>
        <family val="2"/>
        <charset val="238"/>
      </rPr>
      <t xml:space="preserve"> viz. návod</t>
    </r>
    <r>
      <rPr>
        <sz val="10"/>
        <color indexed="8"/>
        <rFont val="Arial"/>
        <family val="2"/>
        <charset val="238"/>
      </rPr>
      <t xml:space="preserve"> </t>
    </r>
  </si>
  <si>
    <r>
      <t xml:space="preserve">Kontrola parametrů vody ( vzorkování ) pro zajištění předepsaného výkonu biologické filtrace  - </t>
    </r>
    <r>
      <rPr>
        <i/>
        <sz val="10"/>
        <color rgb="FF000000"/>
        <rFont val="Arial"/>
        <family val="2"/>
        <charset val="238"/>
      </rPr>
      <t xml:space="preserve">viz. návod </t>
    </r>
  </si>
  <si>
    <t>další standartní činnosti nutné pro zajištění provozu jezírka</t>
  </si>
  <si>
    <t xml:space="preserve">Terapeutický biobazén </t>
  </si>
  <si>
    <t xml:space="preserve">Proplach biologické filtace </t>
  </si>
  <si>
    <t xml:space="preserve">Údržba zahradních ploch, květin a stromů  </t>
  </si>
  <si>
    <t xml:space="preserve">Údržba zahradních ploch, květin a stromů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</si>
</sst>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"/>
    <numFmt numFmtId="165" formatCode="#,##0.0_ ;\-#,##0.0\ "/>
    <numFmt numFmtId="166" formatCode="_-* #,##0.0\ &quot;Kč&quot;_-;\-* #,##0.0\ &quot;Kč&quot;_-;_-* &quot;-&quot;??\ &quot;Kč&quot;_-;_-@_-"/>
    <numFmt numFmtId="167" formatCode="_(#,##0.0??;\-\ #,##0.0??;&quot;–&quot;???;_(@_)"/>
    <numFmt numFmtId="168" formatCode="_(#,##0.00_);[Red]\-\ #,##0.00_);&quot;–&quot;??;_(@_)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i/>
      <sz val="12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4" xfId="0" applyFont="1" applyBorder="1"/>
    <xf numFmtId="164" fontId="6" fillId="0" borderId="4" xfId="0" applyNumberFormat="1" applyFont="1" applyBorder="1"/>
    <xf numFmtId="165" fontId="6" fillId="0" borderId="4" xfId="1" applyNumberFormat="1" applyFont="1" applyFill="1" applyBorder="1"/>
    <xf numFmtId="0" fontId="6" fillId="0" borderId="5" xfId="0" applyFont="1" applyBorder="1"/>
    <xf numFmtId="164" fontId="6" fillId="0" borderId="5" xfId="0" applyNumberFormat="1" applyFont="1" applyBorder="1"/>
    <xf numFmtId="165" fontId="6" fillId="0" borderId="5" xfId="1" applyNumberFormat="1" applyFont="1" applyFill="1" applyBorder="1"/>
    <xf numFmtId="0" fontId="6" fillId="0" borderId="6" xfId="0" applyFont="1" applyBorder="1"/>
    <xf numFmtId="164" fontId="6" fillId="0" borderId="6" xfId="0" applyNumberFormat="1" applyFont="1" applyBorder="1"/>
    <xf numFmtId="44" fontId="8" fillId="0" borderId="6" xfId="1" applyFont="1" applyFill="1" applyBorder="1"/>
    <xf numFmtId="166" fontId="8" fillId="0" borderId="0" xfId="1" applyNumberFormat="1" applyFont="1" applyBorder="1"/>
    <xf numFmtId="0" fontId="10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/>
    <xf numFmtId="166" fontId="8" fillId="0" borderId="0" xfId="1" applyNumberFormat="1" applyFont="1"/>
    <xf numFmtId="166" fontId="5" fillId="0" borderId="0" xfId="0" applyNumberFormat="1" applyFont="1"/>
    <xf numFmtId="0" fontId="5" fillId="0" borderId="7" xfId="0" applyFont="1" applyBorder="1"/>
    <xf numFmtId="164" fontId="5" fillId="0" borderId="7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44" fontId="8" fillId="0" borderId="4" xfId="1" applyFont="1" applyFill="1" applyBorder="1"/>
    <xf numFmtId="166" fontId="8" fillId="0" borderId="4" xfId="1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8" xfId="0" applyFont="1" applyBorder="1"/>
    <xf numFmtId="164" fontId="4" fillId="0" borderId="8" xfId="0" applyNumberFormat="1" applyFont="1" applyBorder="1"/>
    <xf numFmtId="0" fontId="14" fillId="0" borderId="0" xfId="0" applyFont="1"/>
    <xf numFmtId="0" fontId="15" fillId="0" borderId="0" xfId="0" applyFont="1"/>
    <xf numFmtId="44" fontId="5" fillId="0" borderId="0" xfId="0" applyNumberFormat="1" applyFont="1"/>
    <xf numFmtId="44" fontId="5" fillId="0" borderId="7" xfId="0" applyNumberFormat="1" applyFont="1" applyBorder="1"/>
    <xf numFmtId="0" fontId="6" fillId="2" borderId="6" xfId="0" applyFont="1" applyFill="1" applyBorder="1"/>
    <xf numFmtId="164" fontId="6" fillId="2" borderId="6" xfId="0" applyNumberFormat="1" applyFont="1" applyFill="1" applyBorder="1"/>
    <xf numFmtId="0" fontId="6" fillId="2" borderId="4" xfId="0" applyFont="1" applyFill="1" applyBorder="1"/>
    <xf numFmtId="164" fontId="6" fillId="2" borderId="4" xfId="0" applyNumberFormat="1" applyFont="1" applyFill="1" applyBorder="1"/>
    <xf numFmtId="165" fontId="6" fillId="2" borderId="4" xfId="1" applyNumberFormat="1" applyFont="1" applyFill="1" applyBorder="1"/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164" fontId="6" fillId="2" borderId="6" xfId="0" applyNumberFormat="1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vertical="center"/>
    </xf>
    <xf numFmtId="0" fontId="18" fillId="0" borderId="0" xfId="0" applyFont="1"/>
    <xf numFmtId="0" fontId="16" fillId="0" borderId="0" xfId="0" applyFont="1"/>
    <xf numFmtId="0" fontId="17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168" fontId="19" fillId="0" borderId="0" xfId="0" applyNumberFormat="1" applyFont="1" applyAlignment="1">
      <alignment horizontal="left"/>
    </xf>
    <xf numFmtId="44" fontId="19" fillId="0" borderId="0" xfId="0" applyNumberFormat="1" applyFont="1" applyAlignment="1">
      <alignment horizontal="left"/>
    </xf>
    <xf numFmtId="49" fontId="21" fillId="0" borderId="9" xfId="0" applyNumberFormat="1" applyFont="1" applyBorder="1" applyAlignment="1">
      <alignment horizontal="center"/>
    </xf>
    <xf numFmtId="49" fontId="21" fillId="0" borderId="9" xfId="0" applyNumberFormat="1" applyFont="1" applyBorder="1"/>
    <xf numFmtId="49" fontId="21" fillId="0" borderId="9" xfId="0" applyNumberFormat="1" applyFont="1" applyBorder="1" applyAlignment="1">
      <alignment horizontal="right"/>
    </xf>
    <xf numFmtId="44" fontId="21" fillId="0" borderId="9" xfId="0" applyNumberFormat="1" applyFont="1" applyBorder="1" applyAlignment="1">
      <alignment horizontal="right"/>
    </xf>
    <xf numFmtId="44" fontId="10" fillId="0" borderId="0" xfId="1" applyFont="1" applyBorder="1"/>
    <xf numFmtId="0" fontId="5" fillId="0" borderId="10" xfId="0" applyFont="1" applyBorder="1"/>
    <xf numFmtId="44" fontId="10" fillId="0" borderId="11" xfId="1" applyFont="1" applyBorder="1"/>
    <xf numFmtId="0" fontId="10" fillId="0" borderId="12" xfId="0" applyFont="1" applyBorder="1"/>
    <xf numFmtId="44" fontId="10" fillId="0" borderId="13" xfId="1" applyFont="1" applyBorder="1"/>
    <xf numFmtId="0" fontId="10" fillId="0" borderId="14" xfId="0" applyFont="1" applyBorder="1"/>
    <xf numFmtId="44" fontId="10" fillId="0" borderId="15" xfId="1" applyFont="1" applyBorder="1"/>
    <xf numFmtId="49" fontId="23" fillId="0" borderId="4" xfId="0" applyNumberFormat="1" applyFont="1" applyBorder="1" applyAlignment="1">
      <alignment horizontal="left" vertical="top" wrapText="1"/>
    </xf>
    <xf numFmtId="49" fontId="23" fillId="0" borderId="4" xfId="0" applyNumberFormat="1" applyFont="1" applyBorder="1" applyAlignment="1">
      <alignment horizontal="center" vertical="top"/>
    </xf>
    <xf numFmtId="167" fontId="24" fillId="0" borderId="4" xfId="0" applyNumberFormat="1" applyFont="1" applyBorder="1" applyAlignment="1">
      <alignment horizontal="right" vertical="top"/>
    </xf>
    <xf numFmtId="168" fontId="23" fillId="0" borderId="4" xfId="0" applyNumberFormat="1" applyFont="1" applyBorder="1" applyAlignment="1">
      <alignment horizontal="right" vertical="top"/>
    </xf>
    <xf numFmtId="44" fontId="23" fillId="0" borderId="4" xfId="0" applyNumberFormat="1" applyFont="1" applyBorder="1" applyAlignment="1">
      <alignment horizontal="right" vertical="top"/>
    </xf>
    <xf numFmtId="49" fontId="22" fillId="0" borderId="0" xfId="0" applyNumberFormat="1" applyFont="1"/>
    <xf numFmtId="167" fontId="22" fillId="0" borderId="0" xfId="0" applyNumberFormat="1" applyFont="1"/>
    <xf numFmtId="168" fontId="22" fillId="0" borderId="0" xfId="0" applyNumberFormat="1" applyFont="1"/>
    <xf numFmtId="44" fontId="22" fillId="0" borderId="0" xfId="0" applyNumberFormat="1" applyFont="1"/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left" vertical="top" wrapText="1"/>
    </xf>
    <xf numFmtId="167" fontId="24" fillId="0" borderId="0" xfId="0" applyNumberFormat="1" applyFont="1" applyAlignment="1">
      <alignment horizontal="right" vertical="top"/>
    </xf>
    <xf numFmtId="168" fontId="23" fillId="0" borderId="0" xfId="0" applyNumberFormat="1" applyFont="1" applyAlignment="1">
      <alignment horizontal="right" vertical="top"/>
    </xf>
    <xf numFmtId="44" fontId="23" fillId="0" borderId="0" xfId="0" applyNumberFormat="1" applyFont="1" applyAlignment="1">
      <alignment horizontal="right" vertical="top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6" fillId="0" borderId="4" xfId="0" applyNumberFormat="1" applyFont="1" applyFill="1" applyBorder="1"/>
    <xf numFmtId="0" fontId="6" fillId="0" borderId="4" xfId="0" applyFont="1" applyFill="1" applyBorder="1" applyAlignment="1">
      <alignment horizontal="center"/>
    </xf>
    <xf numFmtId="164" fontId="6" fillId="0" borderId="5" xfId="0" applyNumberFormat="1" applyFont="1" applyFill="1" applyBorder="1"/>
    <xf numFmtId="0" fontId="2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164" fontId="6" fillId="0" borderId="6" xfId="0" applyNumberFormat="1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6" fontId="8" fillId="0" borderId="0" xfId="1" applyNumberFormat="1" applyFont="1" applyFill="1" applyBorder="1"/>
    <xf numFmtId="0" fontId="26" fillId="0" borderId="0" xfId="0" applyFont="1" applyFill="1"/>
    <xf numFmtId="49" fontId="20" fillId="0" borderId="0" xfId="0" applyNumberFormat="1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E295-4E37-49FD-BEB8-3010E67D7EB9}">
  <dimension ref="A1:I69"/>
  <sheetViews>
    <sheetView tabSelected="1" view="pageLayout" zoomScaleNormal="100" workbookViewId="0">
      <selection activeCell="A6" sqref="A6"/>
    </sheetView>
  </sheetViews>
  <sheetFormatPr defaultRowHeight="14.4" x14ac:dyDescent="0.3"/>
  <cols>
    <col min="1" max="1" width="54.44140625" customWidth="1"/>
    <col min="2" max="2" width="6.88671875" customWidth="1"/>
    <col min="6" max="6" width="20.109375" customWidth="1"/>
    <col min="7" max="7" width="18.6640625" customWidth="1"/>
  </cols>
  <sheetData>
    <row r="1" spans="1:6" ht="17.399999999999999" x14ac:dyDescent="0.3">
      <c r="A1" s="1" t="s">
        <v>132</v>
      </c>
      <c r="B1" s="1"/>
      <c r="C1" s="1"/>
      <c r="D1" s="1"/>
    </row>
    <row r="2" spans="1:6" ht="17.399999999999999" x14ac:dyDescent="0.3">
      <c r="A2" s="2" t="s">
        <v>0</v>
      </c>
      <c r="B2" s="1"/>
      <c r="C2" s="1"/>
      <c r="D2" s="1"/>
    </row>
    <row r="3" spans="1:6" x14ac:dyDescent="0.3">
      <c r="A3" s="3" t="s">
        <v>1</v>
      </c>
      <c r="B3" s="3"/>
      <c r="C3" s="3"/>
    </row>
    <row r="4" spans="1:6" x14ac:dyDescent="0.3">
      <c r="A4" s="3" t="s">
        <v>2</v>
      </c>
      <c r="B4" s="3"/>
      <c r="C4" s="3"/>
    </row>
    <row r="5" spans="1:6" x14ac:dyDescent="0.3">
      <c r="A5" s="3" t="s">
        <v>3</v>
      </c>
      <c r="B5" s="3"/>
      <c r="C5" s="3"/>
    </row>
    <row r="6" spans="1:6" x14ac:dyDescent="0.3">
      <c r="A6" s="3" t="s">
        <v>4</v>
      </c>
      <c r="B6" s="3"/>
      <c r="C6" s="3"/>
    </row>
    <row r="7" spans="1:6" x14ac:dyDescent="0.3">
      <c r="B7" s="3"/>
      <c r="C7" s="3"/>
    </row>
    <row r="8" spans="1:6" ht="15.6" x14ac:dyDescent="0.3">
      <c r="A8" s="4" t="s">
        <v>5</v>
      </c>
      <c r="B8" s="3"/>
      <c r="C8" s="3"/>
    </row>
    <row r="9" spans="1:6" x14ac:dyDescent="0.3">
      <c r="A9" s="3" t="s">
        <v>92</v>
      </c>
    </row>
    <row r="10" spans="1:6" ht="15.6" x14ac:dyDescent="0.3">
      <c r="A10" s="5" t="s">
        <v>91</v>
      </c>
      <c r="B10" s="3"/>
      <c r="C10" s="5"/>
      <c r="D10" s="6"/>
      <c r="E10" s="6"/>
      <c r="F10" s="6"/>
    </row>
    <row r="11" spans="1:6" ht="15.6" x14ac:dyDescent="0.3">
      <c r="B11" s="3"/>
      <c r="C11" s="5"/>
      <c r="D11" s="6"/>
      <c r="E11" s="6"/>
      <c r="F11" s="6"/>
    </row>
    <row r="12" spans="1:6" ht="18" x14ac:dyDescent="0.35">
      <c r="A12" s="30" t="s">
        <v>66</v>
      </c>
      <c r="B12" s="31"/>
      <c r="C12" s="31"/>
      <c r="D12" s="32"/>
      <c r="E12" s="6"/>
      <c r="F12" s="6"/>
    </row>
    <row r="13" spans="1:6" ht="15.6" x14ac:dyDescent="0.3">
      <c r="A13" s="4" t="s">
        <v>5</v>
      </c>
      <c r="B13" s="3"/>
      <c r="C13" s="3"/>
    </row>
    <row r="15" spans="1:6" x14ac:dyDescent="0.3">
      <c r="A15" s="5" t="s">
        <v>31</v>
      </c>
      <c r="B15" s="3"/>
    </row>
    <row r="16" spans="1:6" ht="15.6" x14ac:dyDescent="0.3">
      <c r="A16" s="3"/>
      <c r="B16" s="5"/>
      <c r="C16" s="5"/>
      <c r="D16" s="6"/>
      <c r="E16" s="6"/>
      <c r="F16" s="6"/>
    </row>
    <row r="17" spans="1:6" ht="15.6" x14ac:dyDescent="0.3">
      <c r="A17" s="4" t="s">
        <v>6</v>
      </c>
      <c r="B17" s="6"/>
      <c r="C17" s="6"/>
      <c r="D17" s="6"/>
      <c r="E17" s="6"/>
      <c r="F17" s="6"/>
    </row>
    <row r="18" spans="1:6" ht="15.6" x14ac:dyDescent="0.3">
      <c r="A18" s="4"/>
      <c r="B18" s="6"/>
      <c r="C18" s="6"/>
      <c r="D18" s="6"/>
      <c r="E18" s="6"/>
      <c r="F18" s="6"/>
    </row>
    <row r="19" spans="1:6" x14ac:dyDescent="0.3">
      <c r="A19" s="27" t="s">
        <v>32</v>
      </c>
      <c r="B19" s="5"/>
      <c r="C19" s="5"/>
      <c r="D19" s="5"/>
      <c r="E19" s="5"/>
      <c r="F19" s="5"/>
    </row>
    <row r="20" spans="1:6" x14ac:dyDescent="0.3">
      <c r="A20" s="5" t="s">
        <v>33</v>
      </c>
      <c r="B20" s="3"/>
      <c r="C20" s="3"/>
      <c r="D20" s="3"/>
      <c r="E20" s="5"/>
      <c r="F20" s="5"/>
    </row>
    <row r="21" spans="1:6" x14ac:dyDescent="0.3">
      <c r="A21" s="5" t="s">
        <v>34</v>
      </c>
      <c r="B21" s="3"/>
      <c r="C21" s="3"/>
      <c r="D21" s="3"/>
      <c r="E21" s="5"/>
      <c r="F21" s="5"/>
    </row>
    <row r="22" spans="1:6" x14ac:dyDescent="0.3">
      <c r="A22" s="5" t="s">
        <v>35</v>
      </c>
      <c r="B22" s="5"/>
      <c r="C22" s="5"/>
      <c r="E22" s="3"/>
      <c r="F22" s="5"/>
    </row>
    <row r="23" spans="1:6" x14ac:dyDescent="0.3">
      <c r="A23" s="5" t="s">
        <v>36</v>
      </c>
      <c r="B23" s="3"/>
      <c r="E23" s="3"/>
      <c r="F23" s="5"/>
    </row>
    <row r="24" spans="1:6" x14ac:dyDescent="0.3">
      <c r="A24" s="5" t="s">
        <v>37</v>
      </c>
      <c r="B24" s="3"/>
      <c r="C24" s="3"/>
      <c r="D24" s="3"/>
      <c r="E24" s="3"/>
      <c r="F24" s="5"/>
    </row>
    <row r="25" spans="1:6" x14ac:dyDescent="0.3">
      <c r="A25" s="5" t="s">
        <v>38</v>
      </c>
      <c r="B25" s="3"/>
      <c r="C25" s="3"/>
      <c r="D25" s="3"/>
      <c r="E25" s="3"/>
      <c r="F25" s="5"/>
    </row>
    <row r="26" spans="1:6" x14ac:dyDescent="0.3">
      <c r="A26" s="5" t="s">
        <v>98</v>
      </c>
      <c r="B26" s="5"/>
      <c r="C26" s="5"/>
      <c r="D26" s="5"/>
      <c r="E26" s="5"/>
      <c r="F26" s="5"/>
    </row>
    <row r="27" spans="1:6" x14ac:dyDescent="0.3">
      <c r="A27" s="5" t="s">
        <v>39</v>
      </c>
      <c r="B27" s="5"/>
      <c r="C27" s="5"/>
      <c r="D27" s="5"/>
      <c r="E27" s="5"/>
      <c r="F27" s="5"/>
    </row>
    <row r="28" spans="1:6" x14ac:dyDescent="0.3">
      <c r="A28" s="5" t="s">
        <v>40</v>
      </c>
      <c r="B28" s="5"/>
      <c r="C28" s="5"/>
      <c r="D28" s="5"/>
      <c r="E28" s="5"/>
      <c r="F28" s="5"/>
    </row>
    <row r="29" spans="1:6" x14ac:dyDescent="0.3">
      <c r="A29" s="5" t="s">
        <v>41</v>
      </c>
      <c r="B29" s="5"/>
      <c r="C29" s="5"/>
      <c r="D29" s="5"/>
      <c r="E29" s="5"/>
      <c r="F29" s="5"/>
    </row>
    <row r="30" spans="1:6" x14ac:dyDescent="0.3">
      <c r="A30" s="5" t="s">
        <v>7</v>
      </c>
      <c r="B30" s="5"/>
      <c r="C30" s="5"/>
      <c r="D30" s="5"/>
      <c r="E30" s="5"/>
      <c r="F30" s="5"/>
    </row>
    <row r="31" spans="1:6" x14ac:dyDescent="0.3">
      <c r="A31" s="5" t="s">
        <v>8</v>
      </c>
      <c r="B31" s="3"/>
      <c r="C31" s="3"/>
      <c r="D31" s="3"/>
      <c r="E31" s="3"/>
      <c r="F31" s="5"/>
    </row>
    <row r="32" spans="1:6" x14ac:dyDescent="0.3">
      <c r="A32" s="5" t="s">
        <v>42</v>
      </c>
      <c r="B32" s="3"/>
      <c r="C32" s="3"/>
      <c r="D32" s="3"/>
      <c r="E32" s="3"/>
      <c r="F32" s="5"/>
    </row>
    <row r="33" spans="1:9" x14ac:dyDescent="0.3">
      <c r="A33" s="5" t="s">
        <v>9</v>
      </c>
      <c r="D33" s="3"/>
      <c r="E33" s="3"/>
      <c r="F33" s="5"/>
    </row>
    <row r="34" spans="1:9" x14ac:dyDescent="0.3">
      <c r="A34" s="5"/>
      <c r="D34" s="3"/>
      <c r="E34" s="3"/>
      <c r="F34" s="5"/>
    </row>
    <row r="35" spans="1:9" ht="17.399999999999999" thickBot="1" x14ac:dyDescent="0.35">
      <c r="A35" s="5" t="s">
        <v>102</v>
      </c>
      <c r="B35" s="3"/>
      <c r="C35" s="3"/>
      <c r="D35" s="3"/>
      <c r="E35" s="3"/>
      <c r="F35" s="5"/>
    </row>
    <row r="36" spans="1:9" ht="31.8" thickBot="1" x14ac:dyDescent="0.35">
      <c r="A36" s="77" t="s">
        <v>11</v>
      </c>
      <c r="B36" s="53" t="s">
        <v>12</v>
      </c>
      <c r="C36" s="53" t="s">
        <v>13</v>
      </c>
      <c r="D36" s="53" t="s">
        <v>14</v>
      </c>
      <c r="E36" s="53" t="s">
        <v>15</v>
      </c>
      <c r="F36" s="76" t="s">
        <v>16</v>
      </c>
    </row>
    <row r="37" spans="1:9" ht="16.2" x14ac:dyDescent="0.3">
      <c r="A37" s="39" t="s">
        <v>43</v>
      </c>
      <c r="B37" s="70" t="s">
        <v>18</v>
      </c>
      <c r="C37" s="70">
        <v>565.89</v>
      </c>
      <c r="D37" s="70">
        <v>0</v>
      </c>
      <c r="E37" s="70">
        <f>PRODUCT(D37,2)</f>
        <v>0</v>
      </c>
      <c r="F37" s="40">
        <f>PRODUCT(C37,E37)</f>
        <v>0</v>
      </c>
      <c r="G37" s="82"/>
      <c r="H37" s="82"/>
      <c r="I37" s="83"/>
    </row>
    <row r="38" spans="1:9" ht="16.2" x14ac:dyDescent="0.3">
      <c r="A38" s="39" t="s">
        <v>44</v>
      </c>
      <c r="B38" s="70" t="s">
        <v>18</v>
      </c>
      <c r="C38" s="70">
        <v>509.9</v>
      </c>
      <c r="D38" s="70">
        <v>0</v>
      </c>
      <c r="E38" s="70">
        <f>D38</f>
        <v>0</v>
      </c>
      <c r="F38" s="40">
        <f t="shared" ref="F38:F51" si="0">PRODUCT(C38,E38)</f>
        <v>0</v>
      </c>
      <c r="G38" s="82"/>
      <c r="H38" s="82"/>
      <c r="I38" s="83"/>
    </row>
    <row r="39" spans="1:9" ht="16.2" x14ac:dyDescent="0.3">
      <c r="A39" s="41" t="s">
        <v>45</v>
      </c>
      <c r="B39" s="71" t="s">
        <v>18</v>
      </c>
      <c r="C39" s="71">
        <v>565.89</v>
      </c>
      <c r="D39" s="70">
        <v>0</v>
      </c>
      <c r="E39" s="71">
        <f>12*D39</f>
        <v>0</v>
      </c>
      <c r="F39" s="40">
        <f t="shared" si="0"/>
        <v>0</v>
      </c>
    </row>
    <row r="40" spans="1:9" ht="31.5" customHeight="1" x14ac:dyDescent="0.3">
      <c r="A40" s="78" t="s">
        <v>46</v>
      </c>
      <c r="B40" s="71" t="s">
        <v>18</v>
      </c>
      <c r="C40" s="71">
        <v>565.89</v>
      </c>
      <c r="D40" s="70">
        <v>0</v>
      </c>
      <c r="E40" s="71">
        <f>PRODUCT(D40,7)</f>
        <v>0</v>
      </c>
      <c r="F40" s="79">
        <f t="shared" si="0"/>
        <v>0</v>
      </c>
    </row>
    <row r="41" spans="1:9" x14ac:dyDescent="0.3">
      <c r="A41" s="41" t="s">
        <v>47</v>
      </c>
      <c r="B41" s="71"/>
      <c r="C41" s="71"/>
      <c r="D41" s="70">
        <v>0</v>
      </c>
      <c r="E41" s="71"/>
      <c r="F41" s="40"/>
    </row>
    <row r="42" spans="1:9" x14ac:dyDescent="0.3">
      <c r="A42" s="41" t="s">
        <v>48</v>
      </c>
      <c r="B42" s="71" t="s">
        <v>49</v>
      </c>
      <c r="C42" s="71">
        <v>77</v>
      </c>
      <c r="D42" s="70">
        <v>0</v>
      </c>
      <c r="E42" s="71">
        <f>D42</f>
        <v>0</v>
      </c>
      <c r="F42" s="40">
        <f t="shared" si="0"/>
        <v>0</v>
      </c>
    </row>
    <row r="43" spans="1:9" ht="16.2" x14ac:dyDescent="0.3">
      <c r="A43" s="41" t="s">
        <v>50</v>
      </c>
      <c r="B43" s="71" t="s">
        <v>18</v>
      </c>
      <c r="C43" s="71">
        <v>565.89</v>
      </c>
      <c r="D43" s="70">
        <v>0</v>
      </c>
      <c r="E43" s="71">
        <f>6*D43</f>
        <v>0</v>
      </c>
      <c r="F43" s="40">
        <f t="shared" si="0"/>
        <v>0</v>
      </c>
    </row>
    <row r="44" spans="1:9" x14ac:dyDescent="0.3">
      <c r="A44" s="41" t="s">
        <v>51</v>
      </c>
      <c r="B44" s="71" t="s">
        <v>49</v>
      </c>
      <c r="C44" s="71">
        <v>60</v>
      </c>
      <c r="D44" s="70">
        <v>0</v>
      </c>
      <c r="E44" s="71">
        <f>D44</f>
        <v>0</v>
      </c>
      <c r="F44" s="40">
        <f t="shared" si="0"/>
        <v>0</v>
      </c>
    </row>
    <row r="45" spans="1:9" ht="16.2" x14ac:dyDescent="0.3">
      <c r="A45" s="41" t="s">
        <v>99</v>
      </c>
      <c r="B45" s="71" t="s">
        <v>18</v>
      </c>
      <c r="C45" s="72">
        <v>565.89</v>
      </c>
      <c r="D45" s="70">
        <v>0</v>
      </c>
      <c r="E45" s="71">
        <f>6*D45</f>
        <v>0</v>
      </c>
      <c r="F45" s="40">
        <f t="shared" si="0"/>
        <v>0</v>
      </c>
    </row>
    <row r="46" spans="1:9" x14ac:dyDescent="0.3">
      <c r="A46" s="41" t="s">
        <v>53</v>
      </c>
      <c r="B46" s="71" t="s">
        <v>54</v>
      </c>
      <c r="C46" s="72">
        <v>449.1</v>
      </c>
      <c r="D46" s="70">
        <v>0</v>
      </c>
      <c r="E46" s="71">
        <f>D46</f>
        <v>0</v>
      </c>
      <c r="F46" s="40">
        <f t="shared" si="0"/>
        <v>0</v>
      </c>
    </row>
    <row r="47" spans="1:9" x14ac:dyDescent="0.3">
      <c r="A47" s="41" t="s">
        <v>55</v>
      </c>
      <c r="B47" s="71" t="s">
        <v>56</v>
      </c>
      <c r="C47" s="72">
        <v>87.7</v>
      </c>
      <c r="D47" s="70">
        <v>0</v>
      </c>
      <c r="E47" s="71">
        <f>D47</f>
        <v>0</v>
      </c>
      <c r="F47" s="40">
        <f t="shared" si="0"/>
        <v>0</v>
      </c>
    </row>
    <row r="48" spans="1:9" x14ac:dyDescent="0.3">
      <c r="A48" s="41" t="s">
        <v>57</v>
      </c>
      <c r="B48" s="71" t="s">
        <v>54</v>
      </c>
      <c r="C48" s="72">
        <v>372.4</v>
      </c>
      <c r="D48" s="70">
        <v>0</v>
      </c>
      <c r="E48" s="71">
        <f>28*D48</f>
        <v>0</v>
      </c>
      <c r="F48" s="42">
        <f t="shared" si="0"/>
        <v>0</v>
      </c>
    </row>
    <row r="49" spans="1:7" ht="16.2" x14ac:dyDescent="0.3">
      <c r="A49" s="41" t="s">
        <v>17</v>
      </c>
      <c r="B49" s="71" t="s">
        <v>18</v>
      </c>
      <c r="C49" s="72">
        <v>3484.6</v>
      </c>
      <c r="D49" s="70">
        <v>0</v>
      </c>
      <c r="E49" s="71">
        <f>D49</f>
        <v>0</v>
      </c>
      <c r="F49" s="43">
        <f t="shared" si="0"/>
        <v>0</v>
      </c>
    </row>
    <row r="50" spans="1:7" ht="16.2" x14ac:dyDescent="0.3">
      <c r="A50" s="41" t="s">
        <v>58</v>
      </c>
      <c r="B50" s="71" t="s">
        <v>18</v>
      </c>
      <c r="C50" s="72">
        <v>63</v>
      </c>
      <c r="D50" s="70">
        <v>0</v>
      </c>
      <c r="E50" s="71">
        <f>2*D50</f>
        <v>0</v>
      </c>
      <c r="F50" s="43">
        <f t="shared" si="0"/>
        <v>0</v>
      </c>
    </row>
    <row r="51" spans="1:7" ht="16.2" x14ac:dyDescent="0.3">
      <c r="A51" s="41" t="s">
        <v>59</v>
      </c>
      <c r="B51" s="71" t="s">
        <v>18</v>
      </c>
      <c r="C51" s="72">
        <v>3484.6</v>
      </c>
      <c r="D51" s="70">
        <v>0</v>
      </c>
      <c r="E51" s="71">
        <f>28*D51</f>
        <v>0</v>
      </c>
      <c r="F51" s="43">
        <f t="shared" si="0"/>
        <v>0</v>
      </c>
    </row>
    <row r="52" spans="1:7" x14ac:dyDescent="0.3">
      <c r="A52" s="41" t="s">
        <v>19</v>
      </c>
      <c r="B52" s="71" t="s">
        <v>20</v>
      </c>
      <c r="C52" s="71">
        <v>1</v>
      </c>
      <c r="D52" s="70">
        <v>0</v>
      </c>
      <c r="E52" s="71"/>
      <c r="F52" s="43">
        <v>0</v>
      </c>
      <c r="G52" s="89"/>
    </row>
    <row r="53" spans="1:7" x14ac:dyDescent="0.3">
      <c r="A53" s="41" t="s">
        <v>21</v>
      </c>
      <c r="B53" s="71" t="s">
        <v>20</v>
      </c>
      <c r="C53" s="71">
        <v>1</v>
      </c>
      <c r="D53" s="70">
        <v>0</v>
      </c>
      <c r="E53" s="71"/>
      <c r="F53" s="43">
        <v>0</v>
      </c>
    </row>
    <row r="54" spans="1:7" x14ac:dyDescent="0.3">
      <c r="A54" s="7" t="s">
        <v>22</v>
      </c>
      <c r="B54" s="54" t="s">
        <v>20</v>
      </c>
      <c r="C54" s="54">
        <v>1</v>
      </c>
      <c r="D54" s="70">
        <v>0</v>
      </c>
      <c r="E54" s="55"/>
      <c r="F54" s="43">
        <v>0</v>
      </c>
    </row>
    <row r="55" spans="1:7" x14ac:dyDescent="0.3">
      <c r="A55" s="7" t="s">
        <v>23</v>
      </c>
      <c r="B55" s="54"/>
      <c r="C55" s="54"/>
      <c r="D55" s="120"/>
      <c r="E55" s="55"/>
      <c r="F55" s="28">
        <f>SUM(F37:F54)</f>
        <v>0</v>
      </c>
    </row>
    <row r="56" spans="1:7" x14ac:dyDescent="0.3">
      <c r="A56" s="5"/>
      <c r="B56" s="60"/>
      <c r="C56" s="60"/>
      <c r="D56" s="121"/>
      <c r="E56" s="61"/>
      <c r="F56" s="16"/>
    </row>
    <row r="57" spans="1:7" ht="15.6" x14ac:dyDescent="0.3">
      <c r="A57" s="17" t="s">
        <v>24</v>
      </c>
      <c r="B57" s="62"/>
      <c r="C57" s="62"/>
      <c r="D57" s="122"/>
      <c r="E57" s="62"/>
    </row>
    <row r="58" spans="1:7" x14ac:dyDescent="0.3">
      <c r="A58" s="18" t="s">
        <v>25</v>
      </c>
      <c r="B58" s="63" t="s">
        <v>20</v>
      </c>
      <c r="C58" s="63">
        <v>1</v>
      </c>
      <c r="D58" s="120">
        <v>0</v>
      </c>
      <c r="E58" s="63"/>
      <c r="F58" s="19">
        <f>PRODUCT(C58,D58)</f>
        <v>0</v>
      </c>
    </row>
    <row r="59" spans="1:7" x14ac:dyDescent="0.3">
      <c r="A59" s="18" t="s">
        <v>26</v>
      </c>
      <c r="B59" s="63" t="s">
        <v>27</v>
      </c>
      <c r="C59" s="63">
        <v>1045.4000000000001</v>
      </c>
      <c r="D59" s="120">
        <v>0</v>
      </c>
      <c r="E59" s="73"/>
      <c r="F59" s="19">
        <f>PRODUCT(C59,D59)</f>
        <v>0</v>
      </c>
    </row>
    <row r="60" spans="1:7" x14ac:dyDescent="0.3">
      <c r="A60" s="18" t="s">
        <v>60</v>
      </c>
      <c r="B60" s="63" t="s">
        <v>54</v>
      </c>
      <c r="C60" s="63">
        <v>108</v>
      </c>
      <c r="D60" s="120">
        <v>0</v>
      </c>
      <c r="E60" s="63"/>
      <c r="F60" s="19">
        <f>PRODUCT(C60,D60)</f>
        <v>0</v>
      </c>
    </row>
    <row r="61" spans="1:7" x14ac:dyDescent="0.3">
      <c r="A61" s="7" t="s">
        <v>61</v>
      </c>
      <c r="B61" s="54" t="s">
        <v>62</v>
      </c>
      <c r="C61" s="54">
        <v>18.5</v>
      </c>
      <c r="D61" s="120">
        <v>0</v>
      </c>
      <c r="E61" s="63"/>
      <c r="F61" s="8">
        <f>PRODUCT(C61:D61)</f>
        <v>0</v>
      </c>
    </row>
    <row r="62" spans="1:7" ht="16.2" x14ac:dyDescent="0.3">
      <c r="A62" s="7" t="s">
        <v>63</v>
      </c>
      <c r="B62" s="54" t="s">
        <v>64</v>
      </c>
      <c r="C62" s="54">
        <v>8</v>
      </c>
      <c r="D62" s="120">
        <v>0</v>
      </c>
      <c r="E62" s="63"/>
      <c r="F62" s="8">
        <f>PRODUCT(C62:D62)</f>
        <v>0</v>
      </c>
    </row>
    <row r="63" spans="1:7" ht="15" thickBot="1" x14ac:dyDescent="0.35">
      <c r="A63" s="10" t="s">
        <v>65</v>
      </c>
      <c r="B63" s="56" t="s">
        <v>27</v>
      </c>
      <c r="C63" s="56">
        <v>467</v>
      </c>
      <c r="D63" s="120">
        <v>0</v>
      </c>
      <c r="E63" s="65"/>
      <c r="F63" s="11">
        <f>PRODUCT(C63:D63)</f>
        <v>0</v>
      </c>
    </row>
    <row r="64" spans="1:7" ht="15" thickTop="1" x14ac:dyDescent="0.3">
      <c r="A64" s="3"/>
      <c r="B64" s="67"/>
      <c r="C64" s="67"/>
      <c r="D64" s="121"/>
      <c r="E64" s="67"/>
      <c r="F64" s="22">
        <f>SUM(F58:F63)</f>
        <v>0</v>
      </c>
    </row>
    <row r="65" spans="1:6" x14ac:dyDescent="0.3">
      <c r="A65" s="3"/>
      <c r="B65" s="67"/>
      <c r="C65" s="67"/>
      <c r="D65" s="67"/>
      <c r="E65" s="67"/>
      <c r="F65" s="22"/>
    </row>
    <row r="66" spans="1:6" x14ac:dyDescent="0.3">
      <c r="A66" s="3"/>
      <c r="B66" s="67"/>
      <c r="C66" s="67"/>
      <c r="D66" s="67"/>
      <c r="E66" s="67"/>
      <c r="F66" s="3"/>
    </row>
    <row r="67" spans="1:6" ht="15.6" x14ac:dyDescent="0.3">
      <c r="A67" s="4" t="s">
        <v>28</v>
      </c>
      <c r="B67" s="68"/>
      <c r="C67" s="68"/>
      <c r="D67" s="68"/>
      <c r="E67" s="68"/>
      <c r="F67" s="37">
        <f>SUM(F55)</f>
        <v>0</v>
      </c>
    </row>
    <row r="68" spans="1:6" ht="16.2" thickBot="1" x14ac:dyDescent="0.35">
      <c r="A68" s="24" t="s">
        <v>29</v>
      </c>
      <c r="B68" s="74"/>
      <c r="C68" s="75"/>
      <c r="D68" s="74"/>
      <c r="E68" s="74"/>
      <c r="F68" s="38">
        <f>SUM(F64)</f>
        <v>0</v>
      </c>
    </row>
    <row r="69" spans="1:6" ht="16.2" thickTop="1" x14ac:dyDescent="0.3">
      <c r="A69" s="4" t="s">
        <v>30</v>
      </c>
      <c r="B69" s="68"/>
      <c r="C69" s="68"/>
      <c r="D69" s="68"/>
      <c r="E69" s="68"/>
      <c r="F69" s="37">
        <f>SUM(F67:F68)</f>
        <v>0</v>
      </c>
    </row>
  </sheetData>
  <pageMargins left="0.70866141732283472" right="0.70866141732283472" top="0.59055118110236227" bottom="0.39370078740157483" header="0.31496062992125984" footer="0.31496062992125984"/>
  <pageSetup paperSize="9" orientation="landscape" r:id="rId1"/>
  <headerFooter>
    <oddFooter>&amp;C&amp;"Arial,Obyčejné"&amp;K00-049Stránka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6D6C-D450-4227-8774-C08E3CF51AC5}">
  <dimension ref="A1:F66"/>
  <sheetViews>
    <sheetView view="pageLayout" topLeftCell="A48" zoomScaleNormal="100" workbookViewId="0">
      <selection activeCell="G56" sqref="G56"/>
    </sheetView>
  </sheetViews>
  <sheetFormatPr defaultRowHeight="14.4" x14ac:dyDescent="0.3"/>
  <cols>
    <col min="1" max="1" width="45" customWidth="1"/>
    <col min="2" max="2" width="6.33203125" customWidth="1"/>
    <col min="6" max="6" width="18.6640625" customWidth="1"/>
  </cols>
  <sheetData>
    <row r="1" spans="1:6" ht="17.399999999999999" x14ac:dyDescent="0.3">
      <c r="A1" s="1" t="s">
        <v>132</v>
      </c>
      <c r="B1" s="1"/>
      <c r="C1" s="1"/>
      <c r="D1" s="1"/>
    </row>
    <row r="2" spans="1:6" x14ac:dyDescent="0.3">
      <c r="A2" s="2" t="s">
        <v>0</v>
      </c>
    </row>
    <row r="3" spans="1:6" x14ac:dyDescent="0.3">
      <c r="A3" s="3" t="s">
        <v>1</v>
      </c>
    </row>
    <row r="4" spans="1:6" x14ac:dyDescent="0.3">
      <c r="A4" s="3" t="s">
        <v>2</v>
      </c>
    </row>
    <row r="5" spans="1:6" x14ac:dyDescent="0.3">
      <c r="A5" s="3" t="s">
        <v>3</v>
      </c>
    </row>
    <row r="6" spans="1:6" x14ac:dyDescent="0.3">
      <c r="A6" s="3" t="s">
        <v>4</v>
      </c>
    </row>
    <row r="8" spans="1:6" ht="17.399999999999999" x14ac:dyDescent="0.3">
      <c r="A8" s="1" t="s">
        <v>67</v>
      </c>
      <c r="B8" s="1"/>
      <c r="C8" s="1"/>
      <c r="D8" s="1"/>
    </row>
    <row r="9" spans="1:6" ht="15.6" x14ac:dyDescent="0.3">
      <c r="A9" s="4" t="s">
        <v>5</v>
      </c>
      <c r="B9" s="3"/>
      <c r="C9" s="3"/>
    </row>
    <row r="10" spans="1:6" x14ac:dyDescent="0.3">
      <c r="A10" s="5" t="s">
        <v>93</v>
      </c>
      <c r="B10" s="3"/>
    </row>
    <row r="11" spans="1:6" ht="15.6" x14ac:dyDescent="0.3">
      <c r="A11" s="3"/>
      <c r="B11" s="5"/>
      <c r="C11" s="5"/>
      <c r="D11" s="6"/>
      <c r="E11" s="6"/>
      <c r="F11" s="6"/>
    </row>
    <row r="12" spans="1:6" ht="15.6" x14ac:dyDescent="0.3">
      <c r="A12" s="4" t="s">
        <v>6</v>
      </c>
      <c r="B12" s="6"/>
      <c r="C12" s="6"/>
      <c r="D12" s="6"/>
      <c r="E12" s="6"/>
      <c r="F12" s="6"/>
    </row>
    <row r="13" spans="1:6" ht="15.6" x14ac:dyDescent="0.3">
      <c r="A13" s="4"/>
      <c r="B13" s="6"/>
      <c r="C13" s="6"/>
      <c r="D13" s="6"/>
      <c r="E13" s="6"/>
      <c r="F13" s="6"/>
    </row>
    <row r="14" spans="1:6" x14ac:dyDescent="0.3">
      <c r="A14" s="27" t="s">
        <v>32</v>
      </c>
      <c r="B14" s="5"/>
      <c r="C14" s="5"/>
      <c r="D14" s="5"/>
      <c r="E14" s="5"/>
      <c r="F14" s="5"/>
    </row>
    <row r="15" spans="1:6" x14ac:dyDescent="0.3">
      <c r="A15" s="5" t="s">
        <v>33</v>
      </c>
      <c r="B15" s="3"/>
      <c r="C15" s="3"/>
      <c r="D15" s="3"/>
      <c r="E15" s="5"/>
      <c r="F15" s="5"/>
    </row>
    <row r="16" spans="1:6" x14ac:dyDescent="0.3">
      <c r="A16" s="5" t="s">
        <v>34</v>
      </c>
      <c r="B16" s="3"/>
      <c r="C16" s="3"/>
      <c r="D16" s="3"/>
      <c r="E16" s="5"/>
      <c r="F16" s="5"/>
    </row>
    <row r="17" spans="1:6" x14ac:dyDescent="0.3">
      <c r="A17" s="5" t="s">
        <v>35</v>
      </c>
      <c r="B17" s="5"/>
      <c r="C17" s="5"/>
      <c r="E17" s="3"/>
      <c r="F17" s="5"/>
    </row>
    <row r="18" spans="1:6" x14ac:dyDescent="0.3">
      <c r="A18" s="5" t="s">
        <v>36</v>
      </c>
      <c r="B18" s="3"/>
      <c r="E18" s="3"/>
      <c r="F18" s="5"/>
    </row>
    <row r="19" spans="1:6" x14ac:dyDescent="0.3">
      <c r="A19" s="5" t="s">
        <v>37</v>
      </c>
      <c r="B19" s="3"/>
      <c r="C19" s="3"/>
      <c r="D19" s="3"/>
      <c r="E19" s="3"/>
      <c r="F19" s="5"/>
    </row>
    <row r="20" spans="1:6" x14ac:dyDescent="0.3">
      <c r="A20" s="5" t="s">
        <v>38</v>
      </c>
      <c r="B20" s="3"/>
      <c r="C20" s="3"/>
      <c r="D20" s="3"/>
      <c r="E20" s="3"/>
      <c r="F20" s="5"/>
    </row>
    <row r="21" spans="1:6" x14ac:dyDescent="0.3">
      <c r="A21" s="5" t="s">
        <v>100</v>
      </c>
      <c r="B21" s="5"/>
      <c r="C21" s="5"/>
      <c r="D21" s="5"/>
      <c r="E21" s="5"/>
      <c r="F21" s="5"/>
    </row>
    <row r="22" spans="1:6" x14ac:dyDescent="0.3">
      <c r="A22" s="5" t="s">
        <v>69</v>
      </c>
      <c r="B22" s="5"/>
      <c r="C22" s="5"/>
      <c r="D22" s="5"/>
      <c r="E22" s="5"/>
      <c r="F22" s="5"/>
    </row>
    <row r="23" spans="1:6" x14ac:dyDescent="0.3">
      <c r="A23" s="5" t="s">
        <v>70</v>
      </c>
      <c r="B23" s="5"/>
      <c r="C23" s="5"/>
      <c r="D23" s="5"/>
      <c r="E23" s="5"/>
      <c r="F23" s="5"/>
    </row>
    <row r="24" spans="1:6" x14ac:dyDescent="0.3">
      <c r="A24" s="5" t="s">
        <v>71</v>
      </c>
      <c r="B24" s="5"/>
      <c r="C24" s="5"/>
      <c r="D24" s="5"/>
      <c r="E24" s="5"/>
      <c r="F24" s="5"/>
    </row>
    <row r="25" spans="1:6" x14ac:dyDescent="0.3">
      <c r="A25" s="5" t="s">
        <v>8</v>
      </c>
      <c r="B25" s="3"/>
      <c r="C25" s="3"/>
      <c r="D25" s="3"/>
      <c r="E25" s="3"/>
      <c r="F25" s="5"/>
    </row>
    <row r="26" spans="1:6" x14ac:dyDescent="0.3">
      <c r="A26" s="5" t="s">
        <v>40</v>
      </c>
      <c r="B26" s="5"/>
      <c r="C26" s="5"/>
      <c r="D26" s="5"/>
      <c r="E26" s="5"/>
      <c r="F26" s="5"/>
    </row>
    <row r="27" spans="1:6" x14ac:dyDescent="0.3">
      <c r="A27" s="5" t="s">
        <v>41</v>
      </c>
      <c r="B27" s="5"/>
      <c r="C27" s="5"/>
      <c r="D27" s="5"/>
      <c r="E27" s="5"/>
      <c r="F27" s="5"/>
    </row>
    <row r="28" spans="1:6" x14ac:dyDescent="0.3">
      <c r="A28" s="5" t="s">
        <v>88</v>
      </c>
      <c r="B28" s="3"/>
      <c r="C28" s="3"/>
      <c r="D28" s="3"/>
      <c r="E28" s="3"/>
      <c r="F28" s="5"/>
    </row>
    <row r="29" spans="1:6" x14ac:dyDescent="0.3">
      <c r="A29" s="5" t="s">
        <v>9</v>
      </c>
      <c r="D29" s="3"/>
      <c r="E29" s="3"/>
      <c r="F29" s="5"/>
    </row>
    <row r="30" spans="1:6" x14ac:dyDescent="0.3">
      <c r="A30" s="27"/>
      <c r="B30" s="3"/>
      <c r="C30" s="3"/>
      <c r="D30" s="3"/>
      <c r="E30" s="3"/>
      <c r="F30" s="5"/>
    </row>
    <row r="31" spans="1:6" ht="16.8" x14ac:dyDescent="0.3">
      <c r="A31" s="5" t="s">
        <v>72</v>
      </c>
      <c r="B31" s="3"/>
      <c r="C31" s="3"/>
      <c r="D31" s="3"/>
      <c r="E31" s="3"/>
      <c r="F31" s="5"/>
    </row>
    <row r="32" spans="1:6" ht="15" thickBot="1" x14ac:dyDescent="0.35"/>
    <row r="33" spans="1:6" ht="31.8" thickBot="1" x14ac:dyDescent="0.35">
      <c r="A33" s="77" t="s">
        <v>11</v>
      </c>
      <c r="B33" s="53" t="s">
        <v>12</v>
      </c>
      <c r="C33" s="53" t="s">
        <v>13</v>
      </c>
      <c r="D33" s="53" t="s">
        <v>14</v>
      </c>
      <c r="E33" s="53" t="s">
        <v>15</v>
      </c>
      <c r="F33" s="76" t="s">
        <v>16</v>
      </c>
    </row>
    <row r="34" spans="1:6" ht="16.8" x14ac:dyDescent="0.3">
      <c r="A34" s="13" t="s">
        <v>43</v>
      </c>
      <c r="B34" s="52" t="s">
        <v>18</v>
      </c>
      <c r="C34" s="52">
        <v>294.39999999999998</v>
      </c>
      <c r="D34" s="52">
        <v>0</v>
      </c>
      <c r="E34" s="52">
        <f>PRODUCT(D34,2)</f>
        <v>0</v>
      </c>
      <c r="F34" s="14">
        <f t="shared" ref="F34:F41" si="0">PRODUCT(C34,E34)</f>
        <v>0</v>
      </c>
    </row>
    <row r="35" spans="1:6" ht="16.8" x14ac:dyDescent="0.3">
      <c r="A35" s="13" t="s">
        <v>44</v>
      </c>
      <c r="B35" s="52" t="s">
        <v>18</v>
      </c>
      <c r="C35" s="52">
        <v>294.39999999999998</v>
      </c>
      <c r="D35" s="52">
        <v>0</v>
      </c>
      <c r="E35" s="52">
        <f>D35</f>
        <v>0</v>
      </c>
      <c r="F35" s="14">
        <f t="shared" si="0"/>
        <v>0</v>
      </c>
    </row>
    <row r="36" spans="1:6" ht="16.8" x14ac:dyDescent="0.3">
      <c r="A36" s="7" t="s">
        <v>45</v>
      </c>
      <c r="B36" s="44" t="s">
        <v>18</v>
      </c>
      <c r="C36" s="44">
        <v>294.39999999999998</v>
      </c>
      <c r="D36" s="52">
        <v>0</v>
      </c>
      <c r="E36" s="44">
        <f>12*D36</f>
        <v>0</v>
      </c>
      <c r="F36" s="8">
        <f t="shared" si="0"/>
        <v>0</v>
      </c>
    </row>
    <row r="37" spans="1:6" ht="33.75" customHeight="1" x14ac:dyDescent="0.3">
      <c r="A37" s="80" t="s">
        <v>46</v>
      </c>
      <c r="B37" s="54" t="s">
        <v>18</v>
      </c>
      <c r="C37" s="54">
        <v>294.39999999999998</v>
      </c>
      <c r="D37" s="52">
        <v>0</v>
      </c>
      <c r="E37" s="54">
        <f>PRODUCT(D37,7)</f>
        <v>0</v>
      </c>
      <c r="F37" s="81">
        <f t="shared" si="0"/>
        <v>0</v>
      </c>
    </row>
    <row r="38" spans="1:6" x14ac:dyDescent="0.3">
      <c r="A38" s="7" t="s">
        <v>47</v>
      </c>
      <c r="B38" s="44"/>
      <c r="C38" s="44"/>
      <c r="D38" s="52">
        <v>0</v>
      </c>
      <c r="E38" s="44"/>
      <c r="F38" s="8"/>
    </row>
    <row r="39" spans="1:6" x14ac:dyDescent="0.3">
      <c r="A39" s="7" t="s">
        <v>48</v>
      </c>
      <c r="B39" s="44" t="s">
        <v>49</v>
      </c>
      <c r="C39" s="44">
        <v>173</v>
      </c>
      <c r="D39" s="52">
        <v>0</v>
      </c>
      <c r="E39" s="44">
        <f>D39</f>
        <v>0</v>
      </c>
      <c r="F39" s="8">
        <f t="shared" si="0"/>
        <v>0</v>
      </c>
    </row>
    <row r="40" spans="1:6" ht="16.8" x14ac:dyDescent="0.3">
      <c r="A40" s="7" t="s">
        <v>50</v>
      </c>
      <c r="B40" s="44" t="s">
        <v>18</v>
      </c>
      <c r="C40" s="44">
        <v>294.39999999999998</v>
      </c>
      <c r="D40" s="52">
        <v>0</v>
      </c>
      <c r="E40" s="44">
        <f>6*D40</f>
        <v>0</v>
      </c>
      <c r="F40" s="8">
        <f t="shared" si="0"/>
        <v>0</v>
      </c>
    </row>
    <row r="41" spans="1:6" x14ac:dyDescent="0.3">
      <c r="A41" s="7" t="s">
        <v>51</v>
      </c>
      <c r="B41" s="44" t="s">
        <v>49</v>
      </c>
      <c r="C41" s="44">
        <v>64</v>
      </c>
      <c r="D41" s="52">
        <v>0</v>
      </c>
      <c r="E41" s="44">
        <f>D41</f>
        <v>0</v>
      </c>
      <c r="F41" s="8">
        <f t="shared" si="0"/>
        <v>0</v>
      </c>
    </row>
    <row r="42" spans="1:6" ht="16.8" x14ac:dyDescent="0.3">
      <c r="A42" s="7" t="s">
        <v>52</v>
      </c>
      <c r="B42" s="44" t="s">
        <v>18</v>
      </c>
      <c r="C42" s="45">
        <v>294.39999999999998</v>
      </c>
      <c r="D42" s="52">
        <v>0</v>
      </c>
      <c r="E42" s="44">
        <f>6*D42</f>
        <v>0</v>
      </c>
      <c r="F42" s="8">
        <f>PRODUCT(C42,E42)</f>
        <v>0</v>
      </c>
    </row>
    <row r="43" spans="1:6" x14ac:dyDescent="0.3">
      <c r="A43" s="7" t="s">
        <v>73</v>
      </c>
      <c r="B43" s="44" t="s">
        <v>54</v>
      </c>
      <c r="C43" s="45">
        <v>165.5</v>
      </c>
      <c r="D43" s="52">
        <v>0</v>
      </c>
      <c r="E43" s="44">
        <f>D43</f>
        <v>0</v>
      </c>
      <c r="F43" s="8">
        <f>PRODUCT(C43,E43)</f>
        <v>0</v>
      </c>
    </row>
    <row r="44" spans="1:6" x14ac:dyDescent="0.3">
      <c r="A44" s="7" t="s">
        <v>55</v>
      </c>
      <c r="B44" s="44" t="s">
        <v>56</v>
      </c>
      <c r="C44" s="45">
        <v>165.5</v>
      </c>
      <c r="D44" s="52">
        <v>0</v>
      </c>
      <c r="E44" s="44">
        <f>D44</f>
        <v>0</v>
      </c>
      <c r="F44" s="8">
        <f t="shared" ref="F44:F48" si="1">PRODUCT(C44,E44)</f>
        <v>0</v>
      </c>
    </row>
    <row r="45" spans="1:6" ht="16.8" x14ac:dyDescent="0.3">
      <c r="A45" s="7" t="s">
        <v>59</v>
      </c>
      <c r="B45" s="44" t="s">
        <v>18</v>
      </c>
      <c r="C45" s="45">
        <v>611.5</v>
      </c>
      <c r="D45" s="52">
        <v>0</v>
      </c>
      <c r="E45" s="44">
        <f>28*D45</f>
        <v>0</v>
      </c>
      <c r="F45" s="9">
        <f t="shared" si="1"/>
        <v>0</v>
      </c>
    </row>
    <row r="46" spans="1:6" ht="16.8" x14ac:dyDescent="0.3">
      <c r="A46" s="7" t="s">
        <v>74</v>
      </c>
      <c r="B46" s="44" t="s">
        <v>18</v>
      </c>
      <c r="C46" s="45">
        <v>611.5</v>
      </c>
      <c r="D46" s="52">
        <v>0</v>
      </c>
      <c r="E46" s="44">
        <f>D46</f>
        <v>0</v>
      </c>
      <c r="F46" s="8">
        <f t="shared" si="1"/>
        <v>0</v>
      </c>
    </row>
    <row r="47" spans="1:6" x14ac:dyDescent="0.3">
      <c r="A47" s="7" t="s">
        <v>57</v>
      </c>
      <c r="B47" s="44" t="s">
        <v>54</v>
      </c>
      <c r="C47" s="45">
        <v>165.5</v>
      </c>
      <c r="D47" s="52">
        <v>0</v>
      </c>
      <c r="E47" s="44">
        <f>28*D47</f>
        <v>0</v>
      </c>
      <c r="F47" s="8">
        <f t="shared" si="1"/>
        <v>0</v>
      </c>
    </row>
    <row r="48" spans="1:6" ht="16.8" x14ac:dyDescent="0.3">
      <c r="A48" s="7" t="s">
        <v>75</v>
      </c>
      <c r="B48" s="44" t="s">
        <v>18</v>
      </c>
      <c r="C48" s="45">
        <v>116.2</v>
      </c>
      <c r="D48" s="52">
        <v>0</v>
      </c>
      <c r="E48" s="44">
        <f>2*D48</f>
        <v>0</v>
      </c>
      <c r="F48" s="8">
        <f t="shared" si="1"/>
        <v>0</v>
      </c>
    </row>
    <row r="49" spans="1:6" x14ac:dyDescent="0.3">
      <c r="A49" s="7" t="s">
        <v>19</v>
      </c>
      <c r="B49" s="44" t="s">
        <v>20</v>
      </c>
      <c r="C49" s="44">
        <v>1</v>
      </c>
      <c r="D49" s="84"/>
      <c r="E49" s="44"/>
      <c r="F49" s="8">
        <v>0</v>
      </c>
    </row>
    <row r="50" spans="1:6" x14ac:dyDescent="0.3">
      <c r="A50" s="7" t="s">
        <v>21</v>
      </c>
      <c r="B50" s="44" t="s">
        <v>20</v>
      </c>
      <c r="C50" s="44">
        <v>1</v>
      </c>
      <c r="D50" s="84"/>
      <c r="E50" s="44"/>
      <c r="F50" s="8">
        <v>0</v>
      </c>
    </row>
    <row r="51" spans="1:6" x14ac:dyDescent="0.3">
      <c r="A51" s="7" t="s">
        <v>22</v>
      </c>
      <c r="B51" s="44" t="s">
        <v>20</v>
      </c>
      <c r="C51" s="44">
        <v>1</v>
      </c>
      <c r="D51" s="84"/>
      <c r="E51" s="45">
        <v>0</v>
      </c>
      <c r="F51" s="9">
        <f>E51</f>
        <v>0</v>
      </c>
    </row>
    <row r="52" spans="1:6" x14ac:dyDescent="0.3">
      <c r="A52" s="7" t="s">
        <v>23</v>
      </c>
      <c r="B52" s="44"/>
      <c r="C52" s="44"/>
      <c r="D52" s="84"/>
      <c r="E52" s="45"/>
      <c r="F52" s="29">
        <f>SUM(F34:F51)</f>
        <v>0</v>
      </c>
    </row>
    <row r="53" spans="1:6" x14ac:dyDescent="0.3">
      <c r="B53" s="46"/>
      <c r="C53" s="46"/>
      <c r="D53" s="85"/>
      <c r="E53" s="46"/>
    </row>
    <row r="54" spans="1:6" ht="15.6" x14ac:dyDescent="0.3">
      <c r="A54" s="17" t="s">
        <v>24</v>
      </c>
      <c r="B54" s="46"/>
      <c r="C54" s="46"/>
      <c r="D54" s="85"/>
      <c r="E54" s="46"/>
    </row>
    <row r="55" spans="1:6" x14ac:dyDescent="0.3">
      <c r="A55" s="18" t="s">
        <v>25</v>
      </c>
      <c r="B55" s="47" t="s">
        <v>20</v>
      </c>
      <c r="C55" s="47">
        <v>1</v>
      </c>
      <c r="D55" s="125">
        <v>0</v>
      </c>
      <c r="E55" s="125"/>
      <c r="F55" s="124">
        <f>PRODUCT(C55,D55)</f>
        <v>0</v>
      </c>
    </row>
    <row r="56" spans="1:6" x14ac:dyDescent="0.3">
      <c r="A56" s="18" t="s">
        <v>26</v>
      </c>
      <c r="B56" s="47" t="s">
        <v>27</v>
      </c>
      <c r="C56" s="47">
        <v>190</v>
      </c>
      <c r="D56" s="125">
        <v>0</v>
      </c>
      <c r="E56" s="127"/>
      <c r="F56" s="124">
        <f>PRODUCT(C56,D56)</f>
        <v>0</v>
      </c>
    </row>
    <row r="57" spans="1:6" x14ac:dyDescent="0.3">
      <c r="A57" s="18" t="s">
        <v>60</v>
      </c>
      <c r="B57" s="47" t="s">
        <v>54</v>
      </c>
      <c r="C57" s="47">
        <v>135</v>
      </c>
      <c r="D57" s="125">
        <v>0</v>
      </c>
      <c r="E57" s="125"/>
      <c r="F57" s="124">
        <f>PRODUCT(C57,D57)</f>
        <v>0</v>
      </c>
    </row>
    <row r="58" spans="1:6" x14ac:dyDescent="0.3">
      <c r="A58" s="7" t="s">
        <v>61</v>
      </c>
      <c r="B58" s="44" t="s">
        <v>62</v>
      </c>
      <c r="C58" s="44">
        <v>12.8</v>
      </c>
      <c r="D58" s="125">
        <v>0</v>
      </c>
      <c r="E58" s="125"/>
      <c r="F58" s="124">
        <f>PRODUCT(C58:D58)</f>
        <v>0</v>
      </c>
    </row>
    <row r="59" spans="1:6" ht="16.8" x14ac:dyDescent="0.3">
      <c r="A59" s="7" t="s">
        <v>76</v>
      </c>
      <c r="B59" s="44" t="s">
        <v>64</v>
      </c>
      <c r="C59" s="44">
        <v>2.5</v>
      </c>
      <c r="D59" s="125">
        <v>0</v>
      </c>
      <c r="E59" s="125"/>
      <c r="F59" s="124">
        <f>PRODUCT(C59:D59)</f>
        <v>0</v>
      </c>
    </row>
    <row r="60" spans="1:6" ht="15" thickBot="1" x14ac:dyDescent="0.35">
      <c r="A60" s="10" t="s">
        <v>65</v>
      </c>
      <c r="B60" s="48" t="s">
        <v>27</v>
      </c>
      <c r="C60" s="48">
        <v>225</v>
      </c>
      <c r="D60" s="125">
        <v>0</v>
      </c>
      <c r="E60" s="128"/>
      <c r="F60" s="126">
        <f>PRODUCT(C60:D60)</f>
        <v>0</v>
      </c>
    </row>
    <row r="61" spans="1:6" ht="15" thickTop="1" x14ac:dyDescent="0.3">
      <c r="A61" s="3"/>
      <c r="B61" s="49"/>
      <c r="C61" s="49"/>
      <c r="D61" s="49"/>
      <c r="E61" s="49"/>
      <c r="F61" s="22">
        <f>SUM(F55:F60)</f>
        <v>0</v>
      </c>
    </row>
    <row r="62" spans="1:6" x14ac:dyDescent="0.3">
      <c r="A62" s="3"/>
      <c r="B62" s="49"/>
      <c r="C62" s="49"/>
      <c r="D62" s="49"/>
      <c r="E62" s="49"/>
      <c r="F62" s="22"/>
    </row>
    <row r="63" spans="1:6" x14ac:dyDescent="0.3">
      <c r="A63" s="3"/>
      <c r="B63" s="49"/>
      <c r="C63" s="49"/>
      <c r="D63" s="49"/>
      <c r="E63" s="49"/>
      <c r="F63" s="3"/>
    </row>
    <row r="64" spans="1:6" ht="15.6" x14ac:dyDescent="0.3">
      <c r="A64" s="4" t="s">
        <v>28</v>
      </c>
      <c r="B64" s="50"/>
      <c r="C64" s="50"/>
      <c r="D64" s="50"/>
      <c r="E64" s="50"/>
      <c r="F64" s="23">
        <f>SUM(F52)</f>
        <v>0</v>
      </c>
    </row>
    <row r="65" spans="1:6" ht="16.2" thickBot="1" x14ac:dyDescent="0.35">
      <c r="A65" s="24" t="s">
        <v>29</v>
      </c>
      <c r="B65" s="51"/>
      <c r="C65" s="69"/>
      <c r="D65" s="51"/>
      <c r="E65" s="51"/>
      <c r="F65" s="26">
        <f>SUM(F61)</f>
        <v>0</v>
      </c>
    </row>
    <row r="66" spans="1:6" ht="16.2" thickTop="1" x14ac:dyDescent="0.3">
      <c r="A66" s="4" t="s">
        <v>30</v>
      </c>
      <c r="B66" s="50"/>
      <c r="C66" s="50"/>
      <c r="D66" s="50"/>
      <c r="E66" s="50"/>
      <c r="F66" s="23">
        <f>SUM(F64:F65)</f>
        <v>0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headerFooter>
    <oddFooter>&amp;C&amp;"Arial,Obyčejné"&amp;K00-049Stránka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DFF6-7090-45CE-B946-67316131D37C}">
  <dimension ref="A1:G39"/>
  <sheetViews>
    <sheetView view="pageLayout" topLeftCell="A29" zoomScaleNormal="100" workbookViewId="0">
      <selection activeCell="G33" sqref="G33"/>
    </sheetView>
  </sheetViews>
  <sheetFormatPr defaultRowHeight="14.4" x14ac:dyDescent="0.3"/>
  <cols>
    <col min="1" max="1" width="57.88671875" customWidth="1"/>
    <col min="2" max="2" width="7" customWidth="1"/>
    <col min="4" max="4" width="6.88671875" customWidth="1"/>
    <col min="5" max="5" width="9.5546875" customWidth="1"/>
    <col min="6" max="6" width="16" customWidth="1"/>
    <col min="7" max="7" width="17.109375" customWidth="1"/>
  </cols>
  <sheetData>
    <row r="1" spans="1:6" ht="17.399999999999999" x14ac:dyDescent="0.3">
      <c r="A1" s="1" t="s">
        <v>133</v>
      </c>
      <c r="B1" s="1"/>
      <c r="C1" s="1"/>
      <c r="D1" s="1"/>
    </row>
    <row r="2" spans="1:6" x14ac:dyDescent="0.3">
      <c r="A2" s="2" t="s">
        <v>0</v>
      </c>
      <c r="B2" s="3"/>
      <c r="C2" s="3"/>
    </row>
    <row r="3" spans="1:6" x14ac:dyDescent="0.3">
      <c r="A3" s="3" t="s">
        <v>1</v>
      </c>
      <c r="B3" s="3"/>
      <c r="C3" s="3"/>
    </row>
    <row r="4" spans="1:6" x14ac:dyDescent="0.3">
      <c r="A4" s="3" t="s">
        <v>2</v>
      </c>
      <c r="B4" s="3"/>
      <c r="C4" s="3"/>
    </row>
    <row r="5" spans="1:6" x14ac:dyDescent="0.3">
      <c r="A5" s="3" t="s">
        <v>3</v>
      </c>
      <c r="B5" s="3"/>
      <c r="C5" s="3"/>
    </row>
    <row r="6" spans="1:6" x14ac:dyDescent="0.3">
      <c r="A6" s="3" t="s">
        <v>4</v>
      </c>
      <c r="B6" s="3"/>
      <c r="C6" s="3"/>
    </row>
    <row r="7" spans="1:6" x14ac:dyDescent="0.3">
      <c r="A7" s="3"/>
      <c r="B7" s="3"/>
      <c r="C7" s="3"/>
    </row>
    <row r="8" spans="1:6" ht="17.399999999999999" x14ac:dyDescent="0.3">
      <c r="A8" s="1" t="s">
        <v>89</v>
      </c>
      <c r="B8" s="3"/>
      <c r="C8" s="3"/>
    </row>
    <row r="9" spans="1:6" x14ac:dyDescent="0.3">
      <c r="A9" s="3"/>
      <c r="B9" s="3"/>
      <c r="C9" s="3"/>
    </row>
    <row r="10" spans="1:6" ht="15.6" x14ac:dyDescent="0.3">
      <c r="A10" s="4" t="s">
        <v>5</v>
      </c>
      <c r="B10" s="3"/>
      <c r="C10" s="3"/>
    </row>
    <row r="11" spans="1:6" x14ac:dyDescent="0.3">
      <c r="A11" s="5" t="s">
        <v>94</v>
      </c>
      <c r="B11" s="3"/>
    </row>
    <row r="12" spans="1:6" ht="15.6" x14ac:dyDescent="0.3">
      <c r="A12" s="3"/>
      <c r="B12" s="5"/>
      <c r="C12" s="5"/>
      <c r="D12" s="6"/>
      <c r="E12" s="6"/>
      <c r="F12" s="6"/>
    </row>
    <row r="13" spans="1:6" ht="15.6" x14ac:dyDescent="0.3">
      <c r="A13" s="4" t="s">
        <v>6</v>
      </c>
      <c r="B13" s="6"/>
      <c r="C13" s="6"/>
      <c r="D13" s="6"/>
      <c r="E13" s="6"/>
      <c r="F13" s="6"/>
    </row>
    <row r="14" spans="1:6" x14ac:dyDescent="0.3">
      <c r="A14" s="5" t="s">
        <v>7</v>
      </c>
      <c r="B14" s="5"/>
      <c r="C14" s="5"/>
      <c r="D14" s="5"/>
      <c r="E14" s="5"/>
      <c r="F14" s="5"/>
    </row>
    <row r="15" spans="1:6" x14ac:dyDescent="0.3">
      <c r="A15" s="5" t="s">
        <v>8</v>
      </c>
      <c r="B15" s="3"/>
      <c r="C15" s="3"/>
      <c r="D15" s="3"/>
      <c r="E15" s="3"/>
      <c r="F15" s="5"/>
    </row>
    <row r="16" spans="1:6" x14ac:dyDescent="0.3">
      <c r="A16" s="5" t="s">
        <v>95</v>
      </c>
      <c r="B16" s="3"/>
      <c r="C16" s="3"/>
      <c r="D16" s="3"/>
      <c r="E16" s="3"/>
      <c r="F16" s="5"/>
    </row>
    <row r="17" spans="1:7" x14ac:dyDescent="0.3">
      <c r="A17" s="5" t="s">
        <v>9</v>
      </c>
      <c r="D17" s="3"/>
      <c r="E17" s="3"/>
      <c r="F17" s="5"/>
    </row>
    <row r="18" spans="1:7" x14ac:dyDescent="0.3">
      <c r="A18" s="5" t="s">
        <v>90</v>
      </c>
      <c r="D18" s="3"/>
      <c r="E18" s="3"/>
      <c r="F18" s="5"/>
    </row>
    <row r="19" spans="1:7" x14ac:dyDescent="0.3">
      <c r="A19" s="5"/>
      <c r="D19" s="3"/>
      <c r="E19" s="3"/>
      <c r="F19" s="5"/>
    </row>
    <row r="20" spans="1:7" ht="17.399999999999999" thickBot="1" x14ac:dyDescent="0.35">
      <c r="A20" s="5" t="s">
        <v>10</v>
      </c>
      <c r="B20" s="3"/>
      <c r="C20" s="3"/>
      <c r="D20" s="3"/>
      <c r="E20" s="3"/>
      <c r="F20" s="5"/>
    </row>
    <row r="21" spans="1:7" ht="31.8" thickBot="1" x14ac:dyDescent="0.35">
      <c r="A21" s="77" t="s">
        <v>11</v>
      </c>
      <c r="B21" s="53" t="s">
        <v>12</v>
      </c>
      <c r="C21" s="53" t="s">
        <v>13</v>
      </c>
      <c r="D21" s="53" t="s">
        <v>14</v>
      </c>
      <c r="E21" s="53" t="s">
        <v>15</v>
      </c>
      <c r="F21" s="76" t="s">
        <v>16</v>
      </c>
    </row>
    <row r="22" spans="1:7" ht="16.2" x14ac:dyDescent="0.3">
      <c r="A22" s="7" t="s">
        <v>17</v>
      </c>
      <c r="B22" s="54" t="s">
        <v>18</v>
      </c>
      <c r="C22" s="55">
        <v>751.9</v>
      </c>
      <c r="D22" s="54">
        <v>0</v>
      </c>
      <c r="E22" s="54">
        <f>D22</f>
        <v>0</v>
      </c>
      <c r="F22" s="9">
        <f t="shared" ref="F22:F26" si="0">PRODUCT(C22,E22)</f>
        <v>0</v>
      </c>
    </row>
    <row r="23" spans="1:7" x14ac:dyDescent="0.3">
      <c r="A23" s="7" t="s">
        <v>19</v>
      </c>
      <c r="B23" s="54" t="s">
        <v>20</v>
      </c>
      <c r="C23" s="54">
        <v>1</v>
      </c>
      <c r="D23" s="54">
        <v>0</v>
      </c>
      <c r="E23" s="54"/>
      <c r="F23" s="9">
        <v>0</v>
      </c>
      <c r="G23" s="89"/>
    </row>
    <row r="24" spans="1:7" ht="16.2" x14ac:dyDescent="0.3">
      <c r="A24" s="7" t="s">
        <v>96</v>
      </c>
      <c r="B24" s="54" t="s">
        <v>18</v>
      </c>
      <c r="C24" s="55">
        <v>243.29</v>
      </c>
      <c r="D24" s="54">
        <v>0</v>
      </c>
      <c r="E24" s="54">
        <f>2*D24</f>
        <v>0</v>
      </c>
      <c r="F24" s="14">
        <f t="shared" ref="F24" si="1">PRODUCT(C24,E24)</f>
        <v>0</v>
      </c>
    </row>
    <row r="25" spans="1:7" x14ac:dyDescent="0.3">
      <c r="A25" s="7" t="s">
        <v>21</v>
      </c>
      <c r="B25" s="54" t="s">
        <v>20</v>
      </c>
      <c r="C25" s="54">
        <v>1</v>
      </c>
      <c r="D25" s="54">
        <v>0</v>
      </c>
      <c r="E25" s="54"/>
      <c r="F25" s="9">
        <v>0</v>
      </c>
    </row>
    <row r="26" spans="1:7" ht="16.2" x14ac:dyDescent="0.3">
      <c r="A26" s="7" t="s">
        <v>45</v>
      </c>
      <c r="B26" s="54" t="s">
        <v>18</v>
      </c>
      <c r="C26" s="54">
        <v>19</v>
      </c>
      <c r="D26" s="54">
        <v>0</v>
      </c>
      <c r="E26" s="54">
        <f>12*D26</f>
        <v>0</v>
      </c>
      <c r="F26" s="8">
        <f t="shared" si="0"/>
        <v>0</v>
      </c>
    </row>
    <row r="27" spans="1:7" ht="15" thickBot="1" x14ac:dyDescent="0.35">
      <c r="A27" s="10" t="s">
        <v>22</v>
      </c>
      <c r="B27" s="56" t="s">
        <v>20</v>
      </c>
      <c r="C27" s="56">
        <v>1</v>
      </c>
      <c r="D27" s="54">
        <v>0</v>
      </c>
      <c r="E27" s="57"/>
      <c r="F27" s="12">
        <f>D27</f>
        <v>0</v>
      </c>
    </row>
    <row r="28" spans="1:7" ht="15" thickTop="1" x14ac:dyDescent="0.3">
      <c r="A28" s="13" t="s">
        <v>23</v>
      </c>
      <c r="B28" s="58"/>
      <c r="C28" s="58"/>
      <c r="D28" s="86"/>
      <c r="E28" s="59"/>
      <c r="F28" s="15">
        <f>SUM(F22:F27)</f>
        <v>0</v>
      </c>
    </row>
    <row r="29" spans="1:7" x14ac:dyDescent="0.3">
      <c r="A29" s="5"/>
      <c r="B29" s="60"/>
      <c r="C29" s="60"/>
      <c r="D29" s="87"/>
      <c r="E29" s="61"/>
      <c r="F29" s="16"/>
    </row>
    <row r="30" spans="1:7" ht="15.6" x14ac:dyDescent="0.3">
      <c r="A30" s="17" t="s">
        <v>24</v>
      </c>
      <c r="B30" s="62"/>
      <c r="C30" s="62"/>
      <c r="D30" s="88"/>
      <c r="E30" s="62"/>
    </row>
    <row r="31" spans="1:7" x14ac:dyDescent="0.3">
      <c r="A31" s="18" t="s">
        <v>25</v>
      </c>
      <c r="B31" s="63" t="s">
        <v>20</v>
      </c>
      <c r="C31" s="63">
        <v>0.6</v>
      </c>
      <c r="D31" s="54">
        <v>0</v>
      </c>
      <c r="E31" s="63"/>
      <c r="F31" s="19">
        <f>PRODUCT(C31,D31)</f>
        <v>0</v>
      </c>
    </row>
    <row r="32" spans="1:7" x14ac:dyDescent="0.3">
      <c r="A32" s="33" t="s">
        <v>97</v>
      </c>
      <c r="B32" s="64" t="s">
        <v>27</v>
      </c>
      <c r="C32" s="64">
        <v>5</v>
      </c>
      <c r="D32" s="129">
        <v>0</v>
      </c>
      <c r="E32" s="64"/>
      <c r="F32" s="34">
        <f>PRODUCT(C32,D32)</f>
        <v>0</v>
      </c>
    </row>
    <row r="33" spans="1:6" ht="15" thickBot="1" x14ac:dyDescent="0.35">
      <c r="A33" s="20" t="s">
        <v>26</v>
      </c>
      <c r="B33" s="65" t="s">
        <v>27</v>
      </c>
      <c r="C33" s="65">
        <v>230</v>
      </c>
      <c r="D33" s="56">
        <v>0</v>
      </c>
      <c r="E33" s="66"/>
      <c r="F33" s="21">
        <f>PRODUCT(C33,D33)</f>
        <v>0</v>
      </c>
    </row>
    <row r="34" spans="1:6" ht="15" thickTop="1" x14ac:dyDescent="0.3">
      <c r="A34" s="3"/>
      <c r="B34" s="67"/>
      <c r="C34" s="67"/>
      <c r="D34" s="67"/>
      <c r="E34" s="67"/>
      <c r="F34" s="22">
        <f>SUM(F31:F33)</f>
        <v>0</v>
      </c>
    </row>
    <row r="35" spans="1:6" x14ac:dyDescent="0.3">
      <c r="A35" s="3"/>
      <c r="B35" s="67"/>
      <c r="C35" s="67"/>
      <c r="D35" s="67"/>
      <c r="E35" s="67"/>
      <c r="F35" s="22"/>
    </row>
    <row r="36" spans="1:6" x14ac:dyDescent="0.3">
      <c r="A36" s="3"/>
      <c r="B36" s="67"/>
      <c r="C36" s="67"/>
      <c r="D36" s="67"/>
      <c r="E36" s="67"/>
      <c r="F36" s="3"/>
    </row>
    <row r="37" spans="1:6" ht="15.6" x14ac:dyDescent="0.3">
      <c r="A37" s="4" t="s">
        <v>28</v>
      </c>
      <c r="B37" s="68"/>
      <c r="C37" s="68"/>
      <c r="D37" s="68"/>
      <c r="E37" s="68"/>
      <c r="F37" s="23">
        <f>SUM(F28)</f>
        <v>0</v>
      </c>
    </row>
    <row r="38" spans="1:6" ht="16.2" thickBot="1" x14ac:dyDescent="0.35">
      <c r="A38" s="24" t="s">
        <v>29</v>
      </c>
      <c r="B38" s="24"/>
      <c r="C38" s="25"/>
      <c r="D38" s="24"/>
      <c r="E38" s="24"/>
      <c r="F38" s="26">
        <f>SUM(F34)</f>
        <v>0</v>
      </c>
    </row>
    <row r="39" spans="1:6" ht="16.2" thickTop="1" x14ac:dyDescent="0.3">
      <c r="A39" s="4" t="s">
        <v>30</v>
      </c>
      <c r="B39" s="4"/>
      <c r="C39" s="4"/>
      <c r="D39" s="4"/>
      <c r="E39" s="4"/>
      <c r="F39" s="23">
        <f>SUM(F37:F38)</f>
        <v>0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headerFooter>
    <oddFooter>&amp;C&amp;"Arial,Obyčejné"&amp;K00-049Stránka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180C-0409-4C4B-9B68-40431D16DB88}">
  <dimension ref="A1:F44"/>
  <sheetViews>
    <sheetView showWhiteSpace="0" view="pageLayout" topLeftCell="A31" zoomScaleNormal="100" workbookViewId="0">
      <selection activeCell="G38" sqref="G38"/>
    </sheetView>
  </sheetViews>
  <sheetFormatPr defaultRowHeight="14.4" x14ac:dyDescent="0.3"/>
  <cols>
    <col min="1" max="1" width="52.109375" customWidth="1"/>
    <col min="2" max="2" width="6.5546875" customWidth="1"/>
    <col min="6" max="6" width="18.44140625" customWidth="1"/>
  </cols>
  <sheetData>
    <row r="1" spans="1:6" ht="17.399999999999999" x14ac:dyDescent="0.3">
      <c r="A1" s="1" t="s">
        <v>133</v>
      </c>
      <c r="B1" s="1"/>
      <c r="C1" s="1"/>
      <c r="D1" s="1"/>
    </row>
    <row r="3" spans="1:6" x14ac:dyDescent="0.3">
      <c r="A3" s="2" t="s">
        <v>0</v>
      </c>
    </row>
    <row r="4" spans="1:6" x14ac:dyDescent="0.3">
      <c r="A4" s="3" t="s">
        <v>1</v>
      </c>
      <c r="B4" s="3"/>
      <c r="C4" s="3"/>
    </row>
    <row r="5" spans="1:6" x14ac:dyDescent="0.3">
      <c r="A5" s="3" t="s">
        <v>2</v>
      </c>
      <c r="B5" s="3"/>
      <c r="C5" s="3"/>
    </row>
    <row r="6" spans="1:6" x14ac:dyDescent="0.3">
      <c r="A6" s="3" t="s">
        <v>3</v>
      </c>
      <c r="B6" s="3"/>
      <c r="C6" s="3"/>
    </row>
    <row r="7" spans="1:6" x14ac:dyDescent="0.3">
      <c r="A7" s="3" t="s">
        <v>4</v>
      </c>
      <c r="B7" s="3"/>
      <c r="C7" s="3"/>
    </row>
    <row r="8" spans="1:6" x14ac:dyDescent="0.3">
      <c r="B8" s="3"/>
      <c r="C8" s="3"/>
    </row>
    <row r="9" spans="1:6" ht="17.399999999999999" x14ac:dyDescent="0.3">
      <c r="A9" s="1" t="s">
        <v>77</v>
      </c>
      <c r="B9" s="1"/>
      <c r="C9" s="1"/>
      <c r="D9" s="1"/>
    </row>
    <row r="10" spans="1:6" ht="17.399999999999999" x14ac:dyDescent="0.3">
      <c r="A10" s="1"/>
      <c r="B10" s="1"/>
      <c r="C10" s="1"/>
      <c r="D10" s="1"/>
    </row>
    <row r="11" spans="1:6" ht="15.6" x14ac:dyDescent="0.3">
      <c r="A11" s="4" t="s">
        <v>5</v>
      </c>
      <c r="B11" s="3"/>
      <c r="C11" s="3"/>
    </row>
    <row r="12" spans="1:6" x14ac:dyDescent="0.3">
      <c r="A12" s="5" t="s">
        <v>68</v>
      </c>
      <c r="B12" s="3"/>
    </row>
    <row r="13" spans="1:6" ht="15.6" x14ac:dyDescent="0.3">
      <c r="A13" s="3"/>
      <c r="B13" s="5"/>
      <c r="C13" s="5"/>
      <c r="D13" s="6"/>
      <c r="E13" s="6"/>
      <c r="F13" s="6"/>
    </row>
    <row r="14" spans="1:6" ht="15.6" x14ac:dyDescent="0.3">
      <c r="A14" s="4" t="s">
        <v>6</v>
      </c>
      <c r="B14" s="6"/>
      <c r="C14" s="6"/>
      <c r="D14" s="6"/>
      <c r="E14" s="6"/>
      <c r="F14" s="6"/>
    </row>
    <row r="15" spans="1:6" ht="15.6" x14ac:dyDescent="0.3">
      <c r="A15" s="4"/>
      <c r="B15" s="6"/>
      <c r="C15" s="6"/>
      <c r="D15" s="6"/>
      <c r="E15" s="6"/>
      <c r="F15" s="6"/>
    </row>
    <row r="16" spans="1:6" x14ac:dyDescent="0.3">
      <c r="A16" s="27" t="s">
        <v>81</v>
      </c>
      <c r="B16" s="5"/>
      <c r="C16" s="5"/>
      <c r="D16" s="5"/>
      <c r="E16" s="5"/>
      <c r="F16" s="5"/>
    </row>
    <row r="17" spans="1:6" x14ac:dyDescent="0.3">
      <c r="A17" s="5" t="s">
        <v>80</v>
      </c>
      <c r="B17" s="3"/>
      <c r="C17" s="3"/>
      <c r="D17" s="3"/>
      <c r="E17" s="5"/>
      <c r="F17" s="5"/>
    </row>
    <row r="18" spans="1:6" x14ac:dyDescent="0.3">
      <c r="A18" s="5" t="s">
        <v>82</v>
      </c>
      <c r="B18" s="5"/>
      <c r="C18" s="5"/>
      <c r="E18" s="3"/>
      <c r="F18" s="5"/>
    </row>
    <row r="19" spans="1:6" x14ac:dyDescent="0.3">
      <c r="A19" s="5" t="s">
        <v>85</v>
      </c>
      <c r="B19" s="3"/>
      <c r="C19" s="3"/>
      <c r="D19" s="3"/>
      <c r="E19" s="3"/>
      <c r="F19" s="5"/>
    </row>
    <row r="20" spans="1:6" x14ac:dyDescent="0.3">
      <c r="A20" s="5" t="s">
        <v>87</v>
      </c>
      <c r="B20" s="5"/>
      <c r="C20" s="5"/>
      <c r="D20" s="5"/>
      <c r="E20" s="5"/>
      <c r="F20" s="5"/>
    </row>
    <row r="21" spans="1:6" x14ac:dyDescent="0.3">
      <c r="A21" s="5" t="s">
        <v>9</v>
      </c>
      <c r="D21" s="3"/>
      <c r="E21" s="3"/>
      <c r="F21" s="5"/>
    </row>
    <row r="22" spans="1:6" x14ac:dyDescent="0.3">
      <c r="A22" s="5"/>
      <c r="D22" s="3"/>
      <c r="E22" s="3"/>
      <c r="F22" s="5"/>
    </row>
    <row r="23" spans="1:6" ht="17.399999999999999" thickBot="1" x14ac:dyDescent="0.35">
      <c r="A23" s="5" t="s">
        <v>78</v>
      </c>
      <c r="B23" s="3"/>
      <c r="C23" s="3"/>
      <c r="D23" s="3"/>
      <c r="E23" s="3"/>
      <c r="F23" s="5"/>
    </row>
    <row r="24" spans="1:6" ht="31.8" thickBot="1" x14ac:dyDescent="0.35">
      <c r="A24" s="77" t="s">
        <v>11</v>
      </c>
      <c r="B24" s="53" t="s">
        <v>12</v>
      </c>
      <c r="C24" s="53" t="s">
        <v>13</v>
      </c>
      <c r="D24" s="53" t="s">
        <v>14</v>
      </c>
      <c r="E24" s="53" t="s">
        <v>15</v>
      </c>
      <c r="F24" s="76" t="s">
        <v>16</v>
      </c>
    </row>
    <row r="25" spans="1:6" ht="16.2" x14ac:dyDescent="0.3">
      <c r="A25" s="13" t="s">
        <v>79</v>
      </c>
      <c r="B25" s="58" t="s">
        <v>18</v>
      </c>
      <c r="C25" s="58">
        <v>260.8</v>
      </c>
      <c r="D25" s="119">
        <v>0</v>
      </c>
      <c r="E25" s="119">
        <f>D25</f>
        <v>0</v>
      </c>
      <c r="F25" s="130">
        <f>PRODUCT(C25,E25)</f>
        <v>0</v>
      </c>
    </row>
    <row r="26" spans="1:6" ht="16.2" x14ac:dyDescent="0.3">
      <c r="A26" s="7" t="s">
        <v>45</v>
      </c>
      <c r="B26" s="54" t="s">
        <v>18</v>
      </c>
      <c r="C26" s="54">
        <v>260.8</v>
      </c>
      <c r="D26" s="119">
        <v>0</v>
      </c>
      <c r="E26" s="120">
        <f>12*D26</f>
        <v>0</v>
      </c>
      <c r="F26" s="130">
        <f t="shared" ref="F26:F31" si="0">PRODUCT(C26,E26)</f>
        <v>0</v>
      </c>
    </row>
    <row r="27" spans="1:6" ht="16.2" x14ac:dyDescent="0.3">
      <c r="A27" s="7" t="s">
        <v>83</v>
      </c>
      <c r="B27" s="54" t="s">
        <v>18</v>
      </c>
      <c r="C27" s="54">
        <v>260.8</v>
      </c>
      <c r="D27" s="119">
        <v>0</v>
      </c>
      <c r="E27" s="120">
        <f>4*D27</f>
        <v>0</v>
      </c>
      <c r="F27" s="130">
        <f t="shared" si="0"/>
        <v>0</v>
      </c>
    </row>
    <row r="28" spans="1:6" x14ac:dyDescent="0.3">
      <c r="A28" s="7" t="s">
        <v>47</v>
      </c>
      <c r="B28" s="54"/>
      <c r="C28" s="54"/>
      <c r="D28" s="120"/>
      <c r="E28" s="120"/>
      <c r="F28" s="130"/>
    </row>
    <row r="29" spans="1:6" ht="16.2" x14ac:dyDescent="0.3">
      <c r="A29" s="7" t="s">
        <v>84</v>
      </c>
      <c r="B29" s="54" t="s">
        <v>18</v>
      </c>
      <c r="C29" s="54">
        <v>260.8</v>
      </c>
      <c r="D29" s="120">
        <v>0</v>
      </c>
      <c r="E29" s="120">
        <f>3*D29</f>
        <v>0</v>
      </c>
      <c r="F29" s="130">
        <f t="shared" si="0"/>
        <v>0</v>
      </c>
    </row>
    <row r="30" spans="1:6" ht="16.2" x14ac:dyDescent="0.3">
      <c r="A30" s="7" t="s">
        <v>86</v>
      </c>
      <c r="B30" s="54" t="s">
        <v>18</v>
      </c>
      <c r="C30" s="55">
        <v>243.29</v>
      </c>
      <c r="D30" s="120">
        <v>0</v>
      </c>
      <c r="E30" s="120">
        <f>3*D30</f>
        <v>0</v>
      </c>
      <c r="F30" s="130">
        <f t="shared" si="0"/>
        <v>0</v>
      </c>
    </row>
    <row r="31" spans="1:6" x14ac:dyDescent="0.3">
      <c r="A31" s="7" t="s">
        <v>21</v>
      </c>
      <c r="B31" s="54" t="s">
        <v>20</v>
      </c>
      <c r="C31" s="54"/>
      <c r="D31" s="120"/>
      <c r="E31" s="120"/>
      <c r="F31" s="9">
        <f t="shared" si="0"/>
        <v>0</v>
      </c>
    </row>
    <row r="32" spans="1:6" x14ac:dyDescent="0.3">
      <c r="A32" s="7" t="s">
        <v>22</v>
      </c>
      <c r="B32" s="54" t="s">
        <v>20</v>
      </c>
      <c r="C32" s="54">
        <v>1</v>
      </c>
      <c r="D32" s="120">
        <v>0</v>
      </c>
      <c r="E32" s="131"/>
      <c r="F32" s="9">
        <f>D32</f>
        <v>0</v>
      </c>
    </row>
    <row r="33" spans="1:6" x14ac:dyDescent="0.3">
      <c r="A33" s="7" t="s">
        <v>23</v>
      </c>
      <c r="B33" s="54"/>
      <c r="C33" s="54"/>
      <c r="D33" s="120"/>
      <c r="E33" s="131"/>
      <c r="F33" s="28">
        <f>SUM(F25:F32)</f>
        <v>0</v>
      </c>
    </row>
    <row r="34" spans="1:6" x14ac:dyDescent="0.3">
      <c r="A34" s="5"/>
      <c r="B34" s="60"/>
      <c r="C34" s="60"/>
      <c r="D34" s="121"/>
      <c r="E34" s="132"/>
      <c r="F34" s="133"/>
    </row>
    <row r="35" spans="1:6" ht="15.6" x14ac:dyDescent="0.3">
      <c r="A35" s="17" t="s">
        <v>24</v>
      </c>
      <c r="B35" s="62"/>
      <c r="C35" s="62"/>
      <c r="D35" s="122"/>
      <c r="E35" s="122"/>
      <c r="F35" s="134"/>
    </row>
    <row r="36" spans="1:6" x14ac:dyDescent="0.3">
      <c r="A36" s="18" t="s">
        <v>25</v>
      </c>
      <c r="B36" s="63" t="s">
        <v>20</v>
      </c>
      <c r="C36" s="63">
        <v>1</v>
      </c>
      <c r="D36" s="120">
        <v>0</v>
      </c>
      <c r="E36" s="120"/>
      <c r="F36" s="124">
        <v>0</v>
      </c>
    </row>
    <row r="37" spans="1:6" x14ac:dyDescent="0.3">
      <c r="A37" s="7" t="s">
        <v>61</v>
      </c>
      <c r="B37" s="54" t="s">
        <v>62</v>
      </c>
      <c r="C37" s="54">
        <v>6.8</v>
      </c>
      <c r="D37" s="120">
        <v>0</v>
      </c>
      <c r="E37" s="120"/>
      <c r="F37" s="124">
        <v>0</v>
      </c>
    </row>
    <row r="38" spans="1:6" ht="15" thickBot="1" x14ac:dyDescent="0.35">
      <c r="A38" s="10" t="s">
        <v>65</v>
      </c>
      <c r="B38" s="56" t="s">
        <v>27</v>
      </c>
      <c r="C38" s="56">
        <v>145</v>
      </c>
      <c r="D38" s="123">
        <v>0</v>
      </c>
      <c r="E38" s="123"/>
      <c r="F38" s="126">
        <v>0</v>
      </c>
    </row>
    <row r="39" spans="1:6" ht="15" thickTop="1" x14ac:dyDescent="0.3">
      <c r="A39" s="3"/>
      <c r="B39" s="67"/>
      <c r="C39" s="67"/>
      <c r="D39" s="67"/>
      <c r="E39" s="67"/>
      <c r="F39" s="22">
        <f>SUM(F36:F38)</f>
        <v>0</v>
      </c>
    </row>
    <row r="40" spans="1:6" x14ac:dyDescent="0.3">
      <c r="A40" s="3"/>
      <c r="B40" s="67"/>
      <c r="C40" s="67"/>
      <c r="D40" s="67"/>
      <c r="E40" s="67"/>
      <c r="F40" s="22"/>
    </row>
    <row r="41" spans="1:6" x14ac:dyDescent="0.3">
      <c r="A41" s="3"/>
      <c r="B41" s="67"/>
      <c r="C41" s="67"/>
      <c r="D41" s="67"/>
      <c r="E41" s="67"/>
      <c r="F41" s="3"/>
    </row>
    <row r="42" spans="1:6" ht="15.6" x14ac:dyDescent="0.3">
      <c r="A42" s="4" t="s">
        <v>28</v>
      </c>
      <c r="B42" s="68"/>
      <c r="C42" s="68"/>
      <c r="D42" s="68"/>
      <c r="E42" s="68"/>
      <c r="F42" s="23">
        <f>SUM(F33)</f>
        <v>0</v>
      </c>
    </row>
    <row r="43" spans="1:6" ht="16.2" thickBot="1" x14ac:dyDescent="0.35">
      <c r="A43" s="24" t="s">
        <v>29</v>
      </c>
      <c r="B43" s="74"/>
      <c r="C43" s="75"/>
      <c r="D43" s="74"/>
      <c r="E43" s="74"/>
      <c r="F43" s="26">
        <f>SUM(F39)</f>
        <v>0</v>
      </c>
    </row>
    <row r="44" spans="1:6" ht="16.2" thickTop="1" x14ac:dyDescent="0.3">
      <c r="A44" s="4" t="s">
        <v>30</v>
      </c>
      <c r="B44" s="4"/>
      <c r="C44" s="4"/>
      <c r="D44" s="4"/>
      <c r="E44" s="4"/>
      <c r="F44" s="23">
        <f>SUM(F42:F43)</f>
        <v>0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&amp;L&amp;"Arial,Obyčejné"Údržba zahradních ploch 2023</oddHeader>
    <oddFooter>&amp;C&amp;"Arial,Obyčejné"&amp;K00-049Stránka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EAB-6555-4883-9B63-990357184434}">
  <dimension ref="A1:D28"/>
  <sheetViews>
    <sheetView view="pageLayout" zoomScaleNormal="100" workbookViewId="0">
      <selection activeCell="E16" sqref="E16"/>
    </sheetView>
  </sheetViews>
  <sheetFormatPr defaultRowHeight="14.4" x14ac:dyDescent="0.3"/>
  <cols>
    <col min="1" max="1" width="67.6640625" customWidth="1"/>
    <col min="2" max="2" width="35.44140625" customWidth="1"/>
  </cols>
  <sheetData>
    <row r="1" spans="1:4" ht="17.399999999999999" x14ac:dyDescent="0.3">
      <c r="A1" s="1" t="s">
        <v>133</v>
      </c>
      <c r="B1" s="1"/>
      <c r="C1" s="1"/>
      <c r="D1" s="1"/>
    </row>
    <row r="2" spans="1:4" ht="17.399999999999999" x14ac:dyDescent="0.3">
      <c r="A2" s="2" t="s">
        <v>0</v>
      </c>
      <c r="B2" s="1"/>
      <c r="C2" s="1"/>
      <c r="D2" s="1"/>
    </row>
    <row r="3" spans="1:4" x14ac:dyDescent="0.3">
      <c r="A3" s="3" t="s">
        <v>1</v>
      </c>
      <c r="B3" s="3"/>
      <c r="C3" s="3"/>
    </row>
    <row r="4" spans="1:4" x14ac:dyDescent="0.3">
      <c r="A4" s="3" t="s">
        <v>2</v>
      </c>
      <c r="B4" s="3"/>
      <c r="C4" s="3"/>
    </row>
    <row r="5" spans="1:4" x14ac:dyDescent="0.3">
      <c r="A5" s="3" t="s">
        <v>3</v>
      </c>
      <c r="B5" s="3"/>
      <c r="C5" s="3"/>
    </row>
    <row r="6" spans="1:4" x14ac:dyDescent="0.3">
      <c r="A6" s="3" t="s">
        <v>4</v>
      </c>
      <c r="B6" s="3"/>
      <c r="C6" s="3"/>
    </row>
    <row r="7" spans="1:4" x14ac:dyDescent="0.3">
      <c r="B7" s="3"/>
      <c r="C7" s="3"/>
    </row>
    <row r="8" spans="1:4" ht="18" thickBot="1" x14ac:dyDescent="0.35">
      <c r="A8" s="1" t="s">
        <v>101</v>
      </c>
    </row>
    <row r="9" spans="1:4" ht="15.6" x14ac:dyDescent="0.3">
      <c r="A9" s="99" t="s">
        <v>66</v>
      </c>
      <c r="B9" s="100">
        <f>SUM('míst osetkávání'!F69)</f>
        <v>0</v>
      </c>
      <c r="C9" s="35"/>
      <c r="D9" s="36"/>
    </row>
    <row r="10" spans="1:4" ht="15.6" x14ac:dyDescent="0.3">
      <c r="A10" s="101" t="s">
        <v>67</v>
      </c>
      <c r="B10" s="102">
        <f>SUM(multisenzor.!F66)</f>
        <v>0</v>
      </c>
      <c r="C10" s="36"/>
      <c r="D10" s="36"/>
    </row>
    <row r="11" spans="1:4" ht="15.6" x14ac:dyDescent="0.3">
      <c r="A11" s="101" t="s">
        <v>89</v>
      </c>
      <c r="B11" s="102">
        <f>SUM('obvodová zeleň'!F39)</f>
        <v>0</v>
      </c>
      <c r="C11" s="35"/>
      <c r="D11" s="36"/>
    </row>
    <row r="12" spans="1:4" ht="15.6" x14ac:dyDescent="0.3">
      <c r="A12" s="101" t="s">
        <v>77</v>
      </c>
      <c r="B12" s="102">
        <f>SUM(atrium!F44)</f>
        <v>0</v>
      </c>
      <c r="C12" s="36"/>
      <c r="D12" s="36"/>
    </row>
    <row r="13" spans="1:4" ht="16.2" thickBot="1" x14ac:dyDescent="0.35">
      <c r="A13" s="103" t="s">
        <v>130</v>
      </c>
      <c r="B13" s="104">
        <v>0</v>
      </c>
      <c r="C13" s="36"/>
      <c r="D13" s="36"/>
    </row>
    <row r="14" spans="1:4" ht="15.6" x14ac:dyDescent="0.3">
      <c r="A14" s="17" t="s">
        <v>30</v>
      </c>
      <c r="B14" s="98">
        <f>SUM(B9:B13)</f>
        <v>0</v>
      </c>
      <c r="C14" s="36"/>
      <c r="D14" s="36"/>
    </row>
    <row r="15" spans="1:4" ht="15.6" x14ac:dyDescent="0.3">
      <c r="A15" s="36"/>
      <c r="B15" s="36"/>
      <c r="C15" s="36"/>
      <c r="D15" s="36"/>
    </row>
    <row r="16" spans="1:4" ht="15.6" x14ac:dyDescent="0.3">
      <c r="A16" s="36"/>
      <c r="B16" s="36"/>
      <c r="C16" s="36"/>
      <c r="D16" s="36"/>
    </row>
    <row r="17" spans="1:4" ht="15.6" x14ac:dyDescent="0.3">
      <c r="A17" s="36"/>
      <c r="B17" s="36"/>
      <c r="C17" s="36"/>
      <c r="D17" s="36"/>
    </row>
    <row r="18" spans="1:4" ht="15.6" x14ac:dyDescent="0.3">
      <c r="A18" s="36"/>
      <c r="B18" s="36"/>
      <c r="C18" s="36"/>
      <c r="D18" s="36"/>
    </row>
    <row r="19" spans="1:4" ht="15.6" x14ac:dyDescent="0.3">
      <c r="A19" s="36"/>
      <c r="B19" s="36"/>
      <c r="C19" s="36"/>
      <c r="D19" s="36"/>
    </row>
    <row r="20" spans="1:4" ht="15.6" x14ac:dyDescent="0.3">
      <c r="A20" s="36"/>
      <c r="B20" s="36"/>
      <c r="C20" s="36"/>
      <c r="D20" s="36"/>
    </row>
    <row r="21" spans="1:4" ht="15.6" x14ac:dyDescent="0.3">
      <c r="A21" s="36"/>
      <c r="B21" s="36"/>
      <c r="C21" s="36"/>
      <c r="D21" s="36"/>
    </row>
    <row r="22" spans="1:4" ht="15.6" x14ac:dyDescent="0.3">
      <c r="A22" s="36"/>
      <c r="B22" s="36"/>
      <c r="C22" s="36"/>
      <c r="D22" s="36"/>
    </row>
    <row r="23" spans="1:4" ht="15.6" x14ac:dyDescent="0.3">
      <c r="A23" s="36"/>
      <c r="B23" s="36"/>
      <c r="C23" s="36"/>
      <c r="D23" s="36"/>
    </row>
    <row r="24" spans="1:4" ht="15.6" x14ac:dyDescent="0.3">
      <c r="A24" s="36"/>
      <c r="B24" s="36"/>
      <c r="C24" s="36"/>
      <c r="D24" s="36"/>
    </row>
    <row r="25" spans="1:4" ht="15.6" x14ac:dyDescent="0.3">
      <c r="A25" s="36"/>
      <c r="B25" s="36"/>
      <c r="C25" s="36"/>
      <c r="D25" s="36"/>
    </row>
    <row r="26" spans="1:4" ht="15.6" x14ac:dyDescent="0.3">
      <c r="A26" s="36"/>
      <c r="B26" s="36"/>
      <c r="C26" s="36"/>
      <c r="D26" s="36"/>
    </row>
    <row r="27" spans="1:4" ht="15.6" x14ac:dyDescent="0.3">
      <c r="A27" s="36"/>
      <c r="B27" s="36"/>
      <c r="C27" s="36"/>
      <c r="D27" s="36"/>
    </row>
    <row r="28" spans="1:4" ht="15.6" x14ac:dyDescent="0.3">
      <c r="A28" s="36"/>
      <c r="B28" s="36"/>
      <c r="C28" s="36"/>
      <c r="D28" s="36"/>
    </row>
  </sheetData>
  <pageMargins left="0.7" right="0.7" top="0.67708333333333337" bottom="0.78740157499999996" header="0.3" footer="0.3"/>
  <pageSetup paperSize="9" orientation="landscape" r:id="rId1"/>
  <headerFooter>
    <oddFooter>&amp;C&amp;"Arial,Obyčejné"&amp;K00-049Stránka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EF08-2151-416B-8CB6-24DC9BC7908A}">
  <dimension ref="A1:F25"/>
  <sheetViews>
    <sheetView workbookViewId="0">
      <selection activeCell="I26" sqref="I26"/>
    </sheetView>
  </sheetViews>
  <sheetFormatPr defaultRowHeight="14.4" x14ac:dyDescent="0.3"/>
  <cols>
    <col min="1" max="1" width="4.5546875" customWidth="1"/>
    <col min="2" max="2" width="62.109375" customWidth="1"/>
    <col min="5" max="5" width="10.44140625" customWidth="1"/>
    <col min="6" max="6" width="18.109375" customWidth="1"/>
  </cols>
  <sheetData>
    <row r="1" spans="1:6" ht="15.6" x14ac:dyDescent="0.3">
      <c r="A1" s="90"/>
      <c r="B1" s="90" t="s">
        <v>103</v>
      </c>
      <c r="C1" s="90"/>
      <c r="D1" s="91"/>
      <c r="E1" s="92"/>
      <c r="F1" s="93"/>
    </row>
    <row r="2" spans="1:6" ht="15.6" x14ac:dyDescent="0.3">
      <c r="A2" s="90"/>
      <c r="B2" s="135" t="s">
        <v>104</v>
      </c>
      <c r="C2" s="135"/>
      <c r="D2" s="135"/>
      <c r="E2" s="135"/>
      <c r="F2" s="135"/>
    </row>
    <row r="3" spans="1:6" ht="15" thickBot="1" x14ac:dyDescent="0.35">
      <c r="A3" s="94" t="s">
        <v>105</v>
      </c>
      <c r="B3" s="95" t="s">
        <v>106</v>
      </c>
      <c r="C3" s="94" t="s">
        <v>107</v>
      </c>
      <c r="D3" s="94" t="s">
        <v>108</v>
      </c>
      <c r="E3" s="96" t="s">
        <v>109</v>
      </c>
      <c r="F3" s="97" t="s">
        <v>110</v>
      </c>
    </row>
    <row r="4" spans="1:6" ht="15.6" x14ac:dyDescent="0.3">
      <c r="A4" s="90"/>
      <c r="B4" s="90" t="s">
        <v>111</v>
      </c>
      <c r="C4" s="90"/>
      <c r="D4" s="91"/>
      <c r="E4" s="92"/>
      <c r="F4" s="93">
        <f>SUBTOTAL(9,F5:F40)</f>
        <v>0</v>
      </c>
    </row>
    <row r="5" spans="1:6" x14ac:dyDescent="0.3">
      <c r="A5" s="110"/>
      <c r="B5" s="110" t="s">
        <v>112</v>
      </c>
      <c r="C5" s="110"/>
      <c r="D5" s="111"/>
      <c r="E5" s="112"/>
      <c r="F5" s="113">
        <f>SUBTOTAL(9,F6:F10)</f>
        <v>0</v>
      </c>
    </row>
    <row r="6" spans="1:6" ht="26.4" x14ac:dyDescent="0.3">
      <c r="A6" s="114"/>
      <c r="B6" s="105" t="s">
        <v>113</v>
      </c>
      <c r="C6" s="106" t="s">
        <v>49</v>
      </c>
      <c r="D6" s="107">
        <v>1</v>
      </c>
      <c r="E6" s="108">
        <v>0</v>
      </c>
      <c r="F6" s="109">
        <f t="shared" ref="F6:F10" si="0">D6*E6</f>
        <v>0</v>
      </c>
    </row>
    <row r="7" spans="1:6" x14ac:dyDescent="0.3">
      <c r="A7" s="114"/>
      <c r="B7" s="105" t="s">
        <v>114</v>
      </c>
      <c r="C7" s="106" t="s">
        <v>49</v>
      </c>
      <c r="D7" s="107">
        <v>1</v>
      </c>
      <c r="E7" s="108">
        <v>0</v>
      </c>
      <c r="F7" s="109">
        <f t="shared" si="0"/>
        <v>0</v>
      </c>
    </row>
    <row r="8" spans="1:6" x14ac:dyDescent="0.3">
      <c r="A8" s="114"/>
      <c r="B8" s="105" t="s">
        <v>115</v>
      </c>
      <c r="C8" s="106" t="s">
        <v>49</v>
      </c>
      <c r="D8" s="107">
        <v>1</v>
      </c>
      <c r="E8" s="108">
        <v>0</v>
      </c>
      <c r="F8" s="109">
        <f t="shared" si="0"/>
        <v>0</v>
      </c>
    </row>
    <row r="9" spans="1:6" ht="26.4" x14ac:dyDescent="0.3">
      <c r="A9" s="114"/>
      <c r="B9" s="105" t="s">
        <v>116</v>
      </c>
      <c r="C9" s="106" t="s">
        <v>49</v>
      </c>
      <c r="D9" s="107">
        <v>1</v>
      </c>
      <c r="E9" s="108">
        <v>0</v>
      </c>
      <c r="F9" s="109">
        <f t="shared" si="0"/>
        <v>0</v>
      </c>
    </row>
    <row r="10" spans="1:6" x14ac:dyDescent="0.3">
      <c r="A10" s="114"/>
      <c r="B10" s="105" t="s">
        <v>117</v>
      </c>
      <c r="C10" s="106" t="s">
        <v>49</v>
      </c>
      <c r="D10" s="107">
        <v>1</v>
      </c>
      <c r="E10" s="108">
        <v>0</v>
      </c>
      <c r="F10" s="109">
        <f t="shared" si="0"/>
        <v>0</v>
      </c>
    </row>
    <row r="11" spans="1:6" x14ac:dyDescent="0.3">
      <c r="A11" s="114"/>
      <c r="B11" s="115"/>
      <c r="C11" s="114"/>
      <c r="D11" s="116"/>
      <c r="E11" s="117"/>
      <c r="F11" s="118"/>
    </row>
    <row r="12" spans="1:6" x14ac:dyDescent="0.3">
      <c r="A12" s="110"/>
      <c r="B12" s="110" t="s">
        <v>118</v>
      </c>
      <c r="C12" s="110"/>
      <c r="D12" s="111"/>
      <c r="E12" s="112"/>
      <c r="F12" s="113">
        <f>SUBTOTAL(9,F13:F17)</f>
        <v>0</v>
      </c>
    </row>
    <row r="13" spans="1:6" x14ac:dyDescent="0.3">
      <c r="A13" s="114"/>
      <c r="B13" s="105" t="s">
        <v>119</v>
      </c>
      <c r="C13" s="106" t="s">
        <v>49</v>
      </c>
      <c r="D13" s="107">
        <v>1</v>
      </c>
      <c r="E13" s="108">
        <v>0</v>
      </c>
      <c r="F13" s="109">
        <f t="shared" ref="F13:F25" si="1">D13*E13</f>
        <v>0</v>
      </c>
    </row>
    <row r="14" spans="1:6" x14ac:dyDescent="0.3">
      <c r="A14" s="114"/>
      <c r="B14" s="105" t="s">
        <v>120</v>
      </c>
      <c r="C14" s="106" t="s">
        <v>49</v>
      </c>
      <c r="D14" s="107">
        <v>1</v>
      </c>
      <c r="E14" s="108">
        <v>0</v>
      </c>
      <c r="F14" s="109">
        <f t="shared" si="1"/>
        <v>0</v>
      </c>
    </row>
    <row r="15" spans="1:6" x14ac:dyDescent="0.3">
      <c r="A15" s="114"/>
      <c r="B15" s="105" t="s">
        <v>121</v>
      </c>
      <c r="C15" s="106" t="s">
        <v>49</v>
      </c>
      <c r="D15" s="107">
        <v>1</v>
      </c>
      <c r="E15" s="108">
        <v>0</v>
      </c>
      <c r="F15" s="109">
        <f t="shared" si="1"/>
        <v>0</v>
      </c>
    </row>
    <row r="16" spans="1:6" ht="26.4" x14ac:dyDescent="0.3">
      <c r="A16" s="114"/>
      <c r="B16" s="105" t="s">
        <v>122</v>
      </c>
      <c r="C16" s="106" t="s">
        <v>49</v>
      </c>
      <c r="D16" s="107">
        <v>1</v>
      </c>
      <c r="E16" s="108">
        <v>0</v>
      </c>
      <c r="F16" s="109">
        <f t="shared" si="1"/>
        <v>0</v>
      </c>
    </row>
    <row r="17" spans="1:6" x14ac:dyDescent="0.3">
      <c r="A17" s="114"/>
      <c r="B17" s="115"/>
      <c r="C17" s="114"/>
      <c r="D17" s="116"/>
      <c r="E17" s="117"/>
      <c r="F17" s="118"/>
    </row>
    <row r="18" spans="1:6" x14ac:dyDescent="0.3">
      <c r="A18" s="110"/>
      <c r="B18" s="110" t="s">
        <v>123</v>
      </c>
      <c r="C18" s="110"/>
      <c r="D18" s="111"/>
      <c r="E18" s="112"/>
      <c r="F18" s="113">
        <f>SUBTOTAL(9,F19:F26)</f>
        <v>0</v>
      </c>
    </row>
    <row r="19" spans="1:6" x14ac:dyDescent="0.3">
      <c r="A19" s="114"/>
      <c r="B19" s="105" t="s">
        <v>124</v>
      </c>
      <c r="C19" s="106" t="s">
        <v>49</v>
      </c>
      <c r="D19" s="107">
        <v>14</v>
      </c>
      <c r="E19" s="108">
        <v>0</v>
      </c>
      <c r="F19" s="109">
        <f t="shared" si="1"/>
        <v>0</v>
      </c>
    </row>
    <row r="20" spans="1:6" x14ac:dyDescent="0.3">
      <c r="A20" s="114"/>
      <c r="B20" s="105" t="s">
        <v>125</v>
      </c>
      <c r="C20" s="106" t="s">
        <v>49</v>
      </c>
      <c r="D20" s="107">
        <v>14</v>
      </c>
      <c r="E20" s="108">
        <v>0</v>
      </c>
      <c r="F20" s="109">
        <f t="shared" si="1"/>
        <v>0</v>
      </c>
    </row>
    <row r="21" spans="1:6" x14ac:dyDescent="0.3">
      <c r="A21" s="114"/>
      <c r="B21" s="105" t="s">
        <v>126</v>
      </c>
      <c r="C21" s="106" t="s">
        <v>49</v>
      </c>
      <c r="D21" s="107">
        <v>7</v>
      </c>
      <c r="E21" s="108">
        <v>0</v>
      </c>
      <c r="F21" s="109">
        <f t="shared" si="1"/>
        <v>0</v>
      </c>
    </row>
    <row r="22" spans="1:6" x14ac:dyDescent="0.3">
      <c r="A22" s="114"/>
      <c r="B22" s="105" t="s">
        <v>127</v>
      </c>
      <c r="C22" s="106" t="s">
        <v>49</v>
      </c>
      <c r="D22" s="107">
        <v>4</v>
      </c>
      <c r="E22" s="108">
        <v>0</v>
      </c>
      <c r="F22" s="109">
        <f t="shared" si="1"/>
        <v>0</v>
      </c>
    </row>
    <row r="23" spans="1:6" ht="26.4" x14ac:dyDescent="0.3">
      <c r="A23" s="114"/>
      <c r="B23" s="105" t="s">
        <v>128</v>
      </c>
      <c r="C23" s="106" t="s">
        <v>49</v>
      </c>
      <c r="D23" s="107">
        <v>14</v>
      </c>
      <c r="E23" s="108">
        <v>0</v>
      </c>
      <c r="F23" s="109">
        <f t="shared" si="1"/>
        <v>0</v>
      </c>
    </row>
    <row r="24" spans="1:6" x14ac:dyDescent="0.3">
      <c r="A24" s="114"/>
      <c r="B24" s="105" t="s">
        <v>131</v>
      </c>
      <c r="C24" s="106" t="s">
        <v>49</v>
      </c>
      <c r="D24" s="107">
        <v>2</v>
      </c>
      <c r="E24" s="108">
        <v>0</v>
      </c>
      <c r="F24" s="109">
        <f t="shared" si="1"/>
        <v>0</v>
      </c>
    </row>
    <row r="25" spans="1:6" x14ac:dyDescent="0.3">
      <c r="A25" s="114"/>
      <c r="B25" s="105" t="s">
        <v>129</v>
      </c>
      <c r="C25" s="106" t="s">
        <v>49</v>
      </c>
      <c r="D25" s="107">
        <v>14</v>
      </c>
      <c r="E25" s="108">
        <v>0</v>
      </c>
      <c r="F25" s="109">
        <f t="shared" si="1"/>
        <v>0</v>
      </c>
    </row>
  </sheetData>
  <mergeCells count="1">
    <mergeCell ref="B2: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míst osetkávání</vt:lpstr>
      <vt:lpstr>multisenzor.</vt:lpstr>
      <vt:lpstr>obvodová zeleň</vt:lpstr>
      <vt:lpstr>atrium</vt:lpstr>
      <vt:lpstr>souhr rozpočtů zeleň + biobazén</vt:lpstr>
      <vt:lpstr>biobazén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Jan Pecar</cp:lastModifiedBy>
  <cp:lastPrinted>2025-01-23T07:40:39Z</cp:lastPrinted>
  <dcterms:created xsi:type="dcterms:W3CDTF">2022-10-27T06:55:48Z</dcterms:created>
  <dcterms:modified xsi:type="dcterms:W3CDTF">2025-03-07T09:07:58Z</dcterms:modified>
</cp:coreProperties>
</file>