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sus.local\KDataII\PU\Skody_po_zime\Škody po zimě 2025\Oblast Benešov\CMS Rožmitál pod Třemšínem\II-174 Tochovice-Horčápsko\SOUTĚŽ\"/>
    </mc:Choice>
  </mc:AlternateContent>
  <xr:revisionPtr revIDLastSave="0" documentId="13_ncr:1_{8E5CFE88-DA46-42A6-B4DB-514335A0137A}" xr6:coauthVersionLast="47" xr6:coauthVersionMax="47" xr10:uidLastSave="{00000000-0000-0000-0000-000000000000}"/>
  <bookViews>
    <workbookView xWindow="28680" yWindow="-1110" windowWidth="29040" windowHeight="15840" xr2:uid="{57036A43-35F1-4BE7-B77D-E265DAFB0D57}"/>
  </bookViews>
  <sheets>
    <sheet name="Krycí list rozpočtu" sheetId="3" r:id="rId1"/>
    <sheet name="rekapitulace" sheetId="4" r:id="rId2"/>
    <sheet name="SO.01" sheetId="1" r:id="rId3"/>
    <sheet name="SO.02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6" l="1"/>
  <c r="H19" i="1"/>
  <c r="H30" i="1"/>
  <c r="H17" i="6"/>
  <c r="H11" i="6"/>
  <c r="H15" i="1"/>
  <c r="H18" i="1"/>
  <c r="H29" i="6"/>
  <c r="H30" i="6"/>
  <c r="H28" i="6"/>
  <c r="H26" i="6"/>
  <c r="H24" i="6"/>
  <c r="H23" i="6"/>
  <c r="H22" i="6"/>
  <c r="H21" i="6"/>
  <c r="H20" i="6"/>
  <c r="H19" i="6"/>
  <c r="H16" i="6"/>
  <c r="H15" i="6"/>
  <c r="H14" i="6"/>
  <c r="H13" i="6"/>
  <c r="H12" i="6"/>
  <c r="H10" i="6"/>
  <c r="H31" i="6" l="1"/>
  <c r="H32" i="6" l="1"/>
  <c r="H33" i="6" s="1"/>
  <c r="C8" i="4"/>
  <c r="D8" i="4" s="1"/>
  <c r="E8" i="4" s="1"/>
  <c r="H11" i="1" l="1"/>
  <c r="H12" i="1"/>
  <c r="H13" i="1"/>
  <c r="H14" i="1"/>
  <c r="H16" i="1"/>
  <c r="H17" i="1"/>
  <c r="H20" i="1"/>
  <c r="H21" i="1"/>
  <c r="H22" i="1"/>
  <c r="H23" i="1"/>
  <c r="H24" i="1"/>
  <c r="H25" i="1"/>
  <c r="H26" i="1"/>
  <c r="H28" i="1"/>
  <c r="H31" i="1"/>
  <c r="H32" i="1"/>
  <c r="H33" i="1"/>
  <c r="J21" i="3"/>
  <c r="G21" i="3"/>
  <c r="H10" i="1"/>
  <c r="G24" i="3"/>
  <c r="H34" i="1" l="1"/>
  <c r="C7" i="4" l="1"/>
  <c r="H35" i="1"/>
  <c r="H36" i="1" s="1"/>
  <c r="C9" i="4" l="1"/>
  <c r="D14" i="3" s="1"/>
  <c r="D21" i="3" s="1"/>
  <c r="D25" i="3" s="1"/>
  <c r="J24" i="3" s="1"/>
  <c r="D7" i="4"/>
  <c r="D9" i="4" s="1"/>
  <c r="G25" i="3" l="1"/>
  <c r="J25" i="3" s="1"/>
  <c r="E7" i="4"/>
  <c r="E9" i="4" s="1"/>
</calcChain>
</file>

<file path=xl/sharedStrings.xml><?xml version="1.0" encoding="utf-8"?>
<sst xmlns="http://schemas.openxmlformats.org/spreadsheetml/2006/main" count="253" uniqueCount="138">
  <si>
    <t>MJ</t>
  </si>
  <si>
    <t xml:space="preserve">Zhotovitel: 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</si>
  <si>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</si>
  <si>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</si>
  <si>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</si>
  <si>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</si>
  <si>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</si>
  <si>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</si>
  <si>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</si>
  <si>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Celkem bez DPH</t>
  </si>
  <si>
    <t>Celkem vč. DPH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</si>
  <si>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</si>
  <si>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</si>
  <si>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</si>
  <si>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</si>
  <si>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</si>
  <si>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</si>
  <si>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</si>
  <si>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</si>
  <si>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</si>
  <si>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</si>
  <si>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</si>
  <si>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</si>
  <si>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</si>
  <si>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</si>
  <si>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</si>
  <si>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</si>
  <si>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</si>
  <si>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</si>
  <si>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</si>
  <si>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</si>
  <si>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</si>
  <si>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</si>
  <si>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</si>
  <si>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</si>
  <si>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</si>
  <si>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</si>
  <si>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</si>
  <si>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Datum, razítko a podpis</t>
  </si>
  <si>
    <t xml:space="preserve">Stavba:    </t>
  </si>
  <si>
    <t xml:space="preserve">Zpracoval:   </t>
  </si>
  <si>
    <t xml:space="preserve">Datum:   </t>
  </si>
  <si>
    <t>poznámky</t>
  </si>
  <si>
    <t>574A44</t>
  </si>
  <si>
    <t>574C06</t>
  </si>
  <si>
    <t>SPOJOVACÍ POSTŘIK Z EMULZE DO 0,5KG/M2</t>
  </si>
  <si>
    <t>KPL</t>
  </si>
  <si>
    <t>FRÉZOVÁNÍ ZPEVNĚNÝCH PLOCH ASFALTOVÝCH, ODVOZ DO 20 KM</t>
  </si>
  <si>
    <t>M3</t>
  </si>
  <si>
    <t>ŘEZÁNÍ ASFALTOVÉHO KRYTU VOZOVEK TL. DO 50MM</t>
  </si>
  <si>
    <t>M</t>
  </si>
  <si>
    <t>OČIŠTĚNÍ ASFALTOVÝCH VOZOVEK ZAMETENÍM (samosběr)</t>
  </si>
  <si>
    <t>M2</t>
  </si>
  <si>
    <t>T</t>
  </si>
  <si>
    <t>VODOROVNÉ DOPRAVNÍ ZNAČENÍ BARVOU HLADKÉ - DODÁVKA A POKLÁDKA</t>
  </si>
  <si>
    <t>029113</t>
  </si>
  <si>
    <t>OSTAT POŽADAVKY - GEODETICKÉ ZAMĚŘENÍ - CELKY</t>
  </si>
  <si>
    <t>915231</t>
  </si>
  <si>
    <t>VODOR DOPRAV ZNAČ PLASTEM PROFIL ZVUČÍCÍ - DOD A POKLÁDKA</t>
  </si>
  <si>
    <t>ASFALTOVÝ BETON PRO OBRUSNÉ VRSTVY ACO 11+, tl. 50 mm</t>
  </si>
  <si>
    <t>014103.R</t>
  </si>
  <si>
    <t>ULOŽENÍ ODPADU ZE STAVBY NA SKLÁDKU S OPRÁVNĚNÍM K OPĚTOVNÉMU VYUŽITÍ - RECYKLAČNÍ STŘEDISKO</t>
  </si>
  <si>
    <t xml:space="preserve">Položka zahrnuje : Náklad na uložení do recyklačního střediska či na skládku s oprávněním k opětovnému využítí dodaného typu odpadu. Zhotovitel doloží  platné oprávnění opravňující ho k nakládání s odpady. Dále předloží doklady o uložení tzv.Průvodku odpadu (s uvedením SPZ, množství-váhy, názvu odpadu, místo dalšího využí odpadu). Tuto průvodku odsouhlasí zástupci smluvních stran.                                                                               </t>
  </si>
  <si>
    <t>ASFALTOVÝ BETON PRO LOŽNÍ VRSTVY ACL 16+</t>
  </si>
  <si>
    <t>FRÉZOVÁNÍ DRÁŽKY PRŮŘEZU DO 100MM2 V ASFALTOVÉ VOZOVCE</t>
  </si>
  <si>
    <t>TĚSNĚNÍ DILATAČNÍCH SPAR  ASF. ZÁLIVKOU</t>
  </si>
  <si>
    <t>ČIŠTĚNÍ KRAJNIC OD NÁNOSU TL. DO 100MM  S ODVOZEM NA SKLÁDKU</t>
  </si>
  <si>
    <t>ČIŠTĚNÍ PŘÍKOPŮ OD NÁNOSU DO 0,25M3/M  S ODVOZEM NA SKLÁDKU</t>
  </si>
  <si>
    <t>KUS</t>
  </si>
  <si>
    <t xml:space="preserve">VÝŠKOVÁ ÚPRAVA POKLOPŮ (šachty, vpusti) </t>
  </si>
  <si>
    <t>ZPEVNĚNÍ KRAJNIC Z RECYKLOVANÉHO MATERIÁLU TL DO 100MM</t>
  </si>
  <si>
    <t>ROZPOČET</t>
  </si>
  <si>
    <t>KSÚS Středočeského kraje příspěvková organizace</t>
  </si>
  <si>
    <t>00066001</t>
  </si>
  <si>
    <t>Termín výstavby:</t>
  </si>
  <si>
    <t>ZO za KSUSSK:</t>
  </si>
  <si>
    <t>Podpis ZO</t>
  </si>
  <si>
    <t>Zdroj financování:</t>
  </si>
  <si>
    <t>Krajská správa a údržba silnic Středočeského kraje, příspěvková organizace</t>
  </si>
  <si>
    <t xml:space="preserve">Objednatel:  </t>
  </si>
  <si>
    <t>Místo (lokalita):</t>
  </si>
  <si>
    <t>asfaltový recyklát fr. 0-22 mm</t>
  </si>
  <si>
    <t>Kontroloval:</t>
  </si>
  <si>
    <t>Jiří Brzoň - vedoucí oblasti Benešov</t>
  </si>
  <si>
    <t>Bc. Milan Jonszta - zástupce vedoucího oblasti Benešov</t>
  </si>
  <si>
    <t>Ing. Aleš Čermák, Ph.D., MBA, ředitel</t>
  </si>
  <si>
    <t>Škody po zimě 2025</t>
  </si>
  <si>
    <t>574C08</t>
  </si>
  <si>
    <t>ASFALTOVÝ BETON PRO PODKLADNÍ VRSTVY ACP 22+ , TL. 80MM</t>
  </si>
  <si>
    <t>REKAPITULACE</t>
  </si>
  <si>
    <t>Stavba:</t>
  </si>
  <si>
    <t>Název úseku (objektu)</t>
  </si>
  <si>
    <t>DPH</t>
  </si>
  <si>
    <t>Celkem :</t>
  </si>
  <si>
    <t xml:space="preserve">Objekt:                       </t>
  </si>
  <si>
    <t>pokládka bez středové spáry</t>
  </si>
  <si>
    <t>Poř.č.</t>
  </si>
  <si>
    <t>Oprava vozovky</t>
  </si>
  <si>
    <t>Kód položky</t>
  </si>
  <si>
    <t>DIO VČ.ZJIŠTĚNÍ, ZAJIŠTĚNÍ A VYTYČENÍ ING. SÍTÍ, ZAJIŠTĚNÍ STANOVENÍ MÍSTNÍ ÚPRAVY NA VDZ</t>
  </si>
  <si>
    <t>574A04</t>
  </si>
  <si>
    <t>ASFALTOVÝ BETON PRO OBRUSNÉ VRSTVY ACO 11+</t>
  </si>
  <si>
    <t>113728.A</t>
  </si>
  <si>
    <t>113728.B</t>
  </si>
  <si>
    <t>2025</t>
  </si>
  <si>
    <t>SO.01 - km 6,050-8,550</t>
  </si>
  <si>
    <t>sanace 1200*1,5*0,08=144m3obec+1130*1,5*0,08=136</t>
  </si>
  <si>
    <t>700 * 0,5 * 2 v obci mimo obruby a po dohodě+1130*0,5*2</t>
  </si>
  <si>
    <t>1830*0,1*1,5= 276 t.    ; 2450*0,25*1,5=918  t.</t>
  </si>
  <si>
    <t>2500*0,125*2 vodící čára 12,5 cm+ přechod+odbočení u pumpy</t>
  </si>
  <si>
    <t>ks</t>
  </si>
  <si>
    <t>3909*0,05</t>
  </si>
  <si>
    <t>630*0,125*2 (vodicí čára 12,5 cm)</t>
  </si>
  <si>
    <t>630*0,1*1,5</t>
  </si>
  <si>
    <t>630*0,5*2</t>
  </si>
  <si>
    <t>SO.01 - km 6,050 -8,550</t>
  </si>
  <si>
    <t>SO.02 - km 0,000 - 0,630</t>
  </si>
  <si>
    <t>SO.02 - km 0,000 -0,630</t>
  </si>
  <si>
    <t>SMĚROVÉ SLOUPKY Z PLAST. HMOT VČETNĚ ODRAZOVÉHO PÁSKU</t>
  </si>
  <si>
    <t>700*0,08*1,5</t>
  </si>
  <si>
    <t>3909*0,05 Reprofilace</t>
  </si>
  <si>
    <t>18920*0,05</t>
  </si>
  <si>
    <t>7600 m2*0,035 (vyrovnávka obec Tochovice dle potřeby)</t>
  </si>
  <si>
    <t>II/174 a III/1915 Tochovice</t>
  </si>
  <si>
    <t xml:space="preserve">CMS Rožmitál - Tochovice,                           uzl.st. 2221A044-2212A025 (II/174)           uzl.st. 2212A027-2212A079 (III/1915)       </t>
  </si>
  <si>
    <t>II/174  a III/1915 Tochovice</t>
  </si>
  <si>
    <t>II/174 Tochovice</t>
  </si>
  <si>
    <t>Tochovice / CMS Rožmitál pod Třemšínem/ uzl.st. 2221A044-2212A025</t>
  </si>
  <si>
    <t>III/1915 Tochovice</t>
  </si>
  <si>
    <t>Narysov / CMS Rožmitál pod Třemšínem / uzl.st. 2212A027-2212A079</t>
  </si>
  <si>
    <t>93818.A</t>
  </si>
  <si>
    <t>93818.B</t>
  </si>
  <si>
    <t>18920m2</t>
  </si>
  <si>
    <t>7782+7600+18920</t>
  </si>
  <si>
    <t>7782 m2*0,05 mimo obec</t>
  </si>
  <si>
    <t>3495m2 sanace</t>
  </si>
  <si>
    <t>330 bm + 500 bm obec</t>
  </si>
  <si>
    <t>úplná uzavírka, předpoklad na etapy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</si>
</sst>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00000"/>
  </numFmts>
  <fonts count="23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6"/>
      <name val="Arial"/>
      <family val="2"/>
      <charset val="238"/>
    </font>
    <font>
      <b/>
      <sz val="16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8"/>
      <name val="MS Sans Serif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 applyAlignment="0">
      <alignment vertical="top" wrapText="1"/>
      <protection locked="0"/>
    </xf>
    <xf numFmtId="0" fontId="15" fillId="0" borderId="0"/>
    <xf numFmtId="0" fontId="14" fillId="0" borderId="0">
      <alignment vertical="center"/>
    </xf>
    <xf numFmtId="9" fontId="22" fillId="0" borderId="0" applyFont="0" applyFill="0" applyBorder="0" applyAlignment="0" applyProtection="0">
      <alignment vertical="top" wrapText="1"/>
      <protection locked="0"/>
    </xf>
  </cellStyleXfs>
  <cellXfs count="182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vertical="top"/>
    </xf>
    <xf numFmtId="0" fontId="6" fillId="2" borderId="1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49" fontId="11" fillId="3" borderId="2" xfId="0" applyNumberFormat="1" applyFont="1" applyFill="1" applyBorder="1" applyAlignment="1" applyProtection="1">
      <alignment horizontal="center" vertical="center"/>
    </xf>
    <xf numFmtId="49" fontId="11" fillId="3" borderId="3" xfId="0" applyNumberFormat="1" applyFont="1" applyFill="1" applyBorder="1" applyAlignment="1" applyProtection="1">
      <alignment horizontal="center" vertical="center"/>
    </xf>
    <xf numFmtId="49" fontId="13" fillId="0" borderId="4" xfId="0" applyNumberFormat="1" applyFont="1" applyBorder="1" applyAlignment="1" applyProtection="1">
      <alignment horizontal="left" vertical="center"/>
    </xf>
    <xf numFmtId="49" fontId="5" fillId="0" borderId="5" xfId="0" applyNumberFormat="1" applyFont="1" applyBorder="1" applyAlignment="1" applyProtection="1">
      <alignment horizontal="left" vertical="center"/>
    </xf>
    <xf numFmtId="4" fontId="5" fillId="0" borderId="5" xfId="0" applyNumberFormat="1" applyFont="1" applyBorder="1" applyAlignment="1" applyProtection="1">
      <alignment horizontal="right" vertical="center"/>
    </xf>
    <xf numFmtId="4" fontId="5" fillId="0" borderId="6" xfId="0" applyNumberFormat="1" applyFont="1" applyBorder="1" applyAlignment="1" applyProtection="1">
      <alignment horizontal="right" vertical="center"/>
    </xf>
    <xf numFmtId="4" fontId="8" fillId="0" borderId="0" xfId="0" applyNumberFormat="1" applyFont="1" applyAlignment="1" applyProtection="1">
      <alignment vertical="center"/>
    </xf>
    <xf numFmtId="49" fontId="5" fillId="0" borderId="5" xfId="0" applyNumberFormat="1" applyFont="1" applyBorder="1" applyAlignment="1" applyProtection="1">
      <alignment horizontal="right" vertical="center"/>
    </xf>
    <xf numFmtId="49" fontId="5" fillId="0" borderId="6" xfId="0" applyNumberFormat="1" applyFont="1" applyBorder="1" applyAlignment="1" applyProtection="1">
      <alignment horizontal="right" vertical="center"/>
    </xf>
    <xf numFmtId="0" fontId="8" fillId="0" borderId="7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4" fontId="13" fillId="3" borderId="5" xfId="0" applyNumberFormat="1" applyFont="1" applyFill="1" applyBorder="1" applyAlignment="1" applyProtection="1">
      <alignment horizontal="right" vertical="center"/>
    </xf>
    <xf numFmtId="0" fontId="8" fillId="0" borderId="10" xfId="0" applyFont="1" applyBorder="1" applyAlignment="1" applyProtection="1">
      <alignment vertical="center"/>
    </xf>
    <xf numFmtId="4" fontId="13" fillId="3" borderId="6" xfId="0" applyNumberFormat="1" applyFont="1" applyFill="1" applyBorder="1" applyAlignment="1" applyProtection="1">
      <alignment horizontal="right" vertical="center"/>
    </xf>
    <xf numFmtId="0" fontId="8" fillId="0" borderId="11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/>
    <xf numFmtId="39" fontId="3" fillId="0" borderId="0" xfId="0" applyNumberFormat="1" applyFont="1" applyAlignment="1" applyProtection="1">
      <alignment vertical="top"/>
    </xf>
    <xf numFmtId="4" fontId="8" fillId="0" borderId="5" xfId="0" applyNumberFormat="1" applyFont="1" applyBorder="1" applyAlignment="1" applyProtection="1">
      <alignment vertical="center"/>
    </xf>
    <xf numFmtId="4" fontId="14" fillId="0" borderId="5" xfId="0" applyNumberFormat="1" applyFont="1" applyBorder="1" applyAlignment="1">
      <alignment vertical="center"/>
      <protection locked="0"/>
    </xf>
    <xf numFmtId="0" fontId="14" fillId="0" borderId="5" xfId="0" applyFont="1" applyBorder="1" applyAlignment="1">
      <alignment horizontal="center" vertical="center"/>
      <protection locked="0"/>
    </xf>
    <xf numFmtId="4" fontId="8" fillId="0" borderId="13" xfId="0" applyNumberFormat="1" applyFont="1" applyBorder="1" applyAlignment="1" applyProtection="1">
      <alignment vertical="center"/>
    </xf>
    <xf numFmtId="4" fontId="14" fillId="0" borderId="13" xfId="0" applyNumberFormat="1" applyFont="1" applyBorder="1" applyAlignment="1">
      <alignment vertical="center"/>
      <protection locked="0"/>
    </xf>
    <xf numFmtId="0" fontId="14" fillId="0" borderId="5" xfId="0" applyFont="1" applyBorder="1" applyAlignment="1" applyProtection="1">
      <alignment horizontal="center" vertical="center"/>
    </xf>
    <xf numFmtId="2" fontId="8" fillId="0" borderId="5" xfId="0" applyNumberFormat="1" applyFont="1" applyBorder="1" applyAlignment="1" applyProtection="1">
      <alignment vertical="center"/>
    </xf>
    <xf numFmtId="4" fontId="8" fillId="0" borderId="6" xfId="0" applyNumberFormat="1" applyFont="1" applyBorder="1" applyAlignment="1" applyProtection="1">
      <alignment vertical="center"/>
    </xf>
    <xf numFmtId="0" fontId="14" fillId="0" borderId="3" xfId="0" applyFont="1" applyBorder="1" applyAlignment="1">
      <alignment horizontal="center" vertical="center"/>
      <protection locked="0"/>
    </xf>
    <xf numFmtId="0" fontId="14" fillId="0" borderId="13" xfId="0" applyFont="1" applyBorder="1" applyAlignment="1">
      <alignment horizontal="center" vertical="center"/>
      <protection locked="0"/>
    </xf>
    <xf numFmtId="49" fontId="14" fillId="0" borderId="15" xfId="0" applyNumberFormat="1" applyFont="1" applyBorder="1" applyAlignment="1">
      <alignment horizontal="center" vertical="center"/>
      <protection locked="0"/>
    </xf>
    <xf numFmtId="165" fontId="14" fillId="0" borderId="7" xfId="0" applyNumberFormat="1" applyFont="1" applyBorder="1" applyAlignment="1">
      <alignment horizontal="center" vertical="center"/>
      <protection locked="0"/>
    </xf>
    <xf numFmtId="1" fontId="14" fillId="0" borderId="7" xfId="0" applyNumberFormat="1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</xf>
    <xf numFmtId="0" fontId="14" fillId="0" borderId="7" xfId="0" applyFont="1" applyBorder="1" applyAlignment="1">
      <alignment horizontal="center" vertical="center"/>
      <protection locked="0"/>
    </xf>
    <xf numFmtId="49" fontId="14" fillId="0" borderId="7" xfId="1" applyNumberFormat="1" applyFont="1" applyBorder="1" applyAlignment="1" applyProtection="1">
      <alignment horizontal="left" vertical="center" wrapText="1"/>
      <protection locked="0"/>
    </xf>
    <xf numFmtId="49" fontId="14" fillId="0" borderId="7" xfId="0" applyNumberFormat="1" applyFont="1" applyBorder="1" applyAlignment="1">
      <alignment horizontal="center" vertical="center"/>
      <protection locked="0"/>
    </xf>
    <xf numFmtId="49" fontId="14" fillId="0" borderId="16" xfId="0" applyNumberFormat="1" applyFont="1" applyBorder="1" applyAlignment="1">
      <alignment horizontal="center" vertical="center"/>
      <protection locked="0"/>
    </xf>
    <xf numFmtId="0" fontId="14" fillId="0" borderId="4" xfId="0" applyFont="1" applyBorder="1" applyAlignment="1">
      <alignment vertical="center"/>
      <protection locked="0"/>
    </xf>
    <xf numFmtId="0" fontId="14" fillId="0" borderId="4" xfId="0" applyFont="1" applyBorder="1" applyAlignment="1">
      <alignment vertical="center" wrapText="1"/>
      <protection locked="0"/>
    </xf>
    <xf numFmtId="0" fontId="16" fillId="0" borderId="4" xfId="1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>
      <alignment vertical="center"/>
      <protection locked="0"/>
    </xf>
    <xf numFmtId="0" fontId="0" fillId="0" borderId="5" xfId="0" applyBorder="1" applyAlignment="1" applyProtection="1">
      <alignment horizontal="center" vertical="center"/>
    </xf>
    <xf numFmtId="0" fontId="17" fillId="0" borderId="0" xfId="0" applyFont="1" applyAlignment="1" applyProtection="1">
      <alignment horizontal="left"/>
    </xf>
    <xf numFmtId="2" fontId="8" fillId="0" borderId="3" xfId="0" applyNumberFormat="1" applyFont="1" applyBorder="1" applyAlignment="1" applyProtection="1">
      <alignment vertical="center"/>
    </xf>
    <xf numFmtId="4" fontId="8" fillId="0" borderId="3" xfId="0" applyNumberFormat="1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14" fillId="0" borderId="4" xfId="0" applyFont="1" applyBorder="1" applyAlignment="1" applyProtection="1">
      <alignment vertical="center"/>
    </xf>
    <xf numFmtId="39" fontId="8" fillId="0" borderId="5" xfId="0" applyNumberFormat="1" applyFont="1" applyBorder="1" applyAlignment="1" applyProtection="1">
      <alignment vertical="center"/>
    </xf>
    <xf numFmtId="4" fontId="8" fillId="0" borderId="22" xfId="0" applyNumberFormat="1" applyFont="1" applyBorder="1" applyAlignment="1" applyProtection="1">
      <alignment vertical="center"/>
    </xf>
    <xf numFmtId="4" fontId="5" fillId="0" borderId="20" xfId="0" applyNumberFormat="1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vertical="center"/>
    </xf>
    <xf numFmtId="4" fontId="5" fillId="0" borderId="19" xfId="0" applyNumberFormat="1" applyFont="1" applyBorder="1" applyAlignment="1" applyProtection="1">
      <alignment horizontal="right" vertical="center"/>
    </xf>
    <xf numFmtId="4" fontId="6" fillId="0" borderId="21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0" fontId="6" fillId="0" borderId="18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4" fontId="6" fillId="0" borderId="6" xfId="0" applyNumberFormat="1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4" fontId="5" fillId="0" borderId="13" xfId="0" applyNumberFormat="1" applyFont="1" applyBorder="1" applyAlignment="1" applyProtection="1">
      <alignment horizontal="right" vertical="center"/>
    </xf>
    <xf numFmtId="4" fontId="6" fillId="0" borderId="22" xfId="0" applyNumberFormat="1" applyFont="1" applyBorder="1" applyAlignment="1" applyProtection="1">
      <alignment vertical="center"/>
    </xf>
    <xf numFmtId="0" fontId="6" fillId="2" borderId="25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/>
    </xf>
    <xf numFmtId="0" fontId="18" fillId="0" borderId="0" xfId="0" applyFont="1" applyAlignment="1" applyProtection="1">
      <alignment horizontal="left" vertical="center"/>
    </xf>
    <xf numFmtId="4" fontId="5" fillId="4" borderId="5" xfId="0" applyNumberFormat="1" applyFont="1" applyFill="1" applyBorder="1" applyAlignment="1" applyProtection="1">
      <alignment horizontal="right" vertical="center"/>
    </xf>
    <xf numFmtId="4" fontId="5" fillId="4" borderId="6" xfId="0" applyNumberFormat="1" applyFont="1" applyFill="1" applyBorder="1" applyAlignment="1" applyProtection="1">
      <alignment horizontal="right" vertical="center"/>
    </xf>
    <xf numFmtId="0" fontId="16" fillId="0" borderId="4" xfId="0" applyFont="1" applyBorder="1" applyAlignment="1" applyProtection="1">
      <alignment vertical="center"/>
    </xf>
    <xf numFmtId="0" fontId="14" fillId="0" borderId="5" xfId="0" applyFont="1" applyBorder="1" applyAlignment="1" applyProtection="1">
      <alignment vertical="top"/>
    </xf>
    <xf numFmtId="0" fontId="14" fillId="0" borderId="5" xfId="0" applyFont="1" applyBorder="1" applyAlignment="1" applyProtection="1">
      <alignment vertical="center"/>
    </xf>
    <xf numFmtId="0" fontId="14" fillId="0" borderId="18" xfId="0" applyFont="1" applyBorder="1" applyAlignment="1" applyProtection="1">
      <alignment vertical="top"/>
    </xf>
    <xf numFmtId="14" fontId="2" fillId="0" borderId="0" xfId="0" applyNumberFormat="1" applyFont="1" applyAlignment="1" applyProtection="1">
      <alignment horizontal="left" vertical="top"/>
    </xf>
    <xf numFmtId="0" fontId="5" fillId="0" borderId="0" xfId="0" applyFont="1" applyAlignment="1" applyProtection="1">
      <alignment vertical="center"/>
    </xf>
    <xf numFmtId="0" fontId="14" fillId="0" borderId="0" xfId="2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20" fillId="0" borderId="0" xfId="2" applyFont="1" applyAlignment="1">
      <alignment horizontal="right" vertical="center"/>
    </xf>
    <xf numFmtId="0" fontId="21" fillId="5" borderId="2" xfId="2" applyFont="1" applyFill="1" applyBorder="1" applyAlignment="1">
      <alignment horizontal="center" vertical="center"/>
    </xf>
    <xf numFmtId="0" fontId="21" fillId="5" borderId="3" xfId="2" applyFont="1" applyFill="1" applyBorder="1" applyAlignment="1">
      <alignment horizontal="right" vertical="center"/>
    </xf>
    <xf numFmtId="0" fontId="21" fillId="5" borderId="21" xfId="2" applyFont="1" applyFill="1" applyBorder="1" applyAlignment="1">
      <alignment horizontal="right" vertical="center"/>
    </xf>
    <xf numFmtId="0" fontId="14" fillId="0" borderId="4" xfId="2" applyBorder="1" applyAlignment="1">
      <alignment horizontal="left" vertical="center"/>
    </xf>
    <xf numFmtId="4" fontId="14" fillId="0" borderId="5" xfId="2" applyNumberFormat="1" applyBorder="1" applyAlignment="1">
      <alignment horizontal="right" vertical="center"/>
    </xf>
    <xf numFmtId="4" fontId="14" fillId="0" borderId="6" xfId="2" applyNumberFormat="1" applyBorder="1" applyAlignment="1">
      <alignment horizontal="right" vertical="center"/>
    </xf>
    <xf numFmtId="0" fontId="14" fillId="0" borderId="14" xfId="2" applyBorder="1" applyAlignment="1">
      <alignment horizontal="left" vertical="center"/>
    </xf>
    <xf numFmtId="0" fontId="17" fillId="0" borderId="42" xfId="2" applyFont="1" applyBorder="1" applyAlignment="1">
      <alignment horizontal="right" vertical="center"/>
    </xf>
    <xf numFmtId="4" fontId="17" fillId="0" borderId="42" xfId="2" applyNumberFormat="1" applyFont="1" applyBorder="1" applyAlignment="1">
      <alignment horizontal="right" vertical="center"/>
    </xf>
    <xf numFmtId="49" fontId="8" fillId="0" borderId="0" xfId="0" applyNumberFormat="1" applyFont="1" applyAlignment="1" applyProtection="1">
      <alignment vertical="center" wrapText="1"/>
    </xf>
    <xf numFmtId="0" fontId="14" fillId="6" borderId="2" xfId="0" applyFont="1" applyFill="1" applyBorder="1" applyAlignment="1">
      <alignment vertical="center" wrapText="1"/>
      <protection locked="0"/>
    </xf>
    <xf numFmtId="1" fontId="14" fillId="6" borderId="15" xfId="0" applyNumberFormat="1" applyFont="1" applyFill="1" applyBorder="1" applyAlignment="1">
      <alignment horizontal="center" vertical="center"/>
      <protection locked="0"/>
    </xf>
    <xf numFmtId="1" fontId="14" fillId="6" borderId="7" xfId="0" applyNumberFormat="1" applyFont="1" applyFill="1" applyBorder="1" applyAlignment="1">
      <alignment horizontal="center" vertical="center"/>
      <protection locked="0"/>
    </xf>
    <xf numFmtId="1" fontId="14" fillId="6" borderId="43" xfId="0" applyNumberFormat="1" applyFont="1" applyFill="1" applyBorder="1" applyAlignment="1">
      <alignment horizontal="center" vertical="center"/>
      <protection locked="0"/>
    </xf>
    <xf numFmtId="1" fontId="14" fillId="6" borderId="7" xfId="0" applyNumberFormat="1" applyFont="1" applyFill="1" applyBorder="1" applyAlignment="1" applyProtection="1">
      <alignment horizontal="center" vertical="center"/>
    </xf>
    <xf numFmtId="1" fontId="14" fillId="6" borderId="27" xfId="0" applyNumberFormat="1" applyFont="1" applyFill="1" applyBorder="1" applyAlignment="1" applyProtection="1">
      <alignment horizontal="center" vertical="center"/>
    </xf>
    <xf numFmtId="1" fontId="14" fillId="6" borderId="44" xfId="0" applyNumberFormat="1" applyFont="1" applyFill="1" applyBorder="1" applyAlignment="1">
      <alignment horizontal="center" vertical="center"/>
      <protection locked="0"/>
    </xf>
    <xf numFmtId="0" fontId="14" fillId="0" borderId="2" xfId="0" applyFont="1" applyBorder="1" applyAlignment="1">
      <alignment vertical="center" wrapText="1"/>
      <protection locked="0"/>
    </xf>
    <xf numFmtId="49" fontId="9" fillId="0" borderId="0" xfId="0" applyNumberFormat="1" applyFont="1" applyAlignment="1" applyProtection="1">
      <alignment vertical="center"/>
    </xf>
    <xf numFmtId="49" fontId="9" fillId="0" borderId="0" xfId="0" applyNumberFormat="1" applyFont="1" applyAlignment="1" applyProtection="1">
      <alignment vertical="center" wrapText="1"/>
    </xf>
    <xf numFmtId="1" fontId="14" fillId="6" borderId="45" xfId="0" applyNumberFormat="1" applyFont="1" applyFill="1" applyBorder="1" applyAlignment="1">
      <alignment horizontal="center" vertical="center"/>
      <protection locked="0"/>
    </xf>
    <xf numFmtId="0" fontId="14" fillId="0" borderId="5" xfId="0" applyFont="1" applyBorder="1" applyAlignment="1" applyProtection="1">
      <alignment horizontal="left" vertical="top"/>
    </xf>
    <xf numFmtId="49" fontId="5" fillId="0" borderId="28" xfId="0" applyNumberFormat="1" applyFont="1" applyBorder="1" applyAlignment="1" applyProtection="1">
      <alignment horizontal="left" vertical="center"/>
    </xf>
    <xf numFmtId="0" fontId="5" fillId="0" borderId="29" xfId="0" applyFont="1" applyBorder="1" applyAlignment="1" applyProtection="1">
      <alignment horizontal="left" vertical="center"/>
    </xf>
    <xf numFmtId="0" fontId="5" fillId="0" borderId="30" xfId="0" applyFont="1" applyBorder="1" applyAlignment="1" applyProtection="1">
      <alignment horizontal="left" vertical="center"/>
    </xf>
    <xf numFmtId="49" fontId="8" fillId="0" borderId="31" xfId="0" applyNumberFormat="1" applyFont="1" applyBorder="1" applyAlignment="1" applyProtection="1">
      <alignment horizontal="left" vertical="center"/>
    </xf>
    <xf numFmtId="0" fontId="8" fillId="0" borderId="29" xfId="0" applyFont="1" applyBorder="1" applyAlignment="1" applyProtection="1">
      <alignment horizontal="left" vertical="center"/>
    </xf>
    <xf numFmtId="0" fontId="8" fillId="0" borderId="30" xfId="0" applyFont="1" applyBorder="1" applyAlignment="1" applyProtection="1">
      <alignment horizontal="left" vertical="center"/>
    </xf>
    <xf numFmtId="0" fontId="8" fillId="0" borderId="32" xfId="0" applyFont="1" applyBorder="1" applyAlignment="1" applyProtection="1">
      <alignment horizontal="left" vertical="center"/>
    </xf>
    <xf numFmtId="49" fontId="5" fillId="0" borderId="11" xfId="0" applyNumberFormat="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33" xfId="0" applyFont="1" applyBorder="1" applyAlignment="1" applyProtection="1">
      <alignment horizontal="left" vertical="center"/>
    </xf>
    <xf numFmtId="49" fontId="5" fillId="0" borderId="34" xfId="0" applyNumberFormat="1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49" fontId="5" fillId="0" borderId="34" xfId="0" applyNumberFormat="1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left" vertical="center" shrinkToFit="1"/>
    </xf>
    <xf numFmtId="0" fontId="5" fillId="0" borderId="33" xfId="0" applyFont="1" applyBorder="1" applyAlignment="1" applyProtection="1">
      <alignment horizontal="left" vertical="center" shrinkToFit="1"/>
    </xf>
    <xf numFmtId="49" fontId="5" fillId="0" borderId="27" xfId="0" applyNumberFormat="1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5" fillId="0" borderId="35" xfId="0" applyFont="1" applyBorder="1" applyAlignment="1" applyProtection="1">
      <alignment horizontal="left" vertical="center"/>
    </xf>
    <xf numFmtId="49" fontId="5" fillId="4" borderId="36" xfId="0" applyNumberFormat="1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</xf>
    <xf numFmtId="0" fontId="5" fillId="4" borderId="18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49" fontId="5" fillId="0" borderId="37" xfId="0" applyNumberFormat="1" applyFont="1" applyBorder="1" applyAlignment="1" applyProtection="1">
      <alignment horizontal="left" vertical="center"/>
    </xf>
    <xf numFmtId="0" fontId="5" fillId="0" borderId="41" xfId="0" applyFont="1" applyBorder="1" applyAlignment="1" applyProtection="1">
      <alignment horizontal="left" vertical="center"/>
    </xf>
    <xf numFmtId="49" fontId="13" fillId="3" borderId="4" xfId="0" applyNumberFormat="1" applyFont="1" applyFill="1" applyBorder="1" applyAlignment="1" applyProtection="1">
      <alignment horizontal="left" vertical="center"/>
    </xf>
    <xf numFmtId="0" fontId="13" fillId="3" borderId="5" xfId="0" applyFont="1" applyFill="1" applyBorder="1" applyAlignment="1" applyProtection="1">
      <alignment horizontal="left" vertical="center"/>
    </xf>
    <xf numFmtId="49" fontId="13" fillId="3" borderId="5" xfId="0" applyNumberFormat="1" applyFont="1" applyFill="1" applyBorder="1" applyAlignment="1" applyProtection="1">
      <alignment horizontal="left" vertical="center"/>
    </xf>
    <xf numFmtId="49" fontId="13" fillId="0" borderId="4" xfId="0" applyNumberFormat="1" applyFont="1" applyBorder="1" applyAlignment="1" applyProtection="1">
      <alignment horizontal="left" vertical="center"/>
    </xf>
    <xf numFmtId="0" fontId="13" fillId="0" borderId="5" xfId="0" applyFont="1" applyBorder="1" applyAlignment="1" applyProtection="1">
      <alignment horizontal="left" vertical="center"/>
    </xf>
    <xf numFmtId="49" fontId="5" fillId="0" borderId="5" xfId="0" applyNumberFormat="1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49" fontId="13" fillId="0" borderId="5" xfId="0" applyNumberFormat="1" applyFont="1" applyBorder="1" applyAlignment="1" applyProtection="1">
      <alignment horizontal="left" vertical="center"/>
    </xf>
    <xf numFmtId="49" fontId="10" fillId="0" borderId="11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49" fontId="12" fillId="0" borderId="3" xfId="0" applyNumberFormat="1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21" xfId="0" applyFont="1" applyBorder="1" applyAlignment="1" applyProtection="1">
      <alignment horizontal="left" vertical="center"/>
    </xf>
    <xf numFmtId="14" fontId="8" fillId="0" borderId="6" xfId="0" applyNumberFormat="1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49" fontId="8" fillId="0" borderId="4" xfId="0" applyNumberFormat="1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49" fontId="8" fillId="0" borderId="5" xfId="0" applyNumberFormat="1" applyFont="1" applyBorder="1" applyAlignment="1" applyProtection="1">
      <alignment horizontal="left" vertical="center" wrapText="1"/>
    </xf>
    <xf numFmtId="49" fontId="8" fillId="0" borderId="5" xfId="0" applyNumberFormat="1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 wrapText="1"/>
    </xf>
    <xf numFmtId="49" fontId="8" fillId="0" borderId="6" xfId="0" applyNumberFormat="1" applyFont="1" applyBorder="1" applyAlignment="1" applyProtection="1">
      <alignment horizontal="left" vertical="center"/>
    </xf>
    <xf numFmtId="49" fontId="8" fillId="0" borderId="37" xfId="0" applyNumberFormat="1" applyFont="1" applyBorder="1" applyAlignment="1" applyProtection="1">
      <alignment horizontal="left" vertical="center" wrapText="1"/>
    </xf>
    <xf numFmtId="0" fontId="8" fillId="0" borderId="35" xfId="0" applyFont="1" applyBorder="1" applyAlignment="1" applyProtection="1">
      <alignment horizontal="left" vertical="center" wrapText="1"/>
    </xf>
    <xf numFmtId="0" fontId="8" fillId="0" borderId="38" xfId="0" applyFont="1" applyBorder="1" applyAlignment="1" applyProtection="1">
      <alignment horizontal="left" vertical="center" wrapText="1"/>
    </xf>
    <xf numFmtId="0" fontId="8" fillId="0" borderId="23" xfId="0" applyFont="1" applyBorder="1" applyAlignment="1" applyProtection="1">
      <alignment horizontal="left" vertical="center" wrapText="1"/>
    </xf>
    <xf numFmtId="49" fontId="7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9" fontId="8" fillId="0" borderId="2" xfId="0" applyNumberFormat="1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49" fontId="8" fillId="0" borderId="3" xfId="0" applyNumberFormat="1" applyFont="1" applyBorder="1" applyAlignment="1" applyProtection="1">
      <alignment horizontal="left" vertical="center" wrapText="1"/>
    </xf>
    <xf numFmtId="49" fontId="8" fillId="0" borderId="3" xfId="0" applyNumberFormat="1" applyFont="1" applyBorder="1" applyAlignment="1" applyProtection="1">
      <alignment horizontal="left" vertical="center"/>
    </xf>
    <xf numFmtId="49" fontId="9" fillId="0" borderId="39" xfId="0" applyNumberFormat="1" applyFont="1" applyBorder="1" applyAlignment="1" applyProtection="1">
      <alignment horizontal="left" vertical="center" wrapText="1"/>
    </xf>
    <xf numFmtId="0" fontId="9" fillId="0" borderId="40" xfId="0" applyFont="1" applyBorder="1" applyAlignment="1" applyProtection="1">
      <alignment horizontal="left" vertical="center" wrapText="1"/>
    </xf>
    <xf numFmtId="0" fontId="9" fillId="0" borderId="38" xfId="0" applyFont="1" applyBorder="1" applyAlignment="1" applyProtection="1">
      <alignment horizontal="left" vertical="center" wrapText="1"/>
    </xf>
    <xf numFmtId="0" fontId="9" fillId="0" borderId="23" xfId="0" applyFont="1" applyBorder="1" applyAlignment="1" applyProtection="1">
      <alignment horizontal="left" vertical="center" wrapText="1"/>
    </xf>
    <xf numFmtId="49" fontId="8" fillId="0" borderId="21" xfId="0" applyNumberFormat="1" applyFont="1" applyBorder="1" applyAlignment="1" applyProtection="1">
      <alignment horizontal="left" vertical="center"/>
    </xf>
    <xf numFmtId="49" fontId="20" fillId="0" borderId="0" xfId="2" applyNumberFormat="1" applyFont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4">
    <cellStyle name="Normální" xfId="0" builtinId="0"/>
    <cellStyle name="Normální 2" xfId="1" xr:uid="{66D0A2F5-FD9A-4E74-A953-E0095AC29A66}"/>
    <cellStyle name="Normální 2 2" xfId="2" xr:uid="{094EE123-C4C9-4876-B0FB-ECF38EF78A25}"/>
    <cellStyle name="Procenta 2" xfId="3" xr:uid="{143669FB-8E9C-47DC-A2E2-283261297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257175</xdr:colOff>
          <xdr:row>26</xdr:row>
          <xdr:rowOff>133350</xdr:rowOff>
        </xdr:from>
        <xdr:to>
          <xdr:col>3</xdr:col>
          <xdr:colOff>1285875</xdr:colOff>
          <xdr:row>30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257175</xdr:colOff>
          <xdr:row>26</xdr:row>
          <xdr:rowOff>133350</xdr:rowOff>
        </xdr:from>
        <xdr:to>
          <xdr:col>3</xdr:col>
          <xdr:colOff>1285875</xdr:colOff>
          <xdr:row>30</xdr:row>
          <xdr:rowOff>66675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3B0E-B054-4A94-9C68-AD167D1F3320}">
  <dimension ref="B1:L35"/>
  <sheetViews>
    <sheetView tabSelected="1" zoomScaleNormal="100" workbookViewId="0">
      <selection activeCell="B1" sqref="B1:J1"/>
    </sheetView>
  </sheetViews>
  <sheetFormatPr defaultColWidth="13.33203125" defaultRowHeight="12.75" x14ac:dyDescent="0.15"/>
  <cols>
    <col min="1" max="1" width="3.33203125" style="14" customWidth="1"/>
    <col min="2" max="2" width="13.33203125" style="14" customWidth="1"/>
    <col min="3" max="3" width="11.83203125" style="14" customWidth="1"/>
    <col min="4" max="4" width="27.83203125" style="14" customWidth="1"/>
    <col min="5" max="5" width="14.5" style="14" customWidth="1"/>
    <col min="6" max="6" width="18.5" style="14" customWidth="1"/>
    <col min="7" max="7" width="26.33203125" style="14" customWidth="1"/>
    <col min="8" max="8" width="16" style="14" customWidth="1"/>
    <col min="9" max="9" width="13.83203125" style="14" customWidth="1"/>
    <col min="10" max="10" width="29.5" style="14" customWidth="1"/>
    <col min="11" max="11" width="13.33203125" style="14"/>
    <col min="12" max="12" width="13.6640625" style="14" bestFit="1" customWidth="1"/>
    <col min="13" max="16384" width="13.33203125" style="14"/>
  </cols>
  <sheetData>
    <row r="1" spans="2:12" ht="28.7" customHeight="1" thickBot="1" x14ac:dyDescent="0.2">
      <c r="B1" s="168" t="s">
        <v>11</v>
      </c>
      <c r="C1" s="169"/>
      <c r="D1" s="169"/>
      <c r="E1" s="169"/>
      <c r="F1" s="169"/>
      <c r="G1" s="169"/>
      <c r="H1" s="169"/>
      <c r="I1" s="169"/>
      <c r="J1" s="169"/>
    </row>
    <row r="2" spans="2:12" ht="12.75" customHeight="1" x14ac:dyDescent="0.15">
      <c r="B2" s="170" t="s">
        <v>12</v>
      </c>
      <c r="C2" s="171"/>
      <c r="D2" s="172" t="s">
        <v>123</v>
      </c>
      <c r="E2" s="172"/>
      <c r="F2" s="173" t="s">
        <v>13</v>
      </c>
      <c r="G2" s="174" t="s">
        <v>72</v>
      </c>
      <c r="H2" s="175"/>
      <c r="I2" s="173" t="s">
        <v>14</v>
      </c>
      <c r="J2" s="178" t="s">
        <v>73</v>
      </c>
    </row>
    <row r="3" spans="2:12" x14ac:dyDescent="0.15">
      <c r="B3" s="159"/>
      <c r="C3" s="158"/>
      <c r="D3" s="160"/>
      <c r="E3" s="160"/>
      <c r="F3" s="158"/>
      <c r="G3" s="176"/>
      <c r="H3" s="177"/>
      <c r="I3" s="158"/>
      <c r="J3" s="156"/>
    </row>
    <row r="4" spans="2:12" x14ac:dyDescent="0.15">
      <c r="B4" s="157" t="s">
        <v>15</v>
      </c>
      <c r="C4" s="158"/>
      <c r="D4" s="164" t="s">
        <v>97</v>
      </c>
      <c r="E4" s="165"/>
      <c r="F4" s="161" t="s">
        <v>16</v>
      </c>
      <c r="G4" s="160"/>
      <c r="H4" s="162"/>
      <c r="I4" s="161" t="s">
        <v>14</v>
      </c>
      <c r="J4" s="163"/>
    </row>
    <row r="5" spans="2:12" x14ac:dyDescent="0.15">
      <c r="B5" s="159"/>
      <c r="C5" s="158"/>
      <c r="D5" s="166"/>
      <c r="E5" s="167"/>
      <c r="F5" s="158"/>
      <c r="G5" s="162"/>
      <c r="H5" s="162"/>
      <c r="I5" s="158"/>
      <c r="J5" s="156"/>
    </row>
    <row r="6" spans="2:12" ht="13.15" customHeight="1" x14ac:dyDescent="0.15">
      <c r="B6" s="157" t="s">
        <v>17</v>
      </c>
      <c r="C6" s="158"/>
      <c r="D6" s="164" t="s">
        <v>124</v>
      </c>
      <c r="E6" s="165"/>
      <c r="F6" s="161" t="s">
        <v>18</v>
      </c>
      <c r="G6" s="160"/>
      <c r="H6" s="162"/>
      <c r="I6" s="161" t="s">
        <v>14</v>
      </c>
      <c r="J6" s="163"/>
    </row>
    <row r="7" spans="2:12" ht="27" customHeight="1" x14ac:dyDescent="0.15">
      <c r="B7" s="159"/>
      <c r="C7" s="158"/>
      <c r="D7" s="166"/>
      <c r="E7" s="167"/>
      <c r="F7" s="158"/>
      <c r="G7" s="162"/>
      <c r="H7" s="162"/>
      <c r="I7" s="158"/>
      <c r="J7" s="156"/>
    </row>
    <row r="8" spans="2:12" x14ac:dyDescent="0.15">
      <c r="B8" s="157" t="s">
        <v>74</v>
      </c>
      <c r="C8" s="158"/>
      <c r="D8" s="160" t="s">
        <v>104</v>
      </c>
      <c r="E8" s="160"/>
      <c r="F8" s="161" t="s">
        <v>75</v>
      </c>
      <c r="G8" s="162"/>
      <c r="H8" s="162"/>
      <c r="I8" s="161" t="s">
        <v>76</v>
      </c>
      <c r="J8" s="163"/>
    </row>
    <row r="9" spans="2:12" x14ac:dyDescent="0.15">
      <c r="B9" s="159"/>
      <c r="C9" s="158"/>
      <c r="D9" s="160"/>
      <c r="E9" s="160"/>
      <c r="F9" s="158"/>
      <c r="G9" s="162"/>
      <c r="H9" s="162"/>
      <c r="I9" s="158"/>
      <c r="J9" s="156"/>
    </row>
    <row r="10" spans="2:12" x14ac:dyDescent="0.15">
      <c r="B10" s="157" t="s">
        <v>77</v>
      </c>
      <c r="C10" s="158"/>
      <c r="D10" s="160" t="s">
        <v>86</v>
      </c>
      <c r="E10" s="162"/>
      <c r="F10" s="161" t="s">
        <v>19</v>
      </c>
      <c r="G10" s="160"/>
      <c r="H10" s="162"/>
      <c r="I10" s="161" t="s">
        <v>20</v>
      </c>
      <c r="J10" s="155"/>
    </row>
    <row r="11" spans="2:12" x14ac:dyDescent="0.15">
      <c r="B11" s="159"/>
      <c r="C11" s="158"/>
      <c r="D11" s="162"/>
      <c r="E11" s="162"/>
      <c r="F11" s="158"/>
      <c r="G11" s="162"/>
      <c r="H11" s="162"/>
      <c r="I11" s="158"/>
      <c r="J11" s="156"/>
    </row>
    <row r="12" spans="2:12" ht="23.45" customHeight="1" thickBot="1" x14ac:dyDescent="0.2">
      <c r="B12" s="149" t="s">
        <v>21</v>
      </c>
      <c r="C12" s="150"/>
      <c r="D12" s="150"/>
      <c r="E12" s="150"/>
      <c r="F12" s="150"/>
      <c r="G12" s="150"/>
      <c r="H12" s="150"/>
      <c r="I12" s="150"/>
      <c r="J12" s="151"/>
    </row>
    <row r="13" spans="2:12" ht="26.45" customHeight="1" x14ac:dyDescent="0.15">
      <c r="B13" s="15" t="s">
        <v>22</v>
      </c>
      <c r="C13" s="152" t="s">
        <v>23</v>
      </c>
      <c r="D13" s="153"/>
      <c r="E13" s="16" t="s">
        <v>24</v>
      </c>
      <c r="F13" s="152" t="s">
        <v>25</v>
      </c>
      <c r="G13" s="153"/>
      <c r="H13" s="16" t="s">
        <v>26</v>
      </c>
      <c r="I13" s="152" t="s">
        <v>27</v>
      </c>
      <c r="J13" s="154"/>
    </row>
    <row r="14" spans="2:12" ht="15.2" customHeight="1" x14ac:dyDescent="0.15">
      <c r="B14" s="17" t="s">
        <v>28</v>
      </c>
      <c r="C14" s="18" t="s">
        <v>29</v>
      </c>
      <c r="D14" s="83">
        <f>rekapitulace!C9</f>
        <v>0</v>
      </c>
      <c r="E14" s="146"/>
      <c r="F14" s="147"/>
      <c r="G14" s="19"/>
      <c r="H14" s="146"/>
      <c r="I14" s="147"/>
      <c r="J14" s="20"/>
    </row>
    <row r="15" spans="2:12" ht="15.2" customHeight="1" x14ac:dyDescent="0.15">
      <c r="B15" s="17"/>
      <c r="C15" s="18"/>
      <c r="D15" s="19"/>
      <c r="E15" s="146"/>
      <c r="F15" s="147"/>
      <c r="G15" s="19"/>
      <c r="H15" s="146"/>
      <c r="I15" s="147"/>
      <c r="J15" s="20"/>
      <c r="L15" s="21"/>
    </row>
    <row r="16" spans="2:12" ht="15.2" customHeight="1" x14ac:dyDescent="0.15">
      <c r="B16" s="17"/>
      <c r="C16" s="18"/>
      <c r="D16" s="19"/>
      <c r="E16" s="146"/>
      <c r="F16" s="147"/>
      <c r="G16" s="19"/>
      <c r="H16" s="146"/>
      <c r="I16" s="147"/>
      <c r="J16" s="20"/>
    </row>
    <row r="17" spans="2:10" ht="15.2" customHeight="1" x14ac:dyDescent="0.15">
      <c r="B17" s="17"/>
      <c r="C17" s="18"/>
      <c r="D17" s="19"/>
      <c r="E17" s="146"/>
      <c r="F17" s="147"/>
      <c r="G17" s="22"/>
      <c r="H17" s="146"/>
      <c r="I17" s="147"/>
      <c r="J17" s="20"/>
    </row>
    <row r="18" spans="2:10" ht="15.2" customHeight="1" x14ac:dyDescent="0.15">
      <c r="B18" s="17"/>
      <c r="C18" s="18"/>
      <c r="D18" s="19"/>
      <c r="E18" s="146"/>
      <c r="F18" s="147"/>
      <c r="G18" s="22"/>
      <c r="H18" s="146"/>
      <c r="I18" s="147"/>
      <c r="J18" s="20"/>
    </row>
    <row r="19" spans="2:10" ht="15.2" customHeight="1" x14ac:dyDescent="0.15">
      <c r="B19" s="144"/>
      <c r="C19" s="145"/>
      <c r="D19" s="19"/>
      <c r="E19" s="146"/>
      <c r="F19" s="147"/>
      <c r="G19" s="22"/>
      <c r="H19" s="146"/>
      <c r="I19" s="147"/>
      <c r="J19" s="23"/>
    </row>
    <row r="20" spans="2:10" ht="15.2" customHeight="1" x14ac:dyDescent="0.15">
      <c r="B20" s="144"/>
      <c r="C20" s="145"/>
      <c r="D20" s="19"/>
      <c r="E20" s="146"/>
      <c r="F20" s="147"/>
      <c r="G20" s="22"/>
      <c r="H20" s="146"/>
      <c r="I20" s="147"/>
      <c r="J20" s="23"/>
    </row>
    <row r="21" spans="2:10" ht="16.7" customHeight="1" x14ac:dyDescent="0.15">
      <c r="B21" s="144" t="s">
        <v>30</v>
      </c>
      <c r="C21" s="145"/>
      <c r="D21" s="83">
        <f>SUM(D14:D20)</f>
        <v>0</v>
      </c>
      <c r="E21" s="148" t="s">
        <v>31</v>
      </c>
      <c r="F21" s="145"/>
      <c r="G21" s="83">
        <f>SUM(G14:G20)</f>
        <v>0</v>
      </c>
      <c r="H21" s="148" t="s">
        <v>32</v>
      </c>
      <c r="I21" s="145"/>
      <c r="J21" s="84">
        <f>SUM(J14:J20)</f>
        <v>0</v>
      </c>
    </row>
    <row r="22" spans="2:10" x14ac:dyDescent="0.15">
      <c r="B22" s="24"/>
      <c r="C22" s="25"/>
      <c r="D22" s="25"/>
      <c r="E22" s="25"/>
      <c r="F22" s="25"/>
      <c r="G22" s="25"/>
      <c r="H22" s="25"/>
      <c r="I22" s="25"/>
      <c r="J22" s="26"/>
    </row>
    <row r="23" spans="2:10" ht="15.2" customHeight="1" x14ac:dyDescent="0.15">
      <c r="B23" s="141" t="s">
        <v>33</v>
      </c>
      <c r="C23" s="142"/>
      <c r="D23" s="27">
        <v>0</v>
      </c>
      <c r="J23" s="28"/>
    </row>
    <row r="24" spans="2:10" ht="15.2" customHeight="1" x14ac:dyDescent="0.15">
      <c r="B24" s="141" t="s">
        <v>34</v>
      </c>
      <c r="C24" s="142"/>
      <c r="D24" s="27">
        <v>0</v>
      </c>
      <c r="E24" s="143" t="s">
        <v>35</v>
      </c>
      <c r="F24" s="142"/>
      <c r="G24" s="27">
        <f>ROUND(D24*(14/100),2)</f>
        <v>0</v>
      </c>
      <c r="H24" s="143" t="s">
        <v>9</v>
      </c>
      <c r="I24" s="142"/>
      <c r="J24" s="29">
        <f>SUM(D23:D25)</f>
        <v>0</v>
      </c>
    </row>
    <row r="25" spans="2:10" ht="15.2" customHeight="1" x14ac:dyDescent="0.15">
      <c r="B25" s="141" t="s">
        <v>36</v>
      </c>
      <c r="C25" s="142"/>
      <c r="D25" s="27">
        <f>D21+G21*J21</f>
        <v>0</v>
      </c>
      <c r="E25" s="143" t="s">
        <v>3</v>
      </c>
      <c r="F25" s="142"/>
      <c r="G25" s="27">
        <f>(ROUND(D25,2)*(21/100))</f>
        <v>0</v>
      </c>
      <c r="H25" s="143" t="s">
        <v>37</v>
      </c>
      <c r="I25" s="142"/>
      <c r="J25" s="29">
        <f>SUM(G24:G25)+J24</f>
        <v>0</v>
      </c>
    </row>
    <row r="26" spans="2:10" x14ac:dyDescent="0.15">
      <c r="B26" s="30"/>
      <c r="J26" s="28"/>
    </row>
    <row r="27" spans="2:10" ht="14.45" customHeight="1" x14ac:dyDescent="0.15">
      <c r="B27" s="132"/>
      <c r="C27" s="133"/>
      <c r="D27" s="134"/>
      <c r="E27" s="135" t="s">
        <v>13</v>
      </c>
      <c r="F27" s="136"/>
      <c r="G27" s="137"/>
      <c r="H27" s="135" t="s">
        <v>18</v>
      </c>
      <c r="I27" s="136"/>
      <c r="J27" s="138"/>
    </row>
    <row r="28" spans="2:10" ht="14.45" customHeight="1" x14ac:dyDescent="0.15">
      <c r="B28" s="124"/>
      <c r="C28" s="125"/>
      <c r="D28" s="125"/>
      <c r="E28" s="139" t="s">
        <v>85</v>
      </c>
      <c r="F28" s="133"/>
      <c r="G28" s="133"/>
      <c r="H28" s="139"/>
      <c r="I28" s="133"/>
      <c r="J28" s="140"/>
    </row>
    <row r="29" spans="2:10" ht="14.45" customHeight="1" x14ac:dyDescent="0.15">
      <c r="B29" s="124"/>
      <c r="C29" s="125"/>
      <c r="D29" s="126"/>
      <c r="E29" s="127"/>
      <c r="F29" s="125"/>
      <c r="G29" s="126"/>
      <c r="H29" s="127"/>
      <c r="I29" s="125"/>
      <c r="J29" s="128"/>
    </row>
    <row r="30" spans="2:10" ht="14.45" customHeight="1" x14ac:dyDescent="0.15">
      <c r="B30" s="124"/>
      <c r="C30" s="125"/>
      <c r="D30" s="126"/>
      <c r="E30" s="129"/>
      <c r="F30" s="130"/>
      <c r="G30" s="131"/>
      <c r="H30" s="127"/>
      <c r="I30" s="125"/>
      <c r="J30" s="128"/>
    </row>
    <row r="31" spans="2:10" ht="14.45" customHeight="1" thickBot="1" x14ac:dyDescent="0.2">
      <c r="B31" s="117"/>
      <c r="C31" s="118"/>
      <c r="D31" s="119"/>
      <c r="E31" s="120" t="s">
        <v>38</v>
      </c>
      <c r="F31" s="121"/>
      <c r="G31" s="122"/>
      <c r="H31" s="120" t="s">
        <v>38</v>
      </c>
      <c r="I31" s="121"/>
      <c r="J31" s="123"/>
    </row>
    <row r="34" spans="2:4" ht="15" x14ac:dyDescent="0.15">
      <c r="B34" s="90" t="s">
        <v>82</v>
      </c>
      <c r="C34" s="90"/>
      <c r="D34" s="90" t="s">
        <v>83</v>
      </c>
    </row>
    <row r="35" spans="2:4" ht="15" x14ac:dyDescent="0.15">
      <c r="B35" s="90"/>
      <c r="C35" s="90"/>
      <c r="D35" s="90" t="s">
        <v>84</v>
      </c>
    </row>
  </sheetData>
  <mergeCells count="76">
    <mergeCell ref="B1:J1"/>
    <mergeCell ref="B2:C3"/>
    <mergeCell ref="D2:E3"/>
    <mergeCell ref="F2:F3"/>
    <mergeCell ref="G2:H3"/>
    <mergeCell ref="I2:I3"/>
    <mergeCell ref="J2:J3"/>
    <mergeCell ref="J6:J7"/>
    <mergeCell ref="B4:C5"/>
    <mergeCell ref="D4:E5"/>
    <mergeCell ref="F4:F5"/>
    <mergeCell ref="G4:H5"/>
    <mergeCell ref="I4:I5"/>
    <mergeCell ref="J4:J5"/>
    <mergeCell ref="B6:C7"/>
    <mergeCell ref="D6:E7"/>
    <mergeCell ref="F6:F7"/>
    <mergeCell ref="G6:H7"/>
    <mergeCell ref="I6:I7"/>
    <mergeCell ref="J10:J11"/>
    <mergeCell ref="B8:C9"/>
    <mergeCell ref="D8:E9"/>
    <mergeCell ref="F8:F9"/>
    <mergeCell ref="G8:H9"/>
    <mergeCell ref="I8:I9"/>
    <mergeCell ref="J8:J9"/>
    <mergeCell ref="B10:C11"/>
    <mergeCell ref="D10:E11"/>
    <mergeCell ref="F10:F11"/>
    <mergeCell ref="G10:H11"/>
    <mergeCell ref="I10:I11"/>
    <mergeCell ref="B12:J12"/>
    <mergeCell ref="C13:D13"/>
    <mergeCell ref="F13:G13"/>
    <mergeCell ref="I13:J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B19:C19"/>
    <mergeCell ref="E19:F19"/>
    <mergeCell ref="H19:I19"/>
    <mergeCell ref="B20:C20"/>
    <mergeCell ref="E20:F20"/>
    <mergeCell ref="H20:I20"/>
    <mergeCell ref="B21:C21"/>
    <mergeCell ref="E21:F21"/>
    <mergeCell ref="H21:I21"/>
    <mergeCell ref="B23:C23"/>
    <mergeCell ref="B24:C24"/>
    <mergeCell ref="E24:F24"/>
    <mergeCell ref="H24:I24"/>
    <mergeCell ref="B25:C25"/>
    <mergeCell ref="E25:F25"/>
    <mergeCell ref="H25:I25"/>
    <mergeCell ref="B27:D27"/>
    <mergeCell ref="E27:G27"/>
    <mergeCell ref="H27:J27"/>
    <mergeCell ref="B28:D28"/>
    <mergeCell ref="E28:G28"/>
    <mergeCell ref="H28:J28"/>
    <mergeCell ref="B31:D31"/>
    <mergeCell ref="E31:G31"/>
    <mergeCell ref="H31:J31"/>
    <mergeCell ref="B29:D29"/>
    <mergeCell ref="E29:G29"/>
    <mergeCell ref="H29:J29"/>
    <mergeCell ref="B30:D30"/>
    <mergeCell ref="E30:G30"/>
    <mergeCell ref="H30:J30"/>
  </mergeCells>
  <pageMargins left="0.25" right="0.25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1</xdr:col>
                <xdr:colOff>257175</xdr:colOff>
                <xdr:row>26</xdr:row>
                <xdr:rowOff>133350</xdr:rowOff>
              </from>
              <to>
                <xdr:col>3</xdr:col>
                <xdr:colOff>1285875</xdr:colOff>
                <xdr:row>30</xdr:row>
                <xdr:rowOff>66675</xdr:rowOff>
              </to>
            </anchor>
          </objectPr>
        </oleObject>
      </mc:Choice>
      <mc:Fallback>
        <oleObject progId="MSPhotoEd.3" shapeId="3073" r:id="rId4"/>
      </mc:Fallback>
    </mc:AlternateContent>
    <mc:AlternateContent xmlns:mc="http://schemas.openxmlformats.org/markup-compatibility/2006">
      <mc:Choice Requires="x14">
        <oleObject progId="MSPhotoEd.3" shapeId="3074" r:id="rId6">
          <objectPr defaultSize="0" autoPict="0" r:id="rId5">
            <anchor moveWithCells="1" sizeWithCells="1">
              <from>
                <xdr:col>1</xdr:col>
                <xdr:colOff>257175</xdr:colOff>
                <xdr:row>26</xdr:row>
                <xdr:rowOff>133350</xdr:rowOff>
              </from>
              <to>
                <xdr:col>3</xdr:col>
                <xdr:colOff>1285875</xdr:colOff>
                <xdr:row>30</xdr:row>
                <xdr:rowOff>66675</xdr:rowOff>
              </to>
            </anchor>
          </objectPr>
        </oleObject>
      </mc:Choice>
      <mc:Fallback>
        <oleObject progId="MSPhotoEd.3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1654C-0865-4664-9D20-A82D2862516D}">
  <dimension ref="A1:E9"/>
  <sheetViews>
    <sheetView workbookViewId="0"/>
  </sheetViews>
  <sheetFormatPr defaultRowHeight="10.5" x14ac:dyDescent="0.15"/>
  <cols>
    <col min="1" max="1" width="4.5" customWidth="1"/>
    <col min="2" max="2" width="49" customWidth="1"/>
    <col min="3" max="3" width="19.83203125" customWidth="1"/>
    <col min="4" max="4" width="17" customWidth="1"/>
    <col min="5" max="5" width="31.1640625" customWidth="1"/>
  </cols>
  <sheetData>
    <row r="1" spans="1:5" ht="12.75" x14ac:dyDescent="0.15">
      <c r="A1" s="91"/>
      <c r="B1" s="91"/>
      <c r="C1" s="91"/>
      <c r="D1" s="91"/>
      <c r="E1" s="91"/>
    </row>
    <row r="2" spans="1:5" ht="20.25" x14ac:dyDescent="0.15">
      <c r="A2" s="91"/>
      <c r="B2" s="92" t="s">
        <v>89</v>
      </c>
      <c r="C2" s="91"/>
      <c r="D2" s="91"/>
      <c r="E2" s="91"/>
    </row>
    <row r="3" spans="1:5" ht="20.25" x14ac:dyDescent="0.15">
      <c r="A3" s="91"/>
      <c r="B3" s="93"/>
      <c r="C3" s="93"/>
      <c r="D3" s="93"/>
      <c r="E3" s="93"/>
    </row>
    <row r="4" spans="1:5" ht="20.25" x14ac:dyDescent="0.15">
      <c r="A4" s="91"/>
      <c r="B4" s="94" t="s">
        <v>90</v>
      </c>
      <c r="C4" s="179" t="s">
        <v>125</v>
      </c>
      <c r="D4" s="180"/>
      <c r="E4" s="180"/>
    </row>
    <row r="5" spans="1:5" ht="21" thickBot="1" x14ac:dyDescent="0.2">
      <c r="A5" s="91"/>
      <c r="B5" s="92"/>
      <c r="C5" s="91"/>
      <c r="D5" s="91"/>
      <c r="E5" s="91"/>
    </row>
    <row r="6" spans="1:5" ht="12.75" x14ac:dyDescent="0.15">
      <c r="A6" s="91"/>
      <c r="B6" s="95" t="s">
        <v>91</v>
      </c>
      <c r="C6" s="96" t="s">
        <v>9</v>
      </c>
      <c r="D6" s="96" t="s">
        <v>92</v>
      </c>
      <c r="E6" s="97" t="s">
        <v>10</v>
      </c>
    </row>
    <row r="7" spans="1:5" ht="12.75" x14ac:dyDescent="0.15">
      <c r="A7" s="91"/>
      <c r="B7" s="98" t="s">
        <v>115</v>
      </c>
      <c r="C7" s="99">
        <f>SO.01!H34</f>
        <v>0</v>
      </c>
      <c r="D7" s="99">
        <f>0.21*C7</f>
        <v>0</v>
      </c>
      <c r="E7" s="100">
        <f>C7+D7</f>
        <v>0</v>
      </c>
    </row>
    <row r="8" spans="1:5" ht="13.5" thickBot="1" x14ac:dyDescent="0.2">
      <c r="A8" s="91"/>
      <c r="B8" s="101" t="s">
        <v>116</v>
      </c>
      <c r="C8" s="99">
        <f>SO.02!H31</f>
        <v>0</v>
      </c>
      <c r="D8" s="99">
        <f>0.21*C8</f>
        <v>0</v>
      </c>
      <c r="E8" s="100">
        <f>C8+D8</f>
        <v>0</v>
      </c>
    </row>
    <row r="9" spans="1:5" ht="13.5" thickBot="1" x14ac:dyDescent="0.2">
      <c r="A9" s="91"/>
      <c r="B9" s="102" t="s">
        <v>93</v>
      </c>
      <c r="C9" s="103">
        <f>SUM(C7:C8)</f>
        <v>0</v>
      </c>
      <c r="D9" s="103">
        <f>SUM(D7:D8)</f>
        <v>0</v>
      </c>
      <c r="E9" s="103">
        <f>SUM(E7:E8)</f>
        <v>0</v>
      </c>
    </row>
  </sheetData>
  <mergeCells count="1">
    <mergeCell ref="C4:E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AB38-73DE-427B-85D3-67073FF20E91}">
  <sheetPr>
    <pageSetUpPr fitToPage="1"/>
  </sheetPr>
  <dimension ref="B1:I42"/>
  <sheetViews>
    <sheetView showGridLines="0" zoomScaleNormal="100" workbookViewId="0">
      <selection activeCell="B1" sqref="B1"/>
    </sheetView>
  </sheetViews>
  <sheetFormatPr defaultColWidth="10.5" defaultRowHeight="12" customHeight="1" x14ac:dyDescent="0.15"/>
  <cols>
    <col min="1" max="1" width="3.1640625" style="1" customWidth="1"/>
    <col min="2" max="2" width="6.83203125" style="1" customWidth="1"/>
    <col min="3" max="3" width="12.33203125" style="2" customWidth="1"/>
    <col min="4" max="4" width="92.33203125" style="3" customWidth="1"/>
    <col min="5" max="5" width="10.1640625" style="3" customWidth="1"/>
    <col min="6" max="6" width="13.33203125" style="3" customWidth="1"/>
    <col min="7" max="7" width="17.1640625" style="4" customWidth="1"/>
    <col min="8" max="8" width="20.6640625" style="5" customWidth="1"/>
    <col min="9" max="9" width="60.83203125" style="1" customWidth="1"/>
    <col min="10" max="16384" width="10.5" style="1"/>
  </cols>
  <sheetData>
    <row r="1" spans="2:9" ht="27.75" customHeight="1" x14ac:dyDescent="0.15">
      <c r="C1" s="181" t="s">
        <v>71</v>
      </c>
      <c r="D1" s="181"/>
      <c r="E1" s="181"/>
      <c r="F1" s="181"/>
      <c r="G1" s="181"/>
      <c r="H1" s="181"/>
    </row>
    <row r="2" spans="2:9" ht="12.75" customHeight="1" x14ac:dyDescent="0.2">
      <c r="B2" s="81" t="s">
        <v>39</v>
      </c>
      <c r="C2" s="114"/>
      <c r="D2" s="114" t="s">
        <v>126</v>
      </c>
      <c r="E2" s="104"/>
      <c r="F2" s="6"/>
      <c r="G2" s="6"/>
      <c r="H2" s="6"/>
    </row>
    <row r="3" spans="2:9" ht="12.75" customHeight="1" x14ac:dyDescent="0.2">
      <c r="B3" s="81" t="s">
        <v>94</v>
      </c>
      <c r="C3" s="113"/>
      <c r="D3" s="113" t="s">
        <v>105</v>
      </c>
      <c r="E3" s="104"/>
      <c r="F3" s="6"/>
      <c r="G3" s="8"/>
      <c r="H3" s="6"/>
    </row>
    <row r="4" spans="2:9" ht="13.5" customHeight="1" x14ac:dyDescent="0.2">
      <c r="B4" s="82" t="s">
        <v>80</v>
      </c>
      <c r="C4" s="57"/>
      <c r="D4" s="57" t="s">
        <v>127</v>
      </c>
      <c r="E4" s="7"/>
      <c r="F4" s="6"/>
      <c r="G4" s="6"/>
      <c r="H4" s="6"/>
    </row>
    <row r="5" spans="2:9" ht="27.75" customHeight="1" x14ac:dyDescent="0.2">
      <c r="B5" s="8" t="s">
        <v>79</v>
      </c>
      <c r="C5" s="57"/>
      <c r="D5" s="57" t="s">
        <v>78</v>
      </c>
      <c r="E5" s="10"/>
      <c r="F5" s="8"/>
      <c r="G5" s="8"/>
      <c r="H5" s="8"/>
    </row>
    <row r="6" spans="2:9" ht="12.75" customHeight="1" x14ac:dyDescent="0.2">
      <c r="B6" s="8"/>
      <c r="C6" s="8"/>
      <c r="E6" s="10"/>
      <c r="F6" s="8" t="s">
        <v>40</v>
      </c>
      <c r="G6" s="6"/>
      <c r="H6" s="32" t="s">
        <v>2</v>
      </c>
    </row>
    <row r="7" spans="2:9" ht="12.75" customHeight="1" x14ac:dyDescent="0.2">
      <c r="B7" s="8" t="s">
        <v>1</v>
      </c>
      <c r="C7" s="9"/>
      <c r="E7" s="11"/>
      <c r="F7" s="9" t="s">
        <v>41</v>
      </c>
      <c r="G7" s="89"/>
      <c r="H7" s="33" t="s">
        <v>2</v>
      </c>
    </row>
    <row r="8" spans="2:9" ht="24" customHeight="1" thickBot="1" x14ac:dyDescent="0.2"/>
    <row r="9" spans="2:9" s="12" customFormat="1" ht="32.25" customHeight="1" thickBot="1" x14ac:dyDescent="0.2">
      <c r="B9" s="77" t="s">
        <v>96</v>
      </c>
      <c r="C9" s="77" t="s">
        <v>98</v>
      </c>
      <c r="D9" s="78" t="s">
        <v>4</v>
      </c>
      <c r="E9" s="13" t="s">
        <v>0</v>
      </c>
      <c r="F9" s="78" t="s">
        <v>5</v>
      </c>
      <c r="G9" s="79" t="s">
        <v>6</v>
      </c>
      <c r="H9" s="80" t="s">
        <v>7</v>
      </c>
      <c r="I9" s="56" t="s">
        <v>42</v>
      </c>
    </row>
    <row r="10" spans="2:9" s="12" customFormat="1" ht="25.5" x14ac:dyDescent="0.15">
      <c r="B10" s="106">
        <v>1</v>
      </c>
      <c r="C10" s="44" t="s">
        <v>8</v>
      </c>
      <c r="D10" s="105" t="s">
        <v>99</v>
      </c>
      <c r="E10" s="42" t="s">
        <v>46</v>
      </c>
      <c r="F10" s="58">
        <v>1</v>
      </c>
      <c r="G10" s="59"/>
      <c r="H10" s="60">
        <f t="shared" ref="H10:H33" si="0">G10*F10</f>
        <v>0</v>
      </c>
      <c r="I10" s="87" t="s">
        <v>137</v>
      </c>
    </row>
    <row r="11" spans="2:9" s="12" customFormat="1" ht="12.75" customHeight="1" x14ac:dyDescent="0.15">
      <c r="B11" s="107">
        <v>2</v>
      </c>
      <c r="C11" s="45" t="s">
        <v>102</v>
      </c>
      <c r="D11" s="52" t="s">
        <v>47</v>
      </c>
      <c r="E11" s="36" t="s">
        <v>48</v>
      </c>
      <c r="F11" s="34">
        <v>946</v>
      </c>
      <c r="G11" s="35"/>
      <c r="H11" s="41">
        <f t="shared" si="0"/>
        <v>0</v>
      </c>
      <c r="I11" s="86" t="s">
        <v>121</v>
      </c>
    </row>
    <row r="12" spans="2:9" s="12" customFormat="1" ht="12.75" customHeight="1" x14ac:dyDescent="0.15">
      <c r="B12" s="107">
        <v>3</v>
      </c>
      <c r="C12" s="45">
        <v>919111</v>
      </c>
      <c r="D12" s="52" t="s">
        <v>49</v>
      </c>
      <c r="E12" s="36" t="s">
        <v>50</v>
      </c>
      <c r="F12" s="34">
        <v>830</v>
      </c>
      <c r="G12" s="35"/>
      <c r="H12" s="41">
        <f t="shared" si="0"/>
        <v>0</v>
      </c>
      <c r="I12" s="86" t="s">
        <v>2</v>
      </c>
    </row>
    <row r="13" spans="2:9" s="12" customFormat="1" ht="12.75" customHeight="1" x14ac:dyDescent="0.15">
      <c r="B13" s="107">
        <v>4</v>
      </c>
      <c r="C13" s="45" t="s">
        <v>130</v>
      </c>
      <c r="D13" s="52" t="s">
        <v>51</v>
      </c>
      <c r="E13" s="36" t="s">
        <v>52</v>
      </c>
      <c r="F13" s="34">
        <v>18920</v>
      </c>
      <c r="G13" s="35"/>
      <c r="H13" s="41">
        <f t="shared" si="0"/>
        <v>0</v>
      </c>
      <c r="I13" s="86" t="s">
        <v>132</v>
      </c>
    </row>
    <row r="14" spans="2:9" s="12" customFormat="1" ht="12.75" customHeight="1" x14ac:dyDescent="0.15">
      <c r="B14" s="107">
        <v>5</v>
      </c>
      <c r="C14" s="45" t="s">
        <v>44</v>
      </c>
      <c r="D14" s="52" t="s">
        <v>63</v>
      </c>
      <c r="E14" s="36" t="s">
        <v>48</v>
      </c>
      <c r="F14" s="34">
        <v>389</v>
      </c>
      <c r="G14" s="35"/>
      <c r="H14" s="41">
        <f t="shared" si="0"/>
        <v>0</v>
      </c>
      <c r="I14" s="86" t="s">
        <v>134</v>
      </c>
    </row>
    <row r="15" spans="2:9" s="12" customFormat="1" ht="12.75" customHeight="1" x14ac:dyDescent="0.15">
      <c r="B15" s="107">
        <v>6</v>
      </c>
      <c r="C15" s="45" t="s">
        <v>100</v>
      </c>
      <c r="D15" s="52" t="s">
        <v>101</v>
      </c>
      <c r="E15" s="36" t="s">
        <v>48</v>
      </c>
      <c r="F15" s="34">
        <v>266</v>
      </c>
      <c r="G15" s="35"/>
      <c r="H15" s="41">
        <f t="shared" ref="H15" si="1">G15*F15</f>
        <v>0</v>
      </c>
      <c r="I15" s="86" t="s">
        <v>122</v>
      </c>
    </row>
    <row r="16" spans="2:9" s="12" customFormat="1" ht="12.75" customHeight="1" x14ac:dyDescent="0.15">
      <c r="B16" s="107">
        <v>7</v>
      </c>
      <c r="C16" s="45" t="s">
        <v>43</v>
      </c>
      <c r="D16" s="52" t="s">
        <v>59</v>
      </c>
      <c r="E16" s="36" t="s">
        <v>52</v>
      </c>
      <c r="F16" s="34">
        <v>18920</v>
      </c>
      <c r="G16" s="35"/>
      <c r="H16" s="41">
        <f t="shared" si="0"/>
        <v>0</v>
      </c>
      <c r="I16" s="86" t="s">
        <v>95</v>
      </c>
    </row>
    <row r="17" spans="2:9" s="12" customFormat="1" ht="12.75" customHeight="1" x14ac:dyDescent="0.15">
      <c r="B17" s="107">
        <v>8</v>
      </c>
      <c r="C17" s="45">
        <v>572213</v>
      </c>
      <c r="D17" s="52" t="s">
        <v>45</v>
      </c>
      <c r="E17" s="36" t="s">
        <v>52</v>
      </c>
      <c r="F17" s="34">
        <v>34302</v>
      </c>
      <c r="G17" s="35"/>
      <c r="H17" s="41">
        <f t="shared" si="0"/>
        <v>0</v>
      </c>
      <c r="I17" s="86" t="s">
        <v>133</v>
      </c>
    </row>
    <row r="18" spans="2:9" s="12" customFormat="1" ht="12.75" customHeight="1" x14ac:dyDescent="0.15">
      <c r="B18" s="107">
        <v>9</v>
      </c>
      <c r="C18" s="45" t="s">
        <v>103</v>
      </c>
      <c r="D18" s="52" t="s">
        <v>47</v>
      </c>
      <c r="E18" s="36" t="s">
        <v>48</v>
      </c>
      <c r="F18" s="34">
        <v>280</v>
      </c>
      <c r="G18" s="35"/>
      <c r="H18" s="41">
        <f t="shared" ref="H18:H19" si="2">G18*F18</f>
        <v>0</v>
      </c>
      <c r="I18" s="86" t="s">
        <v>106</v>
      </c>
    </row>
    <row r="19" spans="2:9" s="12" customFormat="1" ht="12.75" customHeight="1" x14ac:dyDescent="0.15">
      <c r="B19" s="107">
        <v>10</v>
      </c>
      <c r="C19" s="45" t="s">
        <v>131</v>
      </c>
      <c r="D19" s="52" t="s">
        <v>51</v>
      </c>
      <c r="E19" s="36" t="s">
        <v>52</v>
      </c>
      <c r="F19" s="34">
        <v>3495</v>
      </c>
      <c r="G19" s="35"/>
      <c r="H19" s="41">
        <f t="shared" si="2"/>
        <v>0</v>
      </c>
      <c r="I19" s="86" t="s">
        <v>135</v>
      </c>
    </row>
    <row r="20" spans="2:9" s="31" customFormat="1" ht="12.75" customHeight="1" x14ac:dyDescent="0.15">
      <c r="B20" s="108">
        <v>11</v>
      </c>
      <c r="C20" s="46" t="s">
        <v>87</v>
      </c>
      <c r="D20" s="52" t="s">
        <v>88</v>
      </c>
      <c r="E20" s="36" t="s">
        <v>48</v>
      </c>
      <c r="F20" s="35">
        <v>280</v>
      </c>
      <c r="G20" s="35"/>
      <c r="H20" s="41">
        <f t="shared" si="0"/>
        <v>0</v>
      </c>
      <c r="I20" s="86" t="s">
        <v>106</v>
      </c>
    </row>
    <row r="21" spans="2:9" s="12" customFormat="1" ht="12.75" customHeight="1" x14ac:dyDescent="0.15">
      <c r="B21" s="109">
        <v>12</v>
      </c>
      <c r="C21" s="47">
        <v>89921</v>
      </c>
      <c r="D21" s="61" t="s">
        <v>69</v>
      </c>
      <c r="E21" s="39" t="s">
        <v>68</v>
      </c>
      <c r="F21" s="40">
        <v>24</v>
      </c>
      <c r="G21" s="34"/>
      <c r="H21" s="41">
        <f t="shared" si="0"/>
        <v>0</v>
      </c>
      <c r="I21" s="87"/>
    </row>
    <row r="22" spans="2:9" s="12" customFormat="1" ht="12.75" customHeight="1" x14ac:dyDescent="0.15">
      <c r="B22" s="109">
        <v>13</v>
      </c>
      <c r="C22" s="47">
        <v>113761</v>
      </c>
      <c r="D22" s="61" t="s">
        <v>64</v>
      </c>
      <c r="E22" s="39" t="s">
        <v>50</v>
      </c>
      <c r="F22" s="40">
        <v>830</v>
      </c>
      <c r="G22" s="34"/>
      <c r="H22" s="41">
        <f t="shared" si="0"/>
        <v>0</v>
      </c>
      <c r="I22" s="86" t="s">
        <v>136</v>
      </c>
    </row>
    <row r="23" spans="2:9" s="12" customFormat="1" ht="12.75" customHeight="1" x14ac:dyDescent="0.15">
      <c r="B23" s="109">
        <v>14</v>
      </c>
      <c r="C23" s="47">
        <v>931312</v>
      </c>
      <c r="D23" s="61" t="s">
        <v>65</v>
      </c>
      <c r="E23" s="39" t="s">
        <v>50</v>
      </c>
      <c r="F23" s="40">
        <v>830</v>
      </c>
      <c r="G23" s="34"/>
      <c r="H23" s="41">
        <f t="shared" si="0"/>
        <v>0</v>
      </c>
      <c r="I23" s="86" t="s">
        <v>2</v>
      </c>
    </row>
    <row r="24" spans="2:9" s="12" customFormat="1" ht="12.75" customHeight="1" x14ac:dyDescent="0.15">
      <c r="B24" s="109">
        <v>15</v>
      </c>
      <c r="C24" s="47">
        <v>12922</v>
      </c>
      <c r="D24" s="61" t="s">
        <v>66</v>
      </c>
      <c r="E24" s="39" t="s">
        <v>52</v>
      </c>
      <c r="F24" s="40">
        <v>1830</v>
      </c>
      <c r="G24" s="62"/>
      <c r="H24" s="41">
        <f t="shared" si="0"/>
        <v>0</v>
      </c>
      <c r="I24" s="86" t="s">
        <v>107</v>
      </c>
    </row>
    <row r="25" spans="2:9" s="12" customFormat="1" ht="12.75" customHeight="1" x14ac:dyDescent="0.15">
      <c r="B25" s="109">
        <v>16</v>
      </c>
      <c r="C25" s="47">
        <v>12931</v>
      </c>
      <c r="D25" s="61" t="s">
        <v>67</v>
      </c>
      <c r="E25" s="39" t="s">
        <v>50</v>
      </c>
      <c r="F25" s="40">
        <v>2450</v>
      </c>
      <c r="G25" s="62"/>
      <c r="H25" s="41">
        <f t="shared" si="0"/>
        <v>0</v>
      </c>
      <c r="I25" s="86"/>
    </row>
    <row r="26" spans="2:9" s="12" customFormat="1" ht="28.5" customHeight="1" x14ac:dyDescent="0.15">
      <c r="B26" s="109">
        <v>17</v>
      </c>
      <c r="C26" s="48" t="s">
        <v>60</v>
      </c>
      <c r="D26" s="53" t="s">
        <v>61</v>
      </c>
      <c r="E26" s="39" t="s">
        <v>53</v>
      </c>
      <c r="F26" s="40">
        <v>1194</v>
      </c>
      <c r="G26" s="62"/>
      <c r="H26" s="41">
        <f t="shared" si="0"/>
        <v>0</v>
      </c>
      <c r="I26" s="87" t="s">
        <v>108</v>
      </c>
    </row>
    <row r="27" spans="2:9" s="12" customFormat="1" ht="50.25" customHeight="1" x14ac:dyDescent="0.15">
      <c r="B27" s="109"/>
      <c r="C27" s="49"/>
      <c r="D27" s="54" t="s">
        <v>62</v>
      </c>
      <c r="E27" s="39"/>
      <c r="F27" s="40"/>
      <c r="G27" s="62"/>
      <c r="H27" s="41"/>
      <c r="I27" s="86"/>
    </row>
    <row r="28" spans="2:9" s="12" customFormat="1" ht="12.75" customHeight="1" x14ac:dyDescent="0.15">
      <c r="B28" s="109">
        <v>18</v>
      </c>
      <c r="C28" s="47">
        <v>56962</v>
      </c>
      <c r="D28" s="61" t="s">
        <v>70</v>
      </c>
      <c r="E28" s="39" t="s">
        <v>52</v>
      </c>
      <c r="F28" s="40">
        <v>1830</v>
      </c>
      <c r="G28" s="62"/>
      <c r="H28" s="41">
        <f t="shared" si="0"/>
        <v>0</v>
      </c>
      <c r="I28" s="86"/>
    </row>
    <row r="29" spans="2:9" s="12" customFormat="1" ht="12.75" customHeight="1" x14ac:dyDescent="0.15">
      <c r="B29" s="109"/>
      <c r="C29" s="47"/>
      <c r="D29" s="85" t="s">
        <v>81</v>
      </c>
      <c r="E29" s="39"/>
      <c r="F29" s="40"/>
      <c r="G29" s="62"/>
      <c r="H29" s="41"/>
      <c r="I29" s="86"/>
    </row>
    <row r="30" spans="2:9" s="12" customFormat="1" ht="12.75" customHeight="1" x14ac:dyDescent="0.15">
      <c r="B30" s="109">
        <v>19</v>
      </c>
      <c r="C30" s="48">
        <v>91228</v>
      </c>
      <c r="D30" s="52" t="s">
        <v>118</v>
      </c>
      <c r="E30" s="36" t="s">
        <v>110</v>
      </c>
      <c r="F30" s="34">
        <v>64</v>
      </c>
      <c r="G30" s="35"/>
      <c r="H30" s="41">
        <f t="shared" ref="H30" si="3">G30*F30</f>
        <v>0</v>
      </c>
      <c r="I30" s="86"/>
    </row>
    <row r="31" spans="2:9" s="12" customFormat="1" ht="12.75" customHeight="1" x14ac:dyDescent="0.15">
      <c r="B31" s="109">
        <v>20</v>
      </c>
      <c r="C31" s="48">
        <v>915111</v>
      </c>
      <c r="D31" s="52" t="s">
        <v>54</v>
      </c>
      <c r="E31" s="36" t="s">
        <v>52</v>
      </c>
      <c r="F31" s="34">
        <v>775</v>
      </c>
      <c r="G31" s="35"/>
      <c r="H31" s="41">
        <f t="shared" si="0"/>
        <v>0</v>
      </c>
      <c r="I31" s="86" t="s">
        <v>109</v>
      </c>
    </row>
    <row r="32" spans="2:9" s="12" customFormat="1" ht="12.75" customHeight="1" x14ac:dyDescent="0.15">
      <c r="B32" s="107">
        <v>21</v>
      </c>
      <c r="C32" s="50" t="s">
        <v>57</v>
      </c>
      <c r="D32" s="52" t="s">
        <v>58</v>
      </c>
      <c r="E32" s="36" t="s">
        <v>52</v>
      </c>
      <c r="F32" s="34">
        <v>775</v>
      </c>
      <c r="G32" s="35"/>
      <c r="H32" s="41">
        <f t="shared" si="0"/>
        <v>0</v>
      </c>
      <c r="I32" s="88"/>
    </row>
    <row r="33" spans="2:9" s="12" customFormat="1" ht="12.75" customHeight="1" thickBot="1" x14ac:dyDescent="0.2">
      <c r="B33" s="110">
        <v>22</v>
      </c>
      <c r="C33" s="51" t="s">
        <v>55</v>
      </c>
      <c r="D33" s="55" t="s">
        <v>56</v>
      </c>
      <c r="E33" s="43" t="s">
        <v>68</v>
      </c>
      <c r="F33" s="37">
        <v>1</v>
      </c>
      <c r="G33" s="38"/>
      <c r="H33" s="63">
        <f t="shared" si="0"/>
        <v>0</v>
      </c>
      <c r="I33" s="88"/>
    </row>
    <row r="34" spans="2:9" s="12" customFormat="1" ht="15" x14ac:dyDescent="0.15">
      <c r="B34" s="111"/>
      <c r="C34" s="64"/>
      <c r="D34" s="65" t="s">
        <v>9</v>
      </c>
      <c r="E34" s="66"/>
      <c r="F34" s="66"/>
      <c r="G34" s="67" t="s">
        <v>2</v>
      </c>
      <c r="H34" s="68">
        <f>SUM(H10:H33)</f>
        <v>0</v>
      </c>
    </row>
    <row r="35" spans="2:9" s="12" customFormat="1" ht="15" x14ac:dyDescent="0.15">
      <c r="C35" s="69"/>
      <c r="D35" s="70" t="s">
        <v>3</v>
      </c>
      <c r="E35" s="71"/>
      <c r="F35" s="71"/>
      <c r="G35" s="19" t="s">
        <v>2</v>
      </c>
      <c r="H35" s="72">
        <f>H34*0.21</f>
        <v>0</v>
      </c>
    </row>
    <row r="36" spans="2:9" s="12" customFormat="1" ht="15.75" thickBot="1" x14ac:dyDescent="0.2">
      <c r="C36" s="69"/>
      <c r="D36" s="73" t="s">
        <v>10</v>
      </c>
      <c r="E36" s="74"/>
      <c r="F36" s="74"/>
      <c r="G36" s="75" t="s">
        <v>2</v>
      </c>
      <c r="H36" s="76">
        <f>H35+H34</f>
        <v>0</v>
      </c>
    </row>
    <row r="37" spans="2:9" ht="24" customHeight="1" x14ac:dyDescent="0.15">
      <c r="I37" s="12"/>
    </row>
    <row r="38" spans="2:9" ht="12" customHeight="1" x14ac:dyDescent="0.15">
      <c r="I38" s="12"/>
    </row>
    <row r="39" spans="2:9" ht="12" customHeight="1" x14ac:dyDescent="0.15">
      <c r="I39" s="12"/>
    </row>
    <row r="40" spans="2:9" ht="12" customHeight="1" x14ac:dyDescent="0.15">
      <c r="I40" s="12"/>
    </row>
    <row r="41" spans="2:9" ht="12" customHeight="1" x14ac:dyDescent="0.15">
      <c r="I41" s="12"/>
    </row>
    <row r="42" spans="2:9" ht="12" customHeight="1" x14ac:dyDescent="0.15">
      <c r="I42" s="12"/>
    </row>
  </sheetData>
  <mergeCells count="1">
    <mergeCell ref="C1:H1"/>
  </mergeCells>
  <pageMargins left="0.39370079040527345" right="0.39370079040527345" top="0.7874015808105469" bottom="0.7874015808105469" header="0" footer="0"/>
  <pageSetup paperSize="9" scale="75" orientation="landscape" blackAndWhite="1" r:id="rId1"/>
  <headerFooter alignWithMargins="0"/>
  <ignoredErrors>
    <ignoredError sqref="C33 C3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29243-468B-426A-B9A5-7450E4D956D7}">
  <sheetPr>
    <pageSetUpPr fitToPage="1"/>
  </sheetPr>
  <dimension ref="B1:I39"/>
  <sheetViews>
    <sheetView showGridLines="0" zoomScaleNormal="100" workbookViewId="0">
      <selection activeCell="B1" sqref="B1"/>
    </sheetView>
  </sheetViews>
  <sheetFormatPr defaultColWidth="10.5" defaultRowHeight="12" customHeight="1" x14ac:dyDescent="0.15"/>
  <cols>
    <col min="1" max="1" width="3.1640625" style="1" customWidth="1"/>
    <col min="2" max="2" width="6.83203125" style="1" customWidth="1"/>
    <col min="3" max="3" width="12.33203125" style="2" customWidth="1"/>
    <col min="4" max="4" width="92.33203125" style="3" customWidth="1"/>
    <col min="5" max="5" width="10.1640625" style="3" customWidth="1"/>
    <col min="6" max="6" width="13.33203125" style="3" customWidth="1"/>
    <col min="7" max="7" width="17.1640625" style="4" customWidth="1"/>
    <col min="8" max="8" width="20.6640625" style="5" customWidth="1"/>
    <col min="9" max="9" width="60.83203125" style="1" customWidth="1"/>
    <col min="10" max="16384" width="10.5" style="1"/>
  </cols>
  <sheetData>
    <row r="1" spans="2:9" ht="27.75" customHeight="1" x14ac:dyDescent="0.15">
      <c r="C1" s="181" t="s">
        <v>71</v>
      </c>
      <c r="D1" s="181"/>
      <c r="E1" s="181"/>
      <c r="F1" s="181"/>
      <c r="G1" s="181"/>
      <c r="H1" s="181"/>
    </row>
    <row r="2" spans="2:9" ht="12.75" customHeight="1" x14ac:dyDescent="0.2">
      <c r="B2" s="81" t="s">
        <v>39</v>
      </c>
      <c r="C2" s="114"/>
      <c r="D2" s="114" t="s">
        <v>128</v>
      </c>
      <c r="E2" s="104"/>
      <c r="F2" s="6"/>
      <c r="G2" s="6"/>
      <c r="H2" s="6"/>
    </row>
    <row r="3" spans="2:9" ht="12.75" customHeight="1" x14ac:dyDescent="0.2">
      <c r="B3" s="81" t="s">
        <v>94</v>
      </c>
      <c r="C3" s="113"/>
      <c r="D3" s="113" t="s">
        <v>117</v>
      </c>
      <c r="E3" s="104"/>
      <c r="F3" s="6"/>
      <c r="G3" s="8"/>
      <c r="H3" s="6"/>
    </row>
    <row r="4" spans="2:9" ht="13.5" customHeight="1" x14ac:dyDescent="0.2">
      <c r="B4" s="82" t="s">
        <v>80</v>
      </c>
      <c r="C4" s="57"/>
      <c r="D4" s="57" t="s">
        <v>129</v>
      </c>
      <c r="E4" s="7"/>
      <c r="F4" s="6"/>
      <c r="G4" s="6"/>
      <c r="H4" s="6"/>
    </row>
    <row r="5" spans="2:9" ht="27.75" customHeight="1" x14ac:dyDescent="0.2">
      <c r="B5" s="8" t="s">
        <v>79</v>
      </c>
      <c r="C5" s="57"/>
      <c r="D5" s="57" t="s">
        <v>78</v>
      </c>
      <c r="E5" s="10"/>
      <c r="F5" s="8"/>
      <c r="G5" s="8"/>
      <c r="H5" s="8"/>
    </row>
    <row r="6" spans="2:9" ht="12.75" customHeight="1" x14ac:dyDescent="0.2">
      <c r="B6" s="8"/>
      <c r="C6" s="8"/>
      <c r="E6" s="10"/>
      <c r="F6" s="8" t="s">
        <v>40</v>
      </c>
      <c r="G6" s="6"/>
      <c r="H6" s="32" t="s">
        <v>2</v>
      </c>
    </row>
    <row r="7" spans="2:9" ht="12.75" customHeight="1" x14ac:dyDescent="0.2">
      <c r="B7" s="8" t="s">
        <v>1</v>
      </c>
      <c r="C7" s="9"/>
      <c r="E7" s="11"/>
      <c r="F7" s="9" t="s">
        <v>41</v>
      </c>
      <c r="G7" s="89"/>
      <c r="H7" s="33" t="s">
        <v>2</v>
      </c>
    </row>
    <row r="8" spans="2:9" ht="24" customHeight="1" thickBot="1" x14ac:dyDescent="0.2"/>
    <row r="9" spans="2:9" s="12" customFormat="1" ht="32.25" customHeight="1" thickBot="1" x14ac:dyDescent="0.2">
      <c r="B9" s="77" t="s">
        <v>96</v>
      </c>
      <c r="C9" s="77" t="s">
        <v>98</v>
      </c>
      <c r="D9" s="78" t="s">
        <v>4</v>
      </c>
      <c r="E9" s="13" t="s">
        <v>0</v>
      </c>
      <c r="F9" s="78" t="s">
        <v>5</v>
      </c>
      <c r="G9" s="79" t="s">
        <v>6</v>
      </c>
      <c r="H9" s="80" t="s">
        <v>7</v>
      </c>
      <c r="I9" s="56" t="s">
        <v>42</v>
      </c>
    </row>
    <row r="10" spans="2:9" s="12" customFormat="1" ht="25.5" x14ac:dyDescent="0.15">
      <c r="B10" s="106">
        <v>1</v>
      </c>
      <c r="C10" s="44" t="s">
        <v>8</v>
      </c>
      <c r="D10" s="112" t="s">
        <v>99</v>
      </c>
      <c r="E10" s="42" t="s">
        <v>46</v>
      </c>
      <c r="F10" s="58">
        <v>1</v>
      </c>
      <c r="G10" s="59"/>
      <c r="H10" s="60">
        <f t="shared" ref="H10:H30" si="0">G10*F10</f>
        <v>0</v>
      </c>
      <c r="I10" s="87" t="s">
        <v>137</v>
      </c>
    </row>
    <row r="11" spans="2:9" s="12" customFormat="1" ht="12.75" x14ac:dyDescent="0.15">
      <c r="B11" s="115">
        <v>2</v>
      </c>
      <c r="C11" s="45" t="s">
        <v>102</v>
      </c>
      <c r="D11" s="52" t="s">
        <v>47</v>
      </c>
      <c r="E11" s="36" t="s">
        <v>48</v>
      </c>
      <c r="F11" s="34">
        <v>195</v>
      </c>
      <c r="G11" s="35"/>
      <c r="H11" s="41">
        <f t="shared" si="0"/>
        <v>0</v>
      </c>
      <c r="I11" s="86" t="s">
        <v>120</v>
      </c>
    </row>
    <row r="12" spans="2:9" s="12" customFormat="1" ht="12.75" customHeight="1" x14ac:dyDescent="0.15">
      <c r="B12" s="107">
        <v>3</v>
      </c>
      <c r="C12" s="45">
        <v>919111</v>
      </c>
      <c r="D12" s="52" t="s">
        <v>49</v>
      </c>
      <c r="E12" s="36" t="s">
        <v>50</v>
      </c>
      <c r="F12" s="34">
        <v>100</v>
      </c>
      <c r="G12" s="35"/>
      <c r="H12" s="41">
        <f t="shared" si="0"/>
        <v>0</v>
      </c>
      <c r="I12" s="86" t="s">
        <v>2</v>
      </c>
    </row>
    <row r="13" spans="2:9" s="12" customFormat="1" ht="12.75" customHeight="1" x14ac:dyDescent="0.15">
      <c r="B13" s="107">
        <v>4</v>
      </c>
      <c r="C13" s="45" t="s">
        <v>130</v>
      </c>
      <c r="D13" s="52" t="s">
        <v>51</v>
      </c>
      <c r="E13" s="36" t="s">
        <v>52</v>
      </c>
      <c r="F13" s="34">
        <v>3909</v>
      </c>
      <c r="G13" s="35"/>
      <c r="H13" s="41">
        <f t="shared" si="0"/>
        <v>0</v>
      </c>
      <c r="I13" s="116">
        <v>3909</v>
      </c>
    </row>
    <row r="14" spans="2:9" s="12" customFormat="1" ht="12.75" customHeight="1" x14ac:dyDescent="0.15">
      <c r="B14" s="107">
        <v>5</v>
      </c>
      <c r="C14" s="45" t="s">
        <v>44</v>
      </c>
      <c r="D14" s="52" t="s">
        <v>63</v>
      </c>
      <c r="E14" s="36" t="s">
        <v>48</v>
      </c>
      <c r="F14" s="34">
        <v>195</v>
      </c>
      <c r="G14" s="35"/>
      <c r="H14" s="41">
        <f t="shared" si="0"/>
        <v>0</v>
      </c>
      <c r="I14" s="86" t="s">
        <v>111</v>
      </c>
    </row>
    <row r="15" spans="2:9" s="12" customFormat="1" ht="12.75" customHeight="1" x14ac:dyDescent="0.15">
      <c r="B15" s="107">
        <v>6</v>
      </c>
      <c r="C15" s="45" t="s">
        <v>43</v>
      </c>
      <c r="D15" s="52" t="s">
        <v>59</v>
      </c>
      <c r="E15" s="36" t="s">
        <v>52</v>
      </c>
      <c r="F15" s="34">
        <v>3909</v>
      </c>
      <c r="G15" s="35"/>
      <c r="H15" s="41">
        <f t="shared" si="0"/>
        <v>0</v>
      </c>
      <c r="I15" s="86" t="s">
        <v>95</v>
      </c>
    </row>
    <row r="16" spans="2:9" s="12" customFormat="1" ht="12.75" customHeight="1" x14ac:dyDescent="0.15">
      <c r="B16" s="107">
        <v>7</v>
      </c>
      <c r="C16" s="45">
        <v>572213</v>
      </c>
      <c r="D16" s="52" t="s">
        <v>45</v>
      </c>
      <c r="E16" s="36" t="s">
        <v>52</v>
      </c>
      <c r="F16" s="34">
        <v>7818</v>
      </c>
      <c r="G16" s="35"/>
      <c r="H16" s="41">
        <f t="shared" si="0"/>
        <v>0</v>
      </c>
      <c r="I16" s="86"/>
    </row>
    <row r="17" spans="2:9" s="12" customFormat="1" ht="12.75" customHeight="1" x14ac:dyDescent="0.15">
      <c r="B17" s="107">
        <v>8</v>
      </c>
      <c r="C17" s="45" t="s">
        <v>103</v>
      </c>
      <c r="D17" s="52" t="s">
        <v>47</v>
      </c>
      <c r="E17" s="36" t="s">
        <v>48</v>
      </c>
      <c r="F17" s="34">
        <v>84</v>
      </c>
      <c r="G17" s="35"/>
      <c r="H17" s="41">
        <f t="shared" si="0"/>
        <v>0</v>
      </c>
      <c r="I17" s="86" t="s">
        <v>119</v>
      </c>
    </row>
    <row r="18" spans="2:9" s="12" customFormat="1" ht="12.75" customHeight="1" x14ac:dyDescent="0.15">
      <c r="B18" s="107">
        <v>9</v>
      </c>
      <c r="C18" s="45" t="s">
        <v>131</v>
      </c>
      <c r="D18" s="52" t="s">
        <v>51</v>
      </c>
      <c r="E18" s="36" t="s">
        <v>52</v>
      </c>
      <c r="F18" s="34">
        <v>1050</v>
      </c>
      <c r="G18" s="35"/>
      <c r="H18" s="41">
        <f t="shared" ref="H18" si="1">G18*F18</f>
        <v>0</v>
      </c>
      <c r="I18" s="86"/>
    </row>
    <row r="19" spans="2:9" s="12" customFormat="1" ht="12.75" customHeight="1" x14ac:dyDescent="0.15">
      <c r="B19" s="107">
        <v>10</v>
      </c>
      <c r="C19" s="46" t="s">
        <v>87</v>
      </c>
      <c r="D19" s="52" t="s">
        <v>88</v>
      </c>
      <c r="E19" s="36" t="s">
        <v>48</v>
      </c>
      <c r="F19" s="35">
        <v>84</v>
      </c>
      <c r="G19" s="35"/>
      <c r="H19" s="41">
        <f t="shared" si="0"/>
        <v>0</v>
      </c>
      <c r="I19" s="86" t="s">
        <v>119</v>
      </c>
    </row>
    <row r="20" spans="2:9" s="12" customFormat="1" ht="12.75" customHeight="1" x14ac:dyDescent="0.15">
      <c r="B20" s="107">
        <v>11</v>
      </c>
      <c r="C20" s="47">
        <v>89921</v>
      </c>
      <c r="D20" s="61" t="s">
        <v>69</v>
      </c>
      <c r="E20" s="39" t="s">
        <v>68</v>
      </c>
      <c r="F20" s="40">
        <v>3</v>
      </c>
      <c r="G20" s="34"/>
      <c r="H20" s="41">
        <f t="shared" si="0"/>
        <v>0</v>
      </c>
      <c r="I20" s="87"/>
    </row>
    <row r="21" spans="2:9" s="31" customFormat="1" ht="12.75" customHeight="1" x14ac:dyDescent="0.15">
      <c r="B21" s="107">
        <v>12</v>
      </c>
      <c r="C21" s="47">
        <v>113761</v>
      </c>
      <c r="D21" s="61" t="s">
        <v>64</v>
      </c>
      <c r="E21" s="39" t="s">
        <v>50</v>
      </c>
      <c r="F21" s="40">
        <v>100</v>
      </c>
      <c r="G21" s="34"/>
      <c r="H21" s="41">
        <f t="shared" si="0"/>
        <v>0</v>
      </c>
      <c r="I21" s="86" t="s">
        <v>2</v>
      </c>
    </row>
    <row r="22" spans="2:9" s="12" customFormat="1" ht="12.75" customHeight="1" x14ac:dyDescent="0.15">
      <c r="B22" s="107">
        <v>13</v>
      </c>
      <c r="C22" s="47">
        <v>931312</v>
      </c>
      <c r="D22" s="61" t="s">
        <v>65</v>
      </c>
      <c r="E22" s="39" t="s">
        <v>50</v>
      </c>
      <c r="F22" s="40">
        <v>100</v>
      </c>
      <c r="G22" s="34"/>
      <c r="H22" s="41">
        <f t="shared" si="0"/>
        <v>0</v>
      </c>
      <c r="I22" s="86" t="s">
        <v>2</v>
      </c>
    </row>
    <row r="23" spans="2:9" s="12" customFormat="1" ht="12.75" customHeight="1" x14ac:dyDescent="0.15">
      <c r="B23" s="107">
        <v>14</v>
      </c>
      <c r="C23" s="47">
        <v>12922</v>
      </c>
      <c r="D23" s="61" t="s">
        <v>66</v>
      </c>
      <c r="E23" s="39" t="s">
        <v>52</v>
      </c>
      <c r="F23" s="40">
        <v>630</v>
      </c>
      <c r="G23" s="62"/>
      <c r="H23" s="41">
        <f t="shared" si="0"/>
        <v>0</v>
      </c>
      <c r="I23" s="86" t="s">
        <v>114</v>
      </c>
    </row>
    <row r="24" spans="2:9" s="12" customFormat="1" ht="27" customHeight="1" x14ac:dyDescent="0.15">
      <c r="B24" s="107">
        <v>15</v>
      </c>
      <c r="C24" s="48" t="s">
        <v>60</v>
      </c>
      <c r="D24" s="53" t="s">
        <v>61</v>
      </c>
      <c r="E24" s="39" t="s">
        <v>53</v>
      </c>
      <c r="F24" s="40">
        <v>95</v>
      </c>
      <c r="G24" s="62"/>
      <c r="H24" s="41">
        <f t="shared" si="0"/>
        <v>0</v>
      </c>
      <c r="I24" s="87" t="s">
        <v>113</v>
      </c>
    </row>
    <row r="25" spans="2:9" s="12" customFormat="1" ht="47.25" customHeight="1" x14ac:dyDescent="0.15">
      <c r="B25" s="109"/>
      <c r="C25" s="49"/>
      <c r="D25" s="54" t="s">
        <v>62</v>
      </c>
      <c r="E25" s="39"/>
      <c r="F25" s="40"/>
      <c r="G25" s="62"/>
      <c r="H25" s="41"/>
      <c r="I25" s="86"/>
    </row>
    <row r="26" spans="2:9" s="12" customFormat="1" ht="14.25" customHeight="1" x14ac:dyDescent="0.15">
      <c r="B26" s="109">
        <v>16</v>
      </c>
      <c r="C26" s="47">
        <v>56962</v>
      </c>
      <c r="D26" s="61" t="s">
        <v>70</v>
      </c>
      <c r="E26" s="39" t="s">
        <v>52</v>
      </c>
      <c r="F26" s="40">
        <v>630</v>
      </c>
      <c r="G26" s="62"/>
      <c r="H26" s="41">
        <f t="shared" si="0"/>
        <v>0</v>
      </c>
      <c r="I26" s="86"/>
    </row>
    <row r="27" spans="2:9" s="12" customFormat="1" ht="14.25" customHeight="1" x14ac:dyDescent="0.15">
      <c r="B27" s="109"/>
      <c r="C27" s="47"/>
      <c r="D27" s="85" t="s">
        <v>81</v>
      </c>
      <c r="E27" s="39"/>
      <c r="F27" s="40"/>
      <c r="G27" s="62"/>
      <c r="H27" s="41"/>
      <c r="I27" s="86"/>
    </row>
    <row r="28" spans="2:9" s="12" customFormat="1" ht="12.75" customHeight="1" x14ac:dyDescent="0.15">
      <c r="B28" s="109">
        <v>17</v>
      </c>
      <c r="C28" s="48">
        <v>915111</v>
      </c>
      <c r="D28" s="52" t="s">
        <v>54</v>
      </c>
      <c r="E28" s="36" t="s">
        <v>52</v>
      </c>
      <c r="F28" s="34">
        <v>158</v>
      </c>
      <c r="G28" s="35"/>
      <c r="H28" s="41">
        <f t="shared" si="0"/>
        <v>0</v>
      </c>
      <c r="I28" s="86" t="s">
        <v>112</v>
      </c>
    </row>
    <row r="29" spans="2:9" s="12" customFormat="1" ht="12.75" customHeight="1" x14ac:dyDescent="0.15">
      <c r="B29" s="107">
        <v>18</v>
      </c>
      <c r="C29" s="50" t="s">
        <v>57</v>
      </c>
      <c r="D29" s="52" t="s">
        <v>58</v>
      </c>
      <c r="E29" s="36" t="s">
        <v>52</v>
      </c>
      <c r="F29" s="34">
        <v>158</v>
      </c>
      <c r="G29" s="35"/>
      <c r="H29" s="41">
        <f t="shared" si="0"/>
        <v>0</v>
      </c>
      <c r="I29" s="88"/>
    </row>
    <row r="30" spans="2:9" s="12" customFormat="1" ht="12.75" customHeight="1" thickBot="1" x14ac:dyDescent="0.2">
      <c r="B30" s="110">
        <v>19</v>
      </c>
      <c r="C30" s="51" t="s">
        <v>55</v>
      </c>
      <c r="D30" s="55" t="s">
        <v>56</v>
      </c>
      <c r="E30" s="43" t="s">
        <v>68</v>
      </c>
      <c r="F30" s="37">
        <v>1</v>
      </c>
      <c r="G30" s="38"/>
      <c r="H30" s="63">
        <f t="shared" si="0"/>
        <v>0</v>
      </c>
      <c r="I30" s="88"/>
    </row>
    <row r="31" spans="2:9" s="12" customFormat="1" ht="15" x14ac:dyDescent="0.15">
      <c r="B31" s="111"/>
      <c r="C31" s="64"/>
      <c r="D31" s="65" t="s">
        <v>9</v>
      </c>
      <c r="E31" s="66"/>
      <c r="F31" s="66"/>
      <c r="G31" s="67" t="s">
        <v>2</v>
      </c>
      <c r="H31" s="68">
        <f>SUM(H10:H30)</f>
        <v>0</v>
      </c>
    </row>
    <row r="32" spans="2:9" s="12" customFormat="1" ht="15" x14ac:dyDescent="0.15">
      <c r="C32" s="69"/>
      <c r="D32" s="70" t="s">
        <v>3</v>
      </c>
      <c r="E32" s="71"/>
      <c r="F32" s="71"/>
      <c r="G32" s="19" t="s">
        <v>2</v>
      </c>
      <c r="H32" s="72">
        <f>H31*0.21</f>
        <v>0</v>
      </c>
    </row>
    <row r="33" spans="3:9" s="12" customFormat="1" ht="15.75" thickBot="1" x14ac:dyDescent="0.2">
      <c r="C33" s="69"/>
      <c r="D33" s="73" t="s">
        <v>10</v>
      </c>
      <c r="E33" s="74"/>
      <c r="F33" s="74"/>
      <c r="G33" s="75" t="s">
        <v>2</v>
      </c>
      <c r="H33" s="76">
        <f>H32+H31</f>
        <v>0</v>
      </c>
    </row>
    <row r="34" spans="3:9" ht="24" customHeight="1" x14ac:dyDescent="0.15">
      <c r="I34" s="12"/>
    </row>
    <row r="35" spans="3:9" ht="12" customHeight="1" x14ac:dyDescent="0.15">
      <c r="I35" s="12"/>
    </row>
    <row r="36" spans="3:9" ht="12" customHeight="1" x14ac:dyDescent="0.15">
      <c r="D36"/>
      <c r="I36" s="12"/>
    </row>
    <row r="37" spans="3:9" ht="12" customHeight="1" x14ac:dyDescent="0.15">
      <c r="I37" s="12"/>
    </row>
    <row r="38" spans="3:9" ht="12" customHeight="1" x14ac:dyDescent="0.15">
      <c r="D38"/>
      <c r="I38" s="12"/>
    </row>
    <row r="39" spans="3:9" ht="12" customHeight="1" x14ac:dyDescent="0.15">
      <c r="I39" s="12"/>
    </row>
  </sheetData>
  <mergeCells count="1">
    <mergeCell ref="C1:H1"/>
  </mergeCells>
  <pageMargins left="0.39370079040527345" right="0.39370079040527345" top="0.7874015808105469" bottom="0.7874015808105469" header="0" footer="0"/>
  <pageSetup paperSize="9" scale="75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 rozpočtu</vt:lpstr>
      <vt:lpstr>rekapitulace</vt:lpstr>
      <vt:lpstr>SO.01</vt:lpstr>
      <vt:lpstr>SO.02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Jonszta</dc:creator>
  <cp:lastModifiedBy>Milan Jonszta</cp:lastModifiedBy>
  <cp:lastPrinted>2025-02-20T07:10:27Z</cp:lastPrinted>
  <dcterms:created xsi:type="dcterms:W3CDTF">2014-05-16T09:31:30Z</dcterms:created>
  <dcterms:modified xsi:type="dcterms:W3CDTF">2025-02-20T11:00:25Z</dcterms:modified>
</cp:coreProperties>
</file>