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Šináglová\Documents\Zakázky\2025\Oprava fasády\EZAK\"/>
    </mc:Choice>
  </mc:AlternateContent>
  <xr:revisionPtr revIDLastSave="0" documentId="13_ncr:1_{7CA64B4A-0377-4DAF-9C42-FDCCD608BED2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01 1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'so01 101 Pol'!$A$1:$Y$72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1" i="1"/>
  <c r="I50" i="1"/>
  <c r="I49" i="1"/>
  <c r="G70" i="12"/>
  <c r="G69" i="12" s="1"/>
  <c r="G68" i="12"/>
  <c r="G66" i="12" s="1"/>
  <c r="I19" i="1" s="1"/>
  <c r="G67" i="12"/>
  <c r="G65" i="12"/>
  <c r="G64" i="12"/>
  <c r="G63" i="12"/>
  <c r="G62" i="12"/>
  <c r="G61" i="12"/>
  <c r="G60" i="12"/>
  <c r="G59" i="12"/>
  <c r="G58" i="12" s="1"/>
  <c r="G57" i="12"/>
  <c r="G56" i="12"/>
  <c r="G55" i="12"/>
  <c r="G54" i="12"/>
  <c r="G53" i="12"/>
  <c r="G52" i="12"/>
  <c r="G51" i="12"/>
  <c r="G50" i="12"/>
  <c r="G49" i="12"/>
  <c r="G48" i="12"/>
  <c r="G46" i="12"/>
  <c r="G44" i="12"/>
  <c r="G43" i="12"/>
  <c r="G42" i="12"/>
  <c r="G41" i="12" s="1"/>
  <c r="G40" i="12"/>
  <c r="G39" i="12"/>
  <c r="G38" i="12"/>
  <c r="G37" i="12"/>
  <c r="G36" i="12"/>
  <c r="G35" i="12"/>
  <c r="G33" i="12"/>
  <c r="G32" i="12"/>
  <c r="G31" i="12"/>
  <c r="G30" i="12" s="1"/>
  <c r="I52" i="1" s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0" i="12"/>
  <c r="G11" i="12"/>
  <c r="G9" i="12"/>
  <c r="G45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59" i="1" l="1"/>
  <c r="J56" i="1" s="1"/>
  <c r="G47" i="12"/>
  <c r="I17" i="1" s="1"/>
  <c r="G34" i="12"/>
  <c r="I16" i="1" s="1"/>
  <c r="I21" i="1" s="1"/>
  <c r="G23" i="1" s="1"/>
  <c r="G28" i="1" s="1"/>
  <c r="G12" i="12"/>
  <c r="G8" i="12"/>
  <c r="J39" i="1"/>
  <c r="J42" i="1" s="1"/>
  <c r="J40" i="1"/>
  <c r="J58" i="1" l="1"/>
  <c r="J57" i="1"/>
  <c r="J49" i="1"/>
  <c r="J51" i="1"/>
  <c r="J52" i="1"/>
  <c r="J50" i="1"/>
  <c r="J53" i="1"/>
  <c r="J54" i="1"/>
  <c r="J55" i="1"/>
  <c r="G24" i="1"/>
  <c r="J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S6" authorId="0" shapeId="0" xr:uid="{9ED62882-8217-4E0D-B175-B3EA46A658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DDF6C7-BA9C-4D69-830A-73558C135F4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<sst xmlns="http://schemas.openxmlformats.org/spreadsheetml/2006/main" count="614" uniqueCount="236">
  <si>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</si>
  <si>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</si>
  <si>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</si>
  <si>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</si>
  <si>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</si>
  <si>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</si>
  <si>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</si>
  <si>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</si>
  <si>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</si>
  <si>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</si>
  <si>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</si>
  <si>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</si>
  <si>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</si>
  <si>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</si>
  <si>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</si>
  <si>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</si>
  <si>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</si>
  <si>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</si>
  <si>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</si>
  <si>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</si>
  <si>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</si>
  <si>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</si>
  <si>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</si>
  <si>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</si>
  <si>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</si>
  <si>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</si>
  <si>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</si>
  <si>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</si>
  <si>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</si>
  <si>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</si>
  <si>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</si>
  <si>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</si>
  <si>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</si>
  <si>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</si>
  <si>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</si>
  <si>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</si>
  <si>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</si>
  <si>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</si>
  <si>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</si>
  <si>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</si>
  <si>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</si>
  <si>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</si>
  <si>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</si>
  <si>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101</t>
  </si>
  <si>
    <t>Práce HSV a PSV</t>
  </si>
  <si>
    <t>so01</t>
  </si>
  <si>
    <t>Stavební část</t>
  </si>
  <si>
    <t>Objekt:</t>
  </si>
  <si>
    <t>Rozpočet:</t>
  </si>
  <si>
    <t>24-023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</si>
  <si>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</si>
  <si>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</si>
  <si>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</si>
  <si>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</si>
  <si>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</si>
  <si>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</si>
  <si>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</si>
  <si>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5</t>
  </si>
  <si>
    <t>Komunikace</t>
  </si>
  <si>
    <t>62</t>
  </si>
  <si>
    <t>Úpravy povrchů vnější</t>
  </si>
  <si>
    <t>900</t>
  </si>
  <si>
    <t>HZS</t>
  </si>
  <si>
    <t>94</t>
  </si>
  <si>
    <t>Lešení a stavební výtahy</t>
  </si>
  <si>
    <t>96</t>
  </si>
  <si>
    <t>Bourání konstrukcí</t>
  </si>
  <si>
    <t>99</t>
  </si>
  <si>
    <t>Staveništní přesun hmot</t>
  </si>
  <si>
    <t>764</t>
  </si>
  <si>
    <t>Konstrukce klempířské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</si>
  <si>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</si>
  <si>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</si>
  <si>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</si>
  <si>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</si>
  <si>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</si>
  <si>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</si>
  <si>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</si>
  <si>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</si>
  <si>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</si>
  <si>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</si>
  <si>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</si>
  <si>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</si>
  <si>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</si>
  <si>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</si>
  <si>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</si>
  <si>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</si>
  <si>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</si>
  <si>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</si>
  <si>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</si>
  <si>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</si>
  <si>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</si>
  <si>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</si>
  <si>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</si>
  <si>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</si>
  <si>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</si>
  <si>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</si>
  <si>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</si>
  <si>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</si>
  <si>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</si>
  <si>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</si>
  <si>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</si>
  <si>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</si>
  <si>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</si>
  <si>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317235811</t>
  </si>
  <si>
    <t>Doplnění zdiva hlavních a kordonových říms cihlami s použitím suché maltové směsi</t>
  </si>
  <si>
    <t>m3</t>
  </si>
  <si>
    <t>RTS 24/ I</t>
  </si>
  <si>
    <t>Práce</t>
  </si>
  <si>
    <t>Běžná</t>
  </si>
  <si>
    <t>POL1_1</t>
  </si>
  <si>
    <t>349235861</t>
  </si>
  <si>
    <t>Doplnění plošných fasádních prvků vylož. do 15 cm</t>
  </si>
  <si>
    <t>m2</t>
  </si>
  <si>
    <t>POL1_</t>
  </si>
  <si>
    <t>349235851</t>
  </si>
  <si>
    <t>Doplnění plošných fasádních prvků vylož. do 8 cm</t>
  </si>
  <si>
    <t>620431129RT9</t>
  </si>
  <si>
    <t>Vápenné omítky k modelaci zdobných prvků fasády</t>
  </si>
  <si>
    <t>Vlastní</t>
  </si>
  <si>
    <t>Indiv</t>
  </si>
  <si>
    <t>622401932R00</t>
  </si>
  <si>
    <t>Příplatek za pracnost</t>
  </si>
  <si>
    <t>622401971RZ1</t>
  </si>
  <si>
    <t>Příplatek k omítce vnějš.stěn, zvýšení přilnavos.nátěr.penetrační</t>
  </si>
  <si>
    <t>622476122RT1</t>
  </si>
  <si>
    <t>Vápenné jádrové omítky vč.adhezního postřiku a vyrovn.vrstvy</t>
  </si>
  <si>
    <t>622428971R00</t>
  </si>
  <si>
    <t>Příplatek k položce za vícebarevný nátěr omítky</t>
  </si>
  <si>
    <t>622476100RT1</t>
  </si>
  <si>
    <t>Zpevnění vnějších podkladů napuštěním minerál.,čist.křemičitanem</t>
  </si>
  <si>
    <t>622902110R00</t>
  </si>
  <si>
    <t>Očištění po opravách,kamenných ostění, říms a šambrán</t>
  </si>
  <si>
    <t>622471116</t>
  </si>
  <si>
    <t>Úprava vnějších stěn aktivovaným štukem s přísadou</t>
  </si>
  <si>
    <t>622904112</t>
  </si>
  <si>
    <t>Očištění fasád tlakovou vodou složitost 1 - 2</t>
  </si>
  <si>
    <t>622904121</t>
  </si>
  <si>
    <t>Ruční oškrabání/očištění stáv.nátěrů ocelovým kartáčem</t>
  </si>
  <si>
    <t>620991121</t>
  </si>
  <si>
    <t>Zakrývání výplní vnějších otvorů z lešení</t>
  </si>
  <si>
    <t>622421131</t>
  </si>
  <si>
    <t>Omítka vnější stěn, MVC, hladká, složitost 1-2, tl. 15 mm</t>
  </si>
  <si>
    <t>622422311</t>
  </si>
  <si>
    <t>Oprava vnějších omítek vápen. hladk. II, do 30 %</t>
  </si>
  <si>
    <t>622471318</t>
  </si>
  <si>
    <t>Nátěr nebo nástřik stěn vnějších, složitost 3 - 4 hmota silikátová, základ + 2x barva</t>
  </si>
  <si>
    <t>622434133</t>
  </si>
  <si>
    <t>Omítkový sanační systém, vnější, třívrstvý sanační podhoz,vyrovnávací sanační omítka tl. 20mm a sanační omítka tl. 20mm</t>
  </si>
  <si>
    <t>620401151</t>
  </si>
  <si>
    <t>Nátěr fungicidní Hasit PP 907 Desinfect 1x (lokálně dle potřeby)</t>
  </si>
  <si>
    <t>620401161</t>
  </si>
  <si>
    <t>Nátěr hydrofobizační vnějších omítek stěn 1x</t>
  </si>
  <si>
    <t>902R00</t>
  </si>
  <si>
    <t>Hzs-průzk.práce na památkách</t>
  </si>
  <si>
    <t>hod</t>
  </si>
  <si>
    <t>909R00</t>
  </si>
  <si>
    <t>Hzs-nezmeritelne stavebni prace</t>
  </si>
  <si>
    <t>910R00</t>
  </si>
  <si>
    <t>Hzs-předběžná obhlídka     čl.17-1a</t>
  </si>
  <si>
    <t>941941052</t>
  </si>
  <si>
    <t>Montáž lešení leh.řad.s podlahami,š.1,5 m, H 24 m</t>
  </si>
  <si>
    <t>941941392</t>
  </si>
  <si>
    <t>Příplatek za každý měsíc použití lešení k pol.1052</t>
  </si>
  <si>
    <t>941941852</t>
  </si>
  <si>
    <t>Demontáž lešení leh.řad.s podlahami,š.1,5 m,H 24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</si>
  <si>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</si>
  <si>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</si>
  <si>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</si>
  <si>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</si>
  <si>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</si>
  <si>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</si>
  <si>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784402803</t>
  </si>
  <si>
    <t>Odstranění malby oškrábáním H do 12 m</t>
  </si>
  <si>
    <t>978015241</t>
  </si>
  <si>
    <t>Otlučení omítek vnějších MVC v složit.1-4 do 30 %</t>
  </si>
  <si>
    <t>978015291</t>
  </si>
  <si>
    <t>Otlučení omítek vnějších MVC v složit.1-4 do 100 %</t>
  </si>
  <si>
    <t>999281108</t>
  </si>
  <si>
    <t>Přesun hmot pro opravy a údržbu do výšky 12 m</t>
  </si>
  <si>
    <t>t</t>
  </si>
  <si>
    <t>Přesun hmot</t>
  </si>
  <si>
    <t>POL7_</t>
  </si>
  <si>
    <t>764352811</t>
  </si>
  <si>
    <t>Demontáž žlabů půlkruh. rovných, rš 330 mm, do 45°</t>
  </si>
  <si>
    <t>m</t>
  </si>
  <si>
    <t>764454803</t>
  </si>
  <si>
    <t>Demontáž odpadních trub kruhových, D 150 mm</t>
  </si>
  <si>
    <t>764456852</t>
  </si>
  <si>
    <t>Demontáž kolen výtokových.kruhových,D 150 mm</t>
  </si>
  <si>
    <t>kus</t>
  </si>
  <si>
    <t>764359811</t>
  </si>
  <si>
    <t>Demontáž kotlíku kónického, sklon do 45°</t>
  </si>
  <si>
    <t>764352291</t>
  </si>
  <si>
    <t>Montáž žlabů Pz podokapních půlkruhových</t>
  </si>
  <si>
    <t>764454291</t>
  </si>
  <si>
    <t>Montáž trub Pz odpadních kruhových</t>
  </si>
  <si>
    <t>764352293</t>
  </si>
  <si>
    <t>Montáž rohů žlabů Pz půlkruhových</t>
  </si>
  <si>
    <t>764352294</t>
  </si>
  <si>
    <t>Montáž čel žlabů Pz půlkruhových</t>
  </si>
  <si>
    <t>764352295</t>
  </si>
  <si>
    <t>Montáž hrdel rovných Pz půlkruhových</t>
  </si>
  <si>
    <t>998764202</t>
  </si>
  <si>
    <t>Přesun hmot pro klempířské konstr., výšky do 12 m</t>
  </si>
  <si>
    <t>979011111</t>
  </si>
  <si>
    <t>Svislá doprava suti a vybour. hmot za 2.NP a 1.PP</t>
  </si>
  <si>
    <t>Přesun suti</t>
  </si>
  <si>
    <t>POL8_1</t>
  </si>
  <si>
    <t>979081111</t>
  </si>
  <si>
    <t>Odvoz suti a vybour. hmot na skládku do 1 km</t>
  </si>
  <si>
    <t>POL8_</t>
  </si>
  <si>
    <t>979081121</t>
  </si>
  <si>
    <t>Příplatek k odvozu za každý další 1 km</t>
  </si>
  <si>
    <t>979087311</t>
  </si>
  <si>
    <t>Vodorovné přemístění suti nošením do 10 m</t>
  </si>
  <si>
    <t>979088212</t>
  </si>
  <si>
    <t>Nakládání suti na dopr.prostředky</t>
  </si>
  <si>
    <t>979093111</t>
  </si>
  <si>
    <t>Uložení suti na skládku bez zhutnění</t>
  </si>
  <si>
    <t>979990107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</si>
  <si>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</si>
  <si>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</si>
  <si>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</si>
  <si>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</si>
  <si>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</si>
  <si>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</si>
  <si>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005122021T</t>
  </si>
  <si>
    <t>Mimostaveništní doprava</t>
  </si>
  <si>
    <t>596100041</t>
  </si>
  <si>
    <t>Chodník z dlažby betonové, podklad štěrkopísek, oprava podloží</t>
  </si>
  <si>
    <t>Agregovaná položka</t>
  </si>
  <si>
    <t>POL2_</t>
  </si>
  <si>
    <t>END</t>
  </si>
  <si>
    <t>Oprava fasády Zámek a přilehlé kotelny Domova Rožďalovice</t>
  </si>
  <si>
    <t>zrušená položka, revize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</si>
</sst>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trike/>
      <sz val="8"/>
      <color rgb="FFFF0000"/>
      <name val="Arial CE"/>
      <charset val="238"/>
    </font>
    <font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28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8" fillId="0" borderId="41" xfId="0" applyNumberFormat="1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center" vertical="top" shrinkToFit="1"/>
    </xf>
    <xf numFmtId="49" fontId="18" fillId="0" borderId="42" xfId="0" applyNumberFormat="1" applyFont="1" applyBorder="1" applyAlignment="1">
      <alignment vertical="top" shrinkToFit="1"/>
    </xf>
    <xf numFmtId="49" fontId="18" fillId="0" borderId="43" xfId="0" applyNumberFormat="1" applyFont="1" applyBorder="1" applyAlignment="1">
      <alignment vertical="top" shrinkToFit="1"/>
    </xf>
    <xf numFmtId="0" fontId="19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ovrozdalovice-my.sharepoint.com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79" t="s">
        <v>41</v>
      </c>
      <c r="B2" s="179"/>
      <c r="C2" s="179"/>
      <c r="D2" s="179"/>
      <c r="E2" s="179"/>
      <c r="F2" s="179"/>
      <c r="G2" s="1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" zoomScaleNormal="100" zoomScaleSheetLayoutView="75" workbookViewId="0">
      <selection activeCell="I49" sqref="I4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80" t="s">
        <v>4</v>
      </c>
      <c r="C1" s="181"/>
      <c r="D1" s="181"/>
      <c r="E1" s="181"/>
      <c r="F1" s="181"/>
      <c r="G1" s="181"/>
      <c r="H1" s="181"/>
      <c r="I1" s="181"/>
      <c r="J1" s="182"/>
    </row>
    <row r="2" spans="1:15" ht="36" customHeight="1" x14ac:dyDescent="0.25">
      <c r="A2" s="2"/>
      <c r="B2" s="77" t="s">
        <v>24</v>
      </c>
      <c r="C2" s="78"/>
      <c r="D2" s="79" t="s">
        <v>49</v>
      </c>
      <c r="E2" s="189" t="s">
        <v>234</v>
      </c>
      <c r="F2" s="190"/>
      <c r="G2" s="190"/>
      <c r="H2" s="190"/>
      <c r="I2" s="190"/>
      <c r="J2" s="191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192" t="s">
        <v>46</v>
      </c>
      <c r="F3" s="193"/>
      <c r="G3" s="193"/>
      <c r="H3" s="193"/>
      <c r="I3" s="193"/>
      <c r="J3" s="194"/>
    </row>
    <row r="4" spans="1:15" ht="23.25" customHeight="1" x14ac:dyDescent="0.25">
      <c r="A4" s="76">
        <v>2653</v>
      </c>
      <c r="B4" s="82" t="s">
        <v>48</v>
      </c>
      <c r="C4" s="83"/>
      <c r="D4" s="84" t="s">
        <v>43</v>
      </c>
      <c r="E4" s="202" t="s">
        <v>44</v>
      </c>
      <c r="F4" s="203"/>
      <c r="G4" s="203"/>
      <c r="H4" s="203"/>
      <c r="I4" s="203"/>
      <c r="J4" s="204"/>
    </row>
    <row r="5" spans="1:15" ht="24" customHeight="1" x14ac:dyDescent="0.25">
      <c r="A5" s="2"/>
      <c r="B5" s="31" t="s">
        <v>23</v>
      </c>
      <c r="D5" s="207"/>
      <c r="E5" s="208"/>
      <c r="F5" s="208"/>
      <c r="G5" s="208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09"/>
      <c r="E6" s="210"/>
      <c r="F6" s="210"/>
      <c r="G6" s="210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11"/>
      <c r="F7" s="212"/>
      <c r="G7" s="21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6"/>
      <c r="E11" s="196"/>
      <c r="F11" s="196"/>
      <c r="G11" s="196"/>
      <c r="H11" s="18" t="s">
        <v>42</v>
      </c>
      <c r="I11" s="22"/>
      <c r="J11" s="8"/>
    </row>
    <row r="12" spans="1:15" ht="15.75" customHeight="1" x14ac:dyDescent="0.25">
      <c r="A12" s="2"/>
      <c r="B12" s="28"/>
      <c r="C12" s="55"/>
      <c r="D12" s="201"/>
      <c r="E12" s="201"/>
      <c r="F12" s="201"/>
      <c r="G12" s="201"/>
      <c r="H12" s="18" t="s">
        <v>36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205"/>
      <c r="F13" s="206"/>
      <c r="G13" s="20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195"/>
      <c r="F15" s="195"/>
      <c r="G15" s="197"/>
      <c r="H15" s="197"/>
      <c r="I15" s="197" t="s">
        <v>31</v>
      </c>
      <c r="J15" s="198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186"/>
      <c r="F16" s="187"/>
      <c r="G16" s="186"/>
      <c r="H16" s="187"/>
      <c r="I16" s="186">
        <f>SUM('so01 101 Pol'!G8,'so01 101 Pol'!G12,'so01 101 Pol'!G30,'so01 101 Pol'!G34,'so01 101 Pol'!G41,'so01 101 Pol'!G45,'so01 101 Pol'!G58,'so01 101 Pol'!G69)</f>
        <v>0</v>
      </c>
      <c r="J16" s="188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186"/>
      <c r="F17" s="187"/>
      <c r="G17" s="186"/>
      <c r="H17" s="187"/>
      <c r="I17" s="186">
        <f>'so01 101 Pol'!G47</f>
        <v>0</v>
      </c>
      <c r="J17" s="188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186"/>
      <c r="F18" s="187"/>
      <c r="G18" s="186"/>
      <c r="H18" s="187"/>
      <c r="I18" s="186">
        <v>0</v>
      </c>
      <c r="J18" s="188"/>
    </row>
    <row r="19" spans="1:10" ht="23.25" customHeight="1" x14ac:dyDescent="0.25">
      <c r="A19" s="141" t="s">
        <v>74</v>
      </c>
      <c r="B19" s="38" t="s">
        <v>29</v>
      </c>
      <c r="C19" s="62"/>
      <c r="D19" s="63"/>
      <c r="E19" s="186"/>
      <c r="F19" s="187"/>
      <c r="G19" s="186"/>
      <c r="H19" s="187"/>
      <c r="I19" s="186">
        <f>'so01 101 Pol'!G66</f>
        <v>0</v>
      </c>
      <c r="J19" s="188"/>
    </row>
    <row r="20" spans="1:10" ht="23.25" customHeight="1" x14ac:dyDescent="0.25">
      <c r="A20" s="141" t="s">
        <v>75</v>
      </c>
      <c r="B20" s="38" t="s">
        <v>30</v>
      </c>
      <c r="C20" s="62"/>
      <c r="D20" s="63"/>
      <c r="E20" s="186"/>
      <c r="F20" s="187"/>
      <c r="G20" s="186"/>
      <c r="H20" s="187"/>
      <c r="I20" s="186">
        <v>0</v>
      </c>
      <c r="J20" s="188"/>
    </row>
    <row r="21" spans="1:10" ht="23.25" customHeight="1" x14ac:dyDescent="0.25">
      <c r="A21" s="2"/>
      <c r="B21" s="48" t="s">
        <v>31</v>
      </c>
      <c r="C21" s="64"/>
      <c r="D21" s="65"/>
      <c r="E21" s="199"/>
      <c r="F21" s="200"/>
      <c r="G21" s="199"/>
      <c r="H21" s="200"/>
      <c r="I21" s="199">
        <f>SUM(I16:J20)</f>
        <v>0</v>
      </c>
      <c r="J21" s="21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12</v>
      </c>
      <c r="F23" s="39" t="s">
        <v>0</v>
      </c>
      <c r="G23" s="216">
        <f>I21</f>
        <v>0</v>
      </c>
      <c r="H23" s="217"/>
      <c r="I23" s="217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4">
        <f>ZakladDPHSni*E24/100</f>
        <v>0</v>
      </c>
      <c r="H24" s="215"/>
      <c r="I24" s="215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216">
        <v>0</v>
      </c>
      <c r="H25" s="217"/>
      <c r="I25" s="217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3">
        <v>0</v>
      </c>
      <c r="H26" s="184"/>
      <c r="I26" s="184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185">
        <v>0</v>
      </c>
      <c r="H27" s="185"/>
      <c r="I27" s="185"/>
      <c r="J27" s="41" t="str">
        <f t="shared" si="0"/>
        <v>CZK</v>
      </c>
    </row>
    <row r="28" spans="1:10" ht="27.75" customHeight="1" thickBot="1" x14ac:dyDescent="0.3">
      <c r="A28" s="2"/>
      <c r="B28" s="114" t="s">
        <v>25</v>
      </c>
      <c r="C28" s="115"/>
      <c r="D28" s="115"/>
      <c r="E28" s="116"/>
      <c r="F28" s="117"/>
      <c r="G28" s="219">
        <f>ZakladDPHSni+ZakladDPHZakl</f>
        <v>0</v>
      </c>
      <c r="H28" s="220"/>
      <c r="I28" s="220"/>
      <c r="J28" s="118" t="str">
        <f t="shared" si="0"/>
        <v>CZK</v>
      </c>
    </row>
    <row r="29" spans="1:10" ht="27.75" hidden="1" customHeight="1" thickBot="1" x14ac:dyDescent="0.3">
      <c r="A29" s="2"/>
      <c r="B29" s="114" t="s">
        <v>37</v>
      </c>
      <c r="C29" s="119"/>
      <c r="D29" s="119"/>
      <c r="E29" s="119"/>
      <c r="F29" s="120"/>
      <c r="G29" s="219">
        <v>9189698.5999999996</v>
      </c>
      <c r="H29" s="219"/>
      <c r="I29" s="219"/>
      <c r="J29" s="121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 x14ac:dyDescent="0.25">
      <c r="A35" s="2"/>
      <c r="B35" s="2"/>
      <c r="D35" s="213" t="s">
        <v>2</v>
      </c>
      <c r="E35" s="21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 x14ac:dyDescent="0.25">
      <c r="A39" s="86">
        <v>1</v>
      </c>
      <c r="B39" s="97" t="s">
        <v>50</v>
      </c>
      <c r="C39" s="225"/>
      <c r="D39" s="225"/>
      <c r="E39" s="225"/>
      <c r="F39" s="98">
        <v>8205088.04</v>
      </c>
      <c r="G39" s="99">
        <v>0</v>
      </c>
      <c r="H39" s="100"/>
      <c r="I39" s="101">
        <v>8205088.04</v>
      </c>
      <c r="J39" s="102">
        <f>IF(_xlfn.SINGLE(CenaCelkemVypocet)=0,"",I39/_xlfn.SINGLE(CenaCelkemVypocet)*100)</f>
        <v>100</v>
      </c>
    </row>
    <row r="40" spans="1:10" ht="25.5" hidden="1" customHeight="1" x14ac:dyDescent="0.25">
      <c r="A40" s="86">
        <v>2</v>
      </c>
      <c r="B40" s="103" t="s">
        <v>45</v>
      </c>
      <c r="C40" s="226" t="s">
        <v>46</v>
      </c>
      <c r="D40" s="226"/>
      <c r="E40" s="226"/>
      <c r="F40" s="104">
        <v>8205088.04</v>
      </c>
      <c r="G40" s="105">
        <v>0</v>
      </c>
      <c r="H40" s="105"/>
      <c r="I40" s="106">
        <v>8205088.04</v>
      </c>
      <c r="J40" s="107">
        <f>IF(_xlfn.SINGLE(CenaCelkemVypocet)=0,"",I40/_xlfn.SINGLE(CenaCelkemVypocet)*100)</f>
        <v>100</v>
      </c>
    </row>
    <row r="41" spans="1:10" ht="25.5" hidden="1" customHeight="1" x14ac:dyDescent="0.25">
      <c r="A41" s="86">
        <v>3</v>
      </c>
      <c r="B41" s="108" t="s">
        <v>43</v>
      </c>
      <c r="C41" s="225" t="s">
        <v>44</v>
      </c>
      <c r="D41" s="225"/>
      <c r="E41" s="225"/>
      <c r="F41" s="109">
        <v>8205088.04</v>
      </c>
      <c r="G41" s="100">
        <v>0</v>
      </c>
      <c r="H41" s="100"/>
      <c r="I41" s="101">
        <v>8205088.04</v>
      </c>
      <c r="J41" s="102">
        <f>IF(_xlfn.SINGLE(CenaCelkemVypocet)=0,"",I41/_xlfn.SINGLE(CenaCelkemVypocet)*100)</f>
        <v>100</v>
      </c>
    </row>
    <row r="42" spans="1:10" ht="25.5" hidden="1" customHeight="1" x14ac:dyDescent="0.25">
      <c r="A42" s="86"/>
      <c r="B42" s="227" t="s">
        <v>51</v>
      </c>
      <c r="C42" s="228"/>
      <c r="D42" s="228"/>
      <c r="E42" s="228"/>
      <c r="F42" s="110">
        <f>SUMIF(A39:A41,"=1",F39:F41)</f>
        <v>8205088.04</v>
      </c>
      <c r="G42" s="111">
        <f>SUMIF(A39:A41,"=1",G39:G41)</f>
        <v>0</v>
      </c>
      <c r="H42" s="111">
        <f>SUMIF(A39:A41,"=1",H39:H41)</f>
        <v>0</v>
      </c>
      <c r="I42" s="112">
        <f>SUMIF(A39:A41,"=1",I39:I41)</f>
        <v>8205088.04</v>
      </c>
      <c r="J42" s="113">
        <f>SUMIF(A39:A41,"=1",J39:J41)</f>
        <v>100</v>
      </c>
    </row>
    <row r="46" spans="1:10" ht="15.6" x14ac:dyDescent="0.3">
      <c r="B46" s="122" t="s">
        <v>53</v>
      </c>
    </row>
    <row r="48" spans="1:10" ht="25.5" customHeight="1" x14ac:dyDescent="0.25">
      <c r="A48" s="124"/>
      <c r="B48" s="127" t="s">
        <v>18</v>
      </c>
      <c r="C48" s="127" t="s">
        <v>6</v>
      </c>
      <c r="D48" s="128"/>
      <c r="E48" s="128"/>
      <c r="F48" s="129" t="s">
        <v>54</v>
      </c>
      <c r="G48" s="129"/>
      <c r="H48" s="129"/>
      <c r="I48" s="129" t="s">
        <v>31</v>
      </c>
      <c r="J48" s="129" t="s">
        <v>0</v>
      </c>
    </row>
    <row r="49" spans="1:10" ht="36.75" customHeight="1" x14ac:dyDescent="0.25">
      <c r="A49" s="125"/>
      <c r="B49" s="130" t="s">
        <v>55</v>
      </c>
      <c r="C49" s="229" t="s">
        <v>56</v>
      </c>
      <c r="D49" s="230"/>
      <c r="E49" s="230"/>
      <c r="F49" s="139" t="s">
        <v>26</v>
      </c>
      <c r="G49" s="131"/>
      <c r="H49" s="131"/>
      <c r="I49" s="131">
        <f>'so01 101 Pol'!G8</f>
        <v>0</v>
      </c>
      <c r="J49" s="136" t="str">
        <f>IF(I59=0,"",I49/I59*100)</f>
        <v/>
      </c>
    </row>
    <row r="50" spans="1:10" ht="36.75" customHeight="1" x14ac:dyDescent="0.25">
      <c r="A50" s="125"/>
      <c r="B50" s="130" t="s">
        <v>57</v>
      </c>
      <c r="C50" s="229" t="s">
        <v>58</v>
      </c>
      <c r="D50" s="230"/>
      <c r="E50" s="230"/>
      <c r="F50" s="139" t="s">
        <v>26</v>
      </c>
      <c r="G50" s="131"/>
      <c r="H50" s="131"/>
      <c r="I50" s="131">
        <f>'so01 101 Pol'!G69</f>
        <v>0</v>
      </c>
      <c r="J50" s="136" t="str">
        <f>IF(I59=0,"",I50/I59*100)</f>
        <v/>
      </c>
    </row>
    <row r="51" spans="1:10" ht="36.75" customHeight="1" x14ac:dyDescent="0.25">
      <c r="A51" s="125"/>
      <c r="B51" s="130" t="s">
        <v>59</v>
      </c>
      <c r="C51" s="229" t="s">
        <v>60</v>
      </c>
      <c r="D51" s="230"/>
      <c r="E51" s="230"/>
      <c r="F51" s="139" t="s">
        <v>26</v>
      </c>
      <c r="G51" s="131"/>
      <c r="H51" s="131"/>
      <c r="I51" s="131">
        <f>'so01 101 Pol'!G12</f>
        <v>0</v>
      </c>
      <c r="J51" s="136" t="str">
        <f>IF(I59=0,"",I51/I59*100)</f>
        <v/>
      </c>
    </row>
    <row r="52" spans="1:10" ht="36.75" customHeight="1" x14ac:dyDescent="0.25">
      <c r="A52" s="125"/>
      <c r="B52" s="130" t="s">
        <v>61</v>
      </c>
      <c r="C52" s="229" t="s">
        <v>62</v>
      </c>
      <c r="D52" s="230"/>
      <c r="E52" s="230"/>
      <c r="F52" s="139" t="s">
        <v>26</v>
      </c>
      <c r="G52" s="131"/>
      <c r="H52" s="131"/>
      <c r="I52" s="131">
        <f>'so01 101 Pol'!G30</f>
        <v>0</v>
      </c>
      <c r="J52" s="136" t="str">
        <f>IF(I59=0,"",I52/I59*100)</f>
        <v/>
      </c>
    </row>
    <row r="53" spans="1:10" ht="36.75" customHeight="1" x14ac:dyDescent="0.25">
      <c r="A53" s="125"/>
      <c r="B53" s="130" t="s">
        <v>63</v>
      </c>
      <c r="C53" s="229" t="s">
        <v>64</v>
      </c>
      <c r="D53" s="230"/>
      <c r="E53" s="230"/>
      <c r="F53" s="139" t="s">
        <v>26</v>
      </c>
      <c r="G53" s="131"/>
      <c r="H53" s="131"/>
      <c r="I53" s="131">
        <f>'so01 101 Pol'!G34</f>
        <v>0</v>
      </c>
      <c r="J53" s="136" t="str">
        <f>IF(I59=0,"",I53/I59*100)</f>
        <v/>
      </c>
    </row>
    <row r="54" spans="1:10" ht="36.75" customHeight="1" x14ac:dyDescent="0.25">
      <c r="A54" s="125"/>
      <c r="B54" s="130" t="s">
        <v>65</v>
      </c>
      <c r="C54" s="229" t="s">
        <v>66</v>
      </c>
      <c r="D54" s="230"/>
      <c r="E54" s="230"/>
      <c r="F54" s="139" t="s">
        <v>26</v>
      </c>
      <c r="G54" s="131"/>
      <c r="H54" s="131"/>
      <c r="I54" s="131">
        <f>'so01 101 Pol'!G41</f>
        <v>0</v>
      </c>
      <c r="J54" s="136" t="str">
        <f>IF(I59=0,"",I54/I59*100)</f>
        <v/>
      </c>
    </row>
    <row r="55" spans="1:10" ht="36.75" customHeight="1" x14ac:dyDescent="0.25">
      <c r="A55" s="125"/>
      <c r="B55" s="130" t="s">
        <v>67</v>
      </c>
      <c r="C55" s="229" t="s">
        <v>68</v>
      </c>
      <c r="D55" s="230"/>
      <c r="E55" s="230"/>
      <c r="F55" s="139" t="s">
        <v>26</v>
      </c>
      <c r="G55" s="131"/>
      <c r="H55" s="131"/>
      <c r="I55" s="131">
        <f>'so01 101 Pol'!G45</f>
        <v>0</v>
      </c>
      <c r="J55" s="136" t="str">
        <f>IF(I59=0,"",I55/I59*100)</f>
        <v/>
      </c>
    </row>
    <row r="56" spans="1:10" ht="36.75" customHeight="1" x14ac:dyDescent="0.25">
      <c r="A56" s="125"/>
      <c r="B56" s="130" t="s">
        <v>69</v>
      </c>
      <c r="C56" s="229" t="s">
        <v>70</v>
      </c>
      <c r="D56" s="230"/>
      <c r="E56" s="230"/>
      <c r="F56" s="139" t="s">
        <v>27</v>
      </c>
      <c r="G56" s="131"/>
      <c r="H56" s="131"/>
      <c r="I56" s="131">
        <f>'so01 101 Pol'!G47</f>
        <v>0</v>
      </c>
      <c r="J56" s="136" t="str">
        <f>IF(I59=0,"",I56/I59*100)</f>
        <v/>
      </c>
    </row>
    <row r="57" spans="1:10" ht="36.75" customHeight="1" x14ac:dyDescent="0.25">
      <c r="A57" s="125"/>
      <c r="B57" s="130" t="s">
        <v>71</v>
      </c>
      <c r="C57" s="229" t="s">
        <v>72</v>
      </c>
      <c r="D57" s="230"/>
      <c r="E57" s="230"/>
      <c r="F57" s="139" t="s">
        <v>73</v>
      </c>
      <c r="G57" s="131"/>
      <c r="H57" s="131"/>
      <c r="I57" s="131">
        <f>'so01 101 Pol'!G58</f>
        <v>0</v>
      </c>
      <c r="J57" s="136" t="str">
        <f>IF(I59=0,"",I57/I59*100)</f>
        <v/>
      </c>
    </row>
    <row r="58" spans="1:10" ht="36.75" customHeight="1" x14ac:dyDescent="0.25">
      <c r="A58" s="125"/>
      <c r="B58" s="130" t="s">
        <v>74</v>
      </c>
      <c r="C58" s="229" t="s">
        <v>29</v>
      </c>
      <c r="D58" s="230"/>
      <c r="E58" s="230"/>
      <c r="F58" s="139" t="s">
        <v>74</v>
      </c>
      <c r="G58" s="131"/>
      <c r="H58" s="131"/>
      <c r="I58" s="131">
        <f>'so01 101 Pol'!G66</f>
        <v>0</v>
      </c>
      <c r="J58" s="136" t="str">
        <f>IF(I59=0,"",I58/I59*100)</f>
        <v/>
      </c>
    </row>
    <row r="59" spans="1:10" ht="25.5" customHeight="1" x14ac:dyDescent="0.25">
      <c r="A59" s="126"/>
      <c r="B59" s="132" t="s">
        <v>1</v>
      </c>
      <c r="C59" s="133"/>
      <c r="D59" s="134"/>
      <c r="E59" s="134"/>
      <c r="F59" s="140"/>
      <c r="G59" s="135"/>
      <c r="H59" s="135"/>
      <c r="I59" s="135">
        <f>SUM(I49:I58)</f>
        <v>0</v>
      </c>
      <c r="J59" s="137">
        <f>SUM(J49:J58)</f>
        <v>0</v>
      </c>
    </row>
    <row r="60" spans="1:10" x14ac:dyDescent="0.25">
      <c r="F60" s="85"/>
      <c r="G60" s="85"/>
      <c r="H60" s="85"/>
      <c r="I60" s="85"/>
      <c r="J60" s="138"/>
    </row>
    <row r="61" spans="1:10" x14ac:dyDescent="0.25">
      <c r="F61" s="85"/>
      <c r="G61" s="85"/>
      <c r="H61" s="85"/>
      <c r="I61" s="85"/>
      <c r="J61" s="138"/>
    </row>
    <row r="62" spans="1:10" x14ac:dyDescent="0.25">
      <c r="F62" s="85"/>
      <c r="G62" s="85"/>
      <c r="H62" s="85"/>
      <c r="I62" s="85"/>
      <c r="J62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1" t="s">
        <v>7</v>
      </c>
      <c r="B1" s="231"/>
      <c r="C1" s="232"/>
      <c r="D1" s="231"/>
      <c r="E1" s="231"/>
      <c r="F1" s="231"/>
      <c r="G1" s="231"/>
    </row>
    <row r="2" spans="1:7" ht="24.9" customHeight="1" x14ac:dyDescent="0.25">
      <c r="A2" s="50" t="s">
        <v>8</v>
      </c>
      <c r="B2" s="49"/>
      <c r="C2" s="233"/>
      <c r="D2" s="233"/>
      <c r="E2" s="233"/>
      <c r="F2" s="233"/>
      <c r="G2" s="234"/>
    </row>
    <row r="3" spans="1:7" ht="24.9" customHeight="1" x14ac:dyDescent="0.25">
      <c r="A3" s="50" t="s">
        <v>9</v>
      </c>
      <c r="B3" s="49"/>
      <c r="C3" s="233"/>
      <c r="D3" s="233"/>
      <c r="E3" s="233"/>
      <c r="F3" s="233"/>
      <c r="G3" s="234"/>
    </row>
    <row r="4" spans="1:7" ht="24.9" customHeight="1" x14ac:dyDescent="0.25">
      <c r="A4" s="50" t="s">
        <v>10</v>
      </c>
      <c r="B4" s="49"/>
      <c r="C4" s="233"/>
      <c r="D4" s="233"/>
      <c r="E4" s="233"/>
      <c r="F4" s="233"/>
      <c r="G4" s="23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2701-7384-4E65-A490-7AF9A30E30C7}">
  <sheetPr>
    <outlinePr summaryBelow="0"/>
  </sheetPr>
  <dimension ref="A1:BH5000"/>
  <sheetViews>
    <sheetView tabSelected="1" workbookViewId="0">
      <pane ySplit="7" topLeftCell="A26" activePane="bottomLeft" state="frozen"/>
      <selection pane="bottomLeft" activeCell="Z27" sqref="Z27"/>
    </sheetView>
  </sheetViews>
  <sheetFormatPr defaultRowHeight="13.2" x14ac:dyDescent="0.25"/>
  <cols>
    <col min="1" max="1" width="3.44140625" customWidth="1"/>
    <col min="2" max="2" width="12.6640625" style="123" customWidth="1"/>
    <col min="3" max="3" width="38.33203125" style="123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35" t="s">
        <v>7</v>
      </c>
      <c r="B1" s="235"/>
      <c r="C1" s="235"/>
      <c r="D1" s="235"/>
      <c r="E1" s="235"/>
      <c r="F1" s="235"/>
      <c r="G1" s="235"/>
      <c r="AG1" t="s">
        <v>76</v>
      </c>
    </row>
    <row r="2" spans="1:60" ht="25.2" customHeight="1" x14ac:dyDescent="0.25">
      <c r="A2" s="50" t="s">
        <v>8</v>
      </c>
      <c r="B2" s="49" t="s">
        <v>49</v>
      </c>
      <c r="C2" s="236" t="s">
        <v>234</v>
      </c>
      <c r="D2" s="237"/>
      <c r="E2" s="237"/>
      <c r="F2" s="237"/>
      <c r="G2" s="238"/>
      <c r="AG2" t="s">
        <v>77</v>
      </c>
    </row>
    <row r="3" spans="1:60" ht="25.2" customHeight="1" x14ac:dyDescent="0.25">
      <c r="A3" s="50" t="s">
        <v>9</v>
      </c>
      <c r="B3" s="49" t="s">
        <v>45</v>
      </c>
      <c r="C3" s="236" t="s">
        <v>46</v>
      </c>
      <c r="D3" s="237"/>
      <c r="E3" s="237"/>
      <c r="F3" s="237"/>
      <c r="G3" s="238"/>
      <c r="AC3" s="123" t="s">
        <v>77</v>
      </c>
      <c r="AG3" t="s">
        <v>78</v>
      </c>
    </row>
    <row r="4" spans="1:60" ht="25.2" customHeight="1" x14ac:dyDescent="0.25">
      <c r="A4" s="142" t="s">
        <v>10</v>
      </c>
      <c r="B4" s="143" t="s">
        <v>43</v>
      </c>
      <c r="C4" s="239" t="s">
        <v>44</v>
      </c>
      <c r="D4" s="240"/>
      <c r="E4" s="240"/>
      <c r="F4" s="240"/>
      <c r="G4" s="241"/>
      <c r="AG4" t="s">
        <v>79</v>
      </c>
    </row>
    <row r="5" spans="1:60" x14ac:dyDescent="0.25">
      <c r="D5" s="10"/>
    </row>
    <row r="6" spans="1:60" ht="39.6" x14ac:dyDescent="0.25">
      <c r="A6" s="145" t="s">
        <v>80</v>
      </c>
      <c r="B6" s="147" t="s">
        <v>81</v>
      </c>
      <c r="C6" s="147" t="s">
        <v>82</v>
      </c>
      <c r="D6" s="146" t="s">
        <v>83</v>
      </c>
      <c r="E6" s="145" t="s">
        <v>84</v>
      </c>
      <c r="F6" s="144" t="s">
        <v>85</v>
      </c>
      <c r="G6" s="145" t="s">
        <v>31</v>
      </c>
      <c r="H6" s="148" t="s">
        <v>32</v>
      </c>
      <c r="I6" s="148" t="s">
        <v>86</v>
      </c>
      <c r="J6" s="148" t="s">
        <v>33</v>
      </c>
      <c r="K6" s="148" t="s">
        <v>87</v>
      </c>
      <c r="L6" s="148" t="s">
        <v>88</v>
      </c>
      <c r="M6" s="148" t="s">
        <v>89</v>
      </c>
      <c r="N6" s="148" t="s">
        <v>90</v>
      </c>
      <c r="O6" s="148" t="s">
        <v>91</v>
      </c>
      <c r="P6" s="148" t="s">
        <v>92</v>
      </c>
      <c r="Q6" s="148" t="s">
        <v>93</v>
      </c>
      <c r="R6" s="148" t="s">
        <v>94</v>
      </c>
      <c r="S6" s="148" t="s">
        <v>95</v>
      </c>
      <c r="T6" s="148" t="s">
        <v>96</v>
      </c>
      <c r="U6" s="148" t="s">
        <v>97</v>
      </c>
      <c r="V6" s="148" t="s">
        <v>98</v>
      </c>
      <c r="W6" s="148" t="s">
        <v>99</v>
      </c>
      <c r="X6" s="148" t="s">
        <v>100</v>
      </c>
      <c r="Y6" s="148" t="s">
        <v>101</v>
      </c>
    </row>
    <row r="7" spans="1:60" hidden="1" x14ac:dyDescent="0.25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5">
      <c r="A8" s="156" t="s">
        <v>102</v>
      </c>
      <c r="B8" s="157" t="s">
        <v>55</v>
      </c>
      <c r="C8" s="174" t="s">
        <v>56</v>
      </c>
      <c r="D8" s="158"/>
      <c r="E8" s="159"/>
      <c r="F8" s="160"/>
      <c r="G8" s="161">
        <f>SUM(G9:G11)</f>
        <v>0</v>
      </c>
      <c r="H8" s="155"/>
      <c r="I8" s="155">
        <v>8597.7900000000009</v>
      </c>
      <c r="J8" s="155"/>
      <c r="K8" s="155">
        <v>3723.03</v>
      </c>
      <c r="L8" s="155"/>
      <c r="M8" s="155"/>
      <c r="N8" s="154"/>
      <c r="O8" s="154"/>
      <c r="P8" s="154"/>
      <c r="Q8" s="154"/>
      <c r="R8" s="155"/>
      <c r="S8" s="155"/>
      <c r="T8" s="155"/>
      <c r="U8" s="155"/>
      <c r="V8" s="155"/>
      <c r="W8" s="155"/>
      <c r="X8" s="155"/>
      <c r="Y8" s="155"/>
      <c r="AG8" t="s">
        <v>103</v>
      </c>
    </row>
    <row r="9" spans="1:60" ht="20.399999999999999" x14ac:dyDescent="0.25">
      <c r="A9" s="168">
        <v>1</v>
      </c>
      <c r="B9" s="169" t="s">
        <v>104</v>
      </c>
      <c r="C9" s="175" t="s">
        <v>105</v>
      </c>
      <c r="D9" s="170" t="s">
        <v>106</v>
      </c>
      <c r="E9" s="171">
        <v>0.99375000000000002</v>
      </c>
      <c r="F9" s="172"/>
      <c r="G9" s="173">
        <f>E9*F9</f>
        <v>0</v>
      </c>
      <c r="H9" s="153">
        <v>7851.61</v>
      </c>
      <c r="I9" s="153">
        <v>7802.5374375000001</v>
      </c>
      <c r="J9" s="153">
        <v>2708.39</v>
      </c>
      <c r="K9" s="153">
        <v>2691.4625624999999</v>
      </c>
      <c r="L9" s="153">
        <v>12</v>
      </c>
      <c r="M9" s="153">
        <v>11753.28</v>
      </c>
      <c r="N9" s="152">
        <v>1.7706</v>
      </c>
      <c r="O9" s="152">
        <v>1.7595337499999999</v>
      </c>
      <c r="P9" s="152">
        <v>0</v>
      </c>
      <c r="Q9" s="152">
        <v>0</v>
      </c>
      <c r="R9" s="153"/>
      <c r="S9" s="153" t="s">
        <v>107</v>
      </c>
      <c r="T9" s="153" t="s">
        <v>107</v>
      </c>
      <c r="U9" s="153">
        <v>4.9835000000000003</v>
      </c>
      <c r="V9" s="153">
        <v>4.9523531250000001</v>
      </c>
      <c r="W9" s="153"/>
      <c r="X9" s="153" t="s">
        <v>108</v>
      </c>
      <c r="Y9" s="153" t="s">
        <v>109</v>
      </c>
      <c r="Z9" s="149"/>
      <c r="AA9" s="149"/>
      <c r="AB9" s="149"/>
      <c r="AC9" s="149"/>
      <c r="AD9" s="149"/>
      <c r="AE9" s="149"/>
      <c r="AF9" s="149"/>
      <c r="AG9" s="149" t="s">
        <v>110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5">
      <c r="A10" s="168">
        <v>2</v>
      </c>
      <c r="B10" s="169" t="s">
        <v>111</v>
      </c>
      <c r="C10" s="175" t="s">
        <v>112</v>
      </c>
      <c r="D10" s="170" t="s">
        <v>113</v>
      </c>
      <c r="E10" s="171">
        <v>0.375</v>
      </c>
      <c r="F10" s="172"/>
      <c r="G10" s="173">
        <f t="shared" ref="G10:G70" si="0">E10*F10</f>
        <v>0</v>
      </c>
      <c r="H10" s="153">
        <v>620.17999999999995</v>
      </c>
      <c r="I10" s="153">
        <v>232.5675</v>
      </c>
      <c r="J10" s="153">
        <v>664.82</v>
      </c>
      <c r="K10" s="153">
        <v>249.3075</v>
      </c>
      <c r="L10" s="153">
        <v>12</v>
      </c>
      <c r="M10" s="153">
        <v>539.7056</v>
      </c>
      <c r="N10" s="152">
        <v>0.28334999999999999</v>
      </c>
      <c r="O10" s="152">
        <v>0.10625625</v>
      </c>
      <c r="P10" s="152">
        <v>0</v>
      </c>
      <c r="Q10" s="152">
        <v>0</v>
      </c>
      <c r="R10" s="153"/>
      <c r="S10" s="153" t="s">
        <v>107</v>
      </c>
      <c r="T10" s="153" t="s">
        <v>107</v>
      </c>
      <c r="U10" s="153">
        <v>1.22</v>
      </c>
      <c r="V10" s="153">
        <v>0.45750000000000002</v>
      </c>
      <c r="W10" s="153"/>
      <c r="X10" s="153" t="s">
        <v>108</v>
      </c>
      <c r="Y10" s="153" t="s">
        <v>109</v>
      </c>
      <c r="Z10" s="149"/>
      <c r="AA10" s="149"/>
      <c r="AB10" s="149"/>
      <c r="AC10" s="149"/>
      <c r="AD10" s="149"/>
      <c r="AE10" s="149"/>
      <c r="AF10" s="149"/>
      <c r="AG10" s="149" t="s">
        <v>114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5">
      <c r="A11" s="168">
        <v>3</v>
      </c>
      <c r="B11" s="169" t="s">
        <v>115</v>
      </c>
      <c r="C11" s="175" t="s">
        <v>116</v>
      </c>
      <c r="D11" s="170" t="s">
        <v>113</v>
      </c>
      <c r="E11" s="171">
        <v>1.6875</v>
      </c>
      <c r="F11" s="172"/>
      <c r="G11" s="173">
        <f t="shared" si="0"/>
        <v>0</v>
      </c>
      <c r="H11" s="153">
        <v>333.44</v>
      </c>
      <c r="I11" s="153">
        <v>562.67999999999995</v>
      </c>
      <c r="J11" s="153">
        <v>463.56</v>
      </c>
      <c r="K11" s="153">
        <v>782.25750000000005</v>
      </c>
      <c r="L11" s="153">
        <v>12</v>
      </c>
      <c r="M11" s="153">
        <v>1506.3328000000001</v>
      </c>
      <c r="N11" s="152">
        <v>0.15204000000000001</v>
      </c>
      <c r="O11" s="152">
        <v>0.2565675</v>
      </c>
      <c r="P11" s="152">
        <v>0</v>
      </c>
      <c r="Q11" s="152">
        <v>0</v>
      </c>
      <c r="R11" s="153"/>
      <c r="S11" s="153" t="s">
        <v>107</v>
      </c>
      <c r="T11" s="153" t="s">
        <v>107</v>
      </c>
      <c r="U11" s="153">
        <v>0.85</v>
      </c>
      <c r="V11" s="153">
        <v>1.434375</v>
      </c>
      <c r="W11" s="153"/>
      <c r="X11" s="153" t="s">
        <v>108</v>
      </c>
      <c r="Y11" s="153" t="s">
        <v>109</v>
      </c>
      <c r="Z11" s="149"/>
      <c r="AA11" s="149"/>
      <c r="AB11" s="149"/>
      <c r="AC11" s="149"/>
      <c r="AD11" s="149"/>
      <c r="AE11" s="149"/>
      <c r="AF11" s="149"/>
      <c r="AG11" s="149" t="s">
        <v>114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5">
      <c r="A12" s="156" t="s">
        <v>102</v>
      </c>
      <c r="B12" s="157" t="s">
        <v>59</v>
      </c>
      <c r="C12" s="174" t="s">
        <v>60</v>
      </c>
      <c r="D12" s="158"/>
      <c r="E12" s="159"/>
      <c r="F12" s="160"/>
      <c r="G12" s="161">
        <f>SUM(G13:G29)</f>
        <v>0</v>
      </c>
      <c r="H12" s="155"/>
      <c r="I12" s="155">
        <v>892205.56</v>
      </c>
      <c r="J12" s="155"/>
      <c r="K12" s="155">
        <v>2885575.76</v>
      </c>
      <c r="L12" s="155"/>
      <c r="M12" s="155"/>
      <c r="N12" s="154"/>
      <c r="O12" s="154"/>
      <c r="P12" s="154"/>
      <c r="Q12" s="154"/>
      <c r="R12" s="155"/>
      <c r="S12" s="155"/>
      <c r="T12" s="155"/>
      <c r="U12" s="155"/>
      <c r="V12" s="155"/>
      <c r="W12" s="155"/>
      <c r="X12" s="155"/>
      <c r="Y12" s="155"/>
      <c r="AG12" t="s">
        <v>103</v>
      </c>
    </row>
    <row r="13" spans="1:60" x14ac:dyDescent="0.25">
      <c r="A13" s="168">
        <v>4</v>
      </c>
      <c r="B13" s="169" t="s">
        <v>117</v>
      </c>
      <c r="C13" s="175" t="s">
        <v>118</v>
      </c>
      <c r="D13" s="170" t="s">
        <v>113</v>
      </c>
      <c r="E13" s="171">
        <v>4.58</v>
      </c>
      <c r="F13" s="172"/>
      <c r="G13" s="173">
        <f t="shared" si="0"/>
        <v>0</v>
      </c>
      <c r="H13" s="153">
        <v>0</v>
      </c>
      <c r="I13" s="153">
        <v>0</v>
      </c>
      <c r="J13" s="153">
        <v>675</v>
      </c>
      <c r="K13" s="153">
        <v>3091.5</v>
      </c>
      <c r="L13" s="153">
        <v>12</v>
      </c>
      <c r="M13" s="153">
        <v>3462.48</v>
      </c>
      <c r="N13" s="152">
        <v>0</v>
      </c>
      <c r="O13" s="152">
        <v>0</v>
      </c>
      <c r="P13" s="152">
        <v>0</v>
      </c>
      <c r="Q13" s="152">
        <v>0</v>
      </c>
      <c r="R13" s="153"/>
      <c r="S13" s="153" t="s">
        <v>119</v>
      </c>
      <c r="T13" s="153" t="s">
        <v>120</v>
      </c>
      <c r="U13" s="153">
        <v>0</v>
      </c>
      <c r="V13" s="153">
        <v>0</v>
      </c>
      <c r="W13" s="153"/>
      <c r="X13" s="153" t="s">
        <v>108</v>
      </c>
      <c r="Y13" s="153" t="s">
        <v>109</v>
      </c>
      <c r="Z13" s="149"/>
      <c r="AA13" s="149"/>
      <c r="AB13" s="149"/>
      <c r="AC13" s="149"/>
      <c r="AD13" s="149"/>
      <c r="AE13" s="149"/>
      <c r="AF13" s="149"/>
      <c r="AG13" s="149" t="s">
        <v>110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5">
      <c r="A14" s="168">
        <v>5</v>
      </c>
      <c r="B14" s="169" t="s">
        <v>121</v>
      </c>
      <c r="C14" s="175" t="s">
        <v>122</v>
      </c>
      <c r="D14" s="170" t="s">
        <v>113</v>
      </c>
      <c r="E14" s="171">
        <v>4.58</v>
      </c>
      <c r="F14" s="172"/>
      <c r="G14" s="173">
        <f t="shared" si="0"/>
        <v>0</v>
      </c>
      <c r="H14" s="153">
        <v>0</v>
      </c>
      <c r="I14" s="153">
        <v>0</v>
      </c>
      <c r="J14" s="153">
        <v>68.11</v>
      </c>
      <c r="K14" s="153">
        <v>311.94380000000001</v>
      </c>
      <c r="L14" s="153">
        <v>12</v>
      </c>
      <c r="M14" s="153">
        <v>349.37279999999998</v>
      </c>
      <c r="N14" s="152">
        <v>0</v>
      </c>
      <c r="O14" s="152">
        <v>0</v>
      </c>
      <c r="P14" s="152">
        <v>0</v>
      </c>
      <c r="Q14" s="152">
        <v>0</v>
      </c>
      <c r="R14" s="153"/>
      <c r="S14" s="153" t="s">
        <v>119</v>
      </c>
      <c r="T14" s="153" t="s">
        <v>120</v>
      </c>
      <c r="U14" s="153">
        <v>0</v>
      </c>
      <c r="V14" s="153">
        <v>0</v>
      </c>
      <c r="W14" s="153"/>
      <c r="X14" s="153" t="s">
        <v>108</v>
      </c>
      <c r="Y14" s="153" t="s">
        <v>109</v>
      </c>
      <c r="Z14" s="149"/>
      <c r="AA14" s="149"/>
      <c r="AB14" s="149"/>
      <c r="AC14" s="149"/>
      <c r="AD14" s="149"/>
      <c r="AE14" s="149"/>
      <c r="AF14" s="149"/>
      <c r="AG14" s="149" t="s">
        <v>110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0.399999999999999" x14ac:dyDescent="0.25">
      <c r="A15" s="168">
        <v>6</v>
      </c>
      <c r="B15" s="169" t="s">
        <v>123</v>
      </c>
      <c r="C15" s="175" t="s">
        <v>124</v>
      </c>
      <c r="D15" s="170" t="s">
        <v>113</v>
      </c>
      <c r="E15" s="171">
        <v>24.984999999999999</v>
      </c>
      <c r="F15" s="172"/>
      <c r="G15" s="173">
        <f t="shared" si="0"/>
        <v>0</v>
      </c>
      <c r="H15" s="153">
        <v>0</v>
      </c>
      <c r="I15" s="153">
        <v>0</v>
      </c>
      <c r="J15" s="153">
        <v>24</v>
      </c>
      <c r="K15" s="153">
        <v>599.64</v>
      </c>
      <c r="L15" s="153">
        <v>12</v>
      </c>
      <c r="M15" s="153">
        <v>671.59680000000003</v>
      </c>
      <c r="N15" s="152">
        <v>0</v>
      </c>
      <c r="O15" s="152">
        <v>0</v>
      </c>
      <c r="P15" s="152">
        <v>0</v>
      </c>
      <c r="Q15" s="152">
        <v>0</v>
      </c>
      <c r="R15" s="153"/>
      <c r="S15" s="153" t="s">
        <v>119</v>
      </c>
      <c r="T15" s="153" t="s">
        <v>120</v>
      </c>
      <c r="U15" s="153">
        <v>0</v>
      </c>
      <c r="V15" s="153">
        <v>0</v>
      </c>
      <c r="W15" s="153"/>
      <c r="X15" s="153" t="s">
        <v>108</v>
      </c>
      <c r="Y15" s="153" t="s">
        <v>109</v>
      </c>
      <c r="Z15" s="149"/>
      <c r="AA15" s="149"/>
      <c r="AB15" s="149"/>
      <c r="AC15" s="149"/>
      <c r="AD15" s="149"/>
      <c r="AE15" s="149"/>
      <c r="AF15" s="149"/>
      <c r="AG15" s="149" t="s">
        <v>110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x14ac:dyDescent="0.25">
      <c r="A16" s="168">
        <v>7</v>
      </c>
      <c r="B16" s="169" t="s">
        <v>125</v>
      </c>
      <c r="C16" s="175" t="s">
        <v>126</v>
      </c>
      <c r="D16" s="170" t="s">
        <v>113</v>
      </c>
      <c r="E16" s="171">
        <v>20.405000000000001</v>
      </c>
      <c r="F16" s="172"/>
      <c r="G16" s="173">
        <f t="shared" si="0"/>
        <v>0</v>
      </c>
      <c r="H16" s="153">
        <v>0</v>
      </c>
      <c r="I16" s="153">
        <v>0</v>
      </c>
      <c r="J16" s="153">
        <v>384.11</v>
      </c>
      <c r="K16" s="153">
        <v>7837.7645500000008</v>
      </c>
      <c r="L16" s="153">
        <v>12</v>
      </c>
      <c r="M16" s="153">
        <v>8778.2911999999997</v>
      </c>
      <c r="N16" s="152">
        <v>0</v>
      </c>
      <c r="O16" s="152">
        <v>0</v>
      </c>
      <c r="P16" s="152">
        <v>0</v>
      </c>
      <c r="Q16" s="152">
        <v>0</v>
      </c>
      <c r="R16" s="153"/>
      <c r="S16" s="153" t="s">
        <v>119</v>
      </c>
      <c r="T16" s="153" t="s">
        <v>120</v>
      </c>
      <c r="U16" s="153">
        <v>0</v>
      </c>
      <c r="V16" s="153">
        <v>0</v>
      </c>
      <c r="W16" s="153"/>
      <c r="X16" s="153" t="s">
        <v>108</v>
      </c>
      <c r="Y16" s="153" t="s">
        <v>109</v>
      </c>
      <c r="Z16" s="149"/>
      <c r="AA16" s="149"/>
      <c r="AB16" s="149"/>
      <c r="AC16" s="149"/>
      <c r="AD16" s="149"/>
      <c r="AE16" s="149"/>
      <c r="AF16" s="149"/>
      <c r="AG16" s="149" t="s">
        <v>110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5">
      <c r="A17" s="168">
        <v>8</v>
      </c>
      <c r="B17" s="169" t="s">
        <v>127</v>
      </c>
      <c r="C17" s="175" t="s">
        <v>128</v>
      </c>
      <c r="D17" s="170" t="s">
        <v>113</v>
      </c>
      <c r="E17" s="171">
        <v>2987.4639999999999</v>
      </c>
      <c r="F17" s="172"/>
      <c r="G17" s="173">
        <f t="shared" si="0"/>
        <v>0</v>
      </c>
      <c r="H17" s="153">
        <v>0</v>
      </c>
      <c r="I17" s="153">
        <v>0</v>
      </c>
      <c r="J17" s="153">
        <v>27.78</v>
      </c>
      <c r="K17" s="153">
        <v>82991.749920000002</v>
      </c>
      <c r="L17" s="153">
        <v>12</v>
      </c>
      <c r="M17" s="153">
        <v>92950.76</v>
      </c>
      <c r="N17" s="152">
        <v>0</v>
      </c>
      <c r="O17" s="152">
        <v>0</v>
      </c>
      <c r="P17" s="152">
        <v>0</v>
      </c>
      <c r="Q17" s="152">
        <v>0</v>
      </c>
      <c r="R17" s="153"/>
      <c r="S17" s="153" t="s">
        <v>119</v>
      </c>
      <c r="T17" s="153" t="s">
        <v>120</v>
      </c>
      <c r="U17" s="153">
        <v>0</v>
      </c>
      <c r="V17" s="153">
        <v>0</v>
      </c>
      <c r="W17" s="153"/>
      <c r="X17" s="153" t="s">
        <v>108</v>
      </c>
      <c r="Y17" s="153" t="s">
        <v>109</v>
      </c>
      <c r="Z17" s="149"/>
      <c r="AA17" s="149"/>
      <c r="AB17" s="149"/>
      <c r="AC17" s="149"/>
      <c r="AD17" s="149"/>
      <c r="AE17" s="149"/>
      <c r="AF17" s="149"/>
      <c r="AG17" s="149" t="s">
        <v>110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0.399999999999999" x14ac:dyDescent="0.25">
      <c r="A18" s="168">
        <v>9</v>
      </c>
      <c r="B18" s="169" t="s">
        <v>129</v>
      </c>
      <c r="C18" s="175" t="s">
        <v>130</v>
      </c>
      <c r="D18" s="170" t="s">
        <v>113</v>
      </c>
      <c r="E18" s="171">
        <v>2987.4639999999999</v>
      </c>
      <c r="F18" s="172"/>
      <c r="G18" s="173">
        <f t="shared" si="0"/>
        <v>0</v>
      </c>
      <c r="H18" s="153">
        <v>0</v>
      </c>
      <c r="I18" s="153">
        <v>0</v>
      </c>
      <c r="J18" s="153">
        <v>129</v>
      </c>
      <c r="K18" s="153">
        <v>385382.85599999997</v>
      </c>
      <c r="L18" s="153">
        <v>12</v>
      </c>
      <c r="M18" s="153">
        <v>431628.80319999997</v>
      </c>
      <c r="N18" s="152">
        <v>0</v>
      </c>
      <c r="O18" s="152">
        <v>0</v>
      </c>
      <c r="P18" s="152">
        <v>0</v>
      </c>
      <c r="Q18" s="152">
        <v>0</v>
      </c>
      <c r="R18" s="153"/>
      <c r="S18" s="153" t="s">
        <v>119</v>
      </c>
      <c r="T18" s="153" t="s">
        <v>120</v>
      </c>
      <c r="U18" s="153">
        <v>0</v>
      </c>
      <c r="V18" s="153">
        <v>0</v>
      </c>
      <c r="W18" s="153"/>
      <c r="X18" s="153" t="s">
        <v>108</v>
      </c>
      <c r="Y18" s="153" t="s">
        <v>109</v>
      </c>
      <c r="Z18" s="149"/>
      <c r="AA18" s="149"/>
      <c r="AB18" s="149"/>
      <c r="AC18" s="149"/>
      <c r="AD18" s="149"/>
      <c r="AE18" s="149"/>
      <c r="AF18" s="149"/>
      <c r="AG18" s="149" t="s">
        <v>110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5">
      <c r="A19" s="168">
        <v>10</v>
      </c>
      <c r="B19" s="169" t="s">
        <v>131</v>
      </c>
      <c r="C19" s="175" t="s">
        <v>132</v>
      </c>
      <c r="D19" s="170" t="s">
        <v>113</v>
      </c>
      <c r="E19" s="171">
        <v>7.6</v>
      </c>
      <c r="F19" s="172"/>
      <c r="G19" s="173">
        <f t="shared" si="0"/>
        <v>0</v>
      </c>
      <c r="H19" s="153">
        <v>0</v>
      </c>
      <c r="I19" s="153">
        <v>0</v>
      </c>
      <c r="J19" s="153">
        <v>78.819999999999993</v>
      </c>
      <c r="K19" s="153">
        <v>599.03199999999993</v>
      </c>
      <c r="L19" s="153">
        <v>12</v>
      </c>
      <c r="M19" s="153">
        <v>670.91359999999997</v>
      </c>
      <c r="N19" s="152">
        <v>0</v>
      </c>
      <c r="O19" s="152">
        <v>0</v>
      </c>
      <c r="P19" s="152">
        <v>0</v>
      </c>
      <c r="Q19" s="152">
        <v>0</v>
      </c>
      <c r="R19" s="153"/>
      <c r="S19" s="153" t="s">
        <v>119</v>
      </c>
      <c r="T19" s="153" t="s">
        <v>120</v>
      </c>
      <c r="U19" s="153">
        <v>0</v>
      </c>
      <c r="V19" s="153">
        <v>0</v>
      </c>
      <c r="W19" s="153"/>
      <c r="X19" s="153" t="s">
        <v>108</v>
      </c>
      <c r="Y19" s="153" t="s">
        <v>109</v>
      </c>
      <c r="Z19" s="149"/>
      <c r="AA19" s="149"/>
      <c r="AB19" s="149"/>
      <c r="AC19" s="149"/>
      <c r="AD19" s="149"/>
      <c r="AE19" s="149"/>
      <c r="AF19" s="149"/>
      <c r="AG19" s="149" t="s">
        <v>110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5">
      <c r="A20" s="168">
        <v>11</v>
      </c>
      <c r="B20" s="169" t="s">
        <v>133</v>
      </c>
      <c r="C20" s="175" t="s">
        <v>134</v>
      </c>
      <c r="D20" s="170" t="s">
        <v>113</v>
      </c>
      <c r="E20" s="171">
        <v>2987.4639999999999</v>
      </c>
      <c r="F20" s="172"/>
      <c r="G20" s="173">
        <f t="shared" si="0"/>
        <v>0</v>
      </c>
      <c r="H20" s="153">
        <v>14.36</v>
      </c>
      <c r="I20" s="153">
        <v>42899.983039999999</v>
      </c>
      <c r="J20" s="153">
        <v>191.64</v>
      </c>
      <c r="K20" s="153">
        <v>572517.60095999995</v>
      </c>
      <c r="L20" s="153">
        <v>12</v>
      </c>
      <c r="M20" s="153">
        <v>689267.68959999993</v>
      </c>
      <c r="N20" s="152">
        <v>5.9800000000000001E-3</v>
      </c>
      <c r="O20" s="152">
        <v>17.865034720000001</v>
      </c>
      <c r="P20" s="152">
        <v>0</v>
      </c>
      <c r="Q20" s="152">
        <v>0</v>
      </c>
      <c r="R20" s="153"/>
      <c r="S20" s="153" t="s">
        <v>107</v>
      </c>
      <c r="T20" s="153" t="s">
        <v>107</v>
      </c>
      <c r="U20" s="153">
        <v>0.31900000000000001</v>
      </c>
      <c r="V20" s="153">
        <v>953.00101600000005</v>
      </c>
      <c r="W20" s="153"/>
      <c r="X20" s="153" t="s">
        <v>108</v>
      </c>
      <c r="Y20" s="153" t="s">
        <v>109</v>
      </c>
      <c r="Z20" s="149"/>
      <c r="AA20" s="149"/>
      <c r="AB20" s="149"/>
      <c r="AC20" s="149"/>
      <c r="AD20" s="149"/>
      <c r="AE20" s="149"/>
      <c r="AF20" s="149"/>
      <c r="AG20" s="149" t="s">
        <v>110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5">
      <c r="A21" s="168">
        <v>12</v>
      </c>
      <c r="B21" s="169" t="s">
        <v>135</v>
      </c>
      <c r="C21" s="175" t="s">
        <v>136</v>
      </c>
      <c r="D21" s="170" t="s">
        <v>113</v>
      </c>
      <c r="E21" s="171">
        <v>2987.4639999999999</v>
      </c>
      <c r="F21" s="172"/>
      <c r="G21" s="173">
        <f t="shared" si="0"/>
        <v>0</v>
      </c>
      <c r="H21" s="153">
        <v>5.05</v>
      </c>
      <c r="I21" s="153">
        <v>15086.6932</v>
      </c>
      <c r="J21" s="153">
        <v>63.85</v>
      </c>
      <c r="K21" s="153">
        <v>190749.57639999999</v>
      </c>
      <c r="L21" s="153">
        <v>12</v>
      </c>
      <c r="M21" s="153">
        <v>230536.62239999999</v>
      </c>
      <c r="N21" s="152">
        <v>2.0000000000000002E-5</v>
      </c>
      <c r="O21" s="152">
        <v>5.9749280000000002E-2</v>
      </c>
      <c r="P21" s="152">
        <v>0</v>
      </c>
      <c r="Q21" s="152">
        <v>0</v>
      </c>
      <c r="R21" s="153"/>
      <c r="S21" s="153" t="s">
        <v>107</v>
      </c>
      <c r="T21" s="153" t="s">
        <v>107</v>
      </c>
      <c r="U21" s="153">
        <v>0.11</v>
      </c>
      <c r="V21" s="153">
        <v>328.62103999999999</v>
      </c>
      <c r="W21" s="153"/>
      <c r="X21" s="153" t="s">
        <v>108</v>
      </c>
      <c r="Y21" s="153" t="s">
        <v>109</v>
      </c>
      <c r="Z21" s="149"/>
      <c r="AA21" s="149"/>
      <c r="AB21" s="149"/>
      <c r="AC21" s="149"/>
      <c r="AD21" s="149"/>
      <c r="AE21" s="149"/>
      <c r="AF21" s="149"/>
      <c r="AG21" s="149" t="s">
        <v>114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5">
      <c r="A22" s="168">
        <v>13</v>
      </c>
      <c r="B22" s="169" t="s">
        <v>137</v>
      </c>
      <c r="C22" s="175" t="s">
        <v>138</v>
      </c>
      <c r="D22" s="170" t="s">
        <v>113</v>
      </c>
      <c r="E22" s="171">
        <v>2987.4639999999999</v>
      </c>
      <c r="F22" s="172"/>
      <c r="G22" s="173">
        <f t="shared" si="0"/>
        <v>0</v>
      </c>
      <c r="H22" s="153">
        <v>0</v>
      </c>
      <c r="I22" s="153">
        <v>0</v>
      </c>
      <c r="J22" s="153">
        <v>195</v>
      </c>
      <c r="K22" s="153">
        <v>582555.48</v>
      </c>
      <c r="L22" s="153">
        <v>12</v>
      </c>
      <c r="M22" s="153">
        <v>652462.13760000002</v>
      </c>
      <c r="N22" s="152">
        <v>0</v>
      </c>
      <c r="O22" s="152">
        <v>0</v>
      </c>
      <c r="P22" s="152">
        <v>0</v>
      </c>
      <c r="Q22" s="152">
        <v>0</v>
      </c>
      <c r="R22" s="153"/>
      <c r="S22" s="153" t="s">
        <v>107</v>
      </c>
      <c r="T22" s="153" t="s">
        <v>107</v>
      </c>
      <c r="U22" s="153">
        <v>0.43</v>
      </c>
      <c r="V22" s="153">
        <v>1284.60952</v>
      </c>
      <c r="W22" s="153"/>
      <c r="X22" s="153" t="s">
        <v>108</v>
      </c>
      <c r="Y22" s="153" t="s">
        <v>109</v>
      </c>
      <c r="Z22" s="149"/>
      <c r="AA22" s="149"/>
      <c r="AB22" s="149"/>
      <c r="AC22" s="149"/>
      <c r="AD22" s="149"/>
      <c r="AE22" s="149"/>
      <c r="AF22" s="149"/>
      <c r="AG22" s="149" t="s">
        <v>114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8">
        <v>14</v>
      </c>
      <c r="B23" s="169" t="s">
        <v>139</v>
      </c>
      <c r="C23" s="175" t="s">
        <v>140</v>
      </c>
      <c r="D23" s="170" t="s">
        <v>113</v>
      </c>
      <c r="E23" s="171">
        <v>434.548</v>
      </c>
      <c r="F23" s="172"/>
      <c r="G23" s="173">
        <f t="shared" si="0"/>
        <v>0</v>
      </c>
      <c r="H23" s="153">
        <v>19.79</v>
      </c>
      <c r="I23" s="153">
        <v>8599.7049200000001</v>
      </c>
      <c r="J23" s="153">
        <v>39.31</v>
      </c>
      <c r="K23" s="153">
        <v>17082.081880000002</v>
      </c>
      <c r="L23" s="153">
        <v>12</v>
      </c>
      <c r="M23" s="153">
        <v>28763.604800000001</v>
      </c>
      <c r="N23" s="152">
        <v>4.0000000000000003E-5</v>
      </c>
      <c r="O23" s="152">
        <v>1.7381920000000002E-2</v>
      </c>
      <c r="P23" s="152">
        <v>0</v>
      </c>
      <c r="Q23" s="152">
        <v>0</v>
      </c>
      <c r="R23" s="153"/>
      <c r="S23" s="153" t="s">
        <v>107</v>
      </c>
      <c r="T23" s="153" t="s">
        <v>107</v>
      </c>
      <c r="U23" s="153">
        <v>0.08</v>
      </c>
      <c r="V23" s="153">
        <v>34.763840000000002</v>
      </c>
      <c r="W23" s="153"/>
      <c r="X23" s="153" t="s">
        <v>108</v>
      </c>
      <c r="Y23" s="153" t="s">
        <v>109</v>
      </c>
      <c r="Z23" s="149"/>
      <c r="AA23" s="149"/>
      <c r="AB23" s="149"/>
      <c r="AC23" s="149"/>
      <c r="AD23" s="149"/>
      <c r="AE23" s="149"/>
      <c r="AF23" s="149"/>
      <c r="AG23" s="149" t="s">
        <v>110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0.399999999999999" x14ac:dyDescent="0.25">
      <c r="A24" s="168">
        <v>15</v>
      </c>
      <c r="B24" s="169" t="s">
        <v>141</v>
      </c>
      <c r="C24" s="175" t="s">
        <v>142</v>
      </c>
      <c r="D24" s="170" t="s">
        <v>113</v>
      </c>
      <c r="E24" s="171">
        <v>20.405000000000001</v>
      </c>
      <c r="F24" s="172"/>
      <c r="G24" s="173">
        <f t="shared" si="0"/>
        <v>0</v>
      </c>
      <c r="H24" s="153">
        <v>57.19</v>
      </c>
      <c r="I24" s="153">
        <v>1166.9619500000001</v>
      </c>
      <c r="J24" s="153">
        <v>408.31</v>
      </c>
      <c r="K24" s="153">
        <v>8331.5655500000012</v>
      </c>
      <c r="L24" s="153">
        <v>12</v>
      </c>
      <c r="M24" s="153">
        <v>10638.3536</v>
      </c>
      <c r="N24" s="152">
        <v>4.8169999999999998E-2</v>
      </c>
      <c r="O24" s="152">
        <v>0.98290885000000006</v>
      </c>
      <c r="P24" s="152">
        <v>0</v>
      </c>
      <c r="Q24" s="152">
        <v>0</v>
      </c>
      <c r="R24" s="153"/>
      <c r="S24" s="153" t="s">
        <v>107</v>
      </c>
      <c r="T24" s="153" t="s">
        <v>107</v>
      </c>
      <c r="U24" s="153">
        <v>0.74299999999999999</v>
      </c>
      <c r="V24" s="153">
        <v>15.160915000000001</v>
      </c>
      <c r="W24" s="153"/>
      <c r="X24" s="153" t="s">
        <v>108</v>
      </c>
      <c r="Y24" s="153" t="s">
        <v>109</v>
      </c>
      <c r="Z24" s="149"/>
      <c r="AA24" s="149"/>
      <c r="AB24" s="149"/>
      <c r="AC24" s="149"/>
      <c r="AD24" s="149"/>
      <c r="AE24" s="149"/>
      <c r="AF24" s="149"/>
      <c r="AG24" s="149" t="s">
        <v>110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5">
      <c r="A25" s="168">
        <v>16</v>
      </c>
      <c r="B25" s="169" t="s">
        <v>143</v>
      </c>
      <c r="C25" s="175" t="s">
        <v>144</v>
      </c>
      <c r="D25" s="170" t="s">
        <v>113</v>
      </c>
      <c r="E25" s="171">
        <v>2706.1765</v>
      </c>
      <c r="F25" s="172"/>
      <c r="G25" s="173">
        <f t="shared" si="0"/>
        <v>0</v>
      </c>
      <c r="H25" s="153">
        <v>45.26</v>
      </c>
      <c r="I25" s="153">
        <v>122481.54839</v>
      </c>
      <c r="J25" s="153">
        <v>173.24</v>
      </c>
      <c r="K25" s="153">
        <v>468818.01686000003</v>
      </c>
      <c r="L25" s="153">
        <v>12</v>
      </c>
      <c r="M25" s="153">
        <v>662255.51839999994</v>
      </c>
      <c r="N25" s="152">
        <v>2.546E-2</v>
      </c>
      <c r="O25" s="152">
        <v>68.899253689999995</v>
      </c>
      <c r="P25" s="152">
        <v>0</v>
      </c>
      <c r="Q25" s="152">
        <v>0</v>
      </c>
      <c r="R25" s="153"/>
      <c r="S25" s="153" t="s">
        <v>107</v>
      </c>
      <c r="T25" s="153" t="s">
        <v>107</v>
      </c>
      <c r="U25" s="153">
        <v>0.31659999999999999</v>
      </c>
      <c r="V25" s="153">
        <v>856.77547989999994</v>
      </c>
      <c r="W25" s="153"/>
      <c r="X25" s="153" t="s">
        <v>108</v>
      </c>
      <c r="Y25" s="153" t="s">
        <v>109</v>
      </c>
      <c r="Z25" s="149"/>
      <c r="AA25" s="149"/>
      <c r="AB25" s="149"/>
      <c r="AC25" s="149"/>
      <c r="AD25" s="149"/>
      <c r="AE25" s="149"/>
      <c r="AF25" s="149"/>
      <c r="AG25" s="149" t="s">
        <v>114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0.399999999999999" x14ac:dyDescent="0.25">
      <c r="A26" s="168">
        <v>17</v>
      </c>
      <c r="B26" s="169" t="s">
        <v>145</v>
      </c>
      <c r="C26" s="175" t="s">
        <v>146</v>
      </c>
      <c r="D26" s="170" t="s">
        <v>113</v>
      </c>
      <c r="E26" s="171">
        <v>2987.4639999999999</v>
      </c>
      <c r="F26" s="172"/>
      <c r="G26" s="173">
        <f t="shared" si="0"/>
        <v>0</v>
      </c>
      <c r="H26" s="153">
        <v>133.55000000000001</v>
      </c>
      <c r="I26" s="153">
        <v>398975.81720000005</v>
      </c>
      <c r="J26" s="153">
        <v>142.94999999999999</v>
      </c>
      <c r="K26" s="153">
        <v>427057.97879999998</v>
      </c>
      <c r="L26" s="153">
        <v>12</v>
      </c>
      <c r="M26" s="153">
        <v>925157.85600000003</v>
      </c>
      <c r="N26" s="152">
        <v>5.8E-4</v>
      </c>
      <c r="O26" s="152">
        <v>1.7327291199999999</v>
      </c>
      <c r="P26" s="152">
        <v>0</v>
      </c>
      <c r="Q26" s="152">
        <v>0</v>
      </c>
      <c r="R26" s="153"/>
      <c r="S26" s="153" t="s">
        <v>107</v>
      </c>
      <c r="T26" s="153" t="s">
        <v>107</v>
      </c>
      <c r="U26" s="153">
        <v>0.26500000000000001</v>
      </c>
      <c r="V26" s="153">
        <v>791.67795999999998</v>
      </c>
      <c r="W26" s="153"/>
      <c r="X26" s="153" t="s">
        <v>108</v>
      </c>
      <c r="Y26" s="153" t="s">
        <v>109</v>
      </c>
      <c r="Z26" s="149"/>
      <c r="AA26" s="149"/>
      <c r="AB26" s="149"/>
      <c r="AC26" s="149"/>
      <c r="AD26" s="149"/>
      <c r="AE26" s="149"/>
      <c r="AF26" s="149"/>
      <c r="AG26" s="149" t="s">
        <v>110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30.6" x14ac:dyDescent="0.25">
      <c r="A27" s="168">
        <v>18</v>
      </c>
      <c r="B27" s="169" t="s">
        <v>147</v>
      </c>
      <c r="C27" s="175" t="s">
        <v>148</v>
      </c>
      <c r="D27" s="170" t="s">
        <v>113</v>
      </c>
      <c r="E27" s="171">
        <v>281.28750000000002</v>
      </c>
      <c r="F27" s="172"/>
      <c r="G27" s="173">
        <f t="shared" si="0"/>
        <v>0</v>
      </c>
      <c r="H27" s="153">
        <v>987.65</v>
      </c>
      <c r="I27" s="153">
        <v>277813.59937499999</v>
      </c>
      <c r="J27" s="153">
        <v>431.35</v>
      </c>
      <c r="K27" s="153">
        <v>121333.36312500002</v>
      </c>
      <c r="L27" s="153">
        <v>12</v>
      </c>
      <c r="M27" s="153">
        <v>447044.59520000004</v>
      </c>
      <c r="N27" s="152">
        <v>7.4550000000000005E-2</v>
      </c>
      <c r="O27" s="152">
        <v>20.969983125000002</v>
      </c>
      <c r="P27" s="152">
        <v>0</v>
      </c>
      <c r="Q27" s="152">
        <v>0</v>
      </c>
      <c r="R27" s="153"/>
      <c r="S27" s="153" t="s">
        <v>107</v>
      </c>
      <c r="T27" s="153" t="s">
        <v>107</v>
      </c>
      <c r="U27" s="153">
        <v>0.73243999999999998</v>
      </c>
      <c r="V27" s="153">
        <v>206.0262165</v>
      </c>
      <c r="W27" s="153"/>
      <c r="X27" s="153" t="s">
        <v>108</v>
      </c>
      <c r="Y27" s="153" t="s">
        <v>109</v>
      </c>
      <c r="Z27" s="149"/>
      <c r="AA27" s="149"/>
      <c r="AB27" s="149"/>
      <c r="AC27" s="149"/>
      <c r="AD27" s="149"/>
      <c r="AE27" s="149"/>
      <c r="AF27" s="149"/>
      <c r="AG27" s="149" t="s">
        <v>110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0.399999999999999" x14ac:dyDescent="0.25">
      <c r="A28" s="168">
        <v>19</v>
      </c>
      <c r="B28" s="169" t="s">
        <v>149</v>
      </c>
      <c r="C28" s="175" t="s">
        <v>150</v>
      </c>
      <c r="D28" s="170" t="s">
        <v>113</v>
      </c>
      <c r="E28" s="171">
        <v>150</v>
      </c>
      <c r="F28" s="172"/>
      <c r="G28" s="173">
        <f t="shared" si="0"/>
        <v>0</v>
      </c>
      <c r="H28" s="153">
        <v>83.17</v>
      </c>
      <c r="I28" s="153">
        <v>12475.5</v>
      </c>
      <c r="J28" s="153">
        <v>37.83</v>
      </c>
      <c r="K28" s="153">
        <v>5674.5</v>
      </c>
      <c r="L28" s="153">
        <v>12</v>
      </c>
      <c r="M28" s="153">
        <v>20328</v>
      </c>
      <c r="N28" s="152">
        <v>3.6999999999999999E-4</v>
      </c>
      <c r="O28" s="152">
        <v>5.5500000000000001E-2</v>
      </c>
      <c r="P28" s="152">
        <v>0</v>
      </c>
      <c r="Q28" s="152">
        <v>0</v>
      </c>
      <c r="R28" s="153"/>
      <c r="S28" s="153" t="s">
        <v>107</v>
      </c>
      <c r="T28" s="153" t="s">
        <v>107</v>
      </c>
      <c r="U28" s="153">
        <v>7.0000000000000007E-2</v>
      </c>
      <c r="V28" s="153">
        <v>10.500000000000002</v>
      </c>
      <c r="W28" s="153"/>
      <c r="X28" s="153" t="s">
        <v>108</v>
      </c>
      <c r="Y28" s="153" t="s">
        <v>109</v>
      </c>
      <c r="Z28" s="149"/>
      <c r="AA28" s="149"/>
      <c r="AB28" s="149"/>
      <c r="AC28" s="149"/>
      <c r="AD28" s="149"/>
      <c r="AE28" s="149"/>
      <c r="AF28" s="149"/>
      <c r="AG28" s="149" t="s">
        <v>114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5">
      <c r="A29" s="168">
        <v>20</v>
      </c>
      <c r="B29" s="169" t="s">
        <v>151</v>
      </c>
      <c r="C29" s="175" t="s">
        <v>152</v>
      </c>
      <c r="D29" s="170" t="s">
        <v>113</v>
      </c>
      <c r="E29" s="171">
        <v>281.28750000000002</v>
      </c>
      <c r="F29" s="172"/>
      <c r="G29" s="173">
        <f t="shared" si="0"/>
        <v>0</v>
      </c>
      <c r="H29" s="153">
        <v>45.17</v>
      </c>
      <c r="I29" s="153">
        <v>12705.756375000001</v>
      </c>
      <c r="J29" s="153">
        <v>37.83</v>
      </c>
      <c r="K29" s="153">
        <v>10641.106125</v>
      </c>
      <c r="L29" s="153">
        <v>12</v>
      </c>
      <c r="M29" s="153">
        <v>26148.483200000002</v>
      </c>
      <c r="N29" s="152">
        <v>2.1000000000000001E-4</v>
      </c>
      <c r="O29" s="152">
        <v>5.9070375000000008E-2</v>
      </c>
      <c r="P29" s="152">
        <v>0</v>
      </c>
      <c r="Q29" s="152">
        <v>0</v>
      </c>
      <c r="R29" s="153"/>
      <c r="S29" s="153" t="s">
        <v>107</v>
      </c>
      <c r="T29" s="153" t="s">
        <v>107</v>
      </c>
      <c r="U29" s="153">
        <v>7.0000000000000007E-2</v>
      </c>
      <c r="V29" s="153">
        <v>19.690125000000002</v>
      </c>
      <c r="W29" s="153"/>
      <c r="X29" s="153" t="s">
        <v>108</v>
      </c>
      <c r="Y29" s="153" t="s">
        <v>109</v>
      </c>
      <c r="Z29" s="149"/>
      <c r="AA29" s="149"/>
      <c r="AB29" s="149"/>
      <c r="AC29" s="149"/>
      <c r="AD29" s="149"/>
      <c r="AE29" s="149"/>
      <c r="AF29" s="149"/>
      <c r="AG29" s="149" t="s">
        <v>114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5">
      <c r="A30" s="156" t="s">
        <v>102</v>
      </c>
      <c r="B30" s="157" t="s">
        <v>61</v>
      </c>
      <c r="C30" s="174" t="s">
        <v>62</v>
      </c>
      <c r="D30" s="158"/>
      <c r="E30" s="159"/>
      <c r="F30" s="160"/>
      <c r="G30" s="161">
        <f>SUM(G31:G33)</f>
        <v>0</v>
      </c>
      <c r="H30" s="155"/>
      <c r="I30" s="155">
        <v>0</v>
      </c>
      <c r="J30" s="155"/>
      <c r="K30" s="155">
        <v>38250</v>
      </c>
      <c r="L30" s="155"/>
      <c r="M30" s="155"/>
      <c r="N30" s="154"/>
      <c r="O30" s="154"/>
      <c r="P30" s="154"/>
      <c r="Q30" s="154"/>
      <c r="R30" s="155"/>
      <c r="S30" s="155"/>
      <c r="T30" s="155"/>
      <c r="U30" s="155"/>
      <c r="V30" s="155"/>
      <c r="W30" s="155"/>
      <c r="X30" s="155"/>
      <c r="Y30" s="155"/>
      <c r="AG30" t="s">
        <v>103</v>
      </c>
    </row>
    <row r="31" spans="1:60" x14ac:dyDescent="0.25">
      <c r="A31" s="168">
        <v>21</v>
      </c>
      <c r="B31" s="169" t="s">
        <v>153</v>
      </c>
      <c r="C31" s="175" t="s">
        <v>154</v>
      </c>
      <c r="D31" s="170" t="s">
        <v>155</v>
      </c>
      <c r="E31" s="171">
        <v>25</v>
      </c>
      <c r="F31" s="172"/>
      <c r="G31" s="173">
        <f t="shared" si="0"/>
        <v>0</v>
      </c>
      <c r="H31" s="153">
        <v>0</v>
      </c>
      <c r="I31" s="153">
        <v>0</v>
      </c>
      <c r="J31" s="153">
        <v>350</v>
      </c>
      <c r="K31" s="153">
        <v>8750</v>
      </c>
      <c r="L31" s="153">
        <v>12</v>
      </c>
      <c r="M31" s="153">
        <v>9800</v>
      </c>
      <c r="N31" s="152">
        <v>0</v>
      </c>
      <c r="O31" s="152">
        <v>0</v>
      </c>
      <c r="P31" s="152">
        <v>0</v>
      </c>
      <c r="Q31" s="152">
        <v>0</v>
      </c>
      <c r="R31" s="153"/>
      <c r="S31" s="153" t="s">
        <v>119</v>
      </c>
      <c r="T31" s="153" t="s">
        <v>120</v>
      </c>
      <c r="U31" s="153">
        <v>0</v>
      </c>
      <c r="V31" s="153">
        <v>0</v>
      </c>
      <c r="W31" s="153"/>
      <c r="X31" s="153" t="s">
        <v>108</v>
      </c>
      <c r="Y31" s="153" t="s">
        <v>109</v>
      </c>
      <c r="Z31" s="149"/>
      <c r="AA31" s="149"/>
      <c r="AB31" s="149"/>
      <c r="AC31" s="149"/>
      <c r="AD31" s="149"/>
      <c r="AE31" s="149"/>
      <c r="AF31" s="149"/>
      <c r="AG31" s="149" t="s">
        <v>110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5">
      <c r="A32" s="168">
        <v>22</v>
      </c>
      <c r="B32" s="169" t="s">
        <v>156</v>
      </c>
      <c r="C32" s="175" t="s">
        <v>157</v>
      </c>
      <c r="D32" s="170" t="s">
        <v>155</v>
      </c>
      <c r="E32" s="171">
        <v>50</v>
      </c>
      <c r="F32" s="172"/>
      <c r="G32" s="173">
        <f t="shared" si="0"/>
        <v>0</v>
      </c>
      <c r="H32" s="153">
        <v>0</v>
      </c>
      <c r="I32" s="153">
        <v>0</v>
      </c>
      <c r="J32" s="153">
        <v>450</v>
      </c>
      <c r="K32" s="153">
        <v>22500</v>
      </c>
      <c r="L32" s="153">
        <v>12</v>
      </c>
      <c r="M32" s="153">
        <v>25200</v>
      </c>
      <c r="N32" s="152">
        <v>0</v>
      </c>
      <c r="O32" s="152">
        <v>0</v>
      </c>
      <c r="P32" s="152">
        <v>0</v>
      </c>
      <c r="Q32" s="152">
        <v>0</v>
      </c>
      <c r="R32" s="153"/>
      <c r="S32" s="153" t="s">
        <v>119</v>
      </c>
      <c r="T32" s="153" t="s">
        <v>120</v>
      </c>
      <c r="U32" s="153">
        <v>0</v>
      </c>
      <c r="V32" s="153">
        <v>0</v>
      </c>
      <c r="W32" s="153"/>
      <c r="X32" s="153" t="s">
        <v>108</v>
      </c>
      <c r="Y32" s="153" t="s">
        <v>109</v>
      </c>
      <c r="Z32" s="149"/>
      <c r="AA32" s="149"/>
      <c r="AB32" s="149"/>
      <c r="AC32" s="149"/>
      <c r="AD32" s="149"/>
      <c r="AE32" s="149"/>
      <c r="AF32" s="149"/>
      <c r="AG32" s="149" t="s">
        <v>110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5">
      <c r="A33" s="168">
        <v>23</v>
      </c>
      <c r="B33" s="169" t="s">
        <v>158</v>
      </c>
      <c r="C33" s="175" t="s">
        <v>159</v>
      </c>
      <c r="D33" s="170" t="s">
        <v>155</v>
      </c>
      <c r="E33" s="171">
        <v>20</v>
      </c>
      <c r="F33" s="172"/>
      <c r="G33" s="173">
        <f t="shared" si="0"/>
        <v>0</v>
      </c>
      <c r="H33" s="153">
        <v>0</v>
      </c>
      <c r="I33" s="153">
        <v>0</v>
      </c>
      <c r="J33" s="153">
        <v>350</v>
      </c>
      <c r="K33" s="153">
        <v>7000</v>
      </c>
      <c r="L33" s="153">
        <v>12</v>
      </c>
      <c r="M33" s="153">
        <v>7840</v>
      </c>
      <c r="N33" s="152">
        <v>0</v>
      </c>
      <c r="O33" s="152">
        <v>0</v>
      </c>
      <c r="P33" s="152">
        <v>0</v>
      </c>
      <c r="Q33" s="152">
        <v>0</v>
      </c>
      <c r="R33" s="153"/>
      <c r="S33" s="153" t="s">
        <v>119</v>
      </c>
      <c r="T33" s="153" t="s">
        <v>120</v>
      </c>
      <c r="U33" s="153">
        <v>0</v>
      </c>
      <c r="V33" s="153">
        <v>0</v>
      </c>
      <c r="W33" s="153"/>
      <c r="X33" s="153" t="s">
        <v>108</v>
      </c>
      <c r="Y33" s="153" t="s">
        <v>109</v>
      </c>
      <c r="Z33" s="149"/>
      <c r="AA33" s="149"/>
      <c r="AB33" s="149"/>
      <c r="AC33" s="149"/>
      <c r="AD33" s="149"/>
      <c r="AE33" s="149"/>
      <c r="AF33" s="149"/>
      <c r="AG33" s="149" t="s">
        <v>110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x14ac:dyDescent="0.25">
      <c r="A34" s="156" t="s">
        <v>102</v>
      </c>
      <c r="B34" s="157" t="s">
        <v>63</v>
      </c>
      <c r="C34" s="174" t="s">
        <v>64</v>
      </c>
      <c r="D34" s="158"/>
      <c r="E34" s="159"/>
      <c r="F34" s="160"/>
      <c r="G34" s="161">
        <f>SUM(G35:G40)</f>
        <v>0</v>
      </c>
      <c r="H34" s="155"/>
      <c r="I34" s="155">
        <v>2337645.79</v>
      </c>
      <c r="J34" s="155"/>
      <c r="K34" s="155">
        <v>808915.7</v>
      </c>
      <c r="L34" s="155"/>
      <c r="M34" s="155"/>
      <c r="N34" s="154"/>
      <c r="O34" s="154"/>
      <c r="P34" s="154"/>
      <c r="Q34" s="154"/>
      <c r="R34" s="155"/>
      <c r="S34" s="155"/>
      <c r="T34" s="155"/>
      <c r="U34" s="155"/>
      <c r="V34" s="155"/>
      <c r="W34" s="155"/>
      <c r="X34" s="155"/>
      <c r="Y34" s="155"/>
      <c r="AG34" t="s">
        <v>103</v>
      </c>
    </row>
    <row r="35" spans="1:60" x14ac:dyDescent="0.25">
      <c r="A35" s="168">
        <v>24</v>
      </c>
      <c r="B35" s="169" t="s">
        <v>160</v>
      </c>
      <c r="C35" s="175" t="s">
        <v>161</v>
      </c>
      <c r="D35" s="170" t="s">
        <v>113</v>
      </c>
      <c r="E35" s="171">
        <v>3416.462</v>
      </c>
      <c r="F35" s="172"/>
      <c r="G35" s="173">
        <f t="shared" si="0"/>
        <v>0</v>
      </c>
      <c r="H35" s="153">
        <v>0.03</v>
      </c>
      <c r="I35" s="153">
        <v>102.49386</v>
      </c>
      <c r="J35" s="153">
        <v>91.97</v>
      </c>
      <c r="K35" s="153">
        <v>314212.01013999997</v>
      </c>
      <c r="L35" s="153">
        <v>12</v>
      </c>
      <c r="M35" s="153">
        <v>352032.24</v>
      </c>
      <c r="N35" s="152">
        <v>2.426E-2</v>
      </c>
      <c r="O35" s="152">
        <v>82.88336812</v>
      </c>
      <c r="P35" s="152">
        <v>0</v>
      </c>
      <c r="Q35" s="152">
        <v>0</v>
      </c>
      <c r="R35" s="153"/>
      <c r="S35" s="153" t="s">
        <v>107</v>
      </c>
      <c r="T35" s="153" t="s">
        <v>107</v>
      </c>
      <c r="U35" s="153">
        <v>0.14000000000000001</v>
      </c>
      <c r="V35" s="153">
        <v>478.30468000000002</v>
      </c>
      <c r="W35" s="153"/>
      <c r="X35" s="153" t="s">
        <v>108</v>
      </c>
      <c r="Y35" s="153" t="s">
        <v>109</v>
      </c>
      <c r="Z35" s="149"/>
      <c r="AA35" s="149"/>
      <c r="AB35" s="149"/>
      <c r="AC35" s="149"/>
      <c r="AD35" s="149"/>
      <c r="AE35" s="149"/>
      <c r="AF35" s="149"/>
      <c r="AG35" s="149" t="s">
        <v>110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5">
      <c r="A36" s="168">
        <v>25</v>
      </c>
      <c r="B36" s="169" t="s">
        <v>162</v>
      </c>
      <c r="C36" s="175" t="s">
        <v>163</v>
      </c>
      <c r="D36" s="170" t="s">
        <v>113</v>
      </c>
      <c r="E36" s="171">
        <v>34164.620000000003</v>
      </c>
      <c r="F36" s="172"/>
      <c r="G36" s="173">
        <f t="shared" si="0"/>
        <v>0</v>
      </c>
      <c r="H36" s="153">
        <v>57.82</v>
      </c>
      <c r="I36" s="153">
        <v>1975398.3284000002</v>
      </c>
      <c r="J36" s="153">
        <v>3.88</v>
      </c>
      <c r="K36" s="153">
        <v>132558.72560000001</v>
      </c>
      <c r="L36" s="153">
        <v>12</v>
      </c>
      <c r="M36" s="153">
        <v>2360911.8959999997</v>
      </c>
      <c r="N36" s="152">
        <v>1.0200000000000001E-3</v>
      </c>
      <c r="O36" s="152">
        <v>34.847912400000006</v>
      </c>
      <c r="P36" s="152">
        <v>0</v>
      </c>
      <c r="Q36" s="152">
        <v>0</v>
      </c>
      <c r="R36" s="153"/>
      <c r="S36" s="153" t="s">
        <v>107</v>
      </c>
      <c r="T36" s="153" t="s">
        <v>107</v>
      </c>
      <c r="U36" s="153">
        <v>0.01</v>
      </c>
      <c r="V36" s="153">
        <v>341.64620000000002</v>
      </c>
      <c r="W36" s="153"/>
      <c r="X36" s="153" t="s">
        <v>108</v>
      </c>
      <c r="Y36" s="153" t="s">
        <v>109</v>
      </c>
      <c r="Z36" s="149"/>
      <c r="AA36" s="149"/>
      <c r="AB36" s="149"/>
      <c r="AC36" s="149"/>
      <c r="AD36" s="149"/>
      <c r="AE36" s="149"/>
      <c r="AF36" s="149"/>
      <c r="AG36" s="149" t="s">
        <v>110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x14ac:dyDescent="0.25">
      <c r="A37" s="168">
        <v>26</v>
      </c>
      <c r="B37" s="169" t="s">
        <v>164</v>
      </c>
      <c r="C37" s="175" t="s">
        <v>165</v>
      </c>
      <c r="D37" s="170" t="s">
        <v>113</v>
      </c>
      <c r="E37" s="171">
        <v>3416.462</v>
      </c>
      <c r="F37" s="172"/>
      <c r="G37" s="173">
        <f t="shared" si="0"/>
        <v>0</v>
      </c>
      <c r="H37" s="153">
        <v>0</v>
      </c>
      <c r="I37" s="153">
        <v>0</v>
      </c>
      <c r="J37" s="153">
        <v>79.099999999999994</v>
      </c>
      <c r="K37" s="153">
        <v>270242.14419999998</v>
      </c>
      <c r="L37" s="153">
        <v>12</v>
      </c>
      <c r="M37" s="153">
        <v>302671.19680000003</v>
      </c>
      <c r="N37" s="152">
        <v>0</v>
      </c>
      <c r="O37" s="152">
        <v>0</v>
      </c>
      <c r="P37" s="152">
        <v>0</v>
      </c>
      <c r="Q37" s="152">
        <v>0</v>
      </c>
      <c r="R37" s="153"/>
      <c r="S37" s="153" t="s">
        <v>107</v>
      </c>
      <c r="T37" s="153" t="s">
        <v>107</v>
      </c>
      <c r="U37" s="153">
        <v>0.12</v>
      </c>
      <c r="V37" s="153">
        <v>409.97543999999999</v>
      </c>
      <c r="W37" s="153"/>
      <c r="X37" s="153" t="s">
        <v>108</v>
      </c>
      <c r="Y37" s="153" t="s">
        <v>109</v>
      </c>
      <c r="Z37" s="149"/>
      <c r="AA37" s="149"/>
      <c r="AB37" s="149"/>
      <c r="AC37" s="149"/>
      <c r="AD37" s="149"/>
      <c r="AE37" s="149"/>
      <c r="AF37" s="149"/>
      <c r="AG37" s="149" t="s">
        <v>110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8">
        <v>27</v>
      </c>
      <c r="B38" s="169" t="s">
        <v>166</v>
      </c>
      <c r="C38" s="175" t="s">
        <v>167</v>
      </c>
      <c r="D38" s="170" t="s">
        <v>113</v>
      </c>
      <c r="E38" s="171">
        <v>3416.462</v>
      </c>
      <c r="F38" s="172"/>
      <c r="G38" s="173">
        <f t="shared" si="0"/>
        <v>0</v>
      </c>
      <c r="H38" s="153">
        <v>0</v>
      </c>
      <c r="I38" s="153">
        <v>0</v>
      </c>
      <c r="J38" s="153">
        <v>16.899999999999999</v>
      </c>
      <c r="K38" s="153">
        <v>57738.207799999996</v>
      </c>
      <c r="L38" s="153">
        <v>12</v>
      </c>
      <c r="M38" s="153">
        <v>64666.7952</v>
      </c>
      <c r="N38" s="152">
        <v>0</v>
      </c>
      <c r="O38" s="152">
        <v>0</v>
      </c>
      <c r="P38" s="152">
        <v>0</v>
      </c>
      <c r="Q38" s="152">
        <v>0</v>
      </c>
      <c r="R38" s="153"/>
      <c r="S38" s="153" t="s">
        <v>107</v>
      </c>
      <c r="T38" s="153" t="s">
        <v>107</v>
      </c>
      <c r="U38" s="153">
        <v>3.0300000000000001E-2</v>
      </c>
      <c r="V38" s="153">
        <v>103.5187986</v>
      </c>
      <c r="W38" s="153"/>
      <c r="X38" s="153" t="s">
        <v>108</v>
      </c>
      <c r="Y38" s="153" t="s">
        <v>109</v>
      </c>
      <c r="Z38" s="149"/>
      <c r="AA38" s="149"/>
      <c r="AB38" s="149"/>
      <c r="AC38" s="149"/>
      <c r="AD38" s="149"/>
      <c r="AE38" s="149"/>
      <c r="AF38" s="149"/>
      <c r="AG38" s="149" t="s">
        <v>110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5">
      <c r="A39" s="168">
        <v>28</v>
      </c>
      <c r="B39" s="169" t="s">
        <v>168</v>
      </c>
      <c r="C39" s="175" t="s">
        <v>169</v>
      </c>
      <c r="D39" s="170" t="s">
        <v>113</v>
      </c>
      <c r="E39" s="171">
        <v>34164.620000000003</v>
      </c>
      <c r="F39" s="172"/>
      <c r="G39" s="173">
        <f t="shared" si="0"/>
        <v>0</v>
      </c>
      <c r="H39" s="153">
        <v>10.6</v>
      </c>
      <c r="I39" s="153">
        <v>362144.97200000001</v>
      </c>
      <c r="J39" s="153">
        <v>0</v>
      </c>
      <c r="K39" s="153">
        <v>0</v>
      </c>
      <c r="L39" s="153">
        <v>12</v>
      </c>
      <c r="M39" s="153">
        <v>405602.36639999994</v>
      </c>
      <c r="N39" s="152">
        <v>1.4999999999999999E-4</v>
      </c>
      <c r="O39" s="152">
        <v>5.1246929999999997</v>
      </c>
      <c r="P39" s="152">
        <v>0</v>
      </c>
      <c r="Q39" s="152">
        <v>0</v>
      </c>
      <c r="R39" s="153"/>
      <c r="S39" s="153" t="s">
        <v>107</v>
      </c>
      <c r="T39" s="153" t="s">
        <v>107</v>
      </c>
      <c r="U39" s="153">
        <v>0</v>
      </c>
      <c r="V39" s="153">
        <v>0</v>
      </c>
      <c r="W39" s="153"/>
      <c r="X39" s="153" t="s">
        <v>108</v>
      </c>
      <c r="Y39" s="153" t="s">
        <v>109</v>
      </c>
      <c r="Z39" s="149"/>
      <c r="AA39" s="149"/>
      <c r="AB39" s="149"/>
      <c r="AC39" s="149"/>
      <c r="AD39" s="149"/>
      <c r="AE39" s="149"/>
      <c r="AF39" s="149"/>
      <c r="AG39" s="149" t="s">
        <v>110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x14ac:dyDescent="0.25">
      <c r="A40" s="168">
        <v>29</v>
      </c>
      <c r="B40" s="169" t="s">
        <v>170</v>
      </c>
      <c r="C40" s="175" t="s">
        <v>171</v>
      </c>
      <c r="D40" s="170" t="s">
        <v>113</v>
      </c>
      <c r="E40" s="171">
        <v>3416.462</v>
      </c>
      <c r="F40" s="172"/>
      <c r="G40" s="173">
        <f t="shared" si="0"/>
        <v>0</v>
      </c>
      <c r="H40" s="153">
        <v>0</v>
      </c>
      <c r="I40" s="153">
        <v>0</v>
      </c>
      <c r="J40" s="153">
        <v>10</v>
      </c>
      <c r="K40" s="153">
        <v>34164.620000000003</v>
      </c>
      <c r="L40" s="153">
        <v>12</v>
      </c>
      <c r="M40" s="153">
        <v>38264.374400000001</v>
      </c>
      <c r="N40" s="152">
        <v>0</v>
      </c>
      <c r="O40" s="152">
        <v>0</v>
      </c>
      <c r="P40" s="152">
        <v>0</v>
      </c>
      <c r="Q40" s="152">
        <v>0</v>
      </c>
      <c r="R40" s="153"/>
      <c r="S40" s="153" t="s">
        <v>107</v>
      </c>
      <c r="T40" s="153" t="s">
        <v>107</v>
      </c>
      <c r="U40" s="153">
        <v>0.02</v>
      </c>
      <c r="V40" s="153">
        <v>68.329239999999999</v>
      </c>
      <c r="W40" s="153"/>
      <c r="X40" s="153" t="s">
        <v>108</v>
      </c>
      <c r="Y40" s="153" t="s">
        <v>109</v>
      </c>
      <c r="Z40" s="149"/>
      <c r="AA40" s="149"/>
      <c r="AB40" s="149"/>
      <c r="AC40" s="149"/>
      <c r="AD40" s="149"/>
      <c r="AE40" s="149"/>
      <c r="AF40" s="149"/>
      <c r="AG40" s="149" t="s">
        <v>110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x14ac:dyDescent="0.25">
      <c r="A41" s="156" t="s">
        <v>102</v>
      </c>
      <c r="B41" s="157" t="s">
        <v>65</v>
      </c>
      <c r="C41" s="174" t="s">
        <v>66</v>
      </c>
      <c r="D41" s="158"/>
      <c r="E41" s="159"/>
      <c r="F41" s="160"/>
      <c r="G41" s="161">
        <f>SUM(G42:G44)</f>
        <v>0</v>
      </c>
      <c r="H41" s="155"/>
      <c r="I41" s="155">
        <v>328.62</v>
      </c>
      <c r="J41" s="155"/>
      <c r="K41" s="155">
        <v>287209</v>
      </c>
      <c r="L41" s="155"/>
      <c r="M41" s="155"/>
      <c r="N41" s="154"/>
      <c r="O41" s="154"/>
      <c r="P41" s="154"/>
      <c r="Q41" s="154"/>
      <c r="R41" s="155"/>
      <c r="S41" s="155"/>
      <c r="T41" s="155"/>
      <c r="U41" s="155"/>
      <c r="V41" s="155"/>
      <c r="W41" s="155"/>
      <c r="X41" s="155"/>
      <c r="Y41" s="155"/>
      <c r="AG41" t="s">
        <v>103</v>
      </c>
    </row>
    <row r="42" spans="1:60" x14ac:dyDescent="0.25">
      <c r="A42" s="242">
        <v>30</v>
      </c>
      <c r="B42" s="243" t="s">
        <v>172</v>
      </c>
      <c r="C42" s="244" t="s">
        <v>173</v>
      </c>
      <c r="D42" s="245" t="s">
        <v>113</v>
      </c>
      <c r="E42" s="246">
        <v>2987.4639999999999</v>
      </c>
      <c r="F42" s="246"/>
      <c r="G42" s="247">
        <f t="shared" si="0"/>
        <v>0</v>
      </c>
      <c r="H42" s="153">
        <v>0.11</v>
      </c>
      <c r="I42" s="153">
        <v>328.62103999999999</v>
      </c>
      <c r="J42" s="153">
        <v>50.49</v>
      </c>
      <c r="K42" s="153">
        <v>150837.05736000001</v>
      </c>
      <c r="L42" s="153">
        <v>12</v>
      </c>
      <c r="M42" s="153">
        <v>169305.56159999999</v>
      </c>
      <c r="N42" s="152">
        <v>0</v>
      </c>
      <c r="O42" s="152">
        <v>0</v>
      </c>
      <c r="P42" s="152">
        <v>8.9999999999999998E-4</v>
      </c>
      <c r="Q42" s="152">
        <v>2.6887175999999999</v>
      </c>
      <c r="R42" s="153"/>
      <c r="S42" s="153" t="s">
        <v>107</v>
      </c>
      <c r="T42" s="153" t="s">
        <v>107</v>
      </c>
      <c r="U42" s="153">
        <v>0.09</v>
      </c>
      <c r="V42" s="153">
        <v>268.87175999999999</v>
      </c>
      <c r="W42" s="153"/>
      <c r="X42" s="153" t="s">
        <v>108</v>
      </c>
      <c r="Y42" s="153" t="s">
        <v>109</v>
      </c>
      <c r="Z42" s="248" t="s">
        <v>235</v>
      </c>
      <c r="AA42" s="149"/>
      <c r="AB42" s="149"/>
      <c r="AC42" s="149"/>
      <c r="AD42" s="149"/>
      <c r="AE42" s="149"/>
      <c r="AF42" s="149"/>
      <c r="AG42" s="149" t="s">
        <v>114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5">
      <c r="A43" s="168">
        <v>31</v>
      </c>
      <c r="B43" s="169" t="s">
        <v>174</v>
      </c>
      <c r="C43" s="175" t="s">
        <v>175</v>
      </c>
      <c r="D43" s="170" t="s">
        <v>113</v>
      </c>
      <c r="E43" s="171">
        <v>2706.1765</v>
      </c>
      <c r="F43" s="172"/>
      <c r="G43" s="173">
        <f t="shared" si="0"/>
        <v>0</v>
      </c>
      <c r="H43" s="153">
        <v>0</v>
      </c>
      <c r="I43" s="153">
        <v>0</v>
      </c>
      <c r="J43" s="153">
        <v>37.4</v>
      </c>
      <c r="K43" s="153">
        <v>101211.00109999999</v>
      </c>
      <c r="L43" s="153">
        <v>12</v>
      </c>
      <c r="M43" s="153">
        <v>113356.32</v>
      </c>
      <c r="N43" s="152">
        <v>0</v>
      </c>
      <c r="O43" s="152">
        <v>0</v>
      </c>
      <c r="P43" s="152">
        <v>1.6E-2</v>
      </c>
      <c r="Q43" s="152">
        <v>43.298824000000003</v>
      </c>
      <c r="R43" s="153"/>
      <c r="S43" s="153" t="s">
        <v>107</v>
      </c>
      <c r="T43" s="153" t="s">
        <v>107</v>
      </c>
      <c r="U43" s="153">
        <v>0.09</v>
      </c>
      <c r="V43" s="153">
        <v>243.55588499999999</v>
      </c>
      <c r="W43" s="153"/>
      <c r="X43" s="153" t="s">
        <v>108</v>
      </c>
      <c r="Y43" s="153" t="s">
        <v>109</v>
      </c>
      <c r="Z43" s="149"/>
      <c r="AA43" s="149"/>
      <c r="AB43" s="149"/>
      <c r="AC43" s="149"/>
      <c r="AD43" s="149"/>
      <c r="AE43" s="149"/>
      <c r="AF43" s="149"/>
      <c r="AG43" s="149" t="s">
        <v>114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x14ac:dyDescent="0.25">
      <c r="A44" s="168">
        <v>32</v>
      </c>
      <c r="B44" s="169" t="s">
        <v>176</v>
      </c>
      <c r="C44" s="175" t="s">
        <v>177</v>
      </c>
      <c r="D44" s="170" t="s">
        <v>113</v>
      </c>
      <c r="E44" s="171">
        <v>281.28750000000002</v>
      </c>
      <c r="F44" s="172"/>
      <c r="G44" s="173">
        <f t="shared" si="0"/>
        <v>0</v>
      </c>
      <c r="H44" s="153">
        <v>0</v>
      </c>
      <c r="I44" s="153">
        <v>0</v>
      </c>
      <c r="J44" s="153">
        <v>125</v>
      </c>
      <c r="K44" s="153">
        <v>35160.9375</v>
      </c>
      <c r="L44" s="153">
        <v>12</v>
      </c>
      <c r="M44" s="153">
        <v>39380.252800000002</v>
      </c>
      <c r="N44" s="152">
        <v>0</v>
      </c>
      <c r="O44" s="152">
        <v>0</v>
      </c>
      <c r="P44" s="152">
        <v>5.8999999999999997E-2</v>
      </c>
      <c r="Q44" s="152">
        <v>16.595962499999999</v>
      </c>
      <c r="R44" s="153"/>
      <c r="S44" s="153" t="s">
        <v>107</v>
      </c>
      <c r="T44" s="153" t="s">
        <v>107</v>
      </c>
      <c r="U44" s="153">
        <v>0.3</v>
      </c>
      <c r="V44" s="153">
        <v>84.386250000000004</v>
      </c>
      <c r="W44" s="153"/>
      <c r="X44" s="153" t="s">
        <v>108</v>
      </c>
      <c r="Y44" s="153" t="s">
        <v>109</v>
      </c>
      <c r="Z44" s="149"/>
      <c r="AA44" s="149"/>
      <c r="AB44" s="149"/>
      <c r="AC44" s="149"/>
      <c r="AD44" s="149"/>
      <c r="AE44" s="149"/>
      <c r="AF44" s="149"/>
      <c r="AG44" s="149" t="s">
        <v>114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25">
      <c r="A45" s="156" t="s">
        <v>102</v>
      </c>
      <c r="B45" s="157" t="s">
        <v>67</v>
      </c>
      <c r="C45" s="174" t="s">
        <v>68</v>
      </c>
      <c r="D45" s="158"/>
      <c r="E45" s="159"/>
      <c r="F45" s="160"/>
      <c r="G45" s="161">
        <f>SUM(G46)</f>
        <v>0</v>
      </c>
      <c r="H45" s="155"/>
      <c r="I45" s="155">
        <v>0</v>
      </c>
      <c r="J45" s="155"/>
      <c r="K45" s="155">
        <v>214178.53</v>
      </c>
      <c r="L45" s="155"/>
      <c r="M45" s="155"/>
      <c r="N45" s="154"/>
      <c r="O45" s="154"/>
      <c r="P45" s="154"/>
      <c r="Q45" s="154"/>
      <c r="R45" s="155"/>
      <c r="S45" s="155"/>
      <c r="T45" s="155"/>
      <c r="U45" s="155"/>
      <c r="V45" s="155"/>
      <c r="W45" s="155"/>
      <c r="X45" s="155"/>
      <c r="Y45" s="155"/>
      <c r="AG45" t="s">
        <v>103</v>
      </c>
    </row>
    <row r="46" spans="1:60" x14ac:dyDescent="0.25">
      <c r="A46" s="168">
        <v>33</v>
      </c>
      <c r="B46" s="169" t="s">
        <v>178</v>
      </c>
      <c r="C46" s="175" t="s">
        <v>179</v>
      </c>
      <c r="D46" s="170" t="s">
        <v>180</v>
      </c>
      <c r="E46" s="171">
        <v>235.61994000000001</v>
      </c>
      <c r="F46" s="172"/>
      <c r="G46" s="173">
        <f t="shared" si="0"/>
        <v>0</v>
      </c>
      <c r="H46" s="153">
        <v>0</v>
      </c>
      <c r="I46" s="153">
        <v>0</v>
      </c>
      <c r="J46" s="153">
        <v>909</v>
      </c>
      <c r="K46" s="153">
        <v>214178.52546</v>
      </c>
      <c r="L46" s="153">
        <v>12</v>
      </c>
      <c r="M46" s="153">
        <v>239879.95360000001</v>
      </c>
      <c r="N46" s="152">
        <v>0</v>
      </c>
      <c r="O46" s="152">
        <v>0</v>
      </c>
      <c r="P46" s="152">
        <v>0</v>
      </c>
      <c r="Q46" s="152">
        <v>0</v>
      </c>
      <c r="R46" s="153"/>
      <c r="S46" s="153" t="s">
        <v>107</v>
      </c>
      <c r="T46" s="153" t="s">
        <v>107</v>
      </c>
      <c r="U46" s="153">
        <v>1.8919999999999999</v>
      </c>
      <c r="V46" s="153">
        <v>445.79292648000001</v>
      </c>
      <c r="W46" s="153"/>
      <c r="X46" s="153" t="s">
        <v>181</v>
      </c>
      <c r="Y46" s="153" t="s">
        <v>109</v>
      </c>
      <c r="Z46" s="149"/>
      <c r="AA46" s="149"/>
      <c r="AB46" s="149"/>
      <c r="AC46" s="149"/>
      <c r="AD46" s="149"/>
      <c r="AE46" s="149"/>
      <c r="AF46" s="149"/>
      <c r="AG46" s="149" t="s">
        <v>182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x14ac:dyDescent="0.25">
      <c r="A47" s="156" t="s">
        <v>102</v>
      </c>
      <c r="B47" s="157" t="s">
        <v>69</v>
      </c>
      <c r="C47" s="174" t="s">
        <v>70</v>
      </c>
      <c r="D47" s="158"/>
      <c r="E47" s="159"/>
      <c r="F47" s="160"/>
      <c r="G47" s="161">
        <f>SUM(G48:G57)</f>
        <v>0</v>
      </c>
      <c r="H47" s="155"/>
      <c r="I47" s="155">
        <v>11027.1</v>
      </c>
      <c r="J47" s="155"/>
      <c r="K47" s="155">
        <v>119033.08</v>
      </c>
      <c r="L47" s="155"/>
      <c r="M47" s="155"/>
      <c r="N47" s="154"/>
      <c r="O47" s="154"/>
      <c r="P47" s="154"/>
      <c r="Q47" s="154"/>
      <c r="R47" s="155"/>
      <c r="S47" s="155"/>
      <c r="T47" s="155"/>
      <c r="U47" s="155"/>
      <c r="V47" s="155"/>
      <c r="W47" s="155"/>
      <c r="X47" s="155"/>
      <c r="Y47" s="155"/>
      <c r="AG47" t="s">
        <v>103</v>
      </c>
    </row>
    <row r="48" spans="1:60" x14ac:dyDescent="0.25">
      <c r="A48" s="168">
        <v>34</v>
      </c>
      <c r="B48" s="169" t="s">
        <v>183</v>
      </c>
      <c r="C48" s="175" t="s">
        <v>184</v>
      </c>
      <c r="D48" s="170" t="s">
        <v>185</v>
      </c>
      <c r="E48" s="171">
        <v>240.38</v>
      </c>
      <c r="F48" s="172"/>
      <c r="G48" s="173">
        <f t="shared" si="0"/>
        <v>0</v>
      </c>
      <c r="H48" s="153">
        <v>0</v>
      </c>
      <c r="I48" s="153">
        <v>0</v>
      </c>
      <c r="J48" s="153">
        <v>53.3</v>
      </c>
      <c r="K48" s="153">
        <v>12812.253999999999</v>
      </c>
      <c r="L48" s="153">
        <v>12</v>
      </c>
      <c r="M48" s="153">
        <v>14349.72</v>
      </c>
      <c r="N48" s="152">
        <v>0</v>
      </c>
      <c r="O48" s="152">
        <v>0</v>
      </c>
      <c r="P48" s="152">
        <v>3.3600000000000001E-3</v>
      </c>
      <c r="Q48" s="152">
        <v>0.80767679999999997</v>
      </c>
      <c r="R48" s="153"/>
      <c r="S48" s="153" t="s">
        <v>107</v>
      </c>
      <c r="T48" s="153" t="s">
        <v>107</v>
      </c>
      <c r="U48" s="153">
        <v>7.9350000000000004E-2</v>
      </c>
      <c r="V48" s="153">
        <v>19.074152999999999</v>
      </c>
      <c r="W48" s="153"/>
      <c r="X48" s="153" t="s">
        <v>108</v>
      </c>
      <c r="Y48" s="153" t="s">
        <v>109</v>
      </c>
      <c r="Z48" s="149"/>
      <c r="AA48" s="149"/>
      <c r="AB48" s="149"/>
      <c r="AC48" s="149"/>
      <c r="AD48" s="149"/>
      <c r="AE48" s="149"/>
      <c r="AF48" s="149"/>
      <c r="AG48" s="149" t="s">
        <v>114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x14ac:dyDescent="0.25">
      <c r="A49" s="168">
        <v>35</v>
      </c>
      <c r="B49" s="169" t="s">
        <v>186</v>
      </c>
      <c r="C49" s="175" t="s">
        <v>187</v>
      </c>
      <c r="D49" s="170" t="s">
        <v>185</v>
      </c>
      <c r="E49" s="171">
        <v>201.45</v>
      </c>
      <c r="F49" s="172"/>
      <c r="G49" s="173">
        <f t="shared" si="0"/>
        <v>0</v>
      </c>
      <c r="H49" s="153">
        <v>0</v>
      </c>
      <c r="I49" s="153">
        <v>0</v>
      </c>
      <c r="J49" s="153">
        <v>54.1</v>
      </c>
      <c r="K49" s="153">
        <v>10898.445</v>
      </c>
      <c r="L49" s="153">
        <v>12</v>
      </c>
      <c r="M49" s="153">
        <v>12206.264000000001</v>
      </c>
      <c r="N49" s="152">
        <v>0</v>
      </c>
      <c r="O49" s="152">
        <v>0</v>
      </c>
      <c r="P49" s="152">
        <v>3.5599999999999998E-3</v>
      </c>
      <c r="Q49" s="152">
        <v>0.71716199999999997</v>
      </c>
      <c r="R49" s="153"/>
      <c r="S49" s="153" t="s">
        <v>107</v>
      </c>
      <c r="T49" s="153" t="s">
        <v>107</v>
      </c>
      <c r="U49" s="153">
        <v>8.0500000000000002E-2</v>
      </c>
      <c r="V49" s="153">
        <v>16.216725</v>
      </c>
      <c r="W49" s="153"/>
      <c r="X49" s="153" t="s">
        <v>108</v>
      </c>
      <c r="Y49" s="153" t="s">
        <v>109</v>
      </c>
      <c r="Z49" s="149"/>
      <c r="AA49" s="149"/>
      <c r="AB49" s="149"/>
      <c r="AC49" s="149"/>
      <c r="AD49" s="149"/>
      <c r="AE49" s="149"/>
      <c r="AF49" s="149"/>
      <c r="AG49" s="149" t="s">
        <v>114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5">
      <c r="A50" s="168">
        <v>36</v>
      </c>
      <c r="B50" s="169" t="s">
        <v>188</v>
      </c>
      <c r="C50" s="175" t="s">
        <v>189</v>
      </c>
      <c r="D50" s="170" t="s">
        <v>190</v>
      </c>
      <c r="E50" s="171">
        <v>30</v>
      </c>
      <c r="F50" s="172"/>
      <c r="G50" s="173">
        <f t="shared" si="0"/>
        <v>0</v>
      </c>
      <c r="H50" s="153">
        <v>0</v>
      </c>
      <c r="I50" s="153">
        <v>0</v>
      </c>
      <c r="J50" s="153">
        <v>54.1</v>
      </c>
      <c r="K50" s="153">
        <v>1623</v>
      </c>
      <c r="L50" s="153">
        <v>12</v>
      </c>
      <c r="M50" s="153">
        <v>1817.76</v>
      </c>
      <c r="N50" s="152">
        <v>0</v>
      </c>
      <c r="O50" s="152">
        <v>0</v>
      </c>
      <c r="P50" s="152">
        <v>6.8999999999999997E-4</v>
      </c>
      <c r="Q50" s="152">
        <v>2.07E-2</v>
      </c>
      <c r="R50" s="153"/>
      <c r="S50" s="153" t="s">
        <v>107</v>
      </c>
      <c r="T50" s="153" t="s">
        <v>107</v>
      </c>
      <c r="U50" s="153">
        <v>8.0500000000000002E-2</v>
      </c>
      <c r="V50" s="153">
        <v>2.415</v>
      </c>
      <c r="W50" s="153"/>
      <c r="X50" s="153" t="s">
        <v>108</v>
      </c>
      <c r="Y50" s="153" t="s">
        <v>109</v>
      </c>
      <c r="Z50" s="149"/>
      <c r="AA50" s="149"/>
      <c r="AB50" s="149"/>
      <c r="AC50" s="149"/>
      <c r="AD50" s="149"/>
      <c r="AE50" s="149"/>
      <c r="AF50" s="149"/>
      <c r="AG50" s="149" t="s">
        <v>114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5">
      <c r="A51" s="168">
        <v>37</v>
      </c>
      <c r="B51" s="169" t="s">
        <v>191</v>
      </c>
      <c r="C51" s="175" t="s">
        <v>192</v>
      </c>
      <c r="D51" s="170" t="s">
        <v>190</v>
      </c>
      <c r="E51" s="171">
        <v>15</v>
      </c>
      <c r="F51" s="172"/>
      <c r="G51" s="173">
        <f t="shared" si="0"/>
        <v>0</v>
      </c>
      <c r="H51" s="153">
        <v>0</v>
      </c>
      <c r="I51" s="153">
        <v>0</v>
      </c>
      <c r="J51" s="153">
        <v>71.099999999999994</v>
      </c>
      <c r="K51" s="153">
        <v>1066.5</v>
      </c>
      <c r="L51" s="153">
        <v>12</v>
      </c>
      <c r="M51" s="153">
        <v>1194.48</v>
      </c>
      <c r="N51" s="152">
        <v>0</v>
      </c>
      <c r="O51" s="152">
        <v>0</v>
      </c>
      <c r="P51" s="152">
        <v>1.15E-3</v>
      </c>
      <c r="Q51" s="152">
        <v>1.7250000000000001E-2</v>
      </c>
      <c r="R51" s="153"/>
      <c r="S51" s="153" t="s">
        <v>107</v>
      </c>
      <c r="T51" s="153" t="s">
        <v>107</v>
      </c>
      <c r="U51" s="153">
        <v>0.10580000000000001</v>
      </c>
      <c r="V51" s="153">
        <v>1.5870000000000002</v>
      </c>
      <c r="W51" s="153"/>
      <c r="X51" s="153" t="s">
        <v>108</v>
      </c>
      <c r="Y51" s="153" t="s">
        <v>109</v>
      </c>
      <c r="Z51" s="149"/>
      <c r="AA51" s="149"/>
      <c r="AB51" s="149"/>
      <c r="AC51" s="149"/>
      <c r="AD51" s="149"/>
      <c r="AE51" s="149"/>
      <c r="AF51" s="149"/>
      <c r="AG51" s="149" t="s">
        <v>114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x14ac:dyDescent="0.25">
      <c r="A52" s="168">
        <v>38</v>
      </c>
      <c r="B52" s="169" t="s">
        <v>193</v>
      </c>
      <c r="C52" s="175" t="s">
        <v>194</v>
      </c>
      <c r="D52" s="170" t="s">
        <v>185</v>
      </c>
      <c r="E52" s="171">
        <v>240.38</v>
      </c>
      <c r="F52" s="172"/>
      <c r="G52" s="173">
        <f t="shared" si="0"/>
        <v>0</v>
      </c>
      <c r="H52" s="153">
        <v>13.84</v>
      </c>
      <c r="I52" s="153">
        <v>3326.8591999999999</v>
      </c>
      <c r="J52" s="153">
        <v>181.66</v>
      </c>
      <c r="K52" s="153">
        <v>43667.430800000002</v>
      </c>
      <c r="L52" s="153">
        <v>12</v>
      </c>
      <c r="M52" s="153">
        <v>52633.604800000001</v>
      </c>
      <c r="N52" s="152">
        <v>4.0000000000000003E-5</v>
      </c>
      <c r="O52" s="152">
        <v>9.6152000000000008E-3</v>
      </c>
      <c r="P52" s="152">
        <v>0</v>
      </c>
      <c r="Q52" s="152">
        <v>0</v>
      </c>
      <c r="R52" s="153"/>
      <c r="S52" s="153" t="s">
        <v>107</v>
      </c>
      <c r="T52" s="153" t="s">
        <v>107</v>
      </c>
      <c r="U52" s="153">
        <v>0.27024999999999999</v>
      </c>
      <c r="V52" s="153">
        <v>64.962694999999997</v>
      </c>
      <c r="W52" s="153"/>
      <c r="X52" s="153" t="s">
        <v>108</v>
      </c>
      <c r="Y52" s="153" t="s">
        <v>109</v>
      </c>
      <c r="Z52" s="149"/>
      <c r="AA52" s="149"/>
      <c r="AB52" s="149"/>
      <c r="AC52" s="149"/>
      <c r="AD52" s="149"/>
      <c r="AE52" s="149"/>
      <c r="AF52" s="149"/>
      <c r="AG52" s="149" t="s">
        <v>114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5">
      <c r="A53" s="168">
        <v>39</v>
      </c>
      <c r="B53" s="169" t="s">
        <v>195</v>
      </c>
      <c r="C53" s="175" t="s">
        <v>196</v>
      </c>
      <c r="D53" s="170" t="s">
        <v>185</v>
      </c>
      <c r="E53" s="171">
        <v>240.38</v>
      </c>
      <c r="F53" s="172"/>
      <c r="G53" s="173">
        <f t="shared" si="0"/>
        <v>0</v>
      </c>
      <c r="H53" s="153">
        <v>30.03</v>
      </c>
      <c r="I53" s="153">
        <v>7218.6113999999998</v>
      </c>
      <c r="J53" s="153">
        <v>172.47</v>
      </c>
      <c r="K53" s="153">
        <v>41458.338599999995</v>
      </c>
      <c r="L53" s="153">
        <v>12</v>
      </c>
      <c r="M53" s="153">
        <v>54518.183999999994</v>
      </c>
      <c r="N53" s="152">
        <v>6.0000000000000002E-5</v>
      </c>
      <c r="O53" s="152">
        <v>1.44228E-2</v>
      </c>
      <c r="P53" s="152">
        <v>0</v>
      </c>
      <c r="Q53" s="152">
        <v>0</v>
      </c>
      <c r="R53" s="153"/>
      <c r="S53" s="153" t="s">
        <v>107</v>
      </c>
      <c r="T53" s="153" t="s">
        <v>107</v>
      </c>
      <c r="U53" s="153">
        <v>0.25645000000000001</v>
      </c>
      <c r="V53" s="153">
        <v>61.645451000000001</v>
      </c>
      <c r="W53" s="153"/>
      <c r="X53" s="153" t="s">
        <v>108</v>
      </c>
      <c r="Y53" s="153" t="s">
        <v>109</v>
      </c>
      <c r="Z53" s="149"/>
      <c r="AA53" s="149"/>
      <c r="AB53" s="149"/>
      <c r="AC53" s="149"/>
      <c r="AD53" s="149"/>
      <c r="AE53" s="149"/>
      <c r="AF53" s="149"/>
      <c r="AG53" s="149" t="s">
        <v>114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x14ac:dyDescent="0.25">
      <c r="A54" s="168">
        <v>40</v>
      </c>
      <c r="B54" s="169" t="s">
        <v>197</v>
      </c>
      <c r="C54" s="175" t="s">
        <v>198</v>
      </c>
      <c r="D54" s="170" t="s">
        <v>190</v>
      </c>
      <c r="E54" s="171">
        <v>8</v>
      </c>
      <c r="F54" s="172"/>
      <c r="G54" s="173">
        <f t="shared" si="0"/>
        <v>0</v>
      </c>
      <c r="H54" s="153">
        <v>18.39</v>
      </c>
      <c r="I54" s="153">
        <v>147.12</v>
      </c>
      <c r="J54" s="153">
        <v>112.11</v>
      </c>
      <c r="K54" s="153">
        <v>896.88</v>
      </c>
      <c r="L54" s="153">
        <v>12</v>
      </c>
      <c r="M54" s="153">
        <v>1169.28</v>
      </c>
      <c r="N54" s="152">
        <v>4.0000000000000003E-5</v>
      </c>
      <c r="O54" s="152">
        <v>3.2000000000000003E-4</v>
      </c>
      <c r="P54" s="152">
        <v>0</v>
      </c>
      <c r="Q54" s="152">
        <v>0</v>
      </c>
      <c r="R54" s="153"/>
      <c r="S54" s="153" t="s">
        <v>107</v>
      </c>
      <c r="T54" s="153" t="s">
        <v>107</v>
      </c>
      <c r="U54" s="153">
        <v>0.16675000000000001</v>
      </c>
      <c r="V54" s="153">
        <v>1.3340000000000001</v>
      </c>
      <c r="W54" s="153"/>
      <c r="X54" s="153" t="s">
        <v>108</v>
      </c>
      <c r="Y54" s="153" t="s">
        <v>109</v>
      </c>
      <c r="Z54" s="149"/>
      <c r="AA54" s="149"/>
      <c r="AB54" s="149"/>
      <c r="AC54" s="149"/>
      <c r="AD54" s="149"/>
      <c r="AE54" s="149"/>
      <c r="AF54" s="149"/>
      <c r="AG54" s="149" t="s">
        <v>114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x14ac:dyDescent="0.25">
      <c r="A55" s="168">
        <v>41</v>
      </c>
      <c r="B55" s="169" t="s">
        <v>199</v>
      </c>
      <c r="C55" s="175" t="s">
        <v>200</v>
      </c>
      <c r="D55" s="170" t="s">
        <v>190</v>
      </c>
      <c r="E55" s="171">
        <v>14</v>
      </c>
      <c r="F55" s="172"/>
      <c r="G55" s="173">
        <f t="shared" si="0"/>
        <v>0</v>
      </c>
      <c r="H55" s="153">
        <v>13.34</v>
      </c>
      <c r="I55" s="153">
        <v>186.76</v>
      </c>
      <c r="J55" s="153">
        <v>55.66</v>
      </c>
      <c r="K55" s="153">
        <v>779.24</v>
      </c>
      <c r="L55" s="153">
        <v>12</v>
      </c>
      <c r="M55" s="153">
        <v>1081.92</v>
      </c>
      <c r="N55" s="152">
        <v>2.0000000000000002E-5</v>
      </c>
      <c r="O55" s="152">
        <v>2.8000000000000003E-4</v>
      </c>
      <c r="P55" s="152">
        <v>0</v>
      </c>
      <c r="Q55" s="152">
        <v>0</v>
      </c>
      <c r="R55" s="153"/>
      <c r="S55" s="153" t="s">
        <v>107</v>
      </c>
      <c r="T55" s="153" t="s">
        <v>107</v>
      </c>
      <c r="U55" s="153">
        <v>0.09</v>
      </c>
      <c r="V55" s="153">
        <v>1.26</v>
      </c>
      <c r="W55" s="153"/>
      <c r="X55" s="153" t="s">
        <v>108</v>
      </c>
      <c r="Y55" s="153" t="s">
        <v>109</v>
      </c>
      <c r="Z55" s="149"/>
      <c r="AA55" s="149"/>
      <c r="AB55" s="149"/>
      <c r="AC55" s="149"/>
      <c r="AD55" s="149"/>
      <c r="AE55" s="149"/>
      <c r="AF55" s="149"/>
      <c r="AG55" s="149" t="s">
        <v>114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5">
      <c r="A56" s="168">
        <v>42</v>
      </c>
      <c r="B56" s="169" t="s">
        <v>201</v>
      </c>
      <c r="C56" s="175" t="s">
        <v>202</v>
      </c>
      <c r="D56" s="170" t="s">
        <v>190</v>
      </c>
      <c r="E56" s="171">
        <v>15</v>
      </c>
      <c r="F56" s="172"/>
      <c r="G56" s="173">
        <f t="shared" si="0"/>
        <v>0</v>
      </c>
      <c r="H56" s="153">
        <v>9.85</v>
      </c>
      <c r="I56" s="153">
        <v>147.75</v>
      </c>
      <c r="J56" s="153">
        <v>189.65</v>
      </c>
      <c r="K56" s="153">
        <v>2844.75</v>
      </c>
      <c r="L56" s="153">
        <v>12</v>
      </c>
      <c r="M56" s="153">
        <v>3351.6</v>
      </c>
      <c r="N56" s="152">
        <v>2.0000000000000002E-5</v>
      </c>
      <c r="O56" s="152">
        <v>3.0000000000000003E-4</v>
      </c>
      <c r="P56" s="152">
        <v>0</v>
      </c>
      <c r="Q56" s="152">
        <v>0</v>
      </c>
      <c r="R56" s="153"/>
      <c r="S56" s="153" t="s">
        <v>107</v>
      </c>
      <c r="T56" s="153" t="s">
        <v>107</v>
      </c>
      <c r="U56" s="153">
        <v>0.28175</v>
      </c>
      <c r="V56" s="153">
        <v>4.2262500000000003</v>
      </c>
      <c r="W56" s="153"/>
      <c r="X56" s="153" t="s">
        <v>108</v>
      </c>
      <c r="Y56" s="153" t="s">
        <v>109</v>
      </c>
      <c r="Z56" s="149"/>
      <c r="AA56" s="149"/>
      <c r="AB56" s="149"/>
      <c r="AC56" s="149"/>
      <c r="AD56" s="149"/>
      <c r="AE56" s="149"/>
      <c r="AF56" s="149"/>
      <c r="AG56" s="149" t="s">
        <v>114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5">
      <c r="A57" s="168">
        <v>43</v>
      </c>
      <c r="B57" s="169" t="s">
        <v>203</v>
      </c>
      <c r="C57" s="175" t="s">
        <v>204</v>
      </c>
      <c r="D57" s="170" t="s">
        <v>0</v>
      </c>
      <c r="E57" s="171">
        <v>1270.7393999999999</v>
      </c>
      <c r="F57" s="172"/>
      <c r="G57" s="173">
        <f t="shared" si="0"/>
        <v>0</v>
      </c>
      <c r="H57" s="153">
        <v>0</v>
      </c>
      <c r="I57" s="153">
        <v>0</v>
      </c>
      <c r="J57" s="153">
        <v>2.35</v>
      </c>
      <c r="K57" s="153">
        <v>2986.2375899999997</v>
      </c>
      <c r="L57" s="153">
        <v>12</v>
      </c>
      <c r="M57" s="153">
        <v>3344.5887999999995</v>
      </c>
      <c r="N57" s="152">
        <v>0</v>
      </c>
      <c r="O57" s="152">
        <v>0</v>
      </c>
      <c r="P57" s="152">
        <v>0</v>
      </c>
      <c r="Q57" s="152">
        <v>0</v>
      </c>
      <c r="R57" s="153"/>
      <c r="S57" s="153" t="s">
        <v>107</v>
      </c>
      <c r="T57" s="153" t="s">
        <v>107</v>
      </c>
      <c r="U57" s="153">
        <v>0</v>
      </c>
      <c r="V57" s="153">
        <v>0</v>
      </c>
      <c r="W57" s="153"/>
      <c r="X57" s="153" t="s">
        <v>181</v>
      </c>
      <c r="Y57" s="153" t="s">
        <v>109</v>
      </c>
      <c r="Z57" s="149"/>
      <c r="AA57" s="149"/>
      <c r="AB57" s="149"/>
      <c r="AC57" s="149"/>
      <c r="AD57" s="149"/>
      <c r="AE57" s="149"/>
      <c r="AF57" s="149"/>
      <c r="AG57" s="149" t="s">
        <v>182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5">
      <c r="A58" s="156" t="s">
        <v>102</v>
      </c>
      <c r="B58" s="157" t="s">
        <v>71</v>
      </c>
      <c r="C58" s="174" t="s">
        <v>72</v>
      </c>
      <c r="D58" s="158"/>
      <c r="E58" s="159"/>
      <c r="F58" s="160"/>
      <c r="G58" s="161">
        <f>SUM(G59:G65)</f>
        <v>0</v>
      </c>
      <c r="H58" s="155"/>
      <c r="I58" s="155">
        <v>0</v>
      </c>
      <c r="J58" s="155"/>
      <c r="K58" s="155">
        <v>266142.95</v>
      </c>
      <c r="L58" s="155"/>
      <c r="M58" s="155"/>
      <c r="N58" s="154"/>
      <c r="O58" s="154"/>
      <c r="P58" s="154"/>
      <c r="Q58" s="154"/>
      <c r="R58" s="155"/>
      <c r="S58" s="155"/>
      <c r="T58" s="155"/>
      <c r="U58" s="155"/>
      <c r="V58" s="155"/>
      <c r="W58" s="155"/>
      <c r="X58" s="155"/>
      <c r="Y58" s="155"/>
      <c r="AG58" t="s">
        <v>103</v>
      </c>
    </row>
    <row r="59" spans="1:60" x14ac:dyDescent="0.25">
      <c r="A59" s="168">
        <v>44</v>
      </c>
      <c r="B59" s="169" t="s">
        <v>205</v>
      </c>
      <c r="C59" s="175" t="s">
        <v>206</v>
      </c>
      <c r="D59" s="170" t="s">
        <v>180</v>
      </c>
      <c r="E59" s="171">
        <v>64.146289999999993</v>
      </c>
      <c r="F59" s="172"/>
      <c r="G59" s="173">
        <f t="shared" si="0"/>
        <v>0</v>
      </c>
      <c r="H59" s="153">
        <v>0</v>
      </c>
      <c r="I59" s="153">
        <v>0</v>
      </c>
      <c r="J59" s="153">
        <v>427</v>
      </c>
      <c r="K59" s="153">
        <v>27390.465829999997</v>
      </c>
      <c r="L59" s="153">
        <v>12</v>
      </c>
      <c r="M59" s="153">
        <v>30677.326400000002</v>
      </c>
      <c r="N59" s="152">
        <v>0</v>
      </c>
      <c r="O59" s="152">
        <v>0</v>
      </c>
      <c r="P59" s="152">
        <v>0</v>
      </c>
      <c r="Q59" s="152">
        <v>0</v>
      </c>
      <c r="R59" s="153"/>
      <c r="S59" s="153" t="s">
        <v>107</v>
      </c>
      <c r="T59" s="153" t="s">
        <v>107</v>
      </c>
      <c r="U59" s="153">
        <v>0.93300000000000005</v>
      </c>
      <c r="V59" s="153">
        <v>59.848488570000001</v>
      </c>
      <c r="W59" s="153"/>
      <c r="X59" s="153" t="s">
        <v>207</v>
      </c>
      <c r="Y59" s="153" t="s">
        <v>109</v>
      </c>
      <c r="Z59" s="149"/>
      <c r="AA59" s="149"/>
      <c r="AB59" s="149"/>
      <c r="AC59" s="149"/>
      <c r="AD59" s="149"/>
      <c r="AE59" s="149"/>
      <c r="AF59" s="149"/>
      <c r="AG59" s="149" t="s">
        <v>208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x14ac:dyDescent="0.25">
      <c r="A60" s="168">
        <v>45</v>
      </c>
      <c r="B60" s="169" t="s">
        <v>209</v>
      </c>
      <c r="C60" s="175" t="s">
        <v>210</v>
      </c>
      <c r="D60" s="170" t="s">
        <v>180</v>
      </c>
      <c r="E60" s="171">
        <v>64.146289999999993</v>
      </c>
      <c r="F60" s="172"/>
      <c r="G60" s="173">
        <f t="shared" si="0"/>
        <v>0</v>
      </c>
      <c r="H60" s="153">
        <v>0</v>
      </c>
      <c r="I60" s="153">
        <v>0</v>
      </c>
      <c r="J60" s="153">
        <v>275.5</v>
      </c>
      <c r="K60" s="153">
        <v>17672.302894999997</v>
      </c>
      <c r="L60" s="153">
        <v>12</v>
      </c>
      <c r="M60" s="153">
        <v>19792.975999999999</v>
      </c>
      <c r="N60" s="152">
        <v>0</v>
      </c>
      <c r="O60" s="152">
        <v>0</v>
      </c>
      <c r="P60" s="152">
        <v>0</v>
      </c>
      <c r="Q60" s="152">
        <v>0</v>
      </c>
      <c r="R60" s="153"/>
      <c r="S60" s="153" t="s">
        <v>107</v>
      </c>
      <c r="T60" s="153" t="s">
        <v>107</v>
      </c>
      <c r="U60" s="153">
        <v>0.49</v>
      </c>
      <c r="V60" s="153">
        <v>31.431682099999996</v>
      </c>
      <c r="W60" s="153"/>
      <c r="X60" s="153" t="s">
        <v>207</v>
      </c>
      <c r="Y60" s="153" t="s">
        <v>109</v>
      </c>
      <c r="Z60" s="149"/>
      <c r="AA60" s="149"/>
      <c r="AB60" s="149"/>
      <c r="AC60" s="149"/>
      <c r="AD60" s="149"/>
      <c r="AE60" s="149"/>
      <c r="AF60" s="149"/>
      <c r="AG60" s="149" t="s">
        <v>211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x14ac:dyDescent="0.25">
      <c r="A61" s="168">
        <v>46</v>
      </c>
      <c r="B61" s="169" t="s">
        <v>212</v>
      </c>
      <c r="C61" s="175" t="s">
        <v>213</v>
      </c>
      <c r="D61" s="170" t="s">
        <v>180</v>
      </c>
      <c r="E61" s="171">
        <v>641.46293000000003</v>
      </c>
      <c r="F61" s="172"/>
      <c r="G61" s="173">
        <f t="shared" si="0"/>
        <v>0</v>
      </c>
      <c r="H61" s="153">
        <v>0</v>
      </c>
      <c r="I61" s="153">
        <v>0</v>
      </c>
      <c r="J61" s="153">
        <v>25</v>
      </c>
      <c r="K61" s="153">
        <v>16036.573250000001</v>
      </c>
      <c r="L61" s="153">
        <v>12</v>
      </c>
      <c r="M61" s="153">
        <v>17960.9584</v>
      </c>
      <c r="N61" s="152">
        <v>0</v>
      </c>
      <c r="O61" s="152">
        <v>0</v>
      </c>
      <c r="P61" s="152">
        <v>0</v>
      </c>
      <c r="Q61" s="152">
        <v>0</v>
      </c>
      <c r="R61" s="153"/>
      <c r="S61" s="153" t="s">
        <v>107</v>
      </c>
      <c r="T61" s="153" t="s">
        <v>107</v>
      </c>
      <c r="U61" s="153">
        <v>0</v>
      </c>
      <c r="V61" s="153">
        <v>0</v>
      </c>
      <c r="W61" s="153"/>
      <c r="X61" s="153" t="s">
        <v>207</v>
      </c>
      <c r="Y61" s="153" t="s">
        <v>109</v>
      </c>
      <c r="Z61" s="149"/>
      <c r="AA61" s="149"/>
      <c r="AB61" s="149"/>
      <c r="AC61" s="149"/>
      <c r="AD61" s="149"/>
      <c r="AE61" s="149"/>
      <c r="AF61" s="149"/>
      <c r="AG61" s="149" t="s">
        <v>211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5">
      <c r="A62" s="168">
        <v>47</v>
      </c>
      <c r="B62" s="169" t="s">
        <v>214</v>
      </c>
      <c r="C62" s="175" t="s">
        <v>215</v>
      </c>
      <c r="D62" s="170" t="s">
        <v>180</v>
      </c>
      <c r="E62" s="171">
        <v>64.146289999999993</v>
      </c>
      <c r="F62" s="172"/>
      <c r="G62" s="173">
        <f t="shared" si="0"/>
        <v>0</v>
      </c>
      <c r="H62" s="153">
        <v>0</v>
      </c>
      <c r="I62" s="153">
        <v>0</v>
      </c>
      <c r="J62" s="153">
        <v>341</v>
      </c>
      <c r="K62" s="153">
        <v>21873.884889999998</v>
      </c>
      <c r="L62" s="153">
        <v>12</v>
      </c>
      <c r="M62" s="153">
        <v>24498.745600000002</v>
      </c>
      <c r="N62" s="152">
        <v>0</v>
      </c>
      <c r="O62" s="152">
        <v>0</v>
      </c>
      <c r="P62" s="152">
        <v>0</v>
      </c>
      <c r="Q62" s="152">
        <v>0</v>
      </c>
      <c r="R62" s="153"/>
      <c r="S62" s="153" t="s">
        <v>107</v>
      </c>
      <c r="T62" s="153" t="s">
        <v>107</v>
      </c>
      <c r="U62" s="153">
        <v>0.752</v>
      </c>
      <c r="V62" s="153">
        <v>48.238010079999995</v>
      </c>
      <c r="W62" s="153"/>
      <c r="X62" s="153" t="s">
        <v>207</v>
      </c>
      <c r="Y62" s="153" t="s">
        <v>109</v>
      </c>
      <c r="Z62" s="149"/>
      <c r="AA62" s="149"/>
      <c r="AB62" s="149"/>
      <c r="AC62" s="149"/>
      <c r="AD62" s="149"/>
      <c r="AE62" s="149"/>
      <c r="AF62" s="149"/>
      <c r="AG62" s="149" t="s">
        <v>211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5">
      <c r="A63" s="168">
        <v>48</v>
      </c>
      <c r="B63" s="169" t="s">
        <v>216</v>
      </c>
      <c r="C63" s="175" t="s">
        <v>217</v>
      </c>
      <c r="D63" s="170" t="s">
        <v>180</v>
      </c>
      <c r="E63" s="171">
        <v>64.146289999999993</v>
      </c>
      <c r="F63" s="172"/>
      <c r="G63" s="173">
        <f t="shared" si="0"/>
        <v>0</v>
      </c>
      <c r="H63" s="153">
        <v>0</v>
      </c>
      <c r="I63" s="153">
        <v>0</v>
      </c>
      <c r="J63" s="153">
        <v>118</v>
      </c>
      <c r="K63" s="153">
        <v>7569.2622199999996</v>
      </c>
      <c r="L63" s="153">
        <v>12</v>
      </c>
      <c r="M63" s="153">
        <v>8477.5712000000003</v>
      </c>
      <c r="N63" s="152">
        <v>0</v>
      </c>
      <c r="O63" s="152">
        <v>0</v>
      </c>
      <c r="P63" s="152">
        <v>0</v>
      </c>
      <c r="Q63" s="152">
        <v>0</v>
      </c>
      <c r="R63" s="153"/>
      <c r="S63" s="153" t="s">
        <v>107</v>
      </c>
      <c r="T63" s="153" t="s">
        <v>107</v>
      </c>
      <c r="U63" s="153">
        <v>9.9000000000000005E-2</v>
      </c>
      <c r="V63" s="153">
        <v>6.3504827099999996</v>
      </c>
      <c r="W63" s="153"/>
      <c r="X63" s="153" t="s">
        <v>207</v>
      </c>
      <c r="Y63" s="153" t="s">
        <v>109</v>
      </c>
      <c r="Z63" s="149"/>
      <c r="AA63" s="149"/>
      <c r="AB63" s="149"/>
      <c r="AC63" s="149"/>
      <c r="AD63" s="149"/>
      <c r="AE63" s="149"/>
      <c r="AF63" s="149"/>
      <c r="AG63" s="149" t="s">
        <v>211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x14ac:dyDescent="0.25">
      <c r="A64" s="168">
        <v>49</v>
      </c>
      <c r="B64" s="169" t="s">
        <v>218</v>
      </c>
      <c r="C64" s="175" t="s">
        <v>219</v>
      </c>
      <c r="D64" s="170" t="s">
        <v>180</v>
      </c>
      <c r="E64" s="171">
        <v>64.146289999999993</v>
      </c>
      <c r="F64" s="172"/>
      <c r="G64" s="173">
        <f t="shared" si="0"/>
        <v>0</v>
      </c>
      <c r="H64" s="153">
        <v>0</v>
      </c>
      <c r="I64" s="153">
        <v>0</v>
      </c>
      <c r="J64" s="153">
        <v>12.5</v>
      </c>
      <c r="K64" s="153">
        <v>801.82862499999987</v>
      </c>
      <c r="L64" s="153">
        <v>12</v>
      </c>
      <c r="M64" s="153">
        <v>898.04960000000005</v>
      </c>
      <c r="N64" s="152">
        <v>0</v>
      </c>
      <c r="O64" s="152">
        <v>0</v>
      </c>
      <c r="P64" s="152">
        <v>0</v>
      </c>
      <c r="Q64" s="152">
        <v>0</v>
      </c>
      <c r="R64" s="153"/>
      <c r="S64" s="153" t="s">
        <v>107</v>
      </c>
      <c r="T64" s="153" t="s">
        <v>107</v>
      </c>
      <c r="U64" s="153">
        <v>6.0000000000000001E-3</v>
      </c>
      <c r="V64" s="153">
        <v>0.38487773999999997</v>
      </c>
      <c r="W64" s="153"/>
      <c r="X64" s="153" t="s">
        <v>207</v>
      </c>
      <c r="Y64" s="153" t="s">
        <v>109</v>
      </c>
      <c r="Z64" s="149"/>
      <c r="AA64" s="149"/>
      <c r="AB64" s="149"/>
      <c r="AC64" s="149"/>
      <c r="AD64" s="149"/>
      <c r="AE64" s="149"/>
      <c r="AF64" s="149"/>
      <c r="AG64" s="149" t="s">
        <v>211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0.399999999999999" x14ac:dyDescent="0.25">
      <c r="A65" s="168">
        <v>50</v>
      </c>
      <c r="B65" s="169" t="s">
        <v>220</v>
      </c>
      <c r="C65" s="175" t="s">
        <v>221</v>
      </c>
      <c r="D65" s="170" t="s">
        <v>180</v>
      </c>
      <c r="E65" s="171">
        <v>64.146289999999993</v>
      </c>
      <c r="F65" s="172"/>
      <c r="G65" s="173">
        <f t="shared" si="0"/>
        <v>0</v>
      </c>
      <c r="H65" s="153">
        <v>0</v>
      </c>
      <c r="I65" s="153">
        <v>0</v>
      </c>
      <c r="J65" s="153">
        <v>2725</v>
      </c>
      <c r="K65" s="153">
        <v>174798.64024999997</v>
      </c>
      <c r="L65" s="153">
        <v>12</v>
      </c>
      <c r="M65" s="153">
        <v>195774.4768</v>
      </c>
      <c r="N65" s="152">
        <v>0</v>
      </c>
      <c r="O65" s="152">
        <v>0</v>
      </c>
      <c r="P65" s="152">
        <v>0</v>
      </c>
      <c r="Q65" s="152">
        <v>0</v>
      </c>
      <c r="R65" s="153"/>
      <c r="S65" s="153" t="s">
        <v>107</v>
      </c>
      <c r="T65" s="153" t="s">
        <v>107</v>
      </c>
      <c r="U65" s="153">
        <v>0</v>
      </c>
      <c r="V65" s="153">
        <v>0</v>
      </c>
      <c r="W65" s="153"/>
      <c r="X65" s="153" t="s">
        <v>207</v>
      </c>
      <c r="Y65" s="153" t="s">
        <v>109</v>
      </c>
      <c r="Z65" s="149"/>
      <c r="AA65" s="149"/>
      <c r="AB65" s="149"/>
      <c r="AC65" s="149"/>
      <c r="AD65" s="149"/>
      <c r="AE65" s="149"/>
      <c r="AF65" s="149"/>
      <c r="AG65" s="149" t="s">
        <v>211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x14ac:dyDescent="0.25">
      <c r="A66" s="156" t="s">
        <v>102</v>
      </c>
      <c r="B66" s="157" t="s">
        <v>74</v>
      </c>
      <c r="C66" s="174" t="s">
        <v>29</v>
      </c>
      <c r="D66" s="158"/>
      <c r="E66" s="159"/>
      <c r="F66" s="160"/>
      <c r="G66" s="161">
        <f>SUM(G67:G68)</f>
        <v>0</v>
      </c>
      <c r="H66" s="155"/>
      <c r="I66" s="155">
        <v>0</v>
      </c>
      <c r="J66" s="155"/>
      <c r="K66" s="155">
        <v>307986.95</v>
      </c>
      <c r="L66" s="155"/>
      <c r="M66" s="155"/>
      <c r="N66" s="154"/>
      <c r="O66" s="154"/>
      <c r="P66" s="154"/>
      <c r="Q66" s="154"/>
      <c r="R66" s="155"/>
      <c r="S66" s="155"/>
      <c r="T66" s="155"/>
      <c r="U66" s="155"/>
      <c r="V66" s="155"/>
      <c r="W66" s="155"/>
      <c r="X66" s="155"/>
      <c r="Y66" s="155"/>
      <c r="AG66" t="s">
        <v>103</v>
      </c>
    </row>
    <row r="67" spans="1:60" x14ac:dyDescent="0.25">
      <c r="A67" s="168">
        <v>51</v>
      </c>
      <c r="B67" s="169" t="s">
        <v>222</v>
      </c>
      <c r="C67" s="175" t="s">
        <v>223</v>
      </c>
      <c r="D67" s="170" t="s">
        <v>224</v>
      </c>
      <c r="E67" s="171">
        <v>1</v>
      </c>
      <c r="F67" s="172"/>
      <c r="G67" s="173">
        <f t="shared" si="0"/>
        <v>0</v>
      </c>
      <c r="H67" s="153">
        <v>0</v>
      </c>
      <c r="I67" s="153">
        <v>0</v>
      </c>
      <c r="J67" s="153">
        <v>189530.43</v>
      </c>
      <c r="K67" s="153">
        <v>189530.43</v>
      </c>
      <c r="L67" s="153">
        <v>12</v>
      </c>
      <c r="M67" s="153">
        <v>212274.0816</v>
      </c>
      <c r="N67" s="152">
        <v>0</v>
      </c>
      <c r="O67" s="152">
        <v>0</v>
      </c>
      <c r="P67" s="152">
        <v>0</v>
      </c>
      <c r="Q67" s="152">
        <v>0</v>
      </c>
      <c r="R67" s="153"/>
      <c r="S67" s="153" t="s">
        <v>107</v>
      </c>
      <c r="T67" s="153" t="s">
        <v>120</v>
      </c>
      <c r="U67" s="153">
        <v>0</v>
      </c>
      <c r="V67" s="153">
        <v>0</v>
      </c>
      <c r="W67" s="153"/>
      <c r="X67" s="153" t="s">
        <v>225</v>
      </c>
      <c r="Y67" s="153" t="s">
        <v>109</v>
      </c>
      <c r="Z67" s="149"/>
      <c r="AA67" s="149"/>
      <c r="AB67" s="149"/>
      <c r="AC67" s="149"/>
      <c r="AD67" s="149"/>
      <c r="AE67" s="149"/>
      <c r="AF67" s="149"/>
      <c r="AG67" s="149" t="s">
        <v>226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5">
      <c r="A68" s="168">
        <v>52</v>
      </c>
      <c r="B68" s="169" t="s">
        <v>227</v>
      </c>
      <c r="C68" s="175" t="s">
        <v>228</v>
      </c>
      <c r="D68" s="170" t="s">
        <v>224</v>
      </c>
      <c r="E68" s="171">
        <v>1</v>
      </c>
      <c r="F68" s="172"/>
      <c r="G68" s="173">
        <f t="shared" si="0"/>
        <v>0</v>
      </c>
      <c r="H68" s="153">
        <v>0</v>
      </c>
      <c r="I68" s="153">
        <v>0</v>
      </c>
      <c r="J68" s="153">
        <v>118456.52</v>
      </c>
      <c r="K68" s="153">
        <v>118456.52</v>
      </c>
      <c r="L68" s="153">
        <v>12</v>
      </c>
      <c r="M68" s="153">
        <v>132671.30240000002</v>
      </c>
      <c r="N68" s="152">
        <v>0</v>
      </c>
      <c r="O68" s="152">
        <v>0</v>
      </c>
      <c r="P68" s="152">
        <v>0</v>
      </c>
      <c r="Q68" s="152">
        <v>0</v>
      </c>
      <c r="R68" s="153"/>
      <c r="S68" s="153" t="s">
        <v>119</v>
      </c>
      <c r="T68" s="153" t="s">
        <v>120</v>
      </c>
      <c r="U68" s="153">
        <v>0</v>
      </c>
      <c r="V68" s="153">
        <v>0</v>
      </c>
      <c r="W68" s="153"/>
      <c r="X68" s="153" t="s">
        <v>225</v>
      </c>
      <c r="Y68" s="153" t="s">
        <v>109</v>
      </c>
      <c r="Z68" s="149"/>
      <c r="AA68" s="149"/>
      <c r="AB68" s="149"/>
      <c r="AC68" s="149"/>
      <c r="AD68" s="149"/>
      <c r="AE68" s="149"/>
      <c r="AF68" s="149"/>
      <c r="AG68" s="149" t="s">
        <v>226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x14ac:dyDescent="0.25">
      <c r="A69" s="156" t="s">
        <v>102</v>
      </c>
      <c r="B69" s="157" t="s">
        <v>57</v>
      </c>
      <c r="C69" s="174" t="s">
        <v>58</v>
      </c>
      <c r="D69" s="158"/>
      <c r="E69" s="159"/>
      <c r="F69" s="160"/>
      <c r="G69" s="161">
        <f>SUM(G70)</f>
        <v>0</v>
      </c>
      <c r="H69" s="155"/>
      <c r="I69" s="155">
        <v>10456.74</v>
      </c>
      <c r="J69" s="155"/>
      <c r="K69" s="155">
        <v>13811.44</v>
      </c>
      <c r="L69" s="155"/>
      <c r="M69" s="155"/>
      <c r="N69" s="154"/>
      <c r="O69" s="154"/>
      <c r="P69" s="154"/>
      <c r="Q69" s="154"/>
      <c r="R69" s="155"/>
      <c r="S69" s="155"/>
      <c r="T69" s="155"/>
      <c r="U69" s="155"/>
      <c r="V69" s="155"/>
      <c r="W69" s="155"/>
      <c r="X69" s="155"/>
      <c r="Y69" s="155"/>
      <c r="AG69" t="s">
        <v>103</v>
      </c>
    </row>
    <row r="70" spans="1:60" ht="20.399999999999999" x14ac:dyDescent="0.25">
      <c r="A70" s="162">
        <v>53</v>
      </c>
      <c r="B70" s="163" t="s">
        <v>229</v>
      </c>
      <c r="C70" s="176" t="s">
        <v>230</v>
      </c>
      <c r="D70" s="164" t="s">
        <v>113</v>
      </c>
      <c r="E70" s="165">
        <v>46.58</v>
      </c>
      <c r="F70" s="166"/>
      <c r="G70" s="167">
        <f t="shared" si="0"/>
        <v>0</v>
      </c>
      <c r="H70" s="153">
        <v>224.49</v>
      </c>
      <c r="I70" s="153">
        <v>10456.744199999999</v>
      </c>
      <c r="J70" s="153">
        <v>296.51</v>
      </c>
      <c r="K70" s="153">
        <v>13811.435799999999</v>
      </c>
      <c r="L70" s="153">
        <v>12</v>
      </c>
      <c r="M70" s="153">
        <v>27180.3616</v>
      </c>
      <c r="N70" s="152">
        <v>0.30076000000000003</v>
      </c>
      <c r="O70" s="152">
        <v>14.0094008</v>
      </c>
      <c r="P70" s="152">
        <v>0</v>
      </c>
      <c r="Q70" s="152">
        <v>0</v>
      </c>
      <c r="R70" s="153"/>
      <c r="S70" s="153" t="s">
        <v>107</v>
      </c>
      <c r="T70" s="153" t="s">
        <v>107</v>
      </c>
      <c r="U70" s="153">
        <v>0</v>
      </c>
      <c r="V70" s="153">
        <v>0</v>
      </c>
      <c r="W70" s="153"/>
      <c r="X70" s="153" t="s">
        <v>231</v>
      </c>
      <c r="Y70" s="153" t="s">
        <v>109</v>
      </c>
      <c r="Z70" s="149"/>
      <c r="AA70" s="149"/>
      <c r="AB70" s="149"/>
      <c r="AC70" s="149"/>
      <c r="AD70" s="149"/>
      <c r="AE70" s="149"/>
      <c r="AF70" s="149"/>
      <c r="AG70" s="149" t="s">
        <v>232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x14ac:dyDescent="0.25">
      <c r="A71" s="3"/>
      <c r="B71" s="4"/>
      <c r="C71" s="177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88</v>
      </c>
    </row>
    <row r="72" spans="1:60" x14ac:dyDescent="0.25">
      <c r="C72" s="178"/>
      <c r="D72" s="10"/>
      <c r="AG72" t="s">
        <v>233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'so01 101 Pol'!Názvy_tisku</vt:lpstr>
      <vt:lpstr>oadresa</vt:lpstr>
      <vt:lpstr>Stavba!Objednatel</vt:lpstr>
      <vt:lpstr>Stavba!Objekt</vt:lpstr>
      <vt:lpstr>'so01 101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Dobeš</dc:creator>
  <cp:lastModifiedBy>Jana Šinaglová</cp:lastModifiedBy>
  <cp:lastPrinted>2019-03-19T12:27:02Z</cp:lastPrinted>
  <dcterms:created xsi:type="dcterms:W3CDTF">2009-04-08T07:15:50Z</dcterms:created>
  <dcterms:modified xsi:type="dcterms:W3CDTF">2025-02-12T20:42:22Z</dcterms:modified>
</cp:coreProperties>
</file>