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iroslav_tynek_ksus_cz/Documents/Dokumenty/NEODKLADNÉ OPRAVY 2015 - 2024/2025/101-059  Kralupy OP4/PD 101-059 Kralupy oprava OP4/VV/soupis/"/>
    </mc:Choice>
  </mc:AlternateContent>
  <xr:revisionPtr revIDLastSave="0" documentId="11_ED9A9B1E10147AF7BAB31860151006B4DED77A92" xr6:coauthVersionLast="47" xr6:coauthVersionMax="47" xr10:uidLastSave="{00000000-0000-0000-0000-000000000000}"/>
  <bookViews>
    <workbookView minimized="1" xWindow="690" yWindow="690" windowWidth="2400" windowHeight="585" activeTab="1" xr2:uid="{00000000-000D-0000-FFFF-FFFF00000000}"/>
  </bookViews>
  <sheets>
    <sheet name="Rekapitulace" sheetId="4" r:id="rId1"/>
    <sheet name="SO 000SO 000" sheetId="2" r:id="rId2"/>
    <sheet name="SO 201SO 2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10" i="4"/>
  <c r="I88" i="3"/>
  <c r="O122" i="3"/>
  <c r="I122" i="3"/>
  <c r="O119" i="3"/>
  <c r="I119" i="3"/>
  <c r="O116" i="3"/>
  <c r="I116" i="3"/>
  <c r="O113" i="3"/>
  <c r="I113" i="3"/>
  <c r="O110" i="3"/>
  <c r="I110" i="3"/>
  <c r="O107" i="3"/>
  <c r="I107" i="3"/>
  <c r="O104" i="3"/>
  <c r="I104" i="3"/>
  <c r="O101" i="3"/>
  <c r="I101" i="3"/>
  <c r="O98" i="3"/>
  <c r="I98" i="3"/>
  <c r="O95" i="3"/>
  <c r="I95" i="3"/>
  <c r="O92" i="3"/>
  <c r="I92" i="3"/>
  <c r="O89" i="3"/>
  <c r="I89" i="3"/>
  <c r="I81" i="3"/>
  <c r="O85" i="3"/>
  <c r="I85" i="3"/>
  <c r="O82" i="3"/>
  <c r="I82" i="3"/>
  <c r="I74" i="3"/>
  <c r="O78" i="3"/>
  <c r="I78" i="3"/>
  <c r="O75" i="3"/>
  <c r="I75" i="3"/>
  <c r="I55" i="3"/>
  <c r="O71" i="3"/>
  <c r="I71" i="3"/>
  <c r="O68" i="3"/>
  <c r="I68" i="3"/>
  <c r="O65" i="3"/>
  <c r="I65" i="3"/>
  <c r="O62" i="3"/>
  <c r="I62" i="3"/>
  <c r="O59" i="3"/>
  <c r="I59" i="3"/>
  <c r="O56" i="3"/>
  <c r="I56" i="3"/>
  <c r="I48" i="3"/>
  <c r="O52" i="3"/>
  <c r="I52" i="3"/>
  <c r="O49" i="3"/>
  <c r="I49" i="3"/>
  <c r="I44" i="3"/>
  <c r="O45" i="3"/>
  <c r="I45" i="3"/>
  <c r="I16" i="3"/>
  <c r="I3" i="3" s="1"/>
  <c r="C11" i="4" s="1"/>
  <c r="E11" i="4" s="1"/>
  <c r="O41" i="3"/>
  <c r="I41" i="3"/>
  <c r="O38" i="3"/>
  <c r="I38" i="3"/>
  <c r="O35" i="3"/>
  <c r="I35" i="3"/>
  <c r="O32" i="3"/>
  <c r="I32" i="3"/>
  <c r="O29" i="3"/>
  <c r="I29" i="3"/>
  <c r="O26" i="3"/>
  <c r="I26" i="3"/>
  <c r="O23" i="3"/>
  <c r="I23" i="3"/>
  <c r="O20" i="3"/>
  <c r="I20" i="3"/>
  <c r="O17" i="3"/>
  <c r="I17" i="3"/>
  <c r="I9" i="3"/>
  <c r="O13" i="3"/>
  <c r="I13" i="3"/>
  <c r="O10" i="3"/>
  <c r="I10" i="3"/>
  <c r="I9" i="2"/>
  <c r="I3" i="2" s="1"/>
  <c r="C10" i="4" s="1"/>
  <c r="O49" i="2"/>
  <c r="I49" i="2"/>
  <c r="O46" i="2"/>
  <c r="I46" i="2"/>
  <c r="O43" i="2"/>
  <c r="I43" i="2"/>
  <c r="O40" i="2"/>
  <c r="I40" i="2"/>
  <c r="O37" i="2"/>
  <c r="I37" i="2"/>
  <c r="O34" i="2"/>
  <c r="I34" i="2"/>
  <c r="O31" i="2"/>
  <c r="I31" i="2"/>
  <c r="O28" i="2"/>
  <c r="I28" i="2"/>
  <c r="O25" i="2"/>
  <c r="I25" i="2"/>
  <c r="O22" i="2"/>
  <c r="I22" i="2"/>
  <c r="O19" i="2"/>
  <c r="I19" i="2"/>
  <c r="O16" i="2"/>
  <c r="I16" i="2"/>
  <c r="O13" i="2"/>
  <c r="I13" i="2"/>
  <c r="O10" i="2"/>
  <c r="I10" i="2"/>
  <c r="E10" i="4" l="1"/>
  <c r="C7" i="4" s="1"/>
  <c r="C6" i="4"/>
</calcChain>
</file>

<file path=xl/sharedStrings.xml><?xml version="1.0" encoding="utf-8"?>
<sst xmlns="http://schemas.openxmlformats.org/spreadsheetml/2006/main" count="592" uniqueCount="250">
  <si>
    <t>EstiCon</t>
  </si>
  <si>
    <t xml:space="preserve">Firma: </t>
  </si>
  <si>
    <t>Rekapitulace ceny</t>
  </si>
  <si>
    <t>Stavba: 22 075 00 - TP KSÚS STČK - provedení mimořádné prohlídky a návrh opatření - most ev. č. 101-059 Kralupy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</si>
  <si>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</si>
  <si>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</si>
  <si>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</si>
  <si>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</si>
  <si>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</si>
  <si>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</si>
  <si>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</si>
  <si>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</si>
  <si>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</si>
  <si>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201</t>
  </si>
  <si>
    <t>Most ev. č. 101 - 059 Kralupy</t>
  </si>
  <si>
    <t>Soupis prací objektu</t>
  </si>
  <si>
    <t>S</t>
  </si>
  <si>
    <t>Stavba:</t>
  </si>
  <si>
    <t>22 075 00</t>
  </si>
  <si>
    <t>TP KSÚS STČK - provedení mimořádné prohlídky a návrh opatření - most ev. č. 101-059 Kralupy</t>
  </si>
  <si>
    <t>O</t>
  </si>
  <si>
    <t>Objekt: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</si>
  <si>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</si>
  <si>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</si>
  <si>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</si>
  <si>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</si>
  <si>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</si>
  <si>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</si>
  <si>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</si>
  <si>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</si>
  <si>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</si>
  <si>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</si>
  <si>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</si>
  <si>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</si>
  <si>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</si>
  <si>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</si>
  <si>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</si>
  <si>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</si>
  <si>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</si>
  <si>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</si>
  <si>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</si>
  <si>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</si>
  <si>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</si>
  <si>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</si>
  <si>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
- ztížené výrobní podmínky související s umístěním stavby, provozními nebo
dopravními omezeními
- uvedení stavbou dotčených ploch a staveništní dopravou dotčených komunikací
do původního nebo projektovaného stavu
- zajištění bezpečnosti při provádění stavby ve smyslu bezpečnosti práce a
ochrany životního prostředí
- likvidace přebytečného stavebního materiálu odpovídajícím způsobem
- péče o nepředané objekty a konstrukce stavby, jejich ošetřování
- nutný rozsah stavebního pojištění budovaného díla na předmětné stavbě a
pojištění odpovědnosti za škodu způsobenou dodavatelem třetí osobě
- zajištění bankovních garancí
- všechny další nutné náklady k řádnému a úplnému zhotovení předmětu díla
zřejmé ze zadávací dokumentace nebo místních podmínek</t>
  </si>
  <si>
    <t>VV</t>
  </si>
  <si>
    <t>1 1 = 1,000 [A]_x000D_
Celkové množství = 1,000</t>
  </si>
  <si>
    <t>00420R</t>
  </si>
  <si>
    <t>Ostatní náklady</t>
  </si>
  <si>
    <t>obsahují zejména náklady na:
- úpravu příslušné dokumentace dle technologických postupů zhotovitele a dle při
provádění díla zjištěných skutečností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stavbou dotčených ploch a objektů
- všechny další nutné činnosti k řádnému a úplnému zhotovení předmětu díla
zřejmé ze zadávací dokumentace nebo místních podmínek</t>
  </si>
  <si>
    <t>1 = 1,000 [A]_x000D_
Celkové množství = 1,000</t>
  </si>
  <si>
    <t>02710R</t>
  </si>
  <si>
    <t>A</t>
  </si>
  <si>
    <t>PASPORTIZACE OBJEKTŮ V OKOLÍ STAVBY</t>
  </si>
  <si>
    <t>pasportizace objektů dotčených stavbou, které nesou v majetku nebo správě investora
vč. pořízení fotodokumnetace</t>
  </si>
  <si>
    <t>pasport lávky 1 = 1,000 [A]_x000D_
Celkové množství = 1,000</t>
  </si>
  <si>
    <t>02720</t>
  </si>
  <si>
    <t>POMOC PRÁCE ZŘÍZ NEBO ZAJIŠŤ REGULACI A OCHRANU DOPRAVY</t>
  </si>
  <si>
    <t>OTSKP_2024 ~ 2024</t>
  </si>
  <si>
    <t>SILNIČNÍ DOPRAVA_x000D_
Zřízení standardního pracovního místa  B/1 dle TP 66_x000D_
položka zahrnuje dopravně inženýrská opatření v průběhu celé stavby - v rozsahu dle PD (dle
schváleného plánu ZOV a vyjádření DI PČR), zahrnuje osazení, přesuny a odvoz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 po
dobu trvání
stavby Součástí položky je i údržba a péče o dopravně inženýrská opatření v
průběhu celé stavby a nájemné
Součástí položky je vyřízení DIR včetně jeho projednání.</t>
  </si>
  <si>
    <t>B</t>
  </si>
  <si>
    <t>DOPRAVA PRO PĚŠÍ _x000D_
Zřízení obchozí trasy
položka zahrnuje dopravně inženýrská opatření v průběhu celé stavby - v rozsahu dle PD (dle
schváleného plánu ZOV a vyjádření DI PČR), zahrnuje osazení, přesuny a odvoz
provizorního dopravního značení - kpl
Součástí položky je vyřízení DIR včetně jeho projednání.</t>
  </si>
  <si>
    <t>02730</t>
  </si>
  <si>
    <t>POMOC PRÁCE ZŘÍZ NEBO ZAJIŠŤ OCHRANU INŽENÝRSKÝCH SÍTÍ</t>
  </si>
  <si>
    <t>vytýčení a ochrana všech stávajících vedení sítí po dobu stavby_x000D_
v místě dotčeném stavbou</t>
  </si>
  <si>
    <t>02851</t>
  </si>
  <si>
    <t>PRŮZKUMNÉ PRÁCE DIAGNOSTIKY KONSTRUKCÍ NA POVRCHU</t>
  </si>
  <si>
    <t>diagnostický průzkum po odbourání a otryskání</t>
  </si>
  <si>
    <t>1 = 1,000 [A]</t>
  </si>
  <si>
    <t>02910</t>
  </si>
  <si>
    <t>OSTATNÍ POŽADAVKY - ZEMĚMĚŘIČSKÁ MĚŘENÍ</t>
  </si>
  <si>
    <t>vytyčení hranice staveniště, vč.vyhotovení vytyčovacího protokolu stavby</t>
  </si>
  <si>
    <t>02940</t>
  </si>
  <si>
    <t>OSTATNÍ POŽADAVKY - VYPRACOVÁNÍ DOKUMENTACE</t>
  </si>
  <si>
    <t>technické předpisy (betonáž, sanace, PKO, tryskání apod.)</t>
  </si>
  <si>
    <t>029412</t>
  </si>
  <si>
    <t>OSTATNÍ POŽADAVKY - VYPRACOVÁNÍ MOSTNÍHO LISTU</t>
  </si>
  <si>
    <t>KUS</t>
  </si>
  <si>
    <t>aktualizace ML_x000D_
vč. zápisu do cetrální evidence mostů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</si>
  <si>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</si>
  <si>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</si>
  <si>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</si>
  <si>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</si>
  <si>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</si>
  <si>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dokumentace skutečného provedení stavby_x000D_
vč. tištěných paré - 4x</t>
  </si>
  <si>
    <t>02953</t>
  </si>
  <si>
    <t>OSTATNÍ POŽADAVKY - HLAVNÍ MOSTNÍ PROHLÍDKA</t>
  </si>
  <si>
    <t>mimořádná prohlídka vč.zpřístupnění_x000D_
po dokončení sanací</t>
  </si>
  <si>
    <t>Mimořádná prohlídka mostu 1 = 1,000 [A]_x000D_
Mimořádná prohlídka lávky 1 = 1,000 [B]_x000D_
Celkové množství = 2,000</t>
  </si>
  <si>
    <t>03100</t>
  </si>
  <si>
    <t>ZAŘÍZENÍ STAVENIŠTĚ - ZŘÍZENÍ, PROVOZ, DEMONTÁŽ</t>
  </si>
  <si>
    <t>ZS v minimálním rozsahu_x000D_
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</si>
  <si>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014102R</t>
  </si>
  <si>
    <t>POPLATKY ZA SKLÁDKU</t>
  </si>
  <si>
    <t>T</t>
  </si>
  <si>
    <t>zemina, kámen, kamenivo, kamenná suť</t>
  </si>
  <si>
    <t>dle pol. 131838 2,0*5,20 = 10,400 [A]_x000D_
dle pol. 11130 2,0*48,710*0,15 = 14,613 [B]_x000D_
Celkové množství = 25,013</t>
  </si>
  <si>
    <t>014211</t>
  </si>
  <si>
    <t>POPLATKY ZA ZEMNÍK - ORNICE</t>
  </si>
  <si>
    <t>M3</t>
  </si>
  <si>
    <t>pořízení ornice</t>
  </si>
  <si>
    <t>pro pol. 18232 48,710*0,15 = 7,307 [A]_x000D_
Celkové množství = 7,307</t>
  </si>
  <si>
    <t>1</t>
  </si>
  <si>
    <t>Zemní práce</t>
  </si>
  <si>
    <t>11130</t>
  </si>
  <si>
    <t>SEJMUTÍ DRNU</t>
  </si>
  <si>
    <t>M2</t>
  </si>
  <si>
    <t>vč. uložení na skládku
tl. cca 0,20 m_x000D_
podél opěry 04</t>
  </si>
  <si>
    <t>podél opěry 04 - v š. 1,0m 1,0*(8,90+10,35+8,46+11,70+9,30) = 48,710 [A]_x000D_
Celkové množství = 48,710</t>
  </si>
  <si>
    <t>125734</t>
  </si>
  <si>
    <t>VYKOPÁVKY ZE ZEMNÍKŮ A SKLÁDEK TŘ. I, ODVOZ DO 5KM</t>
  </si>
  <si>
    <t>vykopávka zeminy pro zpetný zásyp_x000D_
vykopávka ornice ze zemníku</t>
  </si>
  <si>
    <t>zemina pro pol. 17411 7,611 = 7,611 [A]_x000D_
ornice pro pol. 18232 48,710*0,15 = 7,307 [B]_x000D_
Celkové množství = 14,918</t>
  </si>
  <si>
    <t>12980</t>
  </si>
  <si>
    <t>ČIŠTĚNÍ ULIČNÍCH VPUSTÍ</t>
  </si>
  <si>
    <t>pročištění odvodňovačů na mostě_x000D_
vč. likvidace vzniklých odpadů a skládkovného</t>
  </si>
  <si>
    <t>12 = 12,000 [A]_x000D_
Celkové množství = 12,000</t>
  </si>
  <si>
    <t>131834</t>
  </si>
  <si>
    <t>HLOUBENÍ JAM ZAPAŽ I NEPAŽ TŘ. II, ODVOZ DO 5KM</t>
  </si>
  <si>
    <t>hloubení zeminy - bude použita pro zpětný zásyp_x000D_
výkop zeminy podél sanovaných ploch</t>
  </si>
  <si>
    <t>výkop ((0,50+0,75)/2*0,25)*(8,90+10,35+8,46+11,70+9,30) = 7,611 [A]_x000D_
Celkové množství = 7,611</t>
  </si>
  <si>
    <t>131838</t>
  </si>
  <si>
    <t>HLOUBENÍ JAM ZAPAŽ I NEPAŽ TŘ. II, ODVOZ DO 20KM</t>
  </si>
  <si>
    <t>hloubení zeminy, ktetá nebude  zpětně použita na stavbě_x000D_
vč. zajištění svislého výkopu vsakovacích jímek - vhodným způsobem</t>
  </si>
  <si>
    <t>výkop zeminy pro skluzy 4*0,60*2,0*(0,10+0,15) = 1,200 [A]_x000D_
vsakovací jímky - svislý výkop 4*(1,0*1,0*1,0) = 4,000 [B]_x000D_
Celkové množství = 5,200</t>
  </si>
  <si>
    <t>17120</t>
  </si>
  <si>
    <t>ULOŽENÍ SYPANINY DO NÁSYPŮ A NA SKLÁDKY BEZ ZHUTNĚNÍ</t>
  </si>
  <si>
    <t>na skládku a meziskládku</t>
  </si>
  <si>
    <t>dle pol. 131834 7,611 = 7,611 [A]_x000D_
dle pol. 131838 5,20 = 5,200 [B]_x000D_
Celkové množství = 12,811</t>
  </si>
  <si>
    <t>17411</t>
  </si>
  <si>
    <t>ZÁSYP JAM A RÝH ZEMINOU SE ZHUTNĚNÍM</t>
  </si>
  <si>
    <t>zpětný zásyp výkopů</t>
  </si>
  <si>
    <t>zpětný zásyp výkopu ((0,50+0,75)/2*0,25)*(8,90+10,35+8,46+11,70+9,30) = 7,611 [A]_x000D_
Celkové množství = 7,611</t>
  </si>
  <si>
    <t>18232</t>
  </si>
  <si>
    <t>ROZPROSTŘENÍ ORNICE V ROVINĚ V TL DO 0,15M</t>
  </si>
  <si>
    <t>rozprostření ornice v rovině a ve svahu podél opěry OP 04_x000D_
v rozsahu sejmutého drnu</t>
  </si>
  <si>
    <t>dle pol. 11130 48,710 = 48,710 [A]_x000D_
Celkové množství = 48,710</t>
  </si>
  <si>
    <t>18241</t>
  </si>
  <si>
    <t>ZALOŽENÍ TRÁVNÍKU RUČNÍM VÝSEVEM</t>
  </si>
  <si>
    <t>zatravnění ohumusovaných ploch</t>
  </si>
  <si>
    <t>dle pol. 18232 48,711 = 48,711 [A]_x000D_
Celkové množství = 48,711</t>
  </si>
  <si>
    <t>2</t>
  </si>
  <si>
    <t>Základy</t>
  </si>
  <si>
    <t>285391</t>
  </si>
  <si>
    <t>DODATEČNÉ KOTVENÍ VLEPENÍM BETONÁŘSKÉ VÝZTUŽE D DO 10MM DO VRTŮ</t>
  </si>
  <si>
    <t>vlepení výztuže - zahrnuje vrty, vlepení, výztuž kotevní délky
dodatečná výztuž pro kotvení přibetonávek
vč. PKO výztuže přes pracovní, smršťovací a dilatační spáry</t>
  </si>
  <si>
    <t>plocha přibetonávek 201,808m2 201,808/0,30/0,30 = 2242,311 [B]_x000D_
Mezisoučet = 2242,311 [C]_x000D_
zaokrouhlení -0,311 = -0,311 [D]_x000D_
Celkové množství = 2242,000</t>
  </si>
  <si>
    <t>3</t>
  </si>
  <si>
    <t>Svislé konstrukce</t>
  </si>
  <si>
    <t>333325</t>
  </si>
  <si>
    <t>MOSTNÍ OPĚRY A KŘÍDLA ZE ŽELEZOVÉHO BETONU DO C30/37</t>
  </si>
  <si>
    <t>přibetonávka C30/37</t>
  </si>
  <si>
    <t>tl. 150mm 201,80*0,15 = 30,270 [A]_x000D_
Celkové množství = 30,270</t>
  </si>
  <si>
    <t>333368</t>
  </si>
  <si>
    <t>VÝZTUŽ MOST OPĚR A KŘÍDEL ZE SVAŘ SÍTÍ</t>
  </si>
  <si>
    <t>výztuž přibetonávky_x000D_
rezerva na prostřihy a přesahy (členěný povrch) -  40%_x000D_
síť 2x8/100x100 - 7,90m2</t>
  </si>
  <si>
    <t>dle pol. 333325 201,80*7,90/1000*1,40 = 2,232 [A]_x000D_
Celkové množství = 2,232</t>
  </si>
  <si>
    <t>6</t>
  </si>
  <si>
    <t>Úpravy povrchů, podlahy, výplně otvorů</t>
  </si>
  <si>
    <t>626111</t>
  </si>
  <si>
    <t>REPROFILACE PODHLEDŮ, SVISLÝCH PLOCH SANAČNÍ MALTOU JEDNOVRST TL 10MM</t>
  </si>
  <si>
    <t>reprofilace sanovaných ploch (svislé, podhledy, vodorovné)
odhad plochy_x000D_
typ sanace S10_x000D_
zahrnuje sanaci dilatační spáry (výplň sam. pol)</t>
  </si>
  <si>
    <t>S10 - 30% 0,30*251,70 = 75,510 [A]_x000D_
Celkové množství = 75,510</t>
  </si>
  <si>
    <t>626113</t>
  </si>
  <si>
    <t>REPROFILACE PODHLEDŮ, SVISLÝCH PLOCH SANAČNÍ MALTOU JEDNOVRST TL 30MM</t>
  </si>
  <si>
    <t>reprofilace sanovaných ploch (svislé, podhledy, vodorovné)
odhad plochy_x000D_
S30_x000D_
zahrnuje sanaci dilatační spáry (výplň sam. pol)</t>
  </si>
  <si>
    <t>S30 - 20% 0,20*251,70 = 50,340 [A]_x000D_
Celkové množství = 50,340</t>
  </si>
  <si>
    <t>626123</t>
  </si>
  <si>
    <t>REPROFIL PODHL, SVIS PLOCH SANAČ MALTOU DVOUVRST TL DO 60MM</t>
  </si>
  <si>
    <t>vícevrstvá sanace
reprofilace sanovaných ploch (svislé, podhledy, vodorovné)
odhad plochy_x000D_
S50_x000D_
zahrnuje sanaci dilatační spáry (výplň sam. pol)</t>
  </si>
  <si>
    <t>S50 - 10% 0,10*251,70 = 25,170 [A]_x000D_
Celkové množství = 25,170</t>
  </si>
  <si>
    <t>62631</t>
  </si>
  <si>
    <t>SPOJOVACÍ MŮSTEK MEZI STARÝM A NOVÝM BETONEM</t>
  </si>
  <si>
    <t>zahrnuje sanaci dilatační spáry (výplň sam. pol)</t>
  </si>
  <si>
    <t>251,70*0,60 = 151,020 [A]_x000D_
Celkové množství = 151,020</t>
  </si>
  <si>
    <t>62652</t>
  </si>
  <si>
    <t>OCHRANA VÝZTUŽE PŘI NEDOSTATEČNÉM KRYTÍ</t>
  </si>
  <si>
    <t>inhibitor koroze - nátěr odhalené výztuže
odhad plochy_x000D_
typ sanace V</t>
  </si>
  <si>
    <t>typ V 17,60 = 17,600 [A]_x000D_
Celkové množství = 17,600</t>
  </si>
  <si>
    <t>62663</t>
  </si>
  <si>
    <t>INJEKTÁŽ TRHLIN SILOVĚ SPOJUJÍCÍ</t>
  </si>
  <si>
    <t>M</t>
  </si>
  <si>
    <t>hloubková injektáž trhlin ve zdivu i betonu
vč. případných vrtů
odhad výměry_x000D_
typ sanace IT</t>
  </si>
  <si>
    <t>IT - odhad 22,70 = 22,700 [A]_x000D_
Celkové množství = 22,700</t>
  </si>
  <si>
    <t>7</t>
  </si>
  <si>
    <t>Přidružená stavební výroba</t>
  </si>
  <si>
    <t>78312</t>
  </si>
  <si>
    <t>PROTIKOROZ OCHRANA OCEL KONSTR NÁTĚREM VÍCEVRST</t>
  </si>
  <si>
    <t>Opravy PKO lávky_x000D_
vč. přípravy povrchu - požadavky dle TZ</t>
  </si>
  <si>
    <t>odhad 5,0 = 5,000 [A]_x000D_
Celkové množství = 5,000</t>
  </si>
  <si>
    <t>78381</t>
  </si>
  <si>
    <t>NÁTĚRY BETON KONSTR TYP S1 (OS-A)</t>
  </si>
  <si>
    <t>ochrana povrchových vrstev betonu _x000D_
ochranný a sjednocující nátěr - dle TZ_x000D_
typ sanace N_x000D_
100% betonových ploch</t>
  </si>
  <si>
    <t>dle plochy 938544 453,5 = 453,500 [A]_x000D_
Celkové množství = 453,500</t>
  </si>
  <si>
    <t>8</t>
  </si>
  <si>
    <t>Potrubí</t>
  </si>
  <si>
    <t>84912</t>
  </si>
  <si>
    <t>POTRUBÍ ODPADNÍ MOSTNÍCH OBJEKTŮ ZE SKLOLAM TRUB DN DO 100MM</t>
  </si>
  <si>
    <t>ovíjený sklolaminát - podrobně viz TZ_x000D_
vč. kotvení a veškerých armatur_x000D_
DN 100</t>
  </si>
  <si>
    <t>nový svod napojený na stávající příčný svod - 2x 2*12,0 = 24,000 [A]_x000D_
nový svod napojený na stávající trubičky - 2x 2*3,0 = 6,000 [B]_x000D_
Celkové množství = 30,000</t>
  </si>
  <si>
    <t>899122</t>
  </si>
  <si>
    <t>MŘÍŽE LITINOVÉ SAMOSTATNÉ</t>
  </si>
  <si>
    <t>výměna stávajících litinových mřízí za nové_x000D_
vč. likvidace vzniklých odpadů a skládkovného</t>
  </si>
  <si>
    <t>9</t>
  </si>
  <si>
    <t>Ostatní konstrukce a práce</t>
  </si>
  <si>
    <t>9112B2</t>
  </si>
  <si>
    <t>ZÁBRADLÍ MOSTNÍ SE SVISLOU VÝPLNÍ - MONTÁŽ S PŘESUNEM (BEZ DODÁVKY)</t>
  </si>
  <si>
    <t>zpětná montáž zábradlí na stávající lávku_x000D_
vč. kotvení_x000D_
vč. dopravy</t>
  </si>
  <si>
    <t>30,50 = 30,500 [A]_x000D_
Celkové množství = 30,500</t>
  </si>
  <si>
    <t>9112B3</t>
  </si>
  <si>
    <t>ZÁBRADLÍ MOSTNÍ SE SVISLOU VÝPLNÍ - DEMONTÁŽ S PŘESUNEM</t>
  </si>
  <si>
    <t>demontáž a uskladnění_x000D_
vč. dopravy</t>
  </si>
  <si>
    <t>919141</t>
  </si>
  <si>
    <t>ŘEZÁNÍ ŽELEZOBETONOVÝCH KONSTRUKCÍ TL DO 50MM</t>
  </si>
  <si>
    <t>nové proříznutí dilatačních spar</t>
  </si>
  <si>
    <t>2*7,0 = 14,000 [A]_x000D_
Celkové množství = 14,000</t>
  </si>
  <si>
    <t>931335</t>
  </si>
  <si>
    <t>TĚSNĚNÍ DILATAČNÍCH SPAR POLYURETANOVÝM TMELEM PRŮŘEZU DO 600MM2</t>
  </si>
  <si>
    <t>tmel_x000D_
těsnění dilatační spáry</t>
  </si>
  <si>
    <t>93135</t>
  </si>
  <si>
    <t>TĚSNĚNÍ DILATAČ SPAR PRYŽ PÁSKOU NEBO KRUH PROFILEM</t>
  </si>
  <si>
    <t>PE provazec_x000D_
výplň dilatační spáry</t>
  </si>
  <si>
    <t>935212</t>
  </si>
  <si>
    <t>PŘÍKOPOVÉ ŽLABY Z BETON TVÁRNIC ŠÍŘ DO 600MM DO BETONU TL 100MM</t>
  </si>
  <si>
    <t>betonové žlabovky do beton lože C25/30n</t>
  </si>
  <si>
    <t>4*2 = 8,000 [A]_x000D_
Celkové množství = 8,000</t>
  </si>
  <si>
    <t>936390R</t>
  </si>
  <si>
    <t>VSAKOVACÍ JÍMKA</t>
  </si>
  <si>
    <t>vsakovací jímka  vyplněná štěrkem 32/64</t>
  </si>
  <si>
    <t>4*(1,0*1,0*1,0) = 4,000 [A]_x000D_
Celkové množství = 4,000</t>
  </si>
  <si>
    <t>938543</t>
  </si>
  <si>
    <t>OČIŠTĚNÍ BETON KONSTR OTRYSKÁNÍM TLAK VODOU DO 1000 BARŮ</t>
  </si>
  <si>
    <t>otryskání betonových konstrukcí - 50% určených ploch
vč. likvidace vzniklých odpadů a skládkovné</t>
  </si>
  <si>
    <t>453,506*0,50 = 226,753 [A]_x000D_
Celkové množství = 226,753</t>
  </si>
  <si>
    <t>938544</t>
  </si>
  <si>
    <t>OČIŠTĚNÍ BETON KONSTR OTRYSKÁNÍM TLAK VODOU PŘES 1000 BARŮ</t>
  </si>
  <si>
    <t>otryskání stávajících betonových k-cí před provedením přibetonávek a sanací_x000D_
50% určených ploch
vč. stanovení optimálního tlaku pro správné očištění na referenční ploše
vč. likvidace vzniklých odpadů a skládkovné</t>
  </si>
  <si>
    <t>OPĚRA V MÍSTĚ OBLOUKU _x000D_
líc opěry kolem výklenků (bude přibetonávka) 20,885 = 20,885 [B]_x000D_
boky+spodek+záda výklenků (bude přibetonávka) (1,12+1,13+1,11+1,11+1,11)*2*1+(1,5+1,14)*10*2+(1,12+1,13+1,11+1,11+1,11)*(1,5+1,14) = 78,691 [C]_x000D_
horní povrch výklenků (bude sanováno) (1,12+1,13+1,11+1,11+1,11)*2*1 = 11,160 [D]_x000D_
boky (bude přibetonávka) 4,21*0,35*2 = 2,947 [E]_x000D_
KŘÍDLO LEVÉ _x000D_
líc římsy  (bude sanováno) 6,60 = 6,600 [G]_x000D_
líc křídla výšky 1m pod římsou (přechod přibetonávka/sanace) (bude sanováno) 18,90 = 18,900 [H]_x000D_
líc křídla do výšky 1m pod římsu 70,80 = 70,800 [I]_x000D_
líc vystouplého prahu (nad kyklopem) 11,80 = 11,800 [J]_x000D_
horní povrch výstupku (š.0.35m) 4,60 = 4,600 [K]_x000D_
spodní povrch výstupku (š.0.35m) 4,60 = 4,600 [L]_x000D_
KŘÍDLO PRAVÉ _x000D_
líc římsy (bude sanováno) 6,70 = 6,700 [N]_x000D_
líc křídla výšky 1m pod římsou (přechod přibetonávka/sanace) (bude sanováno) 19,40 = 19,400 [O]_x000D_
líc křídla do výšky 1m pod římsu (bude sanováno) 74,20 = 74,200 [P]_x000D_
líc vystouplého prahu (nad kyklopem) (bude sanováno) 12,90 = 12,900 [Q]_x000D_
horní povrch výstupku (š.0.35m) (bude sanováno) 5,019 = 5,019 [R]_x000D_
spodní povrch výstupku (š.0.35m) (bude sanováno) 5,019 = 5,019 [S]_x000D_
PRÁH POD KYKLOPSKÝM ZDIVEM _x000D_
přibetonávka 40,2+(1,25*8,46)+(2,2*22,05) = 99,285 [U]_x000D_
Mezisoučet = 453,506 [W]_x000D_
 453,506*0,50 = 226,753 [V]_x000D_
Celkové množství = 226,753</t>
  </si>
  <si>
    <t>938552</t>
  </si>
  <si>
    <t>OČIŠTĚNÍ BETON KONSTR OTRYSKÁNÍM NA SUCHO KŘEMIČ PÍSKEM</t>
  </si>
  <si>
    <t>očištění odhalené výztuže vhodným abrazivem
pol. zahrnuje zachycení odpadů, uložení a skládkovné
odhad výměry</t>
  </si>
  <si>
    <t>dle pol. 62652 17,60 = 17,600 [A]_x000D_
Celkové množství = 17,600</t>
  </si>
  <si>
    <t>94892R</t>
  </si>
  <si>
    <t>ZPŘÍSTUPNĚNÍ KONSTRUKCÍ</t>
  </si>
  <si>
    <t>zajištění přístupu a zpřístupnění konstrukcí vč. ochrany při tryskání (např. zaplachtování)_x000D_
kompletní provedení_x000D_
úprava podloží, zřízení, provoz, demontáž
kompletní provedení dle možností a zkušeností zhotovitele
kompletní provedení - úprava podloží, zřízení, nájem, odstranění, uvedení terénu do původního stavu
vč. VTD</t>
  </si>
  <si>
    <t>zpřístupnění konstrukcí 1 = 1,000 [A]_x000D_
Celkové množství = 1,000</t>
  </si>
  <si>
    <t>94893R</t>
  </si>
  <si>
    <t>OCHRANA LÁVKY</t>
  </si>
  <si>
    <t>Ochrana lávky - v místě kotvení do betonu_x000D_
dle TZ</t>
  </si>
  <si>
    <t>ochrana lávky 1 = 1,000 [A]_x000D_
Celkové množství = 1,000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</si>
</sst>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opLeftCell="A7"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3" t="s">
        <v>2</v>
      </c>
      <c r="C2" s="3"/>
      <c r="D2" s="3"/>
      <c r="E2" s="3"/>
    </row>
    <row r="3" spans="1:5" x14ac:dyDescent="0.25">
      <c r="A3" s="3"/>
      <c r="B3" s="44"/>
      <c r="C3" s="3"/>
      <c r="D3" s="3"/>
      <c r="E3" s="3"/>
    </row>
    <row r="4" spans="1:5" x14ac:dyDescent="0.25">
      <c r="A4" s="3"/>
      <c r="B4" s="43" t="s">
        <v>3</v>
      </c>
      <c r="C4" s="44"/>
      <c r="D4" s="44"/>
      <c r="E4" s="44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SUM(C10:C11)</f>
        <v>0</v>
      </c>
      <c r="D6" s="3"/>
      <c r="E6" s="3"/>
    </row>
    <row r="7" spans="1:5" x14ac:dyDescent="0.25">
      <c r="A7" s="3"/>
      <c r="B7" s="5" t="s">
        <v>5</v>
      </c>
      <c r="C7" s="6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000SO 000'!I3</f>
        <v>0</v>
      </c>
      <c r="D10" s="9">
        <f>SUMIFS('SO 000SO 000'!O:O,'SO 000SO 000'!A:A,"P")</f>
        <v>0</v>
      </c>
      <c r="E10" s="9">
        <f>C10+D10</f>
        <v>0</v>
      </c>
    </row>
    <row r="11" spans="1:5" x14ac:dyDescent="0.25">
      <c r="A11" s="8" t="s">
        <v>13</v>
      </c>
      <c r="B11" s="8" t="s">
        <v>14</v>
      </c>
      <c r="C11" s="9">
        <f>'SO 201SO 201'!I3</f>
        <v>0</v>
      </c>
      <c r="D11" s="9">
        <f>SUMIFS('SO 201SO 201'!O:O,'SO 201SO 201'!A:A,"P")</f>
        <v>0</v>
      </c>
      <c r="E11" s="9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1"/>
  <sheetViews>
    <sheetView tabSelected="1" topLeftCell="B25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7.570312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15</v>
      </c>
      <c r="F2" s="3"/>
      <c r="G2" s="3"/>
      <c r="H2" s="3"/>
      <c r="I2" s="3"/>
      <c r="J2" s="15"/>
    </row>
    <row r="3" spans="1:16" ht="30" x14ac:dyDescent="0.25">
      <c r="A3" s="3" t="s">
        <v>16</v>
      </c>
      <c r="B3" s="16" t="s">
        <v>17</v>
      </c>
      <c r="C3" s="45" t="s">
        <v>18</v>
      </c>
      <c r="D3" s="46"/>
      <c r="E3" s="17" t="s">
        <v>19</v>
      </c>
      <c r="F3" s="3"/>
      <c r="G3" s="3"/>
      <c r="H3" s="18" t="s">
        <v>11</v>
      </c>
      <c r="I3" s="19">
        <f>SUMIFS(I9:I51,A9:A51,"SD")</f>
        <v>0</v>
      </c>
      <c r="J3" s="15"/>
      <c r="O3">
        <v>0</v>
      </c>
      <c r="P3">
        <v>2</v>
      </c>
    </row>
    <row r="4" spans="1:16" x14ac:dyDescent="0.25">
      <c r="A4" s="3" t="s">
        <v>20</v>
      </c>
      <c r="B4" s="16" t="s">
        <v>21</v>
      </c>
      <c r="C4" s="45" t="s">
        <v>11</v>
      </c>
      <c r="D4" s="46"/>
      <c r="E4" s="17" t="s">
        <v>12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3" t="s">
        <v>22</v>
      </c>
      <c r="B5" s="16" t="s">
        <v>23</v>
      </c>
      <c r="C5" s="45" t="s">
        <v>11</v>
      </c>
      <c r="D5" s="46"/>
      <c r="E5" s="17" t="s">
        <v>12</v>
      </c>
      <c r="F5" s="3"/>
      <c r="G5" s="3"/>
      <c r="H5" s="3"/>
      <c r="I5" s="3"/>
      <c r="J5" s="15"/>
      <c r="O5">
        <v>0.21</v>
      </c>
    </row>
    <row r="6" spans="1:16" x14ac:dyDescent="0.25">
      <c r="A6" s="47" t="s">
        <v>24</v>
      </c>
      <c r="B6" s="48" t="s">
        <v>25</v>
      </c>
      <c r="C6" s="49" t="s">
        <v>26</v>
      </c>
      <c r="D6" s="49" t="s">
        <v>27</v>
      </c>
      <c r="E6" s="49" t="s">
        <v>28</v>
      </c>
      <c r="F6" s="49" t="s">
        <v>29</v>
      </c>
      <c r="G6" s="49" t="s">
        <v>30</v>
      </c>
      <c r="H6" s="49" t="s">
        <v>31</v>
      </c>
      <c r="I6" s="49"/>
      <c r="J6" s="50" t="s">
        <v>32</v>
      </c>
    </row>
    <row r="7" spans="1:16" x14ac:dyDescent="0.25">
      <c r="A7" s="47"/>
      <c r="B7" s="48"/>
      <c r="C7" s="49"/>
      <c r="D7" s="49"/>
      <c r="E7" s="49"/>
      <c r="F7" s="49"/>
      <c r="G7" s="49"/>
      <c r="H7" s="7" t="s">
        <v>33</v>
      </c>
      <c r="I7" s="7" t="s">
        <v>34</v>
      </c>
      <c r="J7" s="50"/>
    </row>
    <row r="8" spans="1:16" x14ac:dyDescent="0.25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36</v>
      </c>
      <c r="D9" s="27"/>
      <c r="E9" s="24" t="s">
        <v>37</v>
      </c>
      <c r="F9" s="27"/>
      <c r="G9" s="27"/>
      <c r="H9" s="27"/>
      <c r="I9" s="28">
        <f>SUMIFS(I10:I51,A10:A51,"P")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39</v>
      </c>
      <c r="D10" s="30" t="s">
        <v>40</v>
      </c>
      <c r="E10" s="32" t="s">
        <v>41</v>
      </c>
      <c r="F10" s="33" t="s">
        <v>42</v>
      </c>
      <c r="G10" s="34">
        <v>1</v>
      </c>
      <c r="H10" s="35">
        <v>0</v>
      </c>
      <c r="I10" s="35">
        <f>ROUND(G10*H10,P4)</f>
        <v>0</v>
      </c>
      <c r="J10" s="30"/>
      <c r="O10" s="36">
        <f>I10*0.21</f>
        <v>0</v>
      </c>
      <c r="P10">
        <v>3</v>
      </c>
    </row>
    <row r="11" spans="1:16" ht="300" x14ac:dyDescent="0.25">
      <c r="A11" s="30" t="s">
        <v>43</v>
      </c>
      <c r="B11" s="37"/>
      <c r="E11" s="32" t="s">
        <v>44</v>
      </c>
      <c r="J11" s="38"/>
    </row>
    <row r="12" spans="1:16" ht="30" x14ac:dyDescent="0.25">
      <c r="A12" s="30" t="s">
        <v>45</v>
      </c>
      <c r="B12" s="37"/>
      <c r="E12" s="39" t="s">
        <v>46</v>
      </c>
      <c r="J12" s="38"/>
    </row>
    <row r="13" spans="1:16" x14ac:dyDescent="0.25">
      <c r="A13" s="30" t="s">
        <v>38</v>
      </c>
      <c r="B13" s="30">
        <v>2</v>
      </c>
      <c r="C13" s="31" t="s">
        <v>47</v>
      </c>
      <c r="D13" s="30" t="s">
        <v>40</v>
      </c>
      <c r="E13" s="32" t="s">
        <v>48</v>
      </c>
      <c r="F13" s="33" t="s">
        <v>42</v>
      </c>
      <c r="G13" s="34">
        <v>1</v>
      </c>
      <c r="H13" s="35">
        <v>0</v>
      </c>
      <c r="I13" s="35">
        <f>ROUND(G13*H13,P4)</f>
        <v>0</v>
      </c>
      <c r="J13" s="30"/>
      <c r="O13" s="36">
        <f>I13*0.21</f>
        <v>0</v>
      </c>
      <c r="P13">
        <v>3</v>
      </c>
    </row>
    <row r="14" spans="1:16" ht="225" x14ac:dyDescent="0.25">
      <c r="A14" s="30" t="s">
        <v>43</v>
      </c>
      <c r="B14" s="37"/>
      <c r="E14" s="32" t="s">
        <v>49</v>
      </c>
      <c r="J14" s="38"/>
    </row>
    <row r="15" spans="1:16" ht="30" x14ac:dyDescent="0.25">
      <c r="A15" s="30" t="s">
        <v>45</v>
      </c>
      <c r="B15" s="37"/>
      <c r="E15" s="39" t="s">
        <v>50</v>
      </c>
      <c r="J15" s="38"/>
    </row>
    <row r="16" spans="1:16" x14ac:dyDescent="0.25">
      <c r="A16" s="30" t="s">
        <v>38</v>
      </c>
      <c r="B16" s="30">
        <v>3</v>
      </c>
      <c r="C16" s="31" t="s">
        <v>51</v>
      </c>
      <c r="D16" s="30" t="s">
        <v>52</v>
      </c>
      <c r="E16" s="32" t="s">
        <v>53</v>
      </c>
      <c r="F16" s="33" t="s">
        <v>42</v>
      </c>
      <c r="G16" s="34">
        <v>1</v>
      </c>
      <c r="H16" s="35">
        <v>0</v>
      </c>
      <c r="I16" s="35">
        <f>ROUND(G16*H16,P4)</f>
        <v>0</v>
      </c>
      <c r="J16" s="30"/>
      <c r="O16" s="36">
        <f>I16*0.21</f>
        <v>0</v>
      </c>
      <c r="P16">
        <v>3</v>
      </c>
    </row>
    <row r="17" spans="1:16" ht="45" x14ac:dyDescent="0.25">
      <c r="A17" s="30" t="s">
        <v>43</v>
      </c>
      <c r="B17" s="37"/>
      <c r="E17" s="32" t="s">
        <v>54</v>
      </c>
      <c r="J17" s="38"/>
    </row>
    <row r="18" spans="1:16" ht="30" x14ac:dyDescent="0.25">
      <c r="A18" s="30" t="s">
        <v>45</v>
      </c>
      <c r="B18" s="37"/>
      <c r="E18" s="39" t="s">
        <v>55</v>
      </c>
      <c r="J18" s="38"/>
    </row>
    <row r="19" spans="1:16" x14ac:dyDescent="0.25">
      <c r="A19" s="30" t="s">
        <v>38</v>
      </c>
      <c r="B19" s="30">
        <v>4</v>
      </c>
      <c r="C19" s="31" t="s">
        <v>56</v>
      </c>
      <c r="D19" s="30" t="s">
        <v>52</v>
      </c>
      <c r="E19" s="32" t="s">
        <v>57</v>
      </c>
      <c r="F19" s="33" t="s">
        <v>42</v>
      </c>
      <c r="G19" s="34">
        <v>1</v>
      </c>
      <c r="H19" s="35">
        <v>0</v>
      </c>
      <c r="I19" s="35">
        <f>ROUND(G19*H19,P4)</f>
        <v>0</v>
      </c>
      <c r="J19" s="33" t="s">
        <v>58</v>
      </c>
      <c r="O19" s="36">
        <f>I19*0.21</f>
        <v>0</v>
      </c>
      <c r="P19">
        <v>3</v>
      </c>
    </row>
    <row r="20" spans="1:16" ht="270" x14ac:dyDescent="0.25">
      <c r="A20" s="30" t="s">
        <v>43</v>
      </c>
      <c r="B20" s="37"/>
      <c r="E20" s="32" t="s">
        <v>59</v>
      </c>
      <c r="J20" s="38"/>
    </row>
    <row r="21" spans="1:16" ht="30" x14ac:dyDescent="0.25">
      <c r="A21" s="30" t="s">
        <v>45</v>
      </c>
      <c r="B21" s="37"/>
      <c r="E21" s="39" t="s">
        <v>50</v>
      </c>
      <c r="J21" s="38"/>
    </row>
    <row r="22" spans="1:16" x14ac:dyDescent="0.25">
      <c r="A22" s="30" t="s">
        <v>38</v>
      </c>
      <c r="B22" s="30">
        <v>5</v>
      </c>
      <c r="C22" s="31" t="s">
        <v>56</v>
      </c>
      <c r="D22" s="30" t="s">
        <v>60</v>
      </c>
      <c r="E22" s="32" t="s">
        <v>57</v>
      </c>
      <c r="F22" s="33" t="s">
        <v>42</v>
      </c>
      <c r="G22" s="34">
        <v>1</v>
      </c>
      <c r="H22" s="35">
        <v>0</v>
      </c>
      <c r="I22" s="35">
        <f>ROUND(G22*H22,P4)</f>
        <v>0</v>
      </c>
      <c r="J22" s="33" t="s">
        <v>58</v>
      </c>
      <c r="O22" s="36">
        <f>I22*0.21</f>
        <v>0</v>
      </c>
      <c r="P22">
        <v>3</v>
      </c>
    </row>
    <row r="23" spans="1:16" ht="120" x14ac:dyDescent="0.25">
      <c r="A23" s="30" t="s">
        <v>43</v>
      </c>
      <c r="B23" s="37"/>
      <c r="E23" s="32" t="s">
        <v>61</v>
      </c>
      <c r="J23" s="38"/>
    </row>
    <row r="24" spans="1:16" ht="30" x14ac:dyDescent="0.25">
      <c r="A24" s="30" t="s">
        <v>45</v>
      </c>
      <c r="B24" s="37"/>
      <c r="E24" s="39" t="s">
        <v>50</v>
      </c>
      <c r="J24" s="38"/>
    </row>
    <row r="25" spans="1:16" x14ac:dyDescent="0.25">
      <c r="A25" s="30" t="s">
        <v>38</v>
      </c>
      <c r="B25" s="30">
        <v>6</v>
      </c>
      <c r="C25" s="31" t="s">
        <v>62</v>
      </c>
      <c r="D25" s="30" t="s">
        <v>40</v>
      </c>
      <c r="E25" s="32" t="s">
        <v>63</v>
      </c>
      <c r="F25" s="33" t="s">
        <v>42</v>
      </c>
      <c r="G25" s="34">
        <v>1</v>
      </c>
      <c r="H25" s="35">
        <v>0</v>
      </c>
      <c r="I25" s="35">
        <f>ROUND(G25*H25,P4)</f>
        <v>0</v>
      </c>
      <c r="J25" s="33" t="s">
        <v>58</v>
      </c>
      <c r="O25" s="36">
        <f>I25*0.21</f>
        <v>0</v>
      </c>
      <c r="P25">
        <v>3</v>
      </c>
    </row>
    <row r="26" spans="1:16" ht="30" x14ac:dyDescent="0.25">
      <c r="A26" s="30" t="s">
        <v>43</v>
      </c>
      <c r="B26" s="37"/>
      <c r="E26" s="32" t="s">
        <v>64</v>
      </c>
      <c r="J26" s="38"/>
    </row>
    <row r="27" spans="1:16" ht="30" x14ac:dyDescent="0.25">
      <c r="A27" s="30" t="s">
        <v>45</v>
      </c>
      <c r="B27" s="37"/>
      <c r="E27" s="39" t="s">
        <v>50</v>
      </c>
      <c r="J27" s="38"/>
    </row>
    <row r="28" spans="1:16" x14ac:dyDescent="0.25">
      <c r="A28" s="30" t="s">
        <v>38</v>
      </c>
      <c r="B28" s="30">
        <v>7</v>
      </c>
      <c r="C28" s="31" t="s">
        <v>65</v>
      </c>
      <c r="D28" s="30" t="s">
        <v>52</v>
      </c>
      <c r="E28" s="32" t="s">
        <v>66</v>
      </c>
      <c r="F28" s="33" t="s">
        <v>42</v>
      </c>
      <c r="G28" s="34">
        <v>1</v>
      </c>
      <c r="H28" s="35">
        <v>0</v>
      </c>
      <c r="I28" s="35">
        <f>ROUND(G28*H28,P4)</f>
        <v>0</v>
      </c>
      <c r="J28" s="33" t="s">
        <v>58</v>
      </c>
      <c r="O28" s="36">
        <f>I28*0.21</f>
        <v>0</v>
      </c>
      <c r="P28">
        <v>3</v>
      </c>
    </row>
    <row r="29" spans="1:16" x14ac:dyDescent="0.25">
      <c r="A29" s="30" t="s">
        <v>43</v>
      </c>
      <c r="B29" s="37"/>
      <c r="E29" s="32" t="s">
        <v>67</v>
      </c>
      <c r="J29" s="38"/>
    </row>
    <row r="30" spans="1:16" x14ac:dyDescent="0.25">
      <c r="A30" s="30" t="s">
        <v>45</v>
      </c>
      <c r="B30" s="37"/>
      <c r="E30" s="39" t="s">
        <v>68</v>
      </c>
      <c r="J30" s="38"/>
    </row>
    <row r="31" spans="1:16" x14ac:dyDescent="0.25">
      <c r="A31" s="30" t="s">
        <v>38</v>
      </c>
      <c r="B31" s="30">
        <v>8</v>
      </c>
      <c r="C31" s="31" t="s">
        <v>69</v>
      </c>
      <c r="D31" s="30" t="s">
        <v>60</v>
      </c>
      <c r="E31" s="32" t="s">
        <v>70</v>
      </c>
      <c r="F31" s="33" t="s">
        <v>42</v>
      </c>
      <c r="G31" s="34">
        <v>1</v>
      </c>
      <c r="H31" s="35">
        <v>0</v>
      </c>
      <c r="I31" s="35">
        <f>ROUND(G31*H31,P4)</f>
        <v>0</v>
      </c>
      <c r="J31" s="33" t="s">
        <v>58</v>
      </c>
      <c r="O31" s="36">
        <f>I31*0.21</f>
        <v>0</v>
      </c>
      <c r="P31">
        <v>3</v>
      </c>
    </row>
    <row r="32" spans="1:16" ht="30" x14ac:dyDescent="0.25">
      <c r="A32" s="30" t="s">
        <v>43</v>
      </c>
      <c r="B32" s="37"/>
      <c r="E32" s="32" t="s">
        <v>71</v>
      </c>
      <c r="J32" s="38"/>
    </row>
    <row r="33" spans="1:16" ht="30" x14ac:dyDescent="0.25">
      <c r="A33" s="30" t="s">
        <v>45</v>
      </c>
      <c r="B33" s="37"/>
      <c r="E33" s="39" t="s">
        <v>50</v>
      </c>
      <c r="J33" s="38"/>
    </row>
    <row r="34" spans="1:16" x14ac:dyDescent="0.25">
      <c r="A34" s="30" t="s">
        <v>38</v>
      </c>
      <c r="B34" s="30">
        <v>9</v>
      </c>
      <c r="C34" s="31" t="s">
        <v>72</v>
      </c>
      <c r="D34" s="30" t="s">
        <v>52</v>
      </c>
      <c r="E34" s="32" t="s">
        <v>73</v>
      </c>
      <c r="F34" s="33" t="s">
        <v>42</v>
      </c>
      <c r="G34" s="34">
        <v>1</v>
      </c>
      <c r="H34" s="35">
        <v>0</v>
      </c>
      <c r="I34" s="35">
        <f>ROUND(G34*H34,P4)</f>
        <v>0</v>
      </c>
      <c r="J34" s="33" t="s">
        <v>58</v>
      </c>
      <c r="O34" s="36">
        <f>I34*0.21</f>
        <v>0</v>
      </c>
      <c r="P34">
        <v>3</v>
      </c>
    </row>
    <row r="35" spans="1:16" x14ac:dyDescent="0.25">
      <c r="A35" s="30" t="s">
        <v>43</v>
      </c>
      <c r="B35" s="37"/>
      <c r="E35" s="32" t="s">
        <v>74</v>
      </c>
      <c r="J35" s="38"/>
    </row>
    <row r="36" spans="1:16" ht="30" x14ac:dyDescent="0.25">
      <c r="A36" s="30" t="s">
        <v>45</v>
      </c>
      <c r="B36" s="37"/>
      <c r="E36" s="39" t="s">
        <v>50</v>
      </c>
      <c r="J36" s="38"/>
    </row>
    <row r="37" spans="1:16" x14ac:dyDescent="0.25">
      <c r="A37" s="30" t="s">
        <v>38</v>
      </c>
      <c r="B37" s="30">
        <v>10</v>
      </c>
      <c r="C37" s="31" t="s">
        <v>75</v>
      </c>
      <c r="D37" s="30" t="s">
        <v>40</v>
      </c>
      <c r="E37" s="32" t="s">
        <v>76</v>
      </c>
      <c r="F37" s="33" t="s">
        <v>77</v>
      </c>
      <c r="G37" s="34">
        <v>1</v>
      </c>
      <c r="H37" s="35">
        <v>0</v>
      </c>
      <c r="I37" s="35">
        <f>ROUND(G37*H37,P4)</f>
        <v>0</v>
      </c>
      <c r="J37" s="33" t="s">
        <v>58</v>
      </c>
      <c r="O37" s="36">
        <f>I37*0.21</f>
        <v>0</v>
      </c>
      <c r="P37">
        <v>3</v>
      </c>
    </row>
    <row r="38" spans="1:16" ht="30" x14ac:dyDescent="0.25">
      <c r="A38" s="30" t="s">
        <v>43</v>
      </c>
      <c r="B38" s="37"/>
      <c r="E38" s="32" t="s">
        <v>78</v>
      </c>
      <c r="J38" s="38"/>
    </row>
    <row r="39" spans="1:16" ht="30" x14ac:dyDescent="0.25">
      <c r="A39" s="30" t="s">
        <v>45</v>
      </c>
      <c r="B39" s="37"/>
      <c r="E39" s="39" t="s">
        <v>50</v>
      </c>
      <c r="J39" s="38"/>
    </row>
    <row r="40" spans="1:16" x14ac:dyDescent="0.25">
      <c r="A40" s="30" t="s">
        <v>38</v>
      </c>
      <c r="B40" s="30">
        <v>11</v>
      </c>
      <c r="C40" s="31" t="s">
        <v>79</v>
      </c>
      <c r="D40" s="30" t="s">
        <v>40</v>
      </c>
      <c r="E40" s="32" t="s">
        <v>80</v>
      </c>
      <c r="F40" s="33" t="s">
        <v>42</v>
      </c>
      <c r="G40" s="34">
        <v>1</v>
      </c>
      <c r="H40" s="35">
        <v>0</v>
      </c>
      <c r="I40" s="35">
        <f>ROUND(G40*H40,P4)</f>
        <v>0</v>
      </c>
      <c r="J40" s="33" t="s">
        <v>58</v>
      </c>
      <c r="O40" s="36">
        <f>I40*0.21</f>
        <v>0</v>
      </c>
      <c r="P40">
        <v>3</v>
      </c>
    </row>
    <row r="41" spans="1:16" x14ac:dyDescent="0.25">
      <c r="A41" s="30" t="s">
        <v>43</v>
      </c>
      <c r="B41" s="37"/>
      <c r="E41" s="32" t="s">
        <v>81</v>
      </c>
      <c r="J41" s="38"/>
    </row>
    <row r="42" spans="1:16" ht="30" x14ac:dyDescent="0.25">
      <c r="A42" s="30" t="s">
        <v>45</v>
      </c>
      <c r="B42" s="37"/>
      <c r="E42" s="39" t="s">
        <v>50</v>
      </c>
      <c r="J42" s="38"/>
    </row>
    <row r="43" spans="1:16" ht="30" x14ac:dyDescent="0.25">
      <c r="A43" s="30" t="s">
        <v>38</v>
      </c>
      <c r="B43" s="30">
        <v>12</v>
      </c>
      <c r="C43" s="31" t="s">
        <v>82</v>
      </c>
      <c r="D43" s="30" t="s">
        <v>40</v>
      </c>
      <c r="E43" s="32" t="s">
        <v>83</v>
      </c>
      <c r="F43" s="33" t="s">
        <v>42</v>
      </c>
      <c r="G43" s="34">
        <v>1</v>
      </c>
      <c r="H43" s="35">
        <v>0</v>
      </c>
      <c r="I43" s="35">
        <f>ROUND(G43*H43,P4)</f>
        <v>0</v>
      </c>
      <c r="J43" s="33" t="s">
        <v>58</v>
      </c>
      <c r="O43" s="36">
        <f>I43*0.21</f>
        <v>0</v>
      </c>
      <c r="P43">
        <v>3</v>
      </c>
    </row>
    <row r="44" spans="1:16" ht="30" x14ac:dyDescent="0.25">
      <c r="A44" s="30" t="s">
        <v>43</v>
      </c>
      <c r="B44" s="37"/>
      <c r="E44" s="32" t="s">
        <v>84</v>
      </c>
      <c r="J44" s="38"/>
    </row>
    <row r="45" spans="1:16" ht="30" x14ac:dyDescent="0.25">
      <c r="A45" s="30" t="s">
        <v>45</v>
      </c>
      <c r="B45" s="37"/>
      <c r="E45" s="39" t="s">
        <v>50</v>
      </c>
      <c r="J45" s="38"/>
    </row>
    <row r="46" spans="1:16" x14ac:dyDescent="0.25">
      <c r="A46" s="30" t="s">
        <v>38</v>
      </c>
      <c r="B46" s="30">
        <v>13</v>
      </c>
      <c r="C46" s="31" t="s">
        <v>85</v>
      </c>
      <c r="D46" s="30" t="s">
        <v>40</v>
      </c>
      <c r="E46" s="32" t="s">
        <v>86</v>
      </c>
      <c r="F46" s="33" t="s">
        <v>77</v>
      </c>
      <c r="G46" s="34">
        <v>2</v>
      </c>
      <c r="H46" s="35">
        <v>0</v>
      </c>
      <c r="I46" s="35">
        <f>ROUND(G46*H46,P4)</f>
        <v>0</v>
      </c>
      <c r="J46" s="33" t="s">
        <v>58</v>
      </c>
      <c r="O46" s="36">
        <f>I46*0.21</f>
        <v>0</v>
      </c>
      <c r="P46">
        <v>3</v>
      </c>
    </row>
    <row r="47" spans="1:16" ht="30" x14ac:dyDescent="0.25">
      <c r="A47" s="30" t="s">
        <v>43</v>
      </c>
      <c r="B47" s="37"/>
      <c r="E47" s="32" t="s">
        <v>87</v>
      </c>
      <c r="J47" s="38"/>
    </row>
    <row r="48" spans="1:16" ht="45" x14ac:dyDescent="0.25">
      <c r="A48" s="30" t="s">
        <v>45</v>
      </c>
      <c r="B48" s="37"/>
      <c r="E48" s="39" t="s">
        <v>88</v>
      </c>
      <c r="J48" s="38"/>
    </row>
    <row r="49" spans="1:16" x14ac:dyDescent="0.25">
      <c r="A49" s="30" t="s">
        <v>38</v>
      </c>
      <c r="B49" s="30">
        <v>14</v>
      </c>
      <c r="C49" s="31" t="s">
        <v>89</v>
      </c>
      <c r="D49" s="30" t="s">
        <v>40</v>
      </c>
      <c r="E49" s="32" t="s">
        <v>90</v>
      </c>
      <c r="F49" s="33" t="s">
        <v>42</v>
      </c>
      <c r="G49" s="34">
        <v>1</v>
      </c>
      <c r="H49" s="35">
        <v>0</v>
      </c>
      <c r="I49" s="35">
        <f>ROUND(G49*H49,P4)</f>
        <v>0</v>
      </c>
      <c r="J49" s="33" t="s">
        <v>58</v>
      </c>
      <c r="O49" s="36">
        <f>I49*0.21</f>
        <v>0</v>
      </c>
      <c r="P49">
        <v>3</v>
      </c>
    </row>
    <row r="50" spans="1:16" ht="105" x14ac:dyDescent="0.25">
      <c r="A50" s="30" t="s">
        <v>43</v>
      </c>
      <c r="B50" s="37"/>
      <c r="E50" s="32" t="s">
        <v>91</v>
      </c>
      <c r="J50" s="38"/>
    </row>
    <row r="51" spans="1:16" ht="30" x14ac:dyDescent="0.25">
      <c r="A51" s="30" t="s">
        <v>45</v>
      </c>
      <c r="B51" s="40"/>
      <c r="C51" s="41"/>
      <c r="D51" s="41"/>
      <c r="E51" s="39" t="s">
        <v>50</v>
      </c>
      <c r="F51" s="41"/>
      <c r="G51" s="41"/>
      <c r="H51" s="41"/>
      <c r="I51" s="41"/>
      <c r="J51" s="42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4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7.570312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15</v>
      </c>
      <c r="F2" s="3"/>
      <c r="G2" s="3"/>
      <c r="H2" s="3"/>
      <c r="I2" s="3"/>
      <c r="J2" s="15"/>
    </row>
    <row r="3" spans="1:16" ht="30" x14ac:dyDescent="0.25">
      <c r="A3" s="3" t="s">
        <v>16</v>
      </c>
      <c r="B3" s="16" t="s">
        <v>17</v>
      </c>
      <c r="C3" s="45" t="s">
        <v>18</v>
      </c>
      <c r="D3" s="46"/>
      <c r="E3" s="17" t="s">
        <v>19</v>
      </c>
      <c r="F3" s="3"/>
      <c r="G3" s="3"/>
      <c r="H3" s="18" t="s">
        <v>13</v>
      </c>
      <c r="I3" s="19">
        <f>SUMIFS(I9:I124,A9:A124,"SD")</f>
        <v>0</v>
      </c>
      <c r="J3" s="15"/>
      <c r="O3">
        <v>0</v>
      </c>
      <c r="P3">
        <v>2</v>
      </c>
    </row>
    <row r="4" spans="1:16" x14ac:dyDescent="0.25">
      <c r="A4" s="3" t="s">
        <v>20</v>
      </c>
      <c r="B4" s="16" t="s">
        <v>21</v>
      </c>
      <c r="C4" s="45" t="s">
        <v>13</v>
      </c>
      <c r="D4" s="46"/>
      <c r="E4" s="17" t="s">
        <v>14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3" t="s">
        <v>22</v>
      </c>
      <c r="B5" s="16" t="s">
        <v>23</v>
      </c>
      <c r="C5" s="45" t="s">
        <v>13</v>
      </c>
      <c r="D5" s="46"/>
      <c r="E5" s="17" t="s">
        <v>14</v>
      </c>
      <c r="F5" s="3"/>
      <c r="G5" s="3"/>
      <c r="H5" s="3"/>
      <c r="I5" s="3"/>
      <c r="J5" s="15"/>
      <c r="O5">
        <v>0.21</v>
      </c>
    </row>
    <row r="6" spans="1:16" x14ac:dyDescent="0.25">
      <c r="A6" s="47" t="s">
        <v>24</v>
      </c>
      <c r="B6" s="48" t="s">
        <v>25</v>
      </c>
      <c r="C6" s="49" t="s">
        <v>26</v>
      </c>
      <c r="D6" s="49" t="s">
        <v>27</v>
      </c>
      <c r="E6" s="49" t="s">
        <v>28</v>
      </c>
      <c r="F6" s="49" t="s">
        <v>29</v>
      </c>
      <c r="G6" s="49" t="s">
        <v>30</v>
      </c>
      <c r="H6" s="49" t="s">
        <v>31</v>
      </c>
      <c r="I6" s="49"/>
      <c r="J6" s="50" t="s">
        <v>32</v>
      </c>
    </row>
    <row r="7" spans="1:16" x14ac:dyDescent="0.25">
      <c r="A7" s="47"/>
      <c r="B7" s="48"/>
      <c r="C7" s="49"/>
      <c r="D7" s="49"/>
      <c r="E7" s="49"/>
      <c r="F7" s="49"/>
      <c r="G7" s="49"/>
      <c r="H7" s="7" t="s">
        <v>33</v>
      </c>
      <c r="I7" s="7" t="s">
        <v>34</v>
      </c>
      <c r="J7" s="50"/>
    </row>
    <row r="8" spans="1:16" x14ac:dyDescent="0.25">
      <c r="A8" s="22">
        <v>0</v>
      </c>
      <c r="B8" s="20">
        <v>1</v>
      </c>
      <c r="C8" s="23">
        <v>2</v>
      </c>
      <c r="D8" s="7">
        <v>3</v>
      </c>
      <c r="E8" s="23">
        <v>4</v>
      </c>
      <c r="F8" s="7">
        <v>5</v>
      </c>
      <c r="G8" s="7">
        <v>6</v>
      </c>
      <c r="H8" s="7">
        <v>7</v>
      </c>
      <c r="I8" s="23">
        <v>8</v>
      </c>
      <c r="J8" s="21">
        <v>9</v>
      </c>
    </row>
    <row r="9" spans="1:16" x14ac:dyDescent="0.25">
      <c r="A9" s="24" t="s">
        <v>35</v>
      </c>
      <c r="B9" s="25"/>
      <c r="C9" s="26" t="s">
        <v>36</v>
      </c>
      <c r="D9" s="27"/>
      <c r="E9" s="24" t="s">
        <v>37</v>
      </c>
      <c r="F9" s="27"/>
      <c r="G9" s="27"/>
      <c r="H9" s="27"/>
      <c r="I9" s="28">
        <f>SUMIFS(I10:I15,A10:A15,"P")</f>
        <v>0</v>
      </c>
      <c r="J9" s="29"/>
    </row>
    <row r="10" spans="1:16" x14ac:dyDescent="0.25">
      <c r="A10" s="30" t="s">
        <v>38</v>
      </c>
      <c r="B10" s="30">
        <v>1</v>
      </c>
      <c r="C10" s="31" t="s">
        <v>92</v>
      </c>
      <c r="D10" s="30" t="s">
        <v>52</v>
      </c>
      <c r="E10" s="32" t="s">
        <v>93</v>
      </c>
      <c r="F10" s="33" t="s">
        <v>94</v>
      </c>
      <c r="G10" s="34">
        <v>25.013000000000002</v>
      </c>
      <c r="H10" s="35">
        <v>0</v>
      </c>
      <c r="I10" s="35">
        <f>ROUND(G10*H10,P4)</f>
        <v>0</v>
      </c>
      <c r="J10" s="30"/>
      <c r="O10" s="36">
        <f>I10*0.21</f>
        <v>0</v>
      </c>
      <c r="P10">
        <v>3</v>
      </c>
    </row>
    <row r="11" spans="1:16" x14ac:dyDescent="0.25">
      <c r="A11" s="30" t="s">
        <v>43</v>
      </c>
      <c r="B11" s="37"/>
      <c r="E11" s="32" t="s">
        <v>95</v>
      </c>
      <c r="J11" s="38"/>
    </row>
    <row r="12" spans="1:16" ht="45" x14ac:dyDescent="0.25">
      <c r="A12" s="30" t="s">
        <v>45</v>
      </c>
      <c r="B12" s="37"/>
      <c r="E12" s="39" t="s">
        <v>96</v>
      </c>
      <c r="J12" s="38"/>
    </row>
    <row r="13" spans="1:16" x14ac:dyDescent="0.25">
      <c r="A13" s="30" t="s">
        <v>38</v>
      </c>
      <c r="B13" s="30">
        <v>2</v>
      </c>
      <c r="C13" s="31" t="s">
        <v>97</v>
      </c>
      <c r="D13" s="30" t="s">
        <v>40</v>
      </c>
      <c r="E13" s="32" t="s">
        <v>98</v>
      </c>
      <c r="F13" s="33" t="s">
        <v>99</v>
      </c>
      <c r="G13" s="34">
        <v>7.3070000000000004</v>
      </c>
      <c r="H13" s="35">
        <v>0</v>
      </c>
      <c r="I13" s="35">
        <f>ROUND(G13*H13,P4)</f>
        <v>0</v>
      </c>
      <c r="J13" s="33" t="s">
        <v>58</v>
      </c>
      <c r="O13" s="36">
        <f>I13*0.21</f>
        <v>0</v>
      </c>
      <c r="P13">
        <v>3</v>
      </c>
    </row>
    <row r="14" spans="1:16" x14ac:dyDescent="0.25">
      <c r="A14" s="30" t="s">
        <v>43</v>
      </c>
      <c r="B14" s="37"/>
      <c r="E14" s="32" t="s">
        <v>100</v>
      </c>
      <c r="J14" s="38"/>
    </row>
    <row r="15" spans="1:16" ht="30" x14ac:dyDescent="0.25">
      <c r="A15" s="30" t="s">
        <v>45</v>
      </c>
      <c r="B15" s="37"/>
      <c r="E15" s="39" t="s">
        <v>101</v>
      </c>
      <c r="J15" s="38"/>
    </row>
    <row r="16" spans="1:16" x14ac:dyDescent="0.25">
      <c r="A16" s="24" t="s">
        <v>35</v>
      </c>
      <c r="B16" s="25"/>
      <c r="C16" s="26" t="s">
        <v>102</v>
      </c>
      <c r="D16" s="27"/>
      <c r="E16" s="24" t="s">
        <v>103</v>
      </c>
      <c r="F16" s="27"/>
      <c r="G16" s="27"/>
      <c r="H16" s="27"/>
      <c r="I16" s="28">
        <f>SUMIFS(I17:I43,A17:A43,"P")</f>
        <v>0</v>
      </c>
      <c r="J16" s="29"/>
    </row>
    <row r="17" spans="1:16" x14ac:dyDescent="0.25">
      <c r="A17" s="30" t="s">
        <v>38</v>
      </c>
      <c r="B17" s="30">
        <v>3</v>
      </c>
      <c r="C17" s="31" t="s">
        <v>104</v>
      </c>
      <c r="D17" s="30" t="s">
        <v>40</v>
      </c>
      <c r="E17" s="32" t="s">
        <v>105</v>
      </c>
      <c r="F17" s="33" t="s">
        <v>106</v>
      </c>
      <c r="G17" s="34">
        <v>48.71</v>
      </c>
      <c r="H17" s="35">
        <v>0</v>
      </c>
      <c r="I17" s="35">
        <f>ROUND(G17*H17,P4)</f>
        <v>0</v>
      </c>
      <c r="J17" s="33" t="s">
        <v>58</v>
      </c>
      <c r="O17" s="36">
        <f>I17*0.21</f>
        <v>0</v>
      </c>
      <c r="P17">
        <v>3</v>
      </c>
    </row>
    <row r="18" spans="1:16" ht="45" x14ac:dyDescent="0.25">
      <c r="A18" s="30" t="s">
        <v>43</v>
      </c>
      <c r="B18" s="37"/>
      <c r="E18" s="32" t="s">
        <v>107</v>
      </c>
      <c r="J18" s="38"/>
    </row>
    <row r="19" spans="1:16" ht="30" x14ac:dyDescent="0.25">
      <c r="A19" s="30" t="s">
        <v>45</v>
      </c>
      <c r="B19" s="37"/>
      <c r="E19" s="39" t="s">
        <v>108</v>
      </c>
      <c r="J19" s="38"/>
    </row>
    <row r="20" spans="1:16" x14ac:dyDescent="0.25">
      <c r="A20" s="30" t="s">
        <v>38</v>
      </c>
      <c r="B20" s="30">
        <v>4</v>
      </c>
      <c r="C20" s="31" t="s">
        <v>109</v>
      </c>
      <c r="D20" s="30" t="s">
        <v>40</v>
      </c>
      <c r="E20" s="32" t="s">
        <v>110</v>
      </c>
      <c r="F20" s="33" t="s">
        <v>99</v>
      </c>
      <c r="G20" s="34">
        <v>14.917999999999999</v>
      </c>
      <c r="H20" s="35">
        <v>0</v>
      </c>
      <c r="I20" s="35">
        <f>ROUND(G20*H20,P4)</f>
        <v>0</v>
      </c>
      <c r="J20" s="33" t="s">
        <v>58</v>
      </c>
      <c r="O20" s="36">
        <f>I20*0.21</f>
        <v>0</v>
      </c>
      <c r="P20">
        <v>3</v>
      </c>
    </row>
    <row r="21" spans="1:16" ht="30" x14ac:dyDescent="0.25">
      <c r="A21" s="30" t="s">
        <v>43</v>
      </c>
      <c r="B21" s="37"/>
      <c r="E21" s="32" t="s">
        <v>111</v>
      </c>
      <c r="J21" s="38"/>
    </row>
    <row r="22" spans="1:16" ht="45" x14ac:dyDescent="0.25">
      <c r="A22" s="30" t="s">
        <v>45</v>
      </c>
      <c r="B22" s="37"/>
      <c r="E22" s="39" t="s">
        <v>112</v>
      </c>
      <c r="J22" s="38"/>
    </row>
    <row r="23" spans="1:16" x14ac:dyDescent="0.25">
      <c r="A23" s="30" t="s">
        <v>38</v>
      </c>
      <c r="B23" s="30">
        <v>5</v>
      </c>
      <c r="C23" s="31" t="s">
        <v>113</v>
      </c>
      <c r="D23" s="30" t="s">
        <v>40</v>
      </c>
      <c r="E23" s="32" t="s">
        <v>114</v>
      </c>
      <c r="F23" s="33" t="s">
        <v>77</v>
      </c>
      <c r="G23" s="34">
        <v>12</v>
      </c>
      <c r="H23" s="35">
        <v>0</v>
      </c>
      <c r="I23" s="35">
        <f>ROUND(G23*H23,P4)</f>
        <v>0</v>
      </c>
      <c r="J23" s="33" t="s">
        <v>58</v>
      </c>
      <c r="O23" s="36">
        <f>I23*0.21</f>
        <v>0</v>
      </c>
      <c r="P23">
        <v>3</v>
      </c>
    </row>
    <row r="24" spans="1:16" ht="30" x14ac:dyDescent="0.25">
      <c r="A24" s="30" t="s">
        <v>43</v>
      </c>
      <c r="B24" s="37"/>
      <c r="E24" s="32" t="s">
        <v>115</v>
      </c>
      <c r="J24" s="38"/>
    </row>
    <row r="25" spans="1:16" ht="30" x14ac:dyDescent="0.25">
      <c r="A25" s="30" t="s">
        <v>45</v>
      </c>
      <c r="B25" s="37"/>
      <c r="E25" s="39" t="s">
        <v>116</v>
      </c>
      <c r="J25" s="38"/>
    </row>
    <row r="26" spans="1:16" x14ac:dyDescent="0.25">
      <c r="A26" s="30" t="s">
        <v>38</v>
      </c>
      <c r="B26" s="30">
        <v>6</v>
      </c>
      <c r="C26" s="31" t="s">
        <v>117</v>
      </c>
      <c r="D26" s="30" t="s">
        <v>40</v>
      </c>
      <c r="E26" s="32" t="s">
        <v>118</v>
      </c>
      <c r="F26" s="33" t="s">
        <v>99</v>
      </c>
      <c r="G26" s="34">
        <v>7.6109999999999998</v>
      </c>
      <c r="H26" s="35">
        <v>0</v>
      </c>
      <c r="I26" s="35">
        <f>ROUND(G26*H26,P4)</f>
        <v>0</v>
      </c>
      <c r="J26" s="33" t="s">
        <v>58</v>
      </c>
      <c r="O26" s="36">
        <f>I26*0.21</f>
        <v>0</v>
      </c>
      <c r="P26">
        <v>3</v>
      </c>
    </row>
    <row r="27" spans="1:16" ht="30" x14ac:dyDescent="0.25">
      <c r="A27" s="30" t="s">
        <v>43</v>
      </c>
      <c r="B27" s="37"/>
      <c r="E27" s="32" t="s">
        <v>119</v>
      </c>
      <c r="J27" s="38"/>
    </row>
    <row r="28" spans="1:16" ht="30" x14ac:dyDescent="0.25">
      <c r="A28" s="30" t="s">
        <v>45</v>
      </c>
      <c r="B28" s="37"/>
      <c r="E28" s="39" t="s">
        <v>120</v>
      </c>
      <c r="J28" s="38"/>
    </row>
    <row r="29" spans="1:16" x14ac:dyDescent="0.25">
      <c r="A29" s="30" t="s">
        <v>38</v>
      </c>
      <c r="B29" s="30">
        <v>7</v>
      </c>
      <c r="C29" s="31" t="s">
        <v>121</v>
      </c>
      <c r="D29" s="30" t="s">
        <v>40</v>
      </c>
      <c r="E29" s="32" t="s">
        <v>122</v>
      </c>
      <c r="F29" s="33" t="s">
        <v>99</v>
      </c>
      <c r="G29" s="34">
        <v>5.2</v>
      </c>
      <c r="H29" s="35">
        <v>0</v>
      </c>
      <c r="I29" s="35">
        <f>ROUND(G29*H29,P4)</f>
        <v>0</v>
      </c>
      <c r="J29" s="33" t="s">
        <v>58</v>
      </c>
      <c r="O29" s="36">
        <f>I29*0.21</f>
        <v>0</v>
      </c>
      <c r="P29">
        <v>3</v>
      </c>
    </row>
    <row r="30" spans="1:16" ht="30" x14ac:dyDescent="0.25">
      <c r="A30" s="30" t="s">
        <v>43</v>
      </c>
      <c r="B30" s="37"/>
      <c r="E30" s="32" t="s">
        <v>123</v>
      </c>
      <c r="J30" s="38"/>
    </row>
    <row r="31" spans="1:16" ht="45" x14ac:dyDescent="0.25">
      <c r="A31" s="30" t="s">
        <v>45</v>
      </c>
      <c r="B31" s="37"/>
      <c r="E31" s="39" t="s">
        <v>124</v>
      </c>
      <c r="J31" s="38"/>
    </row>
    <row r="32" spans="1:16" x14ac:dyDescent="0.25">
      <c r="A32" s="30" t="s">
        <v>38</v>
      </c>
      <c r="B32" s="30">
        <v>8</v>
      </c>
      <c r="C32" s="31" t="s">
        <v>125</v>
      </c>
      <c r="D32" s="30" t="s">
        <v>40</v>
      </c>
      <c r="E32" s="32" t="s">
        <v>126</v>
      </c>
      <c r="F32" s="33" t="s">
        <v>99</v>
      </c>
      <c r="G32" s="34">
        <v>12.811</v>
      </c>
      <c r="H32" s="35">
        <v>0</v>
      </c>
      <c r="I32" s="35">
        <f>ROUND(G32*H32,P4)</f>
        <v>0</v>
      </c>
      <c r="J32" s="33" t="s">
        <v>58</v>
      </c>
      <c r="O32" s="36">
        <f>I32*0.21</f>
        <v>0</v>
      </c>
      <c r="P32">
        <v>3</v>
      </c>
    </row>
    <row r="33" spans="1:16" x14ac:dyDescent="0.25">
      <c r="A33" s="30" t="s">
        <v>43</v>
      </c>
      <c r="B33" s="37"/>
      <c r="E33" s="32" t="s">
        <v>127</v>
      </c>
      <c r="J33" s="38"/>
    </row>
    <row r="34" spans="1:16" ht="45" x14ac:dyDescent="0.25">
      <c r="A34" s="30" t="s">
        <v>45</v>
      </c>
      <c r="B34" s="37"/>
      <c r="E34" s="39" t="s">
        <v>128</v>
      </c>
      <c r="J34" s="38"/>
    </row>
    <row r="35" spans="1:16" x14ac:dyDescent="0.25">
      <c r="A35" s="30" t="s">
        <v>38</v>
      </c>
      <c r="B35" s="30">
        <v>9</v>
      </c>
      <c r="C35" s="31" t="s">
        <v>129</v>
      </c>
      <c r="D35" s="30" t="s">
        <v>40</v>
      </c>
      <c r="E35" s="32" t="s">
        <v>130</v>
      </c>
      <c r="F35" s="33" t="s">
        <v>99</v>
      </c>
      <c r="G35" s="34">
        <v>7.6109999999999998</v>
      </c>
      <c r="H35" s="35">
        <v>0</v>
      </c>
      <c r="I35" s="35">
        <f>ROUND(G35*H35,P4)</f>
        <v>0</v>
      </c>
      <c r="J35" s="33" t="s">
        <v>58</v>
      </c>
      <c r="O35" s="36">
        <f>I35*0.21</f>
        <v>0</v>
      </c>
      <c r="P35">
        <v>3</v>
      </c>
    </row>
    <row r="36" spans="1:16" x14ac:dyDescent="0.25">
      <c r="A36" s="30" t="s">
        <v>43</v>
      </c>
      <c r="B36" s="37"/>
      <c r="E36" s="32" t="s">
        <v>131</v>
      </c>
      <c r="J36" s="38"/>
    </row>
    <row r="37" spans="1:16" ht="45" x14ac:dyDescent="0.25">
      <c r="A37" s="30" t="s">
        <v>45</v>
      </c>
      <c r="B37" s="37"/>
      <c r="E37" s="39" t="s">
        <v>132</v>
      </c>
      <c r="J37" s="38"/>
    </row>
    <row r="38" spans="1:16" x14ac:dyDescent="0.25">
      <c r="A38" s="30" t="s">
        <v>38</v>
      </c>
      <c r="B38" s="30">
        <v>10</v>
      </c>
      <c r="C38" s="31" t="s">
        <v>133</v>
      </c>
      <c r="D38" s="30" t="s">
        <v>40</v>
      </c>
      <c r="E38" s="32" t="s">
        <v>134</v>
      </c>
      <c r="F38" s="33" t="s">
        <v>106</v>
      </c>
      <c r="G38" s="34">
        <v>48.71</v>
      </c>
      <c r="H38" s="35">
        <v>0</v>
      </c>
      <c r="I38" s="35">
        <f>ROUND(G38*H38,P4)</f>
        <v>0</v>
      </c>
      <c r="J38" s="33" t="s">
        <v>58</v>
      </c>
      <c r="O38" s="36">
        <f>I38*0.21</f>
        <v>0</v>
      </c>
      <c r="P38">
        <v>3</v>
      </c>
    </row>
    <row r="39" spans="1:16" ht="30" x14ac:dyDescent="0.25">
      <c r="A39" s="30" t="s">
        <v>43</v>
      </c>
      <c r="B39" s="37"/>
      <c r="E39" s="32" t="s">
        <v>135</v>
      </c>
      <c r="J39" s="38"/>
    </row>
    <row r="40" spans="1:16" ht="30" x14ac:dyDescent="0.25">
      <c r="A40" s="30" t="s">
        <v>45</v>
      </c>
      <c r="B40" s="37"/>
      <c r="E40" s="39" t="s">
        <v>136</v>
      </c>
      <c r="J40" s="38"/>
    </row>
    <row r="41" spans="1:16" x14ac:dyDescent="0.25">
      <c r="A41" s="30" t="s">
        <v>38</v>
      </c>
      <c r="B41" s="30">
        <v>11</v>
      </c>
      <c r="C41" s="31" t="s">
        <v>137</v>
      </c>
      <c r="D41" s="30" t="s">
        <v>40</v>
      </c>
      <c r="E41" s="32" t="s">
        <v>138</v>
      </c>
      <c r="F41" s="33" t="s">
        <v>106</v>
      </c>
      <c r="G41" s="34">
        <v>48.710999999999999</v>
      </c>
      <c r="H41" s="35">
        <v>0</v>
      </c>
      <c r="I41" s="35">
        <f>ROUND(G41*H41,P4)</f>
        <v>0</v>
      </c>
      <c r="J41" s="33" t="s">
        <v>58</v>
      </c>
      <c r="O41" s="36">
        <f>I41*0.21</f>
        <v>0</v>
      </c>
      <c r="P41">
        <v>3</v>
      </c>
    </row>
    <row r="42" spans="1:16" x14ac:dyDescent="0.25">
      <c r="A42" s="30" t="s">
        <v>43</v>
      </c>
      <c r="B42" s="37"/>
      <c r="E42" s="32" t="s">
        <v>139</v>
      </c>
      <c r="J42" s="38"/>
    </row>
    <row r="43" spans="1:16" ht="30" x14ac:dyDescent="0.25">
      <c r="A43" s="30" t="s">
        <v>45</v>
      </c>
      <c r="B43" s="37"/>
      <c r="E43" s="39" t="s">
        <v>140</v>
      </c>
      <c r="J43" s="38"/>
    </row>
    <row r="44" spans="1:16" x14ac:dyDescent="0.25">
      <c r="A44" s="24" t="s">
        <v>35</v>
      </c>
      <c r="B44" s="25"/>
      <c r="C44" s="26" t="s">
        <v>141</v>
      </c>
      <c r="D44" s="27"/>
      <c r="E44" s="24" t="s">
        <v>142</v>
      </c>
      <c r="F44" s="27"/>
      <c r="G44" s="27"/>
      <c r="H44" s="27"/>
      <c r="I44" s="28">
        <f>SUMIFS(I45:I47,A45:A47,"P")</f>
        <v>0</v>
      </c>
      <c r="J44" s="29"/>
    </row>
    <row r="45" spans="1:16" ht="30" x14ac:dyDescent="0.25">
      <c r="A45" s="30" t="s">
        <v>38</v>
      </c>
      <c r="B45" s="30">
        <v>12</v>
      </c>
      <c r="C45" s="31" t="s">
        <v>143</v>
      </c>
      <c r="D45" s="30" t="s">
        <v>40</v>
      </c>
      <c r="E45" s="32" t="s">
        <v>144</v>
      </c>
      <c r="F45" s="33" t="s">
        <v>77</v>
      </c>
      <c r="G45" s="34">
        <v>2242</v>
      </c>
      <c r="H45" s="35">
        <v>0</v>
      </c>
      <c r="I45" s="35">
        <f>ROUND(G45*H45,P4)</f>
        <v>0</v>
      </c>
      <c r="J45" s="33" t="s">
        <v>58</v>
      </c>
      <c r="O45" s="36">
        <f>I45*0.21</f>
        <v>0</v>
      </c>
      <c r="P45">
        <v>3</v>
      </c>
    </row>
    <row r="46" spans="1:16" ht="45" x14ac:dyDescent="0.25">
      <c r="A46" s="30" t="s">
        <v>43</v>
      </c>
      <c r="B46" s="37"/>
      <c r="E46" s="32" t="s">
        <v>145</v>
      </c>
      <c r="J46" s="38"/>
    </row>
    <row r="47" spans="1:16" ht="60" x14ac:dyDescent="0.25">
      <c r="A47" s="30" t="s">
        <v>45</v>
      </c>
      <c r="B47" s="37"/>
      <c r="E47" s="39" t="s">
        <v>146</v>
      </c>
      <c r="J47" s="38"/>
    </row>
    <row r="48" spans="1:16" x14ac:dyDescent="0.25">
      <c r="A48" s="24" t="s">
        <v>35</v>
      </c>
      <c r="B48" s="25"/>
      <c r="C48" s="26" t="s">
        <v>147</v>
      </c>
      <c r="D48" s="27"/>
      <c r="E48" s="24" t="s">
        <v>148</v>
      </c>
      <c r="F48" s="27"/>
      <c r="G48" s="27"/>
      <c r="H48" s="27"/>
      <c r="I48" s="28">
        <f>SUMIFS(I49:I54,A49:A54,"P")</f>
        <v>0</v>
      </c>
      <c r="J48" s="29"/>
    </row>
    <row r="49" spans="1:16" x14ac:dyDescent="0.25">
      <c r="A49" s="30" t="s">
        <v>38</v>
      </c>
      <c r="B49" s="30">
        <v>13</v>
      </c>
      <c r="C49" s="31" t="s">
        <v>149</v>
      </c>
      <c r="D49" s="30" t="s">
        <v>40</v>
      </c>
      <c r="E49" s="32" t="s">
        <v>150</v>
      </c>
      <c r="F49" s="33" t="s">
        <v>99</v>
      </c>
      <c r="G49" s="34">
        <v>30.27</v>
      </c>
      <c r="H49" s="35">
        <v>0</v>
      </c>
      <c r="I49" s="35">
        <f>ROUND(G49*H49,P4)</f>
        <v>0</v>
      </c>
      <c r="J49" s="33" t="s">
        <v>58</v>
      </c>
      <c r="O49" s="36">
        <f>I49*0.21</f>
        <v>0</v>
      </c>
      <c r="P49">
        <v>3</v>
      </c>
    </row>
    <row r="50" spans="1:16" x14ac:dyDescent="0.25">
      <c r="A50" s="30" t="s">
        <v>43</v>
      </c>
      <c r="B50" s="37"/>
      <c r="E50" s="32" t="s">
        <v>151</v>
      </c>
      <c r="J50" s="38"/>
    </row>
    <row r="51" spans="1:16" ht="30" x14ac:dyDescent="0.25">
      <c r="A51" s="30" t="s">
        <v>45</v>
      </c>
      <c r="B51" s="37"/>
      <c r="E51" s="39" t="s">
        <v>152</v>
      </c>
      <c r="J51" s="38"/>
    </row>
    <row r="52" spans="1:16" x14ac:dyDescent="0.25">
      <c r="A52" s="30" t="s">
        <v>38</v>
      </c>
      <c r="B52" s="30">
        <v>14</v>
      </c>
      <c r="C52" s="31" t="s">
        <v>153</v>
      </c>
      <c r="D52" s="30" t="s">
        <v>40</v>
      </c>
      <c r="E52" s="32" t="s">
        <v>154</v>
      </c>
      <c r="F52" s="33" t="s">
        <v>94</v>
      </c>
      <c r="G52" s="34">
        <v>2.2320000000000002</v>
      </c>
      <c r="H52" s="35">
        <v>0</v>
      </c>
      <c r="I52" s="35">
        <f>ROUND(G52*H52,P4)</f>
        <v>0</v>
      </c>
      <c r="J52" s="33" t="s">
        <v>58</v>
      </c>
      <c r="O52" s="36">
        <f>I52*0.21</f>
        <v>0</v>
      </c>
      <c r="P52">
        <v>3</v>
      </c>
    </row>
    <row r="53" spans="1:16" ht="45" x14ac:dyDescent="0.25">
      <c r="A53" s="30" t="s">
        <v>43</v>
      </c>
      <c r="B53" s="37"/>
      <c r="E53" s="32" t="s">
        <v>155</v>
      </c>
      <c r="J53" s="38"/>
    </row>
    <row r="54" spans="1:16" ht="30" x14ac:dyDescent="0.25">
      <c r="A54" s="30" t="s">
        <v>45</v>
      </c>
      <c r="B54" s="37"/>
      <c r="E54" s="39" t="s">
        <v>156</v>
      </c>
      <c r="J54" s="38"/>
    </row>
    <row r="55" spans="1:16" x14ac:dyDescent="0.25">
      <c r="A55" s="24" t="s">
        <v>35</v>
      </c>
      <c r="B55" s="25"/>
      <c r="C55" s="26" t="s">
        <v>157</v>
      </c>
      <c r="D55" s="27"/>
      <c r="E55" s="24" t="s">
        <v>158</v>
      </c>
      <c r="F55" s="27"/>
      <c r="G55" s="27"/>
      <c r="H55" s="27"/>
      <c r="I55" s="28">
        <f>SUMIFS(I56:I73,A56:A73,"P")</f>
        <v>0</v>
      </c>
      <c r="J55" s="29"/>
    </row>
    <row r="56" spans="1:16" ht="30" x14ac:dyDescent="0.25">
      <c r="A56" s="30" t="s">
        <v>38</v>
      </c>
      <c r="B56" s="30">
        <v>15</v>
      </c>
      <c r="C56" s="31" t="s">
        <v>159</v>
      </c>
      <c r="D56" s="30" t="s">
        <v>40</v>
      </c>
      <c r="E56" s="32" t="s">
        <v>160</v>
      </c>
      <c r="F56" s="33" t="s">
        <v>106</v>
      </c>
      <c r="G56" s="34">
        <v>75.510000000000005</v>
      </c>
      <c r="H56" s="35">
        <v>0</v>
      </c>
      <c r="I56" s="35">
        <f>ROUND(G56*H56,P4)</f>
        <v>0</v>
      </c>
      <c r="J56" s="33" t="s">
        <v>58</v>
      </c>
      <c r="O56" s="36">
        <f>I56*0.21</f>
        <v>0</v>
      </c>
      <c r="P56">
        <v>3</v>
      </c>
    </row>
    <row r="57" spans="1:16" ht="60" x14ac:dyDescent="0.25">
      <c r="A57" s="30" t="s">
        <v>43</v>
      </c>
      <c r="B57" s="37"/>
      <c r="E57" s="32" t="s">
        <v>161</v>
      </c>
      <c r="J57" s="38"/>
    </row>
    <row r="58" spans="1:16" ht="30" x14ac:dyDescent="0.25">
      <c r="A58" s="30" t="s">
        <v>45</v>
      </c>
      <c r="B58" s="37"/>
      <c r="E58" s="39" t="s">
        <v>162</v>
      </c>
      <c r="J58" s="38"/>
    </row>
    <row r="59" spans="1:16" ht="30" x14ac:dyDescent="0.25">
      <c r="A59" s="30" t="s">
        <v>38</v>
      </c>
      <c r="B59" s="30">
        <v>16</v>
      </c>
      <c r="C59" s="31" t="s">
        <v>163</v>
      </c>
      <c r="D59" s="30" t="s">
        <v>40</v>
      </c>
      <c r="E59" s="32" t="s">
        <v>164</v>
      </c>
      <c r="F59" s="33" t="s">
        <v>106</v>
      </c>
      <c r="G59" s="34">
        <v>50.34</v>
      </c>
      <c r="H59" s="35">
        <v>0</v>
      </c>
      <c r="I59" s="35">
        <f>ROUND(G59*H59,P4)</f>
        <v>0</v>
      </c>
      <c r="J59" s="33" t="s">
        <v>58</v>
      </c>
      <c r="O59" s="36">
        <f>I59*0.21</f>
        <v>0</v>
      </c>
      <c r="P59">
        <v>3</v>
      </c>
    </row>
    <row r="60" spans="1:16" ht="60" x14ac:dyDescent="0.25">
      <c r="A60" s="30" t="s">
        <v>43</v>
      </c>
      <c r="B60" s="37"/>
      <c r="E60" s="32" t="s">
        <v>165</v>
      </c>
      <c r="J60" s="38"/>
    </row>
    <row r="61" spans="1:16" ht="30" x14ac:dyDescent="0.25">
      <c r="A61" s="30" t="s">
        <v>45</v>
      </c>
      <c r="B61" s="37"/>
      <c r="E61" s="39" t="s">
        <v>166</v>
      </c>
      <c r="J61" s="38"/>
    </row>
    <row r="62" spans="1:16" x14ac:dyDescent="0.25">
      <c r="A62" s="30" t="s">
        <v>38</v>
      </c>
      <c r="B62" s="30">
        <v>17</v>
      </c>
      <c r="C62" s="31" t="s">
        <v>167</v>
      </c>
      <c r="D62" s="30" t="s">
        <v>40</v>
      </c>
      <c r="E62" s="32" t="s">
        <v>168</v>
      </c>
      <c r="F62" s="33" t="s">
        <v>106</v>
      </c>
      <c r="G62" s="34">
        <v>25.17</v>
      </c>
      <c r="H62" s="35">
        <v>0</v>
      </c>
      <c r="I62" s="35">
        <f>ROUND(G62*H62,P4)</f>
        <v>0</v>
      </c>
      <c r="J62" s="33" t="s">
        <v>58</v>
      </c>
      <c r="O62" s="36">
        <f>I62*0.21</f>
        <v>0</v>
      </c>
      <c r="P62">
        <v>3</v>
      </c>
    </row>
    <row r="63" spans="1:16" ht="75" x14ac:dyDescent="0.25">
      <c r="A63" s="30" t="s">
        <v>43</v>
      </c>
      <c r="B63" s="37"/>
      <c r="E63" s="32" t="s">
        <v>169</v>
      </c>
      <c r="J63" s="38"/>
    </row>
    <row r="64" spans="1:16" ht="30" x14ac:dyDescent="0.25">
      <c r="A64" s="30" t="s">
        <v>45</v>
      </c>
      <c r="B64" s="37"/>
      <c r="E64" s="39" t="s">
        <v>170</v>
      </c>
      <c r="J64" s="38"/>
    </row>
    <row r="65" spans="1:16" x14ac:dyDescent="0.25">
      <c r="A65" s="30" t="s">
        <v>38</v>
      </c>
      <c r="B65" s="30">
        <v>18</v>
      </c>
      <c r="C65" s="31" t="s">
        <v>171</v>
      </c>
      <c r="D65" s="30" t="s">
        <v>40</v>
      </c>
      <c r="E65" s="32" t="s">
        <v>172</v>
      </c>
      <c r="F65" s="33" t="s">
        <v>106</v>
      </c>
      <c r="G65" s="34">
        <v>151.02000000000001</v>
      </c>
      <c r="H65" s="35">
        <v>0</v>
      </c>
      <c r="I65" s="35">
        <f>ROUND(G65*H65,P4)</f>
        <v>0</v>
      </c>
      <c r="J65" s="33" t="s">
        <v>58</v>
      </c>
      <c r="O65" s="36">
        <f>I65*0.21</f>
        <v>0</v>
      </c>
      <c r="P65">
        <v>3</v>
      </c>
    </row>
    <row r="66" spans="1:16" x14ac:dyDescent="0.25">
      <c r="A66" s="30" t="s">
        <v>43</v>
      </c>
      <c r="B66" s="37"/>
      <c r="E66" s="32" t="s">
        <v>173</v>
      </c>
      <c r="J66" s="38"/>
    </row>
    <row r="67" spans="1:16" ht="30" x14ac:dyDescent="0.25">
      <c r="A67" s="30" t="s">
        <v>45</v>
      </c>
      <c r="B67" s="37"/>
      <c r="E67" s="39" t="s">
        <v>174</v>
      </c>
      <c r="J67" s="38"/>
    </row>
    <row r="68" spans="1:16" x14ac:dyDescent="0.25">
      <c r="A68" s="30" t="s">
        <v>38</v>
      </c>
      <c r="B68" s="30">
        <v>19</v>
      </c>
      <c r="C68" s="31" t="s">
        <v>175</v>
      </c>
      <c r="D68" s="30" t="s">
        <v>40</v>
      </c>
      <c r="E68" s="32" t="s">
        <v>176</v>
      </c>
      <c r="F68" s="33" t="s">
        <v>106</v>
      </c>
      <c r="G68" s="34">
        <v>17.600000000000001</v>
      </c>
      <c r="H68" s="35">
        <v>0</v>
      </c>
      <c r="I68" s="35">
        <f>ROUND(G68*H68,P4)</f>
        <v>0</v>
      </c>
      <c r="J68" s="33" t="s">
        <v>58</v>
      </c>
      <c r="O68" s="36">
        <f>I68*0.21</f>
        <v>0</v>
      </c>
      <c r="P68">
        <v>3</v>
      </c>
    </row>
    <row r="69" spans="1:16" ht="45" x14ac:dyDescent="0.25">
      <c r="A69" s="30" t="s">
        <v>43</v>
      </c>
      <c r="B69" s="37"/>
      <c r="E69" s="32" t="s">
        <v>177</v>
      </c>
      <c r="J69" s="38"/>
    </row>
    <row r="70" spans="1:16" ht="30" x14ac:dyDescent="0.25">
      <c r="A70" s="30" t="s">
        <v>45</v>
      </c>
      <c r="B70" s="37"/>
      <c r="E70" s="39" t="s">
        <v>178</v>
      </c>
      <c r="J70" s="38"/>
    </row>
    <row r="71" spans="1:16" x14ac:dyDescent="0.25">
      <c r="A71" s="30" t="s">
        <v>38</v>
      </c>
      <c r="B71" s="30">
        <v>20</v>
      </c>
      <c r="C71" s="31" t="s">
        <v>179</v>
      </c>
      <c r="D71" s="30" t="s">
        <v>40</v>
      </c>
      <c r="E71" s="32" t="s">
        <v>180</v>
      </c>
      <c r="F71" s="33" t="s">
        <v>181</v>
      </c>
      <c r="G71" s="34">
        <v>22.7</v>
      </c>
      <c r="H71" s="35">
        <v>0</v>
      </c>
      <c r="I71" s="35">
        <f>ROUND(G71*H71,P4)</f>
        <v>0</v>
      </c>
      <c r="J71" s="33" t="s">
        <v>58</v>
      </c>
      <c r="O71" s="36">
        <f>I71*0.21</f>
        <v>0</v>
      </c>
      <c r="P71">
        <v>3</v>
      </c>
    </row>
    <row r="72" spans="1:16" ht="60" x14ac:dyDescent="0.25">
      <c r="A72" s="30" t="s">
        <v>43</v>
      </c>
      <c r="B72" s="37"/>
      <c r="E72" s="32" t="s">
        <v>182</v>
      </c>
      <c r="J72" s="38"/>
    </row>
    <row r="73" spans="1:16" ht="30" x14ac:dyDescent="0.25">
      <c r="A73" s="30" t="s">
        <v>45</v>
      </c>
      <c r="B73" s="37"/>
      <c r="E73" s="39" t="s">
        <v>183</v>
      </c>
      <c r="J73" s="38"/>
    </row>
    <row r="74" spans="1:16" x14ac:dyDescent="0.25">
      <c r="A74" s="24" t="s">
        <v>35</v>
      </c>
      <c r="B74" s="25"/>
      <c r="C74" s="26" t="s">
        <v>184</v>
      </c>
      <c r="D74" s="27"/>
      <c r="E74" s="24" t="s">
        <v>185</v>
      </c>
      <c r="F74" s="27"/>
      <c r="G74" s="27"/>
      <c r="H74" s="27"/>
      <c r="I74" s="28">
        <f>SUMIFS(I75:I80,A75:A80,"P")</f>
        <v>0</v>
      </c>
      <c r="J74" s="29"/>
    </row>
    <row r="75" spans="1:16" x14ac:dyDescent="0.25">
      <c r="A75" s="30" t="s">
        <v>38</v>
      </c>
      <c r="B75" s="30">
        <v>21</v>
      </c>
      <c r="C75" s="31" t="s">
        <v>186</v>
      </c>
      <c r="D75" s="30" t="s">
        <v>40</v>
      </c>
      <c r="E75" s="32" t="s">
        <v>187</v>
      </c>
      <c r="F75" s="33" t="s">
        <v>106</v>
      </c>
      <c r="G75" s="34">
        <v>5</v>
      </c>
      <c r="H75" s="35">
        <v>0</v>
      </c>
      <c r="I75" s="35">
        <f>ROUND(G75*H75,P4)</f>
        <v>0</v>
      </c>
      <c r="J75" s="33" t="s">
        <v>58</v>
      </c>
      <c r="O75" s="36">
        <f>I75*0.21</f>
        <v>0</v>
      </c>
      <c r="P75">
        <v>3</v>
      </c>
    </row>
    <row r="76" spans="1:16" ht="30" x14ac:dyDescent="0.25">
      <c r="A76" s="30" t="s">
        <v>43</v>
      </c>
      <c r="B76" s="37"/>
      <c r="E76" s="32" t="s">
        <v>188</v>
      </c>
      <c r="J76" s="38"/>
    </row>
    <row r="77" spans="1:16" ht="30" x14ac:dyDescent="0.25">
      <c r="A77" s="30" t="s">
        <v>45</v>
      </c>
      <c r="B77" s="37"/>
      <c r="E77" s="39" t="s">
        <v>189</v>
      </c>
      <c r="J77" s="38"/>
    </row>
    <row r="78" spans="1:16" x14ac:dyDescent="0.25">
      <c r="A78" s="30" t="s">
        <v>38</v>
      </c>
      <c r="B78" s="30">
        <v>22</v>
      </c>
      <c r="C78" s="31" t="s">
        <v>190</v>
      </c>
      <c r="D78" s="30" t="s">
        <v>40</v>
      </c>
      <c r="E78" s="32" t="s">
        <v>191</v>
      </c>
      <c r="F78" s="33" t="s">
        <v>106</v>
      </c>
      <c r="G78" s="34">
        <v>453.5</v>
      </c>
      <c r="H78" s="35">
        <v>0</v>
      </c>
      <c r="I78" s="35">
        <f>ROUND(G78*H78,P4)</f>
        <v>0</v>
      </c>
      <c r="J78" s="33" t="s">
        <v>58</v>
      </c>
      <c r="O78" s="36">
        <f>I78*0.21</f>
        <v>0</v>
      </c>
      <c r="P78">
        <v>3</v>
      </c>
    </row>
    <row r="79" spans="1:16" ht="60" x14ac:dyDescent="0.25">
      <c r="A79" s="30" t="s">
        <v>43</v>
      </c>
      <c r="B79" s="37"/>
      <c r="E79" s="32" t="s">
        <v>192</v>
      </c>
      <c r="J79" s="38"/>
    </row>
    <row r="80" spans="1:16" ht="30" x14ac:dyDescent="0.25">
      <c r="A80" s="30" t="s">
        <v>45</v>
      </c>
      <c r="B80" s="37"/>
      <c r="E80" s="39" t="s">
        <v>193</v>
      </c>
      <c r="J80" s="38"/>
    </row>
    <row r="81" spans="1:16" x14ac:dyDescent="0.25">
      <c r="A81" s="24" t="s">
        <v>35</v>
      </c>
      <c r="B81" s="25"/>
      <c r="C81" s="26" t="s">
        <v>194</v>
      </c>
      <c r="D81" s="27"/>
      <c r="E81" s="24" t="s">
        <v>195</v>
      </c>
      <c r="F81" s="27"/>
      <c r="G81" s="27"/>
      <c r="H81" s="27"/>
      <c r="I81" s="28">
        <f>SUMIFS(I82:I87,A82:A87,"P")</f>
        <v>0</v>
      </c>
      <c r="J81" s="29"/>
    </row>
    <row r="82" spans="1:16" ht="30" x14ac:dyDescent="0.25">
      <c r="A82" s="30" t="s">
        <v>38</v>
      </c>
      <c r="B82" s="30">
        <v>23</v>
      </c>
      <c r="C82" s="31" t="s">
        <v>196</v>
      </c>
      <c r="D82" s="30" t="s">
        <v>40</v>
      </c>
      <c r="E82" s="32" t="s">
        <v>197</v>
      </c>
      <c r="F82" s="33" t="s">
        <v>181</v>
      </c>
      <c r="G82" s="34">
        <v>30</v>
      </c>
      <c r="H82" s="35">
        <v>0</v>
      </c>
      <c r="I82" s="35">
        <f>ROUND(G82*H82,P4)</f>
        <v>0</v>
      </c>
      <c r="J82" s="33" t="s">
        <v>58</v>
      </c>
      <c r="O82" s="36">
        <f>I82*0.21</f>
        <v>0</v>
      </c>
      <c r="P82">
        <v>3</v>
      </c>
    </row>
    <row r="83" spans="1:16" ht="45" x14ac:dyDescent="0.25">
      <c r="A83" s="30" t="s">
        <v>43</v>
      </c>
      <c r="B83" s="37"/>
      <c r="E83" s="32" t="s">
        <v>198</v>
      </c>
      <c r="J83" s="38"/>
    </row>
    <row r="84" spans="1:16" ht="45" x14ac:dyDescent="0.25">
      <c r="A84" s="30" t="s">
        <v>45</v>
      </c>
      <c r="B84" s="37"/>
      <c r="E84" s="39" t="s">
        <v>199</v>
      </c>
      <c r="J84" s="38"/>
    </row>
    <row r="85" spans="1:16" x14ac:dyDescent="0.25">
      <c r="A85" s="30" t="s">
        <v>38</v>
      </c>
      <c r="B85" s="30">
        <v>24</v>
      </c>
      <c r="C85" s="31" t="s">
        <v>200</v>
      </c>
      <c r="D85" s="30" t="s">
        <v>40</v>
      </c>
      <c r="E85" s="32" t="s">
        <v>201</v>
      </c>
      <c r="F85" s="33" t="s">
        <v>77</v>
      </c>
      <c r="G85" s="34">
        <v>12</v>
      </c>
      <c r="H85" s="35">
        <v>0</v>
      </c>
      <c r="I85" s="35">
        <f>ROUND(G85*H85,P4)</f>
        <v>0</v>
      </c>
      <c r="J85" s="33" t="s">
        <v>58</v>
      </c>
      <c r="O85" s="36">
        <f>I85*0.21</f>
        <v>0</v>
      </c>
      <c r="P85">
        <v>3</v>
      </c>
    </row>
    <row r="86" spans="1:16" ht="30" x14ac:dyDescent="0.25">
      <c r="A86" s="30" t="s">
        <v>43</v>
      </c>
      <c r="B86" s="37"/>
      <c r="E86" s="32" t="s">
        <v>202</v>
      </c>
      <c r="J86" s="38"/>
    </row>
    <row r="87" spans="1:16" ht="30" x14ac:dyDescent="0.25">
      <c r="A87" s="30" t="s">
        <v>45</v>
      </c>
      <c r="B87" s="37"/>
      <c r="E87" s="39" t="s">
        <v>116</v>
      </c>
      <c r="J87" s="38"/>
    </row>
    <row r="88" spans="1:16" x14ac:dyDescent="0.25">
      <c r="A88" s="24" t="s">
        <v>35</v>
      </c>
      <c r="B88" s="25"/>
      <c r="C88" s="26" t="s">
        <v>203</v>
      </c>
      <c r="D88" s="27"/>
      <c r="E88" s="24" t="s">
        <v>204</v>
      </c>
      <c r="F88" s="27"/>
      <c r="G88" s="27"/>
      <c r="H88" s="27"/>
      <c r="I88" s="28">
        <f>SUMIFS(I89:I124,A89:A124,"P")</f>
        <v>0</v>
      </c>
      <c r="J88" s="29"/>
    </row>
    <row r="89" spans="1:16" ht="30" x14ac:dyDescent="0.25">
      <c r="A89" s="30" t="s">
        <v>38</v>
      </c>
      <c r="B89" s="30">
        <v>25</v>
      </c>
      <c r="C89" s="31" t="s">
        <v>205</v>
      </c>
      <c r="D89" s="30" t="s">
        <v>40</v>
      </c>
      <c r="E89" s="32" t="s">
        <v>206</v>
      </c>
      <c r="F89" s="33" t="s">
        <v>181</v>
      </c>
      <c r="G89" s="34">
        <v>30.5</v>
      </c>
      <c r="H89" s="35">
        <v>0</v>
      </c>
      <c r="I89" s="35">
        <f>ROUND(G89*H89,P4)</f>
        <v>0</v>
      </c>
      <c r="J89" s="33" t="s">
        <v>58</v>
      </c>
      <c r="O89" s="36">
        <f>I89*0.21</f>
        <v>0</v>
      </c>
      <c r="P89">
        <v>3</v>
      </c>
    </row>
    <row r="90" spans="1:16" ht="45" x14ac:dyDescent="0.25">
      <c r="A90" s="30" t="s">
        <v>43</v>
      </c>
      <c r="B90" s="37"/>
      <c r="E90" s="32" t="s">
        <v>207</v>
      </c>
      <c r="J90" s="38"/>
    </row>
    <row r="91" spans="1:16" ht="30" x14ac:dyDescent="0.25">
      <c r="A91" s="30" t="s">
        <v>45</v>
      </c>
      <c r="B91" s="37"/>
      <c r="E91" s="39" t="s">
        <v>208</v>
      </c>
      <c r="J91" s="38"/>
    </row>
    <row r="92" spans="1:16" x14ac:dyDescent="0.25">
      <c r="A92" s="30" t="s">
        <v>38</v>
      </c>
      <c r="B92" s="30">
        <v>26</v>
      </c>
      <c r="C92" s="31" t="s">
        <v>209</v>
      </c>
      <c r="D92" s="30" t="s">
        <v>40</v>
      </c>
      <c r="E92" s="32" t="s">
        <v>210</v>
      </c>
      <c r="F92" s="33" t="s">
        <v>181</v>
      </c>
      <c r="G92" s="34">
        <v>30.5</v>
      </c>
      <c r="H92" s="35">
        <v>0</v>
      </c>
      <c r="I92" s="35">
        <f>ROUND(G92*H92,P4)</f>
        <v>0</v>
      </c>
      <c r="J92" s="33" t="s">
        <v>58</v>
      </c>
      <c r="O92" s="36">
        <f>I92*0.21</f>
        <v>0</v>
      </c>
      <c r="P92">
        <v>3</v>
      </c>
    </row>
    <row r="93" spans="1:16" ht="30" x14ac:dyDescent="0.25">
      <c r="A93" s="30" t="s">
        <v>43</v>
      </c>
      <c r="B93" s="37"/>
      <c r="E93" s="32" t="s">
        <v>211</v>
      </c>
      <c r="J93" s="38"/>
    </row>
    <row r="94" spans="1:16" ht="30" x14ac:dyDescent="0.25">
      <c r="A94" s="30" t="s">
        <v>45</v>
      </c>
      <c r="B94" s="37"/>
      <c r="E94" s="39" t="s">
        <v>208</v>
      </c>
      <c r="J94" s="38"/>
    </row>
    <row r="95" spans="1:16" x14ac:dyDescent="0.25">
      <c r="A95" s="30" t="s">
        <v>38</v>
      </c>
      <c r="B95" s="30">
        <v>27</v>
      </c>
      <c r="C95" s="31" t="s">
        <v>212</v>
      </c>
      <c r="D95" s="30" t="s">
        <v>40</v>
      </c>
      <c r="E95" s="32" t="s">
        <v>213</v>
      </c>
      <c r="F95" s="33" t="s">
        <v>181</v>
      </c>
      <c r="G95" s="34">
        <v>14</v>
      </c>
      <c r="H95" s="35">
        <v>0</v>
      </c>
      <c r="I95" s="35">
        <f>ROUND(G95*H95,P4)</f>
        <v>0</v>
      </c>
      <c r="J95" s="33" t="s">
        <v>58</v>
      </c>
      <c r="O95" s="36">
        <f>I95*0.21</f>
        <v>0</v>
      </c>
      <c r="P95">
        <v>3</v>
      </c>
    </row>
    <row r="96" spans="1:16" x14ac:dyDescent="0.25">
      <c r="A96" s="30" t="s">
        <v>43</v>
      </c>
      <c r="B96" s="37"/>
      <c r="E96" s="32" t="s">
        <v>214</v>
      </c>
      <c r="J96" s="38"/>
    </row>
    <row r="97" spans="1:16" ht="30" x14ac:dyDescent="0.25">
      <c r="A97" s="30" t="s">
        <v>45</v>
      </c>
      <c r="B97" s="37"/>
      <c r="E97" s="39" t="s">
        <v>215</v>
      </c>
      <c r="J97" s="38"/>
    </row>
    <row r="98" spans="1:16" ht="30" x14ac:dyDescent="0.25">
      <c r="A98" s="30" t="s">
        <v>38</v>
      </c>
      <c r="B98" s="30">
        <v>28</v>
      </c>
      <c r="C98" s="31" t="s">
        <v>216</v>
      </c>
      <c r="D98" s="30" t="s">
        <v>40</v>
      </c>
      <c r="E98" s="32" t="s">
        <v>217</v>
      </c>
      <c r="F98" s="33" t="s">
        <v>181</v>
      </c>
      <c r="G98" s="34">
        <v>14</v>
      </c>
      <c r="H98" s="35">
        <v>0</v>
      </c>
      <c r="I98" s="35">
        <f>ROUND(G98*H98,P4)</f>
        <v>0</v>
      </c>
      <c r="J98" s="33" t="s">
        <v>58</v>
      </c>
      <c r="O98" s="36">
        <f>I98*0.21</f>
        <v>0</v>
      </c>
      <c r="P98">
        <v>3</v>
      </c>
    </row>
    <row r="99" spans="1:16" ht="30" x14ac:dyDescent="0.25">
      <c r="A99" s="30" t="s">
        <v>43</v>
      </c>
      <c r="B99" s="37"/>
      <c r="E99" s="32" t="s">
        <v>218</v>
      </c>
      <c r="J99" s="38"/>
    </row>
    <row r="100" spans="1:16" ht="30" x14ac:dyDescent="0.25">
      <c r="A100" s="30" t="s">
        <v>45</v>
      </c>
      <c r="B100" s="37"/>
      <c r="E100" s="39" t="s">
        <v>215</v>
      </c>
      <c r="J100" s="38"/>
    </row>
    <row r="101" spans="1:16" x14ac:dyDescent="0.25">
      <c r="A101" s="30" t="s">
        <v>38</v>
      </c>
      <c r="B101" s="30">
        <v>29</v>
      </c>
      <c r="C101" s="31" t="s">
        <v>219</v>
      </c>
      <c r="D101" s="30" t="s">
        <v>40</v>
      </c>
      <c r="E101" s="32" t="s">
        <v>220</v>
      </c>
      <c r="F101" s="33" t="s">
        <v>181</v>
      </c>
      <c r="G101" s="34">
        <v>14</v>
      </c>
      <c r="H101" s="35">
        <v>0</v>
      </c>
      <c r="I101" s="35">
        <f>ROUND(G101*H101,P4)</f>
        <v>0</v>
      </c>
      <c r="J101" s="33" t="s">
        <v>58</v>
      </c>
      <c r="O101" s="36">
        <f>I101*0.21</f>
        <v>0</v>
      </c>
      <c r="P101">
        <v>3</v>
      </c>
    </row>
    <row r="102" spans="1:16" ht="30" x14ac:dyDescent="0.25">
      <c r="A102" s="30" t="s">
        <v>43</v>
      </c>
      <c r="B102" s="37"/>
      <c r="E102" s="32" t="s">
        <v>221</v>
      </c>
      <c r="J102" s="38"/>
    </row>
    <row r="103" spans="1:16" ht="30" x14ac:dyDescent="0.25">
      <c r="A103" s="30" t="s">
        <v>45</v>
      </c>
      <c r="B103" s="37"/>
      <c r="E103" s="39" t="s">
        <v>215</v>
      </c>
      <c r="J103" s="38"/>
    </row>
    <row r="104" spans="1:16" ht="30" x14ac:dyDescent="0.25">
      <c r="A104" s="30" t="s">
        <v>38</v>
      </c>
      <c r="B104" s="30">
        <v>30</v>
      </c>
      <c r="C104" s="31" t="s">
        <v>222</v>
      </c>
      <c r="D104" s="30" t="s">
        <v>40</v>
      </c>
      <c r="E104" s="32" t="s">
        <v>223</v>
      </c>
      <c r="F104" s="33" t="s">
        <v>181</v>
      </c>
      <c r="G104" s="34">
        <v>8</v>
      </c>
      <c r="H104" s="35">
        <v>0</v>
      </c>
      <c r="I104" s="35">
        <f>ROUND(G104*H104,P4)</f>
        <v>0</v>
      </c>
      <c r="J104" s="33" t="s">
        <v>58</v>
      </c>
      <c r="O104" s="36">
        <f>I104*0.21</f>
        <v>0</v>
      </c>
      <c r="P104">
        <v>3</v>
      </c>
    </row>
    <row r="105" spans="1:16" x14ac:dyDescent="0.25">
      <c r="A105" s="30" t="s">
        <v>43</v>
      </c>
      <c r="B105" s="37"/>
      <c r="E105" s="32" t="s">
        <v>224</v>
      </c>
      <c r="J105" s="38"/>
    </row>
    <row r="106" spans="1:16" ht="30" x14ac:dyDescent="0.25">
      <c r="A106" s="30" t="s">
        <v>45</v>
      </c>
      <c r="B106" s="37"/>
      <c r="E106" s="39" t="s">
        <v>225</v>
      </c>
      <c r="J106" s="38"/>
    </row>
    <row r="107" spans="1:16" x14ac:dyDescent="0.25">
      <c r="A107" s="30" t="s">
        <v>38</v>
      </c>
      <c r="B107" s="30">
        <v>31</v>
      </c>
      <c r="C107" s="31" t="s">
        <v>226</v>
      </c>
      <c r="D107" s="30" t="s">
        <v>40</v>
      </c>
      <c r="E107" s="32" t="s">
        <v>227</v>
      </c>
      <c r="F107" s="33" t="s">
        <v>77</v>
      </c>
      <c r="G107" s="34">
        <v>4</v>
      </c>
      <c r="H107" s="35">
        <v>0</v>
      </c>
      <c r="I107" s="35">
        <f>ROUND(G107*H107,P4)</f>
        <v>0</v>
      </c>
      <c r="J107" s="33" t="s">
        <v>58</v>
      </c>
      <c r="O107" s="36">
        <f>I107*0.21</f>
        <v>0</v>
      </c>
      <c r="P107">
        <v>3</v>
      </c>
    </row>
    <row r="108" spans="1:16" x14ac:dyDescent="0.25">
      <c r="A108" s="30" t="s">
        <v>43</v>
      </c>
      <c r="B108" s="37"/>
      <c r="E108" s="32" t="s">
        <v>228</v>
      </c>
      <c r="J108" s="38"/>
    </row>
    <row r="109" spans="1:16" ht="30" x14ac:dyDescent="0.25">
      <c r="A109" s="30" t="s">
        <v>45</v>
      </c>
      <c r="B109" s="37"/>
      <c r="E109" s="39" t="s">
        <v>229</v>
      </c>
      <c r="J109" s="38"/>
    </row>
    <row r="110" spans="1:16" x14ac:dyDescent="0.25">
      <c r="A110" s="30" t="s">
        <v>38</v>
      </c>
      <c r="B110" s="30">
        <v>32</v>
      </c>
      <c r="C110" s="31" t="s">
        <v>230</v>
      </c>
      <c r="D110" s="30" t="s">
        <v>40</v>
      </c>
      <c r="E110" s="32" t="s">
        <v>231</v>
      </c>
      <c r="F110" s="33" t="s">
        <v>106</v>
      </c>
      <c r="G110" s="34">
        <v>226.75299999999999</v>
      </c>
      <c r="H110" s="35">
        <v>0</v>
      </c>
      <c r="I110" s="35">
        <f>ROUND(G110*H110,P4)</f>
        <v>0</v>
      </c>
      <c r="J110" s="33" t="s">
        <v>58</v>
      </c>
      <c r="O110" s="36">
        <f>I110*0.21</f>
        <v>0</v>
      </c>
      <c r="P110">
        <v>3</v>
      </c>
    </row>
    <row r="111" spans="1:16" ht="30" x14ac:dyDescent="0.25">
      <c r="A111" s="30" t="s">
        <v>43</v>
      </c>
      <c r="B111" s="37"/>
      <c r="E111" s="32" t="s">
        <v>232</v>
      </c>
      <c r="J111" s="38"/>
    </row>
    <row r="112" spans="1:16" ht="30" x14ac:dyDescent="0.25">
      <c r="A112" s="30" t="s">
        <v>45</v>
      </c>
      <c r="B112" s="37"/>
      <c r="E112" s="39" t="s">
        <v>233</v>
      </c>
      <c r="J112" s="38"/>
    </row>
    <row r="113" spans="1:16" x14ac:dyDescent="0.25">
      <c r="A113" s="30" t="s">
        <v>38</v>
      </c>
      <c r="B113" s="30">
        <v>33</v>
      </c>
      <c r="C113" s="31" t="s">
        <v>234</v>
      </c>
      <c r="D113" s="30" t="s">
        <v>60</v>
      </c>
      <c r="E113" s="32" t="s">
        <v>235</v>
      </c>
      <c r="F113" s="33" t="s">
        <v>106</v>
      </c>
      <c r="G113" s="34">
        <v>226.75299999999999</v>
      </c>
      <c r="H113" s="35">
        <v>0</v>
      </c>
      <c r="I113" s="35">
        <f>ROUND(G113*H113,P4)</f>
        <v>0</v>
      </c>
      <c r="J113" s="33" t="s">
        <v>58</v>
      </c>
      <c r="O113" s="36">
        <f>I113*0.21</f>
        <v>0</v>
      </c>
      <c r="P113">
        <v>3</v>
      </c>
    </row>
    <row r="114" spans="1:16" ht="90" x14ac:dyDescent="0.25">
      <c r="A114" s="30" t="s">
        <v>43</v>
      </c>
      <c r="B114" s="37"/>
      <c r="E114" s="32" t="s">
        <v>236</v>
      </c>
      <c r="J114" s="38"/>
    </row>
    <row r="115" spans="1:16" ht="409.5" x14ac:dyDescent="0.25">
      <c r="A115" s="30" t="s">
        <v>45</v>
      </c>
      <c r="B115" s="37"/>
      <c r="E115" s="39" t="s">
        <v>237</v>
      </c>
      <c r="J115" s="38"/>
    </row>
    <row r="116" spans="1:16" x14ac:dyDescent="0.25">
      <c r="A116" s="30" t="s">
        <v>38</v>
      </c>
      <c r="B116" s="30">
        <v>34</v>
      </c>
      <c r="C116" s="31" t="s">
        <v>238</v>
      </c>
      <c r="D116" s="30" t="s">
        <v>40</v>
      </c>
      <c r="E116" s="32" t="s">
        <v>239</v>
      </c>
      <c r="F116" s="33" t="s">
        <v>106</v>
      </c>
      <c r="G116" s="34">
        <v>17.600000000000001</v>
      </c>
      <c r="H116" s="35">
        <v>0</v>
      </c>
      <c r="I116" s="35">
        <f>ROUND(G116*H116,P4)</f>
        <v>0</v>
      </c>
      <c r="J116" s="33" t="s">
        <v>58</v>
      </c>
      <c r="O116" s="36">
        <f>I116*0.21</f>
        <v>0</v>
      </c>
      <c r="P116">
        <v>3</v>
      </c>
    </row>
    <row r="117" spans="1:16" ht="45" x14ac:dyDescent="0.25">
      <c r="A117" s="30" t="s">
        <v>43</v>
      </c>
      <c r="B117" s="37"/>
      <c r="E117" s="32" t="s">
        <v>240</v>
      </c>
      <c r="J117" s="38"/>
    </row>
    <row r="118" spans="1:16" ht="30" x14ac:dyDescent="0.25">
      <c r="A118" s="30" t="s">
        <v>45</v>
      </c>
      <c r="B118" s="37"/>
      <c r="E118" s="39" t="s">
        <v>241</v>
      </c>
      <c r="J118" s="38"/>
    </row>
    <row r="119" spans="1:16" x14ac:dyDescent="0.25">
      <c r="A119" s="30" t="s">
        <v>38</v>
      </c>
      <c r="B119" s="30">
        <v>35</v>
      </c>
      <c r="C119" s="31" t="s">
        <v>242</v>
      </c>
      <c r="D119" s="30" t="s">
        <v>40</v>
      </c>
      <c r="E119" s="32" t="s">
        <v>243</v>
      </c>
      <c r="F119" s="33" t="s">
        <v>42</v>
      </c>
      <c r="G119" s="34">
        <v>1</v>
      </c>
      <c r="H119" s="35">
        <v>0</v>
      </c>
      <c r="I119" s="35">
        <f>ROUND(G119*H119,P4)</f>
        <v>0</v>
      </c>
      <c r="J119" s="33" t="s">
        <v>58</v>
      </c>
      <c r="O119" s="36">
        <f>I119*0.21</f>
        <v>0</v>
      </c>
      <c r="P119">
        <v>3</v>
      </c>
    </row>
    <row r="120" spans="1:16" ht="120" x14ac:dyDescent="0.25">
      <c r="A120" s="30" t="s">
        <v>43</v>
      </c>
      <c r="B120" s="37"/>
      <c r="E120" s="32" t="s">
        <v>244</v>
      </c>
      <c r="J120" s="38"/>
    </row>
    <row r="121" spans="1:16" ht="30" x14ac:dyDescent="0.25">
      <c r="A121" s="30" t="s">
        <v>45</v>
      </c>
      <c r="B121" s="37"/>
      <c r="E121" s="39" t="s">
        <v>245</v>
      </c>
      <c r="J121" s="38"/>
    </row>
    <row r="122" spans="1:16" x14ac:dyDescent="0.25">
      <c r="A122" s="30" t="s">
        <v>38</v>
      </c>
      <c r="B122" s="30">
        <v>36</v>
      </c>
      <c r="C122" s="31" t="s">
        <v>246</v>
      </c>
      <c r="D122" s="30" t="s">
        <v>102</v>
      </c>
      <c r="E122" s="32" t="s">
        <v>247</v>
      </c>
      <c r="F122" s="33" t="s">
        <v>42</v>
      </c>
      <c r="G122" s="34">
        <v>1</v>
      </c>
      <c r="H122" s="35">
        <v>0</v>
      </c>
      <c r="I122" s="35">
        <f>ROUND(G122*H122,P4)</f>
        <v>0</v>
      </c>
      <c r="J122" s="33" t="s">
        <v>58</v>
      </c>
      <c r="O122" s="36">
        <f>I122*0.21</f>
        <v>0</v>
      </c>
      <c r="P122">
        <v>3</v>
      </c>
    </row>
    <row r="123" spans="1:16" ht="30" x14ac:dyDescent="0.25">
      <c r="A123" s="30" t="s">
        <v>43</v>
      </c>
      <c r="B123" s="37"/>
      <c r="E123" s="32" t="s">
        <v>248</v>
      </c>
      <c r="J123" s="38"/>
    </row>
    <row r="124" spans="1:16" ht="30" x14ac:dyDescent="0.25">
      <c r="A124" s="30" t="s">
        <v>45</v>
      </c>
      <c r="B124" s="40"/>
      <c r="C124" s="41"/>
      <c r="D124" s="41"/>
      <c r="E124" s="39" t="s">
        <v>249</v>
      </c>
      <c r="F124" s="41"/>
      <c r="G124" s="41"/>
      <c r="H124" s="41"/>
      <c r="I124" s="41"/>
      <c r="J124" s="42"/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000SO 000</vt:lpstr>
      <vt:lpstr>SO 201SO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KPJ\KPJ</dc:creator>
  <cp:lastModifiedBy>Miroslav Týnek</cp:lastModifiedBy>
  <dcterms:created xsi:type="dcterms:W3CDTF">2024-09-12T11:38:45Z</dcterms:created>
  <dcterms:modified xsi:type="dcterms:W3CDTF">2025-01-10T09:44:35Z</dcterms:modified>
</cp:coreProperties>
</file>